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720" yWindow="690" windowWidth="19635" windowHeight="7425" activeTab="2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'Rekapitulace'!$G$17</definedName>
    <definedName name="Dodavka0">'Položky'!#REF!</definedName>
    <definedName name="HSV">'Rekapitulace'!$E$17</definedName>
    <definedName name="HSV0">'Položky'!#REF!</definedName>
    <definedName name="HZS">'Rekapitulace'!$I$17</definedName>
    <definedName name="HZS0">'Položky'!#REF!</definedName>
    <definedName name="JKSO">'Krycí list'!$G$2</definedName>
    <definedName name="MJ">'Krycí list'!$G$5</definedName>
    <definedName name="Mont">'Rekapitulace'!$H$17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Objednatel">'Krycí list'!$C$10</definedName>
    <definedName name="_xlnm.Print_Area" localSheetId="0">'Krycí list'!$A$1:$G$45</definedName>
    <definedName name="_xlnm.Print_Area" localSheetId="2">'Položky'!$A$1:$G$70</definedName>
    <definedName name="_xlnm.Print_Area" localSheetId="1">'Rekapitulace'!$A$1:$I$31</definedName>
    <definedName name="PocetMJ">'Krycí list'!$G$6</definedName>
    <definedName name="Poznamka">'Krycí list'!$B$37</definedName>
    <definedName name="Projektant">'Krycí list'!$C$8</definedName>
    <definedName name="PSV">'Rekapitulace'!$F$17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'Rekapitulace'!$H$30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  <definedName name="_xlnm.Print_Titles" localSheetId="1">'Rekapitulace'!$1:$6</definedName>
    <definedName name="_xlnm.Print_Titles" localSheetId="2">'Položky'!$1:$6</definedName>
  </definedNames>
  <calcPr calcId="125725"/>
</workbook>
</file>

<file path=xl/sharedStrings.xml><?xml version="1.0" encoding="utf-8"?>
<sst xmlns="http://schemas.openxmlformats.org/spreadsheetml/2006/main" count="287" uniqueCount="206">
  <si>
    <t>POLOŽKOVÝ ROZPOČET</t>
  </si>
  <si>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</si>
  <si>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</si>
  <si>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</si>
  <si>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</si>
  <si>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</si>
  <si>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</si>
  <si>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</si>
  <si>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</si>
  <si>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</si>
  <si>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</si>
  <si>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</si>
  <si>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</si>
  <si>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</si>
  <si>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</si>
  <si>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</si>
  <si>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</si>
  <si>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</si>
  <si>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</si>
  <si>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</si>
  <si>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</si>
  <si>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</si>
  <si>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</si>
  <si>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</si>
  <si>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</si>
  <si>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</si>
  <si>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</si>
  <si>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</si>
  <si>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</si>
  <si>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</si>
  <si>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</si>
  <si>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</si>
  <si>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</si>
  <si>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</si>
  <si>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</si>
  <si>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</si>
  <si>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</si>
  <si>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</si>
  <si>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</si>
  <si>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</si>
  <si>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</si>
  <si>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</si>
  <si>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</si>
  <si>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</si>
  <si>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</si>
  <si>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</si>
  <si>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</si>
  <si>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</si>
  <si>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</si>
  <si>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</si>
  <si>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</si>
  <si>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</si>
  <si>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</si>
  <si>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</si>
  <si>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</si>
  <si>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</si>
  <si>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</si>
  <si>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</si>
  <si>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</si>
  <si>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</si>
  <si>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</si>
  <si>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</si>
  <si>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</si>
  <si>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</si>
  <si>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</si>
  <si>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</si>
  <si>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</si>
  <si>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</si>
  <si>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</si>
  <si>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</si>
  <si>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</si>
  <si>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</si>
  <si>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</si>
  <si>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</si>
  <si>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</si>
  <si>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ks</t>
  </si>
  <si>
    <t>Celkem za</t>
  </si>
  <si>
    <t>KB Stavebn</t>
  </si>
  <si>
    <t>Mateřská škola NMnM - ul. Drobného</t>
  </si>
  <si>
    <t>SO 01</t>
  </si>
  <si>
    <t>stavební úpravy chodby 1.NP</t>
  </si>
  <si>
    <t>stavební práce - demontáž podkladních vrstev</t>
  </si>
  <si>
    <t>63</t>
  </si>
  <si>
    <t>Podlahy a podlahové konstrukce</t>
  </si>
  <si>
    <t>631</t>
  </si>
  <si>
    <t xml:space="preserve">pásek dilatační okolo stěny pro mazaniny </t>
  </si>
  <si>
    <t>m</t>
  </si>
  <si>
    <t>631313611R00</t>
  </si>
  <si>
    <t xml:space="preserve">Mazanina betonová tl. 8 - 12 cm C 16/20  (B 20) </t>
  </si>
  <si>
    <t>m3</t>
  </si>
  <si>
    <t>631319012U00</t>
  </si>
  <si>
    <t xml:space="preserve">Přípl mazanina -12 přehlazení </t>
  </si>
  <si>
    <t>631361921RT2</t>
  </si>
  <si>
    <t>Výztuž mazanin svařovanou sítí z drátů tažených svařovaná síť - drát 5,0 mm, oka 100/100 mm</t>
  </si>
  <si>
    <t>t</t>
  </si>
  <si>
    <t>96</t>
  </si>
  <si>
    <t>Bourání konstrukcí</t>
  </si>
  <si>
    <t>965042141RT3</t>
  </si>
  <si>
    <t>Bourání mazanin betonových tl. 10 cm, nad 4 m2 sbíječka tl. mazaniny 5 - 8 cm</t>
  </si>
  <si>
    <t>968062456R00</t>
  </si>
  <si>
    <t xml:space="preserve">Vybourání dřevěných dveřních zárubní pl. nad 2 m2 </t>
  </si>
  <si>
    <t>m2</t>
  </si>
  <si>
    <t>97</t>
  </si>
  <si>
    <t>Prorážení otvorů</t>
  </si>
  <si>
    <t>979082111R00</t>
  </si>
  <si>
    <t xml:space="preserve">Vnitrostaveništní doprava suti do 10 m </t>
  </si>
  <si>
    <t>979082121R00</t>
  </si>
  <si>
    <t xml:space="preserve">Příplatek k vnitrost. dopravě suti za dalších 5 m </t>
  </si>
  <si>
    <t>979083117R00</t>
  </si>
  <si>
    <t xml:space="preserve">Vodorovné přemístění suti na skládku do 6000 m </t>
  </si>
  <si>
    <t>979088212R00</t>
  </si>
  <si>
    <t xml:space="preserve">Nakládání suti na dopravní prostředky </t>
  </si>
  <si>
    <t>979093111R00</t>
  </si>
  <si>
    <t xml:space="preserve">Uložení suti na skládku bez zhutnění </t>
  </si>
  <si>
    <t>979990001R0</t>
  </si>
  <si>
    <t xml:space="preserve">Poplatek za skládku stavební suti - PVC </t>
  </si>
  <si>
    <t>979990001R00</t>
  </si>
  <si>
    <t xml:space="preserve">Poplatek za skládku stavební suti - dlažby, betony </t>
  </si>
  <si>
    <t>99</t>
  </si>
  <si>
    <t>Staveništní přesun hmot</t>
  </si>
  <si>
    <t>998011002R00</t>
  </si>
  <si>
    <t xml:space="preserve">Přesun hmot pro budovy zděné výšky do 12 m </t>
  </si>
  <si>
    <t>766</t>
  </si>
  <si>
    <t>Konstrukce truhlářské</t>
  </si>
  <si>
    <t>611</t>
  </si>
  <si>
    <t>Dveře vnitřní s nadsvětlíkem 1kř. 2,52*0,95 bílé plastové</t>
  </si>
  <si>
    <t>kus</t>
  </si>
  <si>
    <t>998766202R00</t>
  </si>
  <si>
    <t xml:space="preserve">Přesun hmot pro truhlářské konstr., výšky do 12 m </t>
  </si>
  <si>
    <t>767</t>
  </si>
  <si>
    <t>Konstrukce zámečnické</t>
  </si>
  <si>
    <t>7671</t>
  </si>
  <si>
    <t xml:space="preserve">poklop šachty 0,75*1,00 - cca 30 kg </t>
  </si>
  <si>
    <t>7672</t>
  </si>
  <si>
    <t xml:space="preserve">poklop šachty 0,60*0,50 - cca 17 kg </t>
  </si>
  <si>
    <t>769</t>
  </si>
  <si>
    <t>Otvorové prvky z plastu</t>
  </si>
  <si>
    <t>769000001R00</t>
  </si>
  <si>
    <t xml:space="preserve">Montáž plastových dveří </t>
  </si>
  <si>
    <t>771</t>
  </si>
  <si>
    <t>Podlahy z dlaždic a obklady</t>
  </si>
  <si>
    <t>620471851U00</t>
  </si>
  <si>
    <t xml:space="preserve">Nátěr penetrační pro dlažbu </t>
  </si>
  <si>
    <t>771130111R00</t>
  </si>
  <si>
    <t xml:space="preserve">Obklad soklíků rovných do tmele výšky do 100 mm </t>
  </si>
  <si>
    <t>7714</t>
  </si>
  <si>
    <t xml:space="preserve">doplnění malby nad soklíkem </t>
  </si>
  <si>
    <t>771411810U00</t>
  </si>
  <si>
    <t xml:space="preserve">Dmtž sokl pórovina malta rovný </t>
  </si>
  <si>
    <t>771411830U00</t>
  </si>
  <si>
    <t xml:space="preserve">Dmtž sokl pórovina malta schod </t>
  </si>
  <si>
    <t>771421036R00</t>
  </si>
  <si>
    <t xml:space="preserve">Obklad soklíků schodišť.stupňov.do MC 30x15v10 </t>
  </si>
  <si>
    <t>771571810U00</t>
  </si>
  <si>
    <t>Dmtž podlaha keramika malta - lokální odstarnění cca 40% plochy</t>
  </si>
  <si>
    <t>771575109R00</t>
  </si>
  <si>
    <t xml:space="preserve">Montáž podlah keram.,hladké, tmel, nad 25x25 cm </t>
  </si>
  <si>
    <t>771578001R00</t>
  </si>
  <si>
    <t xml:space="preserve">Montáž podlahových lišt dilatačních </t>
  </si>
  <si>
    <t>771578011R00</t>
  </si>
  <si>
    <t xml:space="preserve">Spára podlaha - stěna,stěna - stěna, silikonem </t>
  </si>
  <si>
    <t>781491001R00</t>
  </si>
  <si>
    <t xml:space="preserve">Montáž lišt k dlažbám </t>
  </si>
  <si>
    <t>553420180</t>
  </si>
  <si>
    <t>Lišta dilatační průběžná AL 504101</t>
  </si>
  <si>
    <t>58583200.A</t>
  </si>
  <si>
    <t>Keraflex tmel šedý lepicí práškový Mapei</t>
  </si>
  <si>
    <t>kg</t>
  </si>
  <si>
    <t>58583220.A</t>
  </si>
  <si>
    <t>Ultracolor plus spár hmota č. 100, 110 Mapei</t>
  </si>
  <si>
    <t>7711</t>
  </si>
  <si>
    <t>Dlažba 30x30 cm - dle specifikace investora předpoklad Taurus</t>
  </si>
  <si>
    <t>998771102R00</t>
  </si>
  <si>
    <t xml:space="preserve">Přesun hmot pro podlahy z dlaždic, výšky do 12 m </t>
  </si>
  <si>
    <t>776</t>
  </si>
  <si>
    <t>Podlahy povlakové</t>
  </si>
  <si>
    <t>7762</t>
  </si>
  <si>
    <t xml:space="preserve">Odstranění stávajícího koberce </t>
  </si>
  <si>
    <t>776401800R00</t>
  </si>
  <si>
    <t xml:space="preserve">Demontáž soklíků nebo lišt, pryžových nebo z PVC </t>
  </si>
  <si>
    <t>776491112U00</t>
  </si>
  <si>
    <t xml:space="preserve">Podlaha lepení plast lišty přechod </t>
  </si>
  <si>
    <t>776511000RT1</t>
  </si>
  <si>
    <t>Lepení povlakových podlah z pásů pryžových pouze položení- pryž ve specifikaci</t>
  </si>
  <si>
    <t>776511810RT3</t>
  </si>
  <si>
    <t>Odstranění PVC podlah lepených bez podložky z ploch do 10 m2</t>
  </si>
  <si>
    <t>27251011.A</t>
  </si>
  <si>
    <t>Podlahovina průmysl. hladká C-200 SUPER 418 černá</t>
  </si>
  <si>
    <t>34572190</t>
  </si>
  <si>
    <t>Lišta podlahová LP 80 x 25</t>
  </si>
  <si>
    <t>998776202R00</t>
  </si>
  <si>
    <t xml:space="preserve">Přesun hmot pro podlahy povlakové, výšky do 12 m </t>
  </si>
  <si>
    <t>777</t>
  </si>
  <si>
    <t>Podlahy ze syntetických hmot</t>
  </si>
  <si>
    <t>777553210R00</t>
  </si>
  <si>
    <t xml:space="preserve">Vyrovnání podlah, samonivel. hmota tl. 2mm pro PVC 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</si>
  <si>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</si>
  <si>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</si>
  <si>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</si>
  <si>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</si>
  <si>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</si>
  <si>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</si>
  <si>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</si>
  <si>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</si>
  <si>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 xml:space="preserve">Pozn.:
- Cena je stanovena pro montáž dlažby na nově vybudovaných podkladních vrstvách
- Cena neobsahuje případnou úpravu izolace spodní stavby. V případě provádění je nutné do rozpočtu doplnit.
- Položky neobsažené v položkovém rozpočtu nejsou součástí nabídky
V případě změny skladby, rozsahu prací je nutno provést aktualizaci rozpočtu.     
     </t>
  </si>
  <si>
    <t>MŠ Drobného</t>
  </si>
</sst>
</file>

<file path=xl/styles.xml><?xml version="1.0" encoding="utf-8"?>
<styleSheet xmlns="http://schemas.openxmlformats.org/spreadsheetml/2006/main">
  <numFmts count="3">
    <numFmt numFmtId="164" formatCode="dd/mm/yy"/>
    <numFmt numFmtId="165" formatCode="0.0"/>
    <numFmt numFmtId="166" formatCode="#,##0\ &quot;Kč&quot;"/>
  </numFmts>
  <fonts count="19">
    <font>
      <sz val="10"/>
      <name val="Arial CE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thin"/>
      <top/>
      <bottom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/>
    </border>
    <border>
      <left/>
      <right style="medium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/>
      <right style="medium"/>
      <top style="thin"/>
      <bottom style="medium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medium"/>
      <top/>
      <bottom/>
    </border>
    <border>
      <left style="thin"/>
      <right/>
      <top style="thin"/>
      <bottom style="medium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220">
    <xf numFmtId="0" fontId="0" fillId="0" borderId="0" xfId="0"/>
    <xf numFmtId="0" fontId="2" fillId="0" borderId="1" xfId="0" applyFont="1" applyBorder="1" applyAlignment="1">
      <alignment horizontal="centerContinuous" vertical="top"/>
    </xf>
    <xf numFmtId="0" fontId="1" fillId="0" borderId="1" xfId="0" applyFont="1" applyBorder="1" applyAlignment="1">
      <alignment horizontal="centerContinuous"/>
    </xf>
    <xf numFmtId="0" fontId="3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centerContinuous"/>
    </xf>
    <xf numFmtId="0" fontId="5" fillId="2" borderId="4" xfId="0" applyFont="1" applyFill="1" applyBorder="1" applyAlignment="1">
      <alignment horizontal="left"/>
    </xf>
    <xf numFmtId="0" fontId="4" fillId="0" borderId="5" xfId="0" applyFont="1" applyBorder="1"/>
    <xf numFmtId="49" fontId="4" fillId="0" borderId="6" xfId="0" applyNumberFormat="1" applyFont="1" applyBorder="1" applyAlignment="1">
      <alignment horizontal="left"/>
    </xf>
    <xf numFmtId="0" fontId="1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 applyAlignment="1">
      <alignment horizontal="left"/>
    </xf>
    <xf numFmtId="0" fontId="3" fillId="0" borderId="7" xfId="0" applyFont="1" applyBorder="1"/>
    <xf numFmtId="49" fontId="4" fillId="0" borderId="11" xfId="0" applyNumberFormat="1" applyFont="1" applyBorder="1" applyAlignment="1">
      <alignment horizontal="left"/>
    </xf>
    <xf numFmtId="49" fontId="3" fillId="2" borderId="7" xfId="0" applyNumberFormat="1" applyFont="1" applyFill="1" applyBorder="1"/>
    <xf numFmtId="49" fontId="1" fillId="2" borderId="8" xfId="0" applyNumberFormat="1" applyFont="1" applyFill="1" applyBorder="1"/>
    <xf numFmtId="0" fontId="3" fillId="2" borderId="9" xfId="0" applyFont="1" applyFill="1" applyBorder="1"/>
    <xf numFmtId="0" fontId="1" fillId="2" borderId="9" xfId="0" applyFont="1" applyFill="1" applyBorder="1"/>
    <xf numFmtId="0" fontId="1" fillId="2" borderId="8" xfId="0" applyFont="1" applyFill="1" applyBorder="1"/>
    <xf numFmtId="0" fontId="4" fillId="0" borderId="10" xfId="0" applyFont="1" applyFill="1" applyBorder="1"/>
    <xf numFmtId="3" fontId="4" fillId="0" borderId="11" xfId="0" applyNumberFormat="1" applyFont="1" applyBorder="1" applyAlignment="1">
      <alignment horizontal="left"/>
    </xf>
    <xf numFmtId="0" fontId="0" fillId="0" borderId="0" xfId="0" applyFill="1"/>
    <xf numFmtId="49" fontId="3" fillId="2" borderId="12" xfId="0" applyNumberFormat="1" applyFont="1" applyFill="1" applyBorder="1"/>
    <xf numFmtId="49" fontId="1" fillId="2" borderId="13" xfId="0" applyNumberFormat="1" applyFont="1" applyFill="1" applyBorder="1"/>
    <xf numFmtId="0" fontId="3" fillId="2" borderId="0" xfId="0" applyFont="1" applyFill="1" applyBorder="1"/>
    <xf numFmtId="0" fontId="1" fillId="2" borderId="0" xfId="0" applyFont="1" applyFill="1" applyBorder="1"/>
    <xf numFmtId="49" fontId="4" fillId="0" borderId="10" xfId="0" applyNumberFormat="1" applyFont="1" applyBorder="1" applyAlignment="1">
      <alignment horizontal="left"/>
    </xf>
    <xf numFmtId="0" fontId="4" fillId="0" borderId="14" xfId="0" applyFont="1" applyBorder="1"/>
    <xf numFmtId="0" fontId="4" fillId="0" borderId="10" xfId="0" applyNumberFormat="1" applyFont="1" applyBorder="1"/>
    <xf numFmtId="0" fontId="4" fillId="0" borderId="15" xfId="0" applyNumberFormat="1" applyFont="1" applyBorder="1" applyAlignment="1">
      <alignment horizontal="left"/>
    </xf>
    <xf numFmtId="0" fontId="0" fillId="0" borderId="0" xfId="0" applyNumberFormat="1" applyBorder="1"/>
    <xf numFmtId="0" fontId="0" fillId="0" borderId="0" xfId="0" applyNumberFormat="1"/>
    <xf numFmtId="0" fontId="4" fillId="0" borderId="15" xfId="0" applyFont="1" applyBorder="1" applyAlignment="1">
      <alignment horizontal="left"/>
    </xf>
    <xf numFmtId="0" fontId="0" fillId="0" borderId="0" xfId="0" applyBorder="1"/>
    <xf numFmtId="0" fontId="4" fillId="0" borderId="10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5" xfId="0" applyFont="1" applyBorder="1" applyAlignment="1">
      <alignment/>
    </xf>
    <xf numFmtId="3" fontId="0" fillId="0" borderId="0" xfId="0" applyNumberFormat="1"/>
    <xf numFmtId="0" fontId="4" fillId="0" borderId="7" xfId="0" applyFont="1" applyBorder="1"/>
    <xf numFmtId="0" fontId="4" fillId="0" borderId="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2" fillId="0" borderId="17" xfId="0" applyFont="1" applyBorder="1" applyAlignment="1">
      <alignment horizontal="centerContinuous" vertical="center"/>
    </xf>
    <xf numFmtId="0" fontId="6" fillId="0" borderId="18" xfId="0" applyFont="1" applyBorder="1" applyAlignment="1">
      <alignment horizontal="centerContinuous" vertical="center"/>
    </xf>
    <xf numFmtId="0" fontId="1" fillId="0" borderId="18" xfId="0" applyFont="1" applyBorder="1" applyAlignment="1">
      <alignment horizontal="centerContinuous" vertical="center"/>
    </xf>
    <xf numFmtId="0" fontId="1" fillId="0" borderId="19" xfId="0" applyFont="1" applyBorder="1" applyAlignment="1">
      <alignment horizontal="centerContinuous" vertical="center"/>
    </xf>
    <xf numFmtId="0" fontId="3" fillId="2" borderId="20" xfId="0" applyFont="1" applyFill="1" applyBorder="1" applyAlignment="1">
      <alignment horizontal="left"/>
    </xf>
    <xf numFmtId="0" fontId="1" fillId="2" borderId="21" xfId="0" applyFont="1" applyFill="1" applyBorder="1" applyAlignment="1">
      <alignment horizontal="left"/>
    </xf>
    <xf numFmtId="0" fontId="1" fillId="2" borderId="22" xfId="0" applyFont="1" applyFill="1" applyBorder="1" applyAlignment="1">
      <alignment horizontal="centerContinuous"/>
    </xf>
    <xf numFmtId="0" fontId="3" fillId="2" borderId="21" xfId="0" applyFont="1" applyFill="1" applyBorder="1" applyAlignment="1">
      <alignment horizontal="centerContinuous"/>
    </xf>
    <xf numFmtId="0" fontId="1" fillId="2" borderId="21" xfId="0" applyFont="1" applyFill="1" applyBorder="1" applyAlignment="1">
      <alignment horizontal="centerContinuous"/>
    </xf>
    <xf numFmtId="0" fontId="1" fillId="0" borderId="23" xfId="0" applyFont="1" applyBorder="1"/>
    <xf numFmtId="0" fontId="1" fillId="0" borderId="24" xfId="0" applyFont="1" applyBorder="1"/>
    <xf numFmtId="3" fontId="1" fillId="0" borderId="6" xfId="0" applyNumberFormat="1" applyFont="1" applyBorder="1"/>
    <xf numFmtId="0" fontId="1" fillId="0" borderId="2" xfId="0" applyFont="1" applyBorder="1"/>
    <xf numFmtId="3" fontId="1" fillId="0" borderId="4" xfId="0" applyNumberFormat="1" applyFont="1" applyBorder="1"/>
    <xf numFmtId="0" fontId="1" fillId="0" borderId="3" xfId="0" applyFont="1" applyBorder="1"/>
    <xf numFmtId="3" fontId="1" fillId="0" borderId="9" xfId="0" applyNumberFormat="1" applyFont="1" applyBorder="1"/>
    <xf numFmtId="0" fontId="1" fillId="0" borderId="8" xfId="0" applyFont="1" applyBorder="1"/>
    <xf numFmtId="0" fontId="1" fillId="0" borderId="25" xfId="0" applyFont="1" applyBorder="1"/>
    <xf numFmtId="0" fontId="1" fillId="0" borderId="24" xfId="0" applyFont="1" applyBorder="1" applyAlignment="1">
      <alignment shrinkToFit="1"/>
    </xf>
    <xf numFmtId="0" fontId="1" fillId="0" borderId="26" xfId="0" applyFont="1" applyBorder="1"/>
    <xf numFmtId="0" fontId="1" fillId="0" borderId="12" xfId="0" applyFont="1" applyBorder="1"/>
    <xf numFmtId="0" fontId="1" fillId="0" borderId="0" xfId="0" applyFont="1" applyBorder="1"/>
    <xf numFmtId="3" fontId="1" fillId="0" borderId="27" xfId="0" applyNumberFormat="1" applyFont="1" applyBorder="1"/>
    <xf numFmtId="0" fontId="1" fillId="0" borderId="28" xfId="0" applyFont="1" applyBorder="1"/>
    <xf numFmtId="3" fontId="1" fillId="0" borderId="29" xfId="0" applyNumberFormat="1" applyFont="1" applyBorder="1"/>
    <xf numFmtId="0" fontId="1" fillId="0" borderId="30" xfId="0" applyFont="1" applyBorder="1"/>
    <xf numFmtId="0" fontId="3" fillId="2" borderId="2" xfId="0" applyFont="1" applyFill="1" applyBorder="1"/>
    <xf numFmtId="0" fontId="3" fillId="2" borderId="4" xfId="0" applyFont="1" applyFill="1" applyBorder="1"/>
    <xf numFmtId="0" fontId="3" fillId="2" borderId="3" xfId="0" applyFont="1" applyFill="1" applyBorder="1"/>
    <xf numFmtId="0" fontId="3" fillId="2" borderId="31" xfId="0" applyFont="1" applyFill="1" applyBorder="1"/>
    <xf numFmtId="0" fontId="3" fillId="2" borderId="32" xfId="0" applyFont="1" applyFill="1" applyBorder="1"/>
    <xf numFmtId="0" fontId="1" fillId="0" borderId="13" xfId="0" applyFont="1" applyBorder="1"/>
    <xf numFmtId="0" fontId="1" fillId="0" borderId="0" xfId="0" applyFont="1"/>
    <xf numFmtId="0" fontId="1" fillId="0" borderId="33" xfId="0" applyFont="1" applyBorder="1"/>
    <xf numFmtId="0" fontId="1" fillId="0" borderId="34" xfId="0" applyFont="1" applyBorder="1"/>
    <xf numFmtId="0" fontId="1" fillId="0" borderId="0" xfId="0" applyFont="1" applyBorder="1" applyAlignment="1">
      <alignment horizontal="right"/>
    </xf>
    <xf numFmtId="164" fontId="1" fillId="0" borderId="0" xfId="0" applyNumberFormat="1" applyFont="1" applyBorder="1"/>
    <xf numFmtId="0" fontId="1" fillId="0" borderId="0" xfId="0" applyFont="1" applyFill="1" applyBorder="1"/>
    <xf numFmtId="0" fontId="1" fillId="0" borderId="35" xfId="0" applyFont="1" applyBorder="1"/>
    <xf numFmtId="0" fontId="1" fillId="0" borderId="36" xfId="0" applyFont="1" applyBorder="1"/>
    <xf numFmtId="0" fontId="1" fillId="0" borderId="37" xfId="0" applyFont="1" applyBorder="1"/>
    <xf numFmtId="0" fontId="1" fillId="0" borderId="38" xfId="0" applyFont="1" applyBorder="1"/>
    <xf numFmtId="165" fontId="1" fillId="0" borderId="39" xfId="0" applyNumberFormat="1" applyFont="1" applyBorder="1" applyAlignment="1">
      <alignment horizontal="right"/>
    </xf>
    <xf numFmtId="0" fontId="1" fillId="0" borderId="39" xfId="0" applyFont="1" applyBorder="1"/>
    <xf numFmtId="0" fontId="1" fillId="0" borderId="9" xfId="0" applyFont="1" applyBorder="1"/>
    <xf numFmtId="165" fontId="1" fillId="0" borderId="8" xfId="0" applyNumberFormat="1" applyFont="1" applyBorder="1" applyAlignment="1">
      <alignment horizontal="right"/>
    </xf>
    <xf numFmtId="0" fontId="6" fillId="2" borderId="28" xfId="0" applyFont="1" applyFill="1" applyBorder="1"/>
    <xf numFmtId="0" fontId="6" fillId="2" borderId="29" xfId="0" applyFont="1" applyFill="1" applyBorder="1"/>
    <xf numFmtId="0" fontId="6" fillId="2" borderId="30" xfId="0" applyFont="1" applyFill="1" applyBorder="1"/>
    <xf numFmtId="0" fontId="7" fillId="0" borderId="0" xfId="0" applyFont="1"/>
    <xf numFmtId="0" fontId="0" fillId="0" borderId="0" xfId="0" applyAlignment="1">
      <alignment/>
    </xf>
    <xf numFmtId="0" fontId="0" fillId="0" borderId="0" xfId="0" applyAlignment="1">
      <alignment vertical="justify"/>
    </xf>
    <xf numFmtId="0" fontId="3" fillId="0" borderId="40" xfId="20" applyFont="1" applyBorder="1">
      <alignment/>
      <protection/>
    </xf>
    <xf numFmtId="0" fontId="1" fillId="0" borderId="40" xfId="20" applyFont="1" applyBorder="1">
      <alignment/>
      <protection/>
    </xf>
    <xf numFmtId="0" fontId="1" fillId="0" borderId="40" xfId="20" applyFont="1" applyBorder="1" applyAlignment="1">
      <alignment horizontal="right"/>
      <protection/>
    </xf>
    <xf numFmtId="0" fontId="1" fillId="0" borderId="41" xfId="20" applyFont="1" applyBorder="1">
      <alignment/>
      <protection/>
    </xf>
    <xf numFmtId="0" fontId="1" fillId="0" borderId="40" xfId="0" applyNumberFormat="1" applyFont="1" applyBorder="1" applyAlignment="1">
      <alignment horizontal="left"/>
    </xf>
    <xf numFmtId="0" fontId="1" fillId="0" borderId="42" xfId="0" applyNumberFormat="1" applyFont="1" applyBorder="1"/>
    <xf numFmtId="0" fontId="3" fillId="0" borderId="43" xfId="20" applyFont="1" applyBorder="1">
      <alignment/>
      <protection/>
    </xf>
    <xf numFmtId="0" fontId="1" fillId="0" borderId="43" xfId="20" applyFont="1" applyBorder="1">
      <alignment/>
      <protection/>
    </xf>
    <xf numFmtId="0" fontId="1" fillId="0" borderId="43" xfId="20" applyFont="1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3" fillId="2" borderId="20" xfId="0" applyNumberFormat="1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44" xfId="0" applyFont="1" applyFill="1" applyBorder="1" applyAlignment="1">
      <alignment horizontal="center"/>
    </xf>
    <xf numFmtId="0" fontId="3" fillId="2" borderId="45" xfId="0" applyFont="1" applyFill="1" applyBorder="1" applyAlignment="1">
      <alignment horizontal="center"/>
    </xf>
    <xf numFmtId="0" fontId="3" fillId="2" borderId="46" xfId="0" applyFont="1" applyFill="1" applyBorder="1" applyAlignment="1">
      <alignment horizontal="center"/>
    </xf>
    <xf numFmtId="0" fontId="4" fillId="0" borderId="0" xfId="0" applyFont="1" applyBorder="1"/>
    <xf numFmtId="3" fontId="1" fillId="0" borderId="34" xfId="0" applyNumberFormat="1" applyFont="1" applyBorder="1"/>
    <xf numFmtId="0" fontId="3" fillId="2" borderId="20" xfId="0" applyFont="1" applyFill="1" applyBorder="1"/>
    <xf numFmtId="0" fontId="3" fillId="2" borderId="21" xfId="0" applyFont="1" applyFill="1" applyBorder="1"/>
    <xf numFmtId="3" fontId="3" fillId="2" borderId="22" xfId="0" applyNumberFormat="1" applyFont="1" applyFill="1" applyBorder="1"/>
    <xf numFmtId="3" fontId="3" fillId="2" borderId="44" xfId="0" applyNumberFormat="1" applyFont="1" applyFill="1" applyBorder="1"/>
    <xf numFmtId="3" fontId="3" fillId="2" borderId="45" xfId="0" applyNumberFormat="1" applyFont="1" applyFill="1" applyBorder="1"/>
    <xf numFmtId="3" fontId="3" fillId="2" borderId="46" xfId="0" applyNumberFormat="1" applyFont="1" applyFill="1" applyBorder="1"/>
    <xf numFmtId="0" fontId="9" fillId="0" borderId="0" xfId="0" applyFont="1"/>
    <xf numFmtId="3" fontId="2" fillId="0" borderId="0" xfId="0" applyNumberFormat="1" applyFont="1" applyAlignment="1">
      <alignment horizontal="centerContinuous"/>
    </xf>
    <xf numFmtId="0" fontId="1" fillId="2" borderId="32" xfId="0" applyFont="1" applyFill="1" applyBorder="1"/>
    <xf numFmtId="0" fontId="3" fillId="2" borderId="47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center"/>
    </xf>
    <xf numFmtId="4" fontId="5" fillId="2" borderId="4" xfId="0" applyNumberFormat="1" applyFont="1" applyFill="1" applyBorder="1" applyAlignment="1">
      <alignment horizontal="right"/>
    </xf>
    <xf numFmtId="4" fontId="5" fillId="2" borderId="32" xfId="0" applyNumberFormat="1" applyFont="1" applyFill="1" applyBorder="1" applyAlignment="1">
      <alignment horizontal="right"/>
    </xf>
    <xf numFmtId="0" fontId="1" fillId="0" borderId="16" xfId="0" applyFont="1" applyBorder="1"/>
    <xf numFmtId="3" fontId="1" fillId="0" borderId="25" xfId="0" applyNumberFormat="1" applyFont="1" applyBorder="1" applyAlignment="1">
      <alignment horizontal="right"/>
    </xf>
    <xf numFmtId="165" fontId="1" fillId="0" borderId="10" xfId="0" applyNumberFormat="1" applyFont="1" applyBorder="1" applyAlignment="1">
      <alignment horizontal="right"/>
    </xf>
    <xf numFmtId="3" fontId="1" fillId="0" borderId="35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3" fontId="1" fillId="0" borderId="16" xfId="0" applyNumberFormat="1" applyFont="1" applyBorder="1" applyAlignment="1">
      <alignment horizontal="right"/>
    </xf>
    <xf numFmtId="0" fontId="1" fillId="2" borderId="28" xfId="0" applyFont="1" applyFill="1" applyBorder="1"/>
    <xf numFmtId="0" fontId="3" fillId="2" borderId="29" xfId="0" applyFont="1" applyFill="1" applyBorder="1"/>
    <xf numFmtId="0" fontId="1" fillId="2" borderId="29" xfId="0" applyFont="1" applyFill="1" applyBorder="1"/>
    <xf numFmtId="4" fontId="1" fillId="2" borderId="48" xfId="0" applyNumberFormat="1" applyFont="1" applyFill="1" applyBorder="1"/>
    <xf numFmtId="4" fontId="1" fillId="2" borderId="28" xfId="0" applyNumberFormat="1" applyFont="1" applyFill="1" applyBorder="1"/>
    <xf numFmtId="4" fontId="1" fillId="2" borderId="29" xfId="0" applyNumberFormat="1" applyFont="1" applyFill="1" applyBorder="1"/>
    <xf numFmtId="3" fontId="10" fillId="0" borderId="0" xfId="0" applyNumberFormat="1" applyFont="1"/>
    <xf numFmtId="4" fontId="10" fillId="0" borderId="0" xfId="0" applyNumberFormat="1" applyFont="1"/>
    <xf numFmtId="4" fontId="0" fillId="0" borderId="0" xfId="0" applyNumberFormat="1"/>
    <xf numFmtId="0" fontId="0" fillId="0" borderId="0" xfId="20">
      <alignment/>
      <protection/>
    </xf>
    <xf numFmtId="0" fontId="1" fillId="0" borderId="0" xfId="20" applyFont="1">
      <alignment/>
      <protection/>
    </xf>
    <xf numFmtId="0" fontId="12" fillId="0" borderId="0" xfId="20" applyFont="1" applyAlignment="1">
      <alignment horizontal="centerContinuous"/>
      <protection/>
    </xf>
    <xf numFmtId="0" fontId="13" fillId="0" borderId="0" xfId="20" applyFont="1" applyAlignment="1">
      <alignment horizontal="centerContinuous"/>
      <protection/>
    </xf>
    <xf numFmtId="0" fontId="13" fillId="0" borderId="0" xfId="20" applyFont="1" applyAlignment="1">
      <alignment horizontal="right"/>
      <protection/>
    </xf>
    <xf numFmtId="0" fontId="4" fillId="0" borderId="41" xfId="20" applyFont="1" applyBorder="1" applyAlignment="1">
      <alignment horizontal="right"/>
      <protection/>
    </xf>
    <xf numFmtId="0" fontId="1" fillId="0" borderId="40" xfId="20" applyFont="1" applyBorder="1" applyAlignment="1">
      <alignment horizontal="left"/>
      <protection/>
    </xf>
    <xf numFmtId="0" fontId="1" fillId="0" borderId="42" xfId="20" applyFont="1" applyBorder="1">
      <alignment/>
      <protection/>
    </xf>
    <xf numFmtId="0" fontId="4" fillId="0" borderId="0" xfId="20" applyFont="1">
      <alignment/>
      <protection/>
    </xf>
    <xf numFmtId="0" fontId="1" fillId="0" borderId="0" xfId="20" applyFont="1" applyAlignment="1">
      <alignment horizontal="right"/>
      <protection/>
    </xf>
    <xf numFmtId="0" fontId="1" fillId="0" borderId="0" xfId="20" applyFont="1" applyAlignment="1">
      <alignment/>
      <protection/>
    </xf>
    <xf numFmtId="49" fontId="4" fillId="2" borderId="10" xfId="20" applyNumberFormat="1" applyFont="1" applyFill="1" applyBorder="1">
      <alignment/>
      <protection/>
    </xf>
    <xf numFmtId="0" fontId="4" fillId="2" borderId="8" xfId="20" applyFont="1" applyFill="1" applyBorder="1" applyAlignment="1">
      <alignment horizontal="center"/>
      <protection/>
    </xf>
    <xf numFmtId="0" fontId="4" fillId="2" borderId="8" xfId="20" applyNumberFormat="1" applyFont="1" applyFill="1" applyBorder="1" applyAlignment="1">
      <alignment horizontal="center"/>
      <protection/>
    </xf>
    <xf numFmtId="0" fontId="4" fillId="2" borderId="10" xfId="20" applyFont="1" applyFill="1" applyBorder="1" applyAlignment="1">
      <alignment horizontal="center"/>
      <protection/>
    </xf>
    <xf numFmtId="0" fontId="3" fillId="0" borderId="49" xfId="20" applyFont="1" applyBorder="1" applyAlignment="1">
      <alignment horizontal="center"/>
      <protection/>
    </xf>
    <xf numFmtId="49" fontId="3" fillId="0" borderId="49" xfId="20" applyNumberFormat="1" applyFont="1" applyBorder="1" applyAlignment="1">
      <alignment horizontal="left"/>
      <protection/>
    </xf>
    <xf numFmtId="0" fontId="3" fillId="0" borderId="50" xfId="20" applyFont="1" applyBorder="1">
      <alignment/>
      <protection/>
    </xf>
    <xf numFmtId="0" fontId="1" fillId="0" borderId="9" xfId="20" applyFont="1" applyBorder="1" applyAlignment="1">
      <alignment horizontal="center"/>
      <protection/>
    </xf>
    <xf numFmtId="0" fontId="1" fillId="0" borderId="9" xfId="20" applyNumberFormat="1" applyFont="1" applyBorder="1" applyAlignment="1">
      <alignment horizontal="right"/>
      <protection/>
    </xf>
    <xf numFmtId="0" fontId="1" fillId="0" borderId="8" xfId="20" applyNumberFormat="1" applyFont="1" applyBorder="1">
      <alignment/>
      <protection/>
    </xf>
    <xf numFmtId="0" fontId="0" fillId="0" borderId="0" xfId="20" applyNumberFormat="1">
      <alignment/>
      <protection/>
    </xf>
    <xf numFmtId="0" fontId="14" fillId="0" borderId="0" xfId="20" applyFont="1">
      <alignment/>
      <protection/>
    </xf>
    <xf numFmtId="0" fontId="15" fillId="0" borderId="51" xfId="20" applyFont="1" applyBorder="1" applyAlignment="1">
      <alignment horizontal="center" vertical="top"/>
      <protection/>
    </xf>
    <xf numFmtId="49" fontId="15" fillId="0" borderId="51" xfId="20" applyNumberFormat="1" applyFont="1" applyBorder="1" applyAlignment="1">
      <alignment horizontal="left" vertical="top"/>
      <protection/>
    </xf>
    <xf numFmtId="0" fontId="15" fillId="0" borderId="51" xfId="20" applyFont="1" applyBorder="1" applyAlignment="1">
      <alignment vertical="top" wrapText="1"/>
      <protection/>
    </xf>
    <xf numFmtId="49" fontId="15" fillId="0" borderId="51" xfId="20" applyNumberFormat="1" applyFont="1" applyBorder="1" applyAlignment="1">
      <alignment horizontal="center" shrinkToFit="1"/>
      <protection/>
    </xf>
    <xf numFmtId="4" fontId="15" fillId="0" borderId="51" xfId="20" applyNumberFormat="1" applyFont="1" applyBorder="1" applyAlignment="1">
      <alignment horizontal="right"/>
      <protection/>
    </xf>
    <xf numFmtId="4" fontId="15" fillId="0" borderId="51" xfId="20" applyNumberFormat="1" applyFont="1" applyBorder="1">
      <alignment/>
      <protection/>
    </xf>
    <xf numFmtId="0" fontId="14" fillId="0" borderId="0" xfId="20" applyFont="1">
      <alignment/>
      <protection/>
    </xf>
    <xf numFmtId="0" fontId="1" fillId="2" borderId="10" xfId="20" applyFont="1" applyFill="1" applyBorder="1" applyAlignment="1">
      <alignment horizontal="center"/>
      <protection/>
    </xf>
    <xf numFmtId="49" fontId="16" fillId="2" borderId="10" xfId="20" applyNumberFormat="1" applyFont="1" applyFill="1" applyBorder="1" applyAlignment="1">
      <alignment horizontal="left"/>
      <protection/>
    </xf>
    <xf numFmtId="0" fontId="16" fillId="2" borderId="50" xfId="20" applyFont="1" applyFill="1" applyBorder="1">
      <alignment/>
      <protection/>
    </xf>
    <xf numFmtId="0" fontId="1" fillId="2" borderId="9" xfId="20" applyFont="1" applyFill="1" applyBorder="1" applyAlignment="1">
      <alignment horizontal="center"/>
      <protection/>
    </xf>
    <xf numFmtId="4" fontId="1" fillId="2" borderId="9" xfId="20" applyNumberFormat="1" applyFont="1" applyFill="1" applyBorder="1" applyAlignment="1">
      <alignment horizontal="right"/>
      <protection/>
    </xf>
    <xf numFmtId="4" fontId="1" fillId="2" borderId="8" xfId="20" applyNumberFormat="1" applyFont="1" applyFill="1" applyBorder="1" applyAlignment="1">
      <alignment horizontal="right"/>
      <protection/>
    </xf>
    <xf numFmtId="4" fontId="3" fillId="2" borderId="10" xfId="20" applyNumberFormat="1" applyFont="1" applyFill="1" applyBorder="1">
      <alignment/>
      <protection/>
    </xf>
    <xf numFmtId="3" fontId="0" fillId="0" borderId="0" xfId="20" applyNumberFormat="1">
      <alignment/>
      <protection/>
    </xf>
    <xf numFmtId="0" fontId="0" fillId="0" borderId="0" xfId="20" applyBorder="1">
      <alignment/>
      <protection/>
    </xf>
    <xf numFmtId="0" fontId="17" fillId="0" borderId="0" xfId="20" applyFont="1" applyAlignment="1">
      <alignment/>
      <protection/>
    </xf>
    <xf numFmtId="0" fontId="0" fillId="0" borderId="0" xfId="20" applyAlignment="1">
      <alignment horizontal="right"/>
      <protection/>
    </xf>
    <xf numFmtId="0" fontId="18" fillId="0" borderId="0" xfId="20" applyFont="1" applyBorder="1">
      <alignment/>
      <protection/>
    </xf>
    <xf numFmtId="3" fontId="18" fillId="0" borderId="0" xfId="20" applyNumberFormat="1" applyFont="1" applyBorder="1" applyAlignment="1">
      <alignment horizontal="right"/>
      <protection/>
    </xf>
    <xf numFmtId="4" fontId="18" fillId="0" borderId="0" xfId="20" applyNumberFormat="1" applyFont="1" applyBorder="1">
      <alignment/>
      <protection/>
    </xf>
    <xf numFmtId="0" fontId="17" fillId="0" borderId="0" xfId="20" applyFont="1" applyBorder="1" applyAlignment="1">
      <alignment/>
      <protection/>
    </xf>
    <xf numFmtId="0" fontId="0" fillId="0" borderId="0" xfId="20" applyBorder="1" applyAlignment="1">
      <alignment horizontal="right"/>
      <protection/>
    </xf>
    <xf numFmtId="49" fontId="4" fillId="0" borderId="12" xfId="0" applyNumberFormat="1" applyFont="1" applyBorder="1"/>
    <xf numFmtId="3" fontId="1" fillId="0" borderId="13" xfId="0" applyNumberFormat="1" applyFont="1" applyBorder="1"/>
    <xf numFmtId="3" fontId="1" fillId="0" borderId="49" xfId="0" applyNumberFormat="1" applyFont="1" applyBorder="1"/>
    <xf numFmtId="3" fontId="1" fillId="0" borderId="52" xfId="0" applyNumberFormat="1" applyFont="1" applyBorder="1"/>
    <xf numFmtId="0" fontId="0" fillId="0" borderId="0" xfId="0" applyAlignment="1">
      <alignment horizontal="left" wrapText="1"/>
    </xf>
    <xf numFmtId="0" fontId="8" fillId="0" borderId="0" xfId="0" applyFont="1" applyAlignment="1">
      <alignment horizontal="left" vertical="top" wrapText="1"/>
    </xf>
    <xf numFmtId="0" fontId="4" fillId="0" borderId="10" xfId="0" applyFont="1" applyBorder="1" applyAlignment="1">
      <alignment horizontal="left"/>
    </xf>
    <xf numFmtId="0" fontId="4" fillId="0" borderId="5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1" fillId="0" borderId="28" xfId="0" applyFont="1" applyBorder="1" applyAlignment="1">
      <alignment horizontal="center" shrinkToFit="1"/>
    </xf>
    <xf numFmtId="0" fontId="1" fillId="0" borderId="30" xfId="0" applyFont="1" applyBorder="1" applyAlignment="1">
      <alignment horizontal="center" shrinkToFit="1"/>
    </xf>
    <xf numFmtId="166" fontId="1" fillId="0" borderId="50" xfId="0" applyNumberFormat="1" applyFont="1" applyBorder="1" applyAlignment="1">
      <alignment horizontal="right" indent="2"/>
    </xf>
    <xf numFmtId="166" fontId="1" fillId="0" borderId="15" xfId="0" applyNumberFormat="1" applyFont="1" applyBorder="1" applyAlignment="1">
      <alignment horizontal="right" indent="2"/>
    </xf>
    <xf numFmtId="166" fontId="6" fillId="2" borderId="53" xfId="0" applyNumberFormat="1" applyFont="1" applyFill="1" applyBorder="1" applyAlignment="1">
      <alignment horizontal="right" indent="2"/>
    </xf>
    <xf numFmtId="166" fontId="6" fillId="2" borderId="48" xfId="0" applyNumberFormat="1" applyFont="1" applyFill="1" applyBorder="1" applyAlignment="1">
      <alignment horizontal="right" indent="2"/>
    </xf>
    <xf numFmtId="0" fontId="1" fillId="0" borderId="54" xfId="20" applyFont="1" applyBorder="1" applyAlignment="1">
      <alignment horizontal="center"/>
      <protection/>
    </xf>
    <xf numFmtId="0" fontId="1" fillId="0" borderId="55" xfId="20" applyFont="1" applyBorder="1" applyAlignment="1">
      <alignment horizontal="center"/>
      <protection/>
    </xf>
    <xf numFmtId="0" fontId="1" fillId="0" borderId="56" xfId="20" applyFont="1" applyBorder="1" applyAlignment="1">
      <alignment horizontal="center"/>
      <protection/>
    </xf>
    <xf numFmtId="0" fontId="1" fillId="0" borderId="57" xfId="20" applyFont="1" applyBorder="1" applyAlignment="1">
      <alignment horizontal="center"/>
      <protection/>
    </xf>
    <xf numFmtId="0" fontId="1" fillId="0" borderId="58" xfId="20" applyFont="1" applyBorder="1" applyAlignment="1">
      <alignment horizontal="left"/>
      <protection/>
    </xf>
    <xf numFmtId="0" fontId="1" fillId="0" borderId="43" xfId="20" applyFont="1" applyBorder="1" applyAlignment="1">
      <alignment horizontal="left"/>
      <protection/>
    </xf>
    <xf numFmtId="0" fontId="1" fillId="0" borderId="59" xfId="20" applyFont="1" applyBorder="1" applyAlignment="1">
      <alignment horizontal="left"/>
      <protection/>
    </xf>
    <xf numFmtId="3" fontId="3" fillId="2" borderId="29" xfId="0" applyNumberFormat="1" applyFont="1" applyFill="1" applyBorder="1" applyAlignment="1">
      <alignment horizontal="right"/>
    </xf>
    <xf numFmtId="3" fontId="3" fillId="2" borderId="48" xfId="0" applyNumberFormat="1" applyFont="1" applyFill="1" applyBorder="1" applyAlignment="1">
      <alignment horizontal="right"/>
    </xf>
    <xf numFmtId="0" fontId="11" fillId="0" borderId="0" xfId="20" applyFont="1" applyAlignment="1">
      <alignment horizontal="center"/>
      <protection/>
    </xf>
    <xf numFmtId="49" fontId="1" fillId="0" borderId="56" xfId="20" applyNumberFormat="1" applyFont="1" applyBorder="1" applyAlignment="1">
      <alignment horizontal="center"/>
      <protection/>
    </xf>
    <xf numFmtId="0" fontId="1" fillId="0" borderId="58" xfId="20" applyFont="1" applyBorder="1" applyAlignment="1">
      <alignment horizontal="center" shrinkToFit="1"/>
      <protection/>
    </xf>
    <xf numFmtId="0" fontId="1" fillId="0" borderId="43" xfId="20" applyFont="1" applyBorder="1" applyAlignment="1">
      <alignment horizontal="center" shrinkToFit="1"/>
      <protection/>
    </xf>
    <xf numFmtId="0" fontId="1" fillId="0" borderId="59" xfId="20" applyFont="1" applyBorder="1" applyAlignment="1">
      <alignment horizontal="center" shrinkToFi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workbookViewId="0" topLeftCell="A1">
      <selection activeCell="C10" sqref="C10:E10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0</v>
      </c>
      <c r="B1" s="2"/>
      <c r="C1" s="2"/>
      <c r="D1" s="2"/>
      <c r="E1" s="2"/>
      <c r="F1" s="2"/>
      <c r="G1" s="2"/>
    </row>
    <row r="2" spans="1:7" ht="12.75" customHeight="1">
      <c r="A2" s="3" t="s">
        <v>1</v>
      </c>
      <c r="B2" s="4"/>
      <c r="C2" s="5">
        <f>Rekapitulace!H1</f>
        <v>2</v>
      </c>
      <c r="D2" s="5" t="str">
        <f>Rekapitulace!G2</f>
        <v>stavební práce - demontáž podkladních vrstev</v>
      </c>
      <c r="E2" s="4"/>
      <c r="F2" s="6" t="s">
        <v>2</v>
      </c>
      <c r="G2" s="7"/>
    </row>
    <row r="3" spans="1:7" ht="3" customHeight="1" hidden="1">
      <c r="A3" s="8"/>
      <c r="B3" s="9"/>
      <c r="C3" s="10"/>
      <c r="D3" s="10"/>
      <c r="E3" s="9"/>
      <c r="F3" s="11"/>
      <c r="G3" s="12"/>
    </row>
    <row r="4" spans="1:7" ht="12" customHeight="1">
      <c r="A4" s="13" t="s">
        <v>3</v>
      </c>
      <c r="B4" s="9"/>
      <c r="C4" s="10" t="s">
        <v>4</v>
      </c>
      <c r="D4" s="10"/>
      <c r="E4" s="9"/>
      <c r="F4" s="11" t="s">
        <v>5</v>
      </c>
      <c r="G4" s="14"/>
    </row>
    <row r="5" spans="1:7" ht="12.95" customHeight="1">
      <c r="A5" s="15" t="s">
        <v>79</v>
      </c>
      <c r="B5" s="16"/>
      <c r="C5" s="17" t="s">
        <v>80</v>
      </c>
      <c r="D5" s="18"/>
      <c r="E5" s="19"/>
      <c r="F5" s="11" t="s">
        <v>7</v>
      </c>
      <c r="G5" s="12"/>
    </row>
    <row r="6" spans="1:15" ht="12.95" customHeight="1">
      <c r="A6" s="13" t="s">
        <v>8</v>
      </c>
      <c r="B6" s="9"/>
      <c r="C6" s="10" t="s">
        <v>9</v>
      </c>
      <c r="D6" s="10"/>
      <c r="E6" s="9"/>
      <c r="F6" s="20" t="s">
        <v>10</v>
      </c>
      <c r="G6" s="21">
        <v>0</v>
      </c>
      <c r="O6" s="22"/>
    </row>
    <row r="7" spans="1:7" ht="12.95" customHeight="1">
      <c r="A7" s="23" t="s">
        <v>77</v>
      </c>
      <c r="B7" s="24"/>
      <c r="C7" s="25" t="s">
        <v>78</v>
      </c>
      <c r="D7" s="26"/>
      <c r="E7" s="26"/>
      <c r="F7" s="27" t="s">
        <v>11</v>
      </c>
      <c r="G7" s="21">
        <f>IF(PocetMJ=0,,ROUND((F30+F32)/PocetMJ,1))</f>
        <v>0</v>
      </c>
    </row>
    <row r="8" spans="1:9" ht="12.75">
      <c r="A8" s="28" t="s">
        <v>12</v>
      </c>
      <c r="B8" s="11"/>
      <c r="C8" s="197"/>
      <c r="D8" s="197"/>
      <c r="E8" s="198"/>
      <c r="F8" s="29" t="s">
        <v>13</v>
      </c>
      <c r="G8" s="30"/>
      <c r="H8" s="31"/>
      <c r="I8" s="32"/>
    </row>
    <row r="9" spans="1:8" ht="12.75">
      <c r="A9" s="28" t="s">
        <v>14</v>
      </c>
      <c r="B9" s="11"/>
      <c r="C9" s="197"/>
      <c r="D9" s="197"/>
      <c r="E9" s="198"/>
      <c r="F9" s="11"/>
      <c r="G9" s="33"/>
      <c r="H9" s="34"/>
    </row>
    <row r="10" spans="1:8" ht="12.75">
      <c r="A10" s="28" t="s">
        <v>15</v>
      </c>
      <c r="B10" s="11"/>
      <c r="C10" s="197"/>
      <c r="D10" s="197"/>
      <c r="E10" s="197"/>
      <c r="F10" s="35"/>
      <c r="G10" s="36"/>
      <c r="H10" s="37"/>
    </row>
    <row r="11" spans="1:57" ht="13.5" customHeight="1">
      <c r="A11" s="28" t="s">
        <v>16</v>
      </c>
      <c r="B11" s="11"/>
      <c r="C11" s="197"/>
      <c r="D11" s="197"/>
      <c r="E11" s="197"/>
      <c r="F11" s="38" t="s">
        <v>17</v>
      </c>
      <c r="G11" s="39"/>
      <c r="H11" s="34"/>
      <c r="BA11" s="40"/>
      <c r="BB11" s="40"/>
      <c r="BC11" s="40"/>
      <c r="BD11" s="40"/>
      <c r="BE11" s="40"/>
    </row>
    <row r="12" spans="1:8" ht="12.75" customHeight="1">
      <c r="A12" s="41" t="s">
        <v>18</v>
      </c>
      <c r="B12" s="9"/>
      <c r="C12" s="199"/>
      <c r="D12" s="199"/>
      <c r="E12" s="199"/>
      <c r="F12" s="42" t="s">
        <v>19</v>
      </c>
      <c r="G12" s="43"/>
      <c r="H12" s="34"/>
    </row>
    <row r="13" spans="1:8" ht="28.5" customHeight="1" thickBot="1">
      <c r="A13" s="44" t="s">
        <v>20</v>
      </c>
      <c r="B13" s="45"/>
      <c r="C13" s="45"/>
      <c r="D13" s="45"/>
      <c r="E13" s="46"/>
      <c r="F13" s="46"/>
      <c r="G13" s="47"/>
      <c r="H13" s="34"/>
    </row>
    <row r="14" spans="1:7" ht="17.25" customHeight="1" thickBot="1">
      <c r="A14" s="48" t="s">
        <v>21</v>
      </c>
      <c r="B14" s="49"/>
      <c r="C14" s="50"/>
      <c r="D14" s="51" t="s">
        <v>22</v>
      </c>
      <c r="E14" s="52"/>
      <c r="F14" s="52"/>
      <c r="G14" s="50"/>
    </row>
    <row r="15" spans="1:7" ht="15.95" customHeight="1">
      <c r="A15" s="53"/>
      <c r="B15" s="54" t="s">
        <v>23</v>
      </c>
      <c r="C15" s="55">
        <f>HSV</f>
        <v>0</v>
      </c>
      <c r="D15" s="56" t="str">
        <f>Rekapitulace!A22</f>
        <v>Ztížené výrobní podmínky</v>
      </c>
      <c r="E15" s="57"/>
      <c r="F15" s="58"/>
      <c r="G15" s="55">
        <f>Rekapitulace!I22</f>
        <v>0</v>
      </c>
    </row>
    <row r="16" spans="1:7" ht="15.95" customHeight="1">
      <c r="A16" s="53" t="s">
        <v>24</v>
      </c>
      <c r="B16" s="54" t="s">
        <v>25</v>
      </c>
      <c r="C16" s="55">
        <f>PSV</f>
        <v>0</v>
      </c>
      <c r="D16" s="8" t="str">
        <f>Rekapitulace!A23</f>
        <v>Oborová přirážka</v>
      </c>
      <c r="E16" s="59"/>
      <c r="F16" s="60"/>
      <c r="G16" s="55">
        <f>Rekapitulace!I23</f>
        <v>0</v>
      </c>
    </row>
    <row r="17" spans="1:7" ht="15.95" customHeight="1">
      <c r="A17" s="53" t="s">
        <v>26</v>
      </c>
      <c r="B17" s="54" t="s">
        <v>27</v>
      </c>
      <c r="C17" s="55">
        <f>Mont</f>
        <v>0</v>
      </c>
      <c r="D17" s="8" t="str">
        <f>Rekapitulace!A24</f>
        <v>Přesun stavebních kapacit</v>
      </c>
      <c r="E17" s="59"/>
      <c r="F17" s="60"/>
      <c r="G17" s="55">
        <f>Rekapitulace!I24</f>
        <v>0</v>
      </c>
    </row>
    <row r="18" spans="1:7" ht="15.95" customHeight="1">
      <c r="A18" s="61" t="s">
        <v>28</v>
      </c>
      <c r="B18" s="62" t="s">
        <v>29</v>
      </c>
      <c r="C18" s="55">
        <f>Dodavka</f>
        <v>0</v>
      </c>
      <c r="D18" s="8" t="str">
        <f>Rekapitulace!A25</f>
        <v>Mimostaveništní doprava</v>
      </c>
      <c r="E18" s="59"/>
      <c r="F18" s="60"/>
      <c r="G18" s="55">
        <f>Rekapitulace!I25</f>
        <v>0</v>
      </c>
    </row>
    <row r="19" spans="1:7" ht="15.95" customHeight="1">
      <c r="A19" s="63" t="s">
        <v>30</v>
      </c>
      <c r="B19" s="54"/>
      <c r="C19" s="55">
        <f>SUM(C15:C18)</f>
        <v>0</v>
      </c>
      <c r="D19" s="8" t="str">
        <f>Rekapitulace!A26</f>
        <v>Zařízení staveniště</v>
      </c>
      <c r="E19" s="59"/>
      <c r="F19" s="60"/>
      <c r="G19" s="55">
        <f>Rekapitulace!I26</f>
        <v>0</v>
      </c>
    </row>
    <row r="20" spans="1:7" ht="15.95" customHeight="1">
      <c r="A20" s="63"/>
      <c r="B20" s="54"/>
      <c r="C20" s="55"/>
      <c r="D20" s="8" t="str">
        <f>Rekapitulace!A27</f>
        <v>Provoz investora</v>
      </c>
      <c r="E20" s="59"/>
      <c r="F20" s="60"/>
      <c r="G20" s="55">
        <f>Rekapitulace!I27</f>
        <v>0</v>
      </c>
    </row>
    <row r="21" spans="1:7" ht="15.95" customHeight="1">
      <c r="A21" s="63" t="s">
        <v>31</v>
      </c>
      <c r="B21" s="54"/>
      <c r="C21" s="55">
        <f>HZS</f>
        <v>0</v>
      </c>
      <c r="D21" s="8" t="str">
        <f>Rekapitulace!A28</f>
        <v>Kompletační činnost (IČD)</v>
      </c>
      <c r="E21" s="59"/>
      <c r="F21" s="60"/>
      <c r="G21" s="55">
        <f>Rekapitulace!I28</f>
        <v>0</v>
      </c>
    </row>
    <row r="22" spans="1:7" ht="15.95" customHeight="1">
      <c r="A22" s="64" t="s">
        <v>32</v>
      </c>
      <c r="B22" s="65"/>
      <c r="C22" s="55">
        <f>C19+C21</f>
        <v>0</v>
      </c>
      <c r="D22" s="8" t="s">
        <v>33</v>
      </c>
      <c r="E22" s="59"/>
      <c r="F22" s="60"/>
      <c r="G22" s="55">
        <f>G23-SUM(G15:G21)</f>
        <v>0</v>
      </c>
    </row>
    <row r="23" spans="1:7" ht="15.95" customHeight="1" thickBot="1">
      <c r="A23" s="200" t="s">
        <v>34</v>
      </c>
      <c r="B23" s="201"/>
      <c r="C23" s="66">
        <f>C22+G23</f>
        <v>0</v>
      </c>
      <c r="D23" s="67" t="s">
        <v>35</v>
      </c>
      <c r="E23" s="68"/>
      <c r="F23" s="69"/>
      <c r="G23" s="55">
        <f>VRN</f>
        <v>0</v>
      </c>
    </row>
    <row r="24" spans="1:7" ht="12.75">
      <c r="A24" s="70" t="s">
        <v>36</v>
      </c>
      <c r="B24" s="71"/>
      <c r="C24" s="72"/>
      <c r="D24" s="71" t="s">
        <v>37</v>
      </c>
      <c r="E24" s="71"/>
      <c r="F24" s="73" t="s">
        <v>38</v>
      </c>
      <c r="G24" s="74"/>
    </row>
    <row r="25" spans="1:7" ht="12.75">
      <c r="A25" s="64" t="s">
        <v>39</v>
      </c>
      <c r="B25" s="65"/>
      <c r="C25" s="75"/>
      <c r="D25" s="65" t="s">
        <v>39</v>
      </c>
      <c r="E25" s="76"/>
      <c r="F25" s="77" t="s">
        <v>39</v>
      </c>
      <c r="G25" s="78"/>
    </row>
    <row r="26" spans="1:7" ht="37.5" customHeight="1">
      <c r="A26" s="64" t="s">
        <v>40</v>
      </c>
      <c r="B26" s="79"/>
      <c r="C26" s="75"/>
      <c r="D26" s="65" t="s">
        <v>40</v>
      </c>
      <c r="E26" s="76"/>
      <c r="F26" s="77" t="s">
        <v>40</v>
      </c>
      <c r="G26" s="78"/>
    </row>
    <row r="27" spans="1:7" ht="12.75">
      <c r="A27" s="64"/>
      <c r="B27" s="80"/>
      <c r="C27" s="75"/>
      <c r="D27" s="65"/>
      <c r="E27" s="76"/>
      <c r="F27" s="77"/>
      <c r="G27" s="78"/>
    </row>
    <row r="28" spans="1:7" ht="12.75">
      <c r="A28" s="64" t="s">
        <v>41</v>
      </c>
      <c r="B28" s="65"/>
      <c r="C28" s="75"/>
      <c r="D28" s="77" t="s">
        <v>42</v>
      </c>
      <c r="E28" s="75"/>
      <c r="F28" s="81" t="s">
        <v>42</v>
      </c>
      <c r="G28" s="78"/>
    </row>
    <row r="29" spans="1:7" ht="69" customHeight="1">
      <c r="A29" s="64"/>
      <c r="B29" s="65"/>
      <c r="C29" s="82"/>
      <c r="D29" s="83"/>
      <c r="E29" s="82"/>
      <c r="F29" s="65"/>
      <c r="G29" s="78"/>
    </row>
    <row r="30" spans="1:7" ht="12.75">
      <c r="A30" s="84" t="s">
        <v>43</v>
      </c>
      <c r="B30" s="85"/>
      <c r="C30" s="86">
        <v>21</v>
      </c>
      <c r="D30" s="85" t="s">
        <v>44</v>
      </c>
      <c r="E30" s="87"/>
      <c r="F30" s="202">
        <f>C23-F32</f>
        <v>0</v>
      </c>
      <c r="G30" s="203"/>
    </row>
    <row r="31" spans="1:7" ht="12.75">
      <c r="A31" s="84" t="s">
        <v>45</v>
      </c>
      <c r="B31" s="85"/>
      <c r="C31" s="86">
        <v>21</v>
      </c>
      <c r="D31" s="85" t="s">
        <v>46</v>
      </c>
      <c r="E31" s="87"/>
      <c r="F31" s="202">
        <f>ROUND(PRODUCT(F30,C31/100),0)</f>
        <v>0</v>
      </c>
      <c r="G31" s="203"/>
    </row>
    <row r="32" spans="1:7" ht="12.75">
      <c r="A32" s="84" t="s">
        <v>43</v>
      </c>
      <c r="B32" s="85"/>
      <c r="C32" s="86">
        <v>0</v>
      </c>
      <c r="D32" s="85" t="s">
        <v>46</v>
      </c>
      <c r="E32" s="87"/>
      <c r="F32" s="202">
        <v>0</v>
      </c>
      <c r="G32" s="203"/>
    </row>
    <row r="33" spans="1:7" ht="12.75">
      <c r="A33" s="84" t="s">
        <v>45</v>
      </c>
      <c r="B33" s="88"/>
      <c r="C33" s="89">
        <f>SazbaDPH2</f>
        <v>0</v>
      </c>
      <c r="D33" s="85" t="s">
        <v>46</v>
      </c>
      <c r="E33" s="60"/>
      <c r="F33" s="202">
        <f>ROUND(PRODUCT(F32,C33/100),0)</f>
        <v>0</v>
      </c>
      <c r="G33" s="203"/>
    </row>
    <row r="34" spans="1:7" s="93" customFormat="1" ht="19.5" customHeight="1" thickBot="1">
      <c r="A34" s="90" t="s">
        <v>47</v>
      </c>
      <c r="B34" s="91"/>
      <c r="C34" s="91"/>
      <c r="D34" s="91"/>
      <c r="E34" s="92"/>
      <c r="F34" s="204">
        <f>ROUND(SUM(F30:F33),0)</f>
        <v>0</v>
      </c>
      <c r="G34" s="205"/>
    </row>
    <row r="36" spans="1:8" ht="12.75">
      <c r="A36" s="94" t="s">
        <v>48</v>
      </c>
      <c r="B36" s="94"/>
      <c r="C36" s="94"/>
      <c r="D36" s="94"/>
      <c r="E36" s="94"/>
      <c r="F36" s="94"/>
      <c r="G36" s="94"/>
      <c r="H36" t="s">
        <v>6</v>
      </c>
    </row>
    <row r="37" spans="1:8" ht="14.25" customHeight="1">
      <c r="A37" s="94"/>
      <c r="B37" s="196" t="s">
        <v>204</v>
      </c>
      <c r="C37" s="196"/>
      <c r="D37" s="196"/>
      <c r="E37" s="196"/>
      <c r="F37" s="196"/>
      <c r="G37" s="196"/>
      <c r="H37" t="s">
        <v>6</v>
      </c>
    </row>
    <row r="38" spans="1:8" ht="12.75" customHeight="1">
      <c r="A38" s="95"/>
      <c r="B38" s="196"/>
      <c r="C38" s="196"/>
      <c r="D38" s="196"/>
      <c r="E38" s="196"/>
      <c r="F38" s="196"/>
      <c r="G38" s="196"/>
      <c r="H38" t="s">
        <v>6</v>
      </c>
    </row>
    <row r="39" spans="1:8" ht="12.75">
      <c r="A39" s="95"/>
      <c r="B39" s="196"/>
      <c r="C39" s="196"/>
      <c r="D39" s="196"/>
      <c r="E39" s="196"/>
      <c r="F39" s="196"/>
      <c r="G39" s="196"/>
      <c r="H39" t="s">
        <v>6</v>
      </c>
    </row>
    <row r="40" spans="1:8" ht="12.75">
      <c r="A40" s="95"/>
      <c r="B40" s="196"/>
      <c r="C40" s="196"/>
      <c r="D40" s="196"/>
      <c r="E40" s="196"/>
      <c r="F40" s="196"/>
      <c r="G40" s="196"/>
      <c r="H40" t="s">
        <v>6</v>
      </c>
    </row>
    <row r="41" spans="1:8" ht="12.75">
      <c r="A41" s="95"/>
      <c r="B41" s="196"/>
      <c r="C41" s="196"/>
      <c r="D41" s="196"/>
      <c r="E41" s="196"/>
      <c r="F41" s="196"/>
      <c r="G41" s="196"/>
      <c r="H41" t="s">
        <v>6</v>
      </c>
    </row>
    <row r="42" spans="1:8" ht="12.75">
      <c r="A42" s="95"/>
      <c r="B42" s="196"/>
      <c r="C42" s="196"/>
      <c r="D42" s="196"/>
      <c r="E42" s="196"/>
      <c r="F42" s="196"/>
      <c r="G42" s="196"/>
      <c r="H42" t="s">
        <v>6</v>
      </c>
    </row>
    <row r="43" spans="1:8" ht="12.75">
      <c r="A43" s="95"/>
      <c r="B43" s="196"/>
      <c r="C43" s="196"/>
      <c r="D43" s="196"/>
      <c r="E43" s="196"/>
      <c r="F43" s="196"/>
      <c r="G43" s="196"/>
      <c r="H43" t="s">
        <v>6</v>
      </c>
    </row>
    <row r="44" spans="1:8" ht="12.75">
      <c r="A44" s="95"/>
      <c r="B44" s="196"/>
      <c r="C44" s="196"/>
      <c r="D44" s="196"/>
      <c r="E44" s="196"/>
      <c r="F44" s="196"/>
      <c r="G44" s="196"/>
      <c r="H44" t="s">
        <v>6</v>
      </c>
    </row>
    <row r="45" spans="1:8" ht="0.75" customHeight="1">
      <c r="A45" s="95"/>
      <c r="B45" s="196"/>
      <c r="C45" s="196"/>
      <c r="D45" s="196"/>
      <c r="E45" s="196"/>
      <c r="F45" s="196"/>
      <c r="G45" s="196"/>
      <c r="H45" t="s">
        <v>6</v>
      </c>
    </row>
    <row r="46" spans="2:7" ht="12.75">
      <c r="B46" s="195"/>
      <c r="C46" s="195"/>
      <c r="D46" s="195"/>
      <c r="E46" s="195"/>
      <c r="F46" s="195"/>
      <c r="G46" s="195"/>
    </row>
    <row r="47" spans="2:7" ht="12.75">
      <c r="B47" s="195"/>
      <c r="C47" s="195"/>
      <c r="D47" s="195"/>
      <c r="E47" s="195"/>
      <c r="F47" s="195"/>
      <c r="G47" s="195"/>
    </row>
    <row r="48" spans="2:7" ht="12.75">
      <c r="B48" s="195"/>
      <c r="C48" s="195"/>
      <c r="D48" s="195"/>
      <c r="E48" s="195"/>
      <c r="F48" s="195"/>
      <c r="G48" s="195"/>
    </row>
    <row r="49" spans="2:7" ht="12.75">
      <c r="B49" s="195"/>
      <c r="C49" s="195"/>
      <c r="D49" s="195"/>
      <c r="E49" s="195"/>
      <c r="F49" s="195"/>
      <c r="G49" s="195"/>
    </row>
    <row r="50" spans="2:7" ht="12.75">
      <c r="B50" s="195"/>
      <c r="C50" s="195"/>
      <c r="D50" s="195"/>
      <c r="E50" s="195"/>
      <c r="F50" s="195"/>
      <c r="G50" s="195"/>
    </row>
    <row r="51" spans="2:7" ht="12.75">
      <c r="B51" s="195"/>
      <c r="C51" s="195"/>
      <c r="D51" s="195"/>
      <c r="E51" s="195"/>
      <c r="F51" s="195"/>
      <c r="G51" s="195"/>
    </row>
    <row r="52" spans="2:7" ht="12.75">
      <c r="B52" s="195"/>
      <c r="C52" s="195"/>
      <c r="D52" s="195"/>
      <c r="E52" s="195"/>
      <c r="F52" s="195"/>
      <c r="G52" s="195"/>
    </row>
    <row r="53" spans="2:7" ht="12.75">
      <c r="B53" s="195"/>
      <c r="C53" s="195"/>
      <c r="D53" s="195"/>
      <c r="E53" s="195"/>
      <c r="F53" s="195"/>
      <c r="G53" s="195"/>
    </row>
    <row r="54" spans="2:7" ht="12.75">
      <c r="B54" s="195"/>
      <c r="C54" s="195"/>
      <c r="D54" s="195"/>
      <c r="E54" s="195"/>
      <c r="F54" s="195"/>
      <c r="G54" s="195"/>
    </row>
    <row r="55" spans="2:7" ht="12.75">
      <c r="B55" s="195"/>
      <c r="C55" s="195"/>
      <c r="D55" s="195"/>
      <c r="E55" s="195"/>
      <c r="F55" s="195"/>
      <c r="G55" s="195"/>
    </row>
  </sheetData>
  <mergeCells count="22">
    <mergeCell ref="B37:G45"/>
    <mergeCell ref="C8:E8"/>
    <mergeCell ref="C9:E9"/>
    <mergeCell ref="C10:E10"/>
    <mergeCell ref="C11:E11"/>
    <mergeCell ref="C12:E12"/>
    <mergeCell ref="A23:B23"/>
    <mergeCell ref="F30:G30"/>
    <mergeCell ref="F31:G31"/>
    <mergeCell ref="F32:G32"/>
    <mergeCell ref="F33:G33"/>
    <mergeCell ref="F34:G34"/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81"/>
  <sheetViews>
    <sheetView workbookViewId="0" topLeftCell="A1">
      <selection activeCell="O22" sqref="O22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206" t="s">
        <v>49</v>
      </c>
      <c r="B1" s="207"/>
      <c r="C1" s="96" t="s">
        <v>205</v>
      </c>
      <c r="D1" s="97"/>
      <c r="E1" s="98"/>
      <c r="F1" s="97"/>
      <c r="G1" s="99" t="s">
        <v>50</v>
      </c>
      <c r="H1" s="100">
        <v>2</v>
      </c>
      <c r="I1" s="101"/>
    </row>
    <row r="2" spans="1:9" ht="13.5" thickBot="1">
      <c r="A2" s="208" t="s">
        <v>51</v>
      </c>
      <c r="B2" s="209"/>
      <c r="C2" s="102" t="str">
        <f>CONCATENATE(cisloobjektu," ",nazevobjektu)</f>
        <v>SO 01 stavební úpravy chodby 1.NP</v>
      </c>
      <c r="D2" s="103"/>
      <c r="E2" s="104"/>
      <c r="F2" s="103"/>
      <c r="G2" s="210" t="s">
        <v>81</v>
      </c>
      <c r="H2" s="211"/>
      <c r="I2" s="212"/>
    </row>
    <row r="3" spans="1:9" ht="13.5" thickTop="1">
      <c r="A3" s="76"/>
      <c r="B3" s="76"/>
      <c r="C3" s="76"/>
      <c r="D3" s="76"/>
      <c r="E3" s="76"/>
      <c r="F3" s="65"/>
      <c r="G3" s="76"/>
      <c r="H3" s="76"/>
      <c r="I3" s="76"/>
    </row>
    <row r="4" spans="1:9" ht="19.5" customHeight="1">
      <c r="A4" s="105" t="s">
        <v>52</v>
      </c>
      <c r="B4" s="106"/>
      <c r="C4" s="106"/>
      <c r="D4" s="106"/>
      <c r="E4" s="107"/>
      <c r="F4" s="106"/>
      <c r="G4" s="106"/>
      <c r="H4" s="106"/>
      <c r="I4" s="106"/>
    </row>
    <row r="5" spans="1:9" ht="13.5" thickBot="1">
      <c r="A5" s="76"/>
      <c r="B5" s="76"/>
      <c r="C5" s="76"/>
      <c r="D5" s="76"/>
      <c r="E5" s="76"/>
      <c r="F5" s="76"/>
      <c r="G5" s="76"/>
      <c r="H5" s="76"/>
      <c r="I5" s="76"/>
    </row>
    <row r="6" spans="1:9" s="34" customFormat="1" ht="13.5" thickBot="1">
      <c r="A6" s="108"/>
      <c r="B6" s="109" t="s">
        <v>53</v>
      </c>
      <c r="C6" s="109"/>
      <c r="D6" s="110"/>
      <c r="E6" s="111" t="s">
        <v>54</v>
      </c>
      <c r="F6" s="112" t="s">
        <v>55</v>
      </c>
      <c r="G6" s="112" t="s">
        <v>56</v>
      </c>
      <c r="H6" s="112" t="s">
        <v>57</v>
      </c>
      <c r="I6" s="113" t="s">
        <v>31</v>
      </c>
    </row>
    <row r="7" spans="1:9" s="34" customFormat="1" ht="12.75">
      <c r="A7" s="191" t="str">
        <f>Položky!B7</f>
        <v>63</v>
      </c>
      <c r="B7" s="114" t="str">
        <f>Položky!C7</f>
        <v>Podlahy a podlahové konstrukce</v>
      </c>
      <c r="C7" s="65"/>
      <c r="D7" s="115"/>
      <c r="E7" s="192">
        <f>Položky!BA12</f>
        <v>0</v>
      </c>
      <c r="F7" s="193">
        <f>Položky!BB12</f>
        <v>0</v>
      </c>
      <c r="G7" s="193">
        <f>Položky!BC12</f>
        <v>0</v>
      </c>
      <c r="H7" s="193">
        <f>Položky!BD12</f>
        <v>0</v>
      </c>
      <c r="I7" s="194">
        <f>Položky!BE12</f>
        <v>0</v>
      </c>
    </row>
    <row r="8" spans="1:9" s="34" customFormat="1" ht="12.75">
      <c r="A8" s="191" t="str">
        <f>Položky!B13</f>
        <v>96</v>
      </c>
      <c r="B8" s="114" t="str">
        <f>Položky!C13</f>
        <v>Bourání konstrukcí</v>
      </c>
      <c r="C8" s="65"/>
      <c r="D8" s="115"/>
      <c r="E8" s="192">
        <f>Položky!BA16</f>
        <v>0</v>
      </c>
      <c r="F8" s="193">
        <f>Položky!BB16</f>
        <v>0</v>
      </c>
      <c r="G8" s="193">
        <f>Položky!BC16</f>
        <v>0</v>
      </c>
      <c r="H8" s="193">
        <f>Položky!BD16</f>
        <v>0</v>
      </c>
      <c r="I8" s="194">
        <f>Položky!BE16</f>
        <v>0</v>
      </c>
    </row>
    <row r="9" spans="1:9" s="34" customFormat="1" ht="12.75">
      <c r="A9" s="191" t="str">
        <f>Položky!B17</f>
        <v>97</v>
      </c>
      <c r="B9" s="114" t="str">
        <f>Položky!C17</f>
        <v>Prorážení otvorů</v>
      </c>
      <c r="C9" s="65"/>
      <c r="D9" s="115"/>
      <c r="E9" s="192">
        <f>Položky!BA25</f>
        <v>0</v>
      </c>
      <c r="F9" s="193">
        <f>Položky!BB25</f>
        <v>0</v>
      </c>
      <c r="G9" s="193">
        <f>Položky!BC25</f>
        <v>0</v>
      </c>
      <c r="H9" s="193">
        <f>Položky!BD25</f>
        <v>0</v>
      </c>
      <c r="I9" s="194">
        <f>Položky!BE25</f>
        <v>0</v>
      </c>
    </row>
    <row r="10" spans="1:9" s="34" customFormat="1" ht="12.75">
      <c r="A10" s="191" t="str">
        <f>Položky!B26</f>
        <v>99</v>
      </c>
      <c r="B10" s="114" t="str">
        <f>Položky!C26</f>
        <v>Staveništní přesun hmot</v>
      </c>
      <c r="C10" s="65"/>
      <c r="D10" s="115"/>
      <c r="E10" s="192">
        <f>Položky!BA28</f>
        <v>0</v>
      </c>
      <c r="F10" s="193">
        <f>Položky!BB28</f>
        <v>0</v>
      </c>
      <c r="G10" s="193">
        <f>Položky!BC28</f>
        <v>0</v>
      </c>
      <c r="H10" s="193">
        <f>Položky!BD28</f>
        <v>0</v>
      </c>
      <c r="I10" s="194">
        <f>Položky!BE28</f>
        <v>0</v>
      </c>
    </row>
    <row r="11" spans="1:9" s="34" customFormat="1" ht="12.75">
      <c r="A11" s="191" t="str">
        <f>Položky!B29</f>
        <v>766</v>
      </c>
      <c r="B11" s="114" t="str">
        <f>Položky!C29</f>
        <v>Konstrukce truhlářské</v>
      </c>
      <c r="C11" s="65"/>
      <c r="D11" s="115"/>
      <c r="E11" s="192">
        <f>Položky!BA32</f>
        <v>0</v>
      </c>
      <c r="F11" s="193">
        <f>Položky!BB32</f>
        <v>0</v>
      </c>
      <c r="G11" s="193">
        <f>Položky!BC32</f>
        <v>0</v>
      </c>
      <c r="H11" s="193">
        <f>Položky!BD32</f>
        <v>0</v>
      </c>
      <c r="I11" s="194">
        <f>Položky!BE32</f>
        <v>0</v>
      </c>
    </row>
    <row r="12" spans="1:9" s="34" customFormat="1" ht="12.75">
      <c r="A12" s="191" t="str">
        <f>Položky!B33</f>
        <v>767</v>
      </c>
      <c r="B12" s="114" t="str">
        <f>Položky!C33</f>
        <v>Konstrukce zámečnické</v>
      </c>
      <c r="C12" s="65"/>
      <c r="D12" s="115"/>
      <c r="E12" s="192">
        <f>Položky!BA36</f>
        <v>0</v>
      </c>
      <c r="F12" s="193">
        <f>Položky!BB36</f>
        <v>0</v>
      </c>
      <c r="G12" s="193">
        <f>Položky!BC36</f>
        <v>0</v>
      </c>
      <c r="H12" s="193">
        <f>Položky!BD36</f>
        <v>0</v>
      </c>
      <c r="I12" s="194">
        <f>Položky!BE36</f>
        <v>0</v>
      </c>
    </row>
    <row r="13" spans="1:9" s="34" customFormat="1" ht="12.75">
      <c r="A13" s="191" t="str">
        <f>Položky!B37</f>
        <v>769</v>
      </c>
      <c r="B13" s="114" t="str">
        <f>Položky!C37</f>
        <v>Otvorové prvky z plastu</v>
      </c>
      <c r="C13" s="65"/>
      <c r="D13" s="115"/>
      <c r="E13" s="192">
        <f>Položky!BA39</f>
        <v>0</v>
      </c>
      <c r="F13" s="193">
        <f>Položky!BB39</f>
        <v>0</v>
      </c>
      <c r="G13" s="193">
        <f>Položky!BC39</f>
        <v>0</v>
      </c>
      <c r="H13" s="193">
        <f>Položky!BD39</f>
        <v>0</v>
      </c>
      <c r="I13" s="194">
        <f>Položky!BE39</f>
        <v>0</v>
      </c>
    </row>
    <row r="14" spans="1:9" s="34" customFormat="1" ht="12.75">
      <c r="A14" s="191" t="str">
        <f>Položky!B40</f>
        <v>771</v>
      </c>
      <c r="B14" s="114" t="str">
        <f>Položky!C40</f>
        <v>Podlahy z dlaždic a obklady</v>
      </c>
      <c r="C14" s="65"/>
      <c r="D14" s="115"/>
      <c r="E14" s="192">
        <f>Položky!BA57</f>
        <v>0</v>
      </c>
      <c r="F14" s="193">
        <f>Položky!BB57</f>
        <v>0</v>
      </c>
      <c r="G14" s="193">
        <f>Položky!BC57</f>
        <v>0</v>
      </c>
      <c r="H14" s="193">
        <f>Položky!BD57</f>
        <v>0</v>
      </c>
      <c r="I14" s="194">
        <f>Položky!BE57</f>
        <v>0</v>
      </c>
    </row>
    <row r="15" spans="1:9" s="34" customFormat="1" ht="12.75">
      <c r="A15" s="191" t="str">
        <f>Položky!B58</f>
        <v>776</v>
      </c>
      <c r="B15" s="114" t="str">
        <f>Položky!C58</f>
        <v>Podlahy povlakové</v>
      </c>
      <c r="C15" s="65"/>
      <c r="D15" s="115"/>
      <c r="E15" s="192">
        <f>Položky!BA67</f>
        <v>0</v>
      </c>
      <c r="F15" s="193">
        <f>Položky!BB67</f>
        <v>0</v>
      </c>
      <c r="G15" s="193">
        <f>Položky!BC67</f>
        <v>0</v>
      </c>
      <c r="H15" s="193">
        <f>Položky!BD67</f>
        <v>0</v>
      </c>
      <c r="I15" s="194">
        <f>Položky!BE67</f>
        <v>0</v>
      </c>
    </row>
    <row r="16" spans="1:9" s="34" customFormat="1" ht="13.5" thickBot="1">
      <c r="A16" s="191" t="str">
        <f>Položky!B68</f>
        <v>777</v>
      </c>
      <c r="B16" s="114" t="str">
        <f>Položky!C68</f>
        <v>Podlahy ze syntetických hmot</v>
      </c>
      <c r="C16" s="65"/>
      <c r="D16" s="115"/>
      <c r="E16" s="192">
        <f>Položky!BA70</f>
        <v>0</v>
      </c>
      <c r="F16" s="193">
        <f>Položky!BB70</f>
        <v>0</v>
      </c>
      <c r="G16" s="193">
        <f>Položky!BC70</f>
        <v>0</v>
      </c>
      <c r="H16" s="193">
        <f>Položky!BD70</f>
        <v>0</v>
      </c>
      <c r="I16" s="194">
        <f>Položky!BE70</f>
        <v>0</v>
      </c>
    </row>
    <row r="17" spans="1:9" s="122" customFormat="1" ht="13.5" thickBot="1">
      <c r="A17" s="116"/>
      <c r="B17" s="117" t="s">
        <v>58</v>
      </c>
      <c r="C17" s="117"/>
      <c r="D17" s="118"/>
      <c r="E17" s="119">
        <f>SUM(E7:E16)</f>
        <v>0</v>
      </c>
      <c r="F17" s="120">
        <f>SUM(F7:F16)</f>
        <v>0</v>
      </c>
      <c r="G17" s="120">
        <f>SUM(G7:G16)</f>
        <v>0</v>
      </c>
      <c r="H17" s="120">
        <f>SUM(H7:H16)</f>
        <v>0</v>
      </c>
      <c r="I17" s="121">
        <f>SUM(I7:I16)</f>
        <v>0</v>
      </c>
    </row>
    <row r="18" spans="1:9" ht="12.75">
      <c r="A18" s="65"/>
      <c r="B18" s="65"/>
      <c r="C18" s="65"/>
      <c r="D18" s="65"/>
      <c r="E18" s="65"/>
      <c r="F18" s="65"/>
      <c r="G18" s="65"/>
      <c r="H18" s="65"/>
      <c r="I18" s="65"/>
    </row>
    <row r="19" spans="1:57" ht="19.5" customHeight="1">
      <c r="A19" s="106" t="s">
        <v>59</v>
      </c>
      <c r="B19" s="106"/>
      <c r="C19" s="106"/>
      <c r="D19" s="106"/>
      <c r="E19" s="106"/>
      <c r="F19" s="106"/>
      <c r="G19" s="123"/>
      <c r="H19" s="106"/>
      <c r="I19" s="106"/>
      <c r="BA19" s="40"/>
      <c r="BB19" s="40"/>
      <c r="BC19" s="40"/>
      <c r="BD19" s="40"/>
      <c r="BE19" s="40"/>
    </row>
    <row r="20" spans="1:9" ht="13.5" thickBot="1">
      <c r="A20" s="76"/>
      <c r="B20" s="76"/>
      <c r="C20" s="76"/>
      <c r="D20" s="76"/>
      <c r="E20" s="76"/>
      <c r="F20" s="76"/>
      <c r="G20" s="76"/>
      <c r="H20" s="76"/>
      <c r="I20" s="76"/>
    </row>
    <row r="21" spans="1:9" ht="12.75">
      <c r="A21" s="70" t="s">
        <v>60</v>
      </c>
      <c r="B21" s="71"/>
      <c r="C21" s="71"/>
      <c r="D21" s="124"/>
      <c r="E21" s="125" t="s">
        <v>61</v>
      </c>
      <c r="F21" s="126" t="s">
        <v>62</v>
      </c>
      <c r="G21" s="127" t="s">
        <v>63</v>
      </c>
      <c r="H21" s="128"/>
      <c r="I21" s="129" t="s">
        <v>61</v>
      </c>
    </row>
    <row r="22" spans="1:53" ht="12.75">
      <c r="A22" s="63" t="s">
        <v>196</v>
      </c>
      <c r="B22" s="54"/>
      <c r="C22" s="54"/>
      <c r="D22" s="130"/>
      <c r="E22" s="131">
        <v>0</v>
      </c>
      <c r="F22" s="132">
        <v>0</v>
      </c>
      <c r="G22" s="133">
        <f aca="true" t="shared" si="0" ref="G22:G29">CHOOSE(BA22+1,HSV+PSV,HSV+PSV+Mont,HSV+PSV+Dodavka+Mont,HSV,PSV,Mont,Dodavka,Mont+Dodavka,0)</f>
        <v>0</v>
      </c>
      <c r="H22" s="134"/>
      <c r="I22" s="135">
        <f aca="true" t="shared" si="1" ref="I22:I29">E22+F22*G22/100</f>
        <v>0</v>
      </c>
      <c r="BA22">
        <v>0</v>
      </c>
    </row>
    <row r="23" spans="1:53" ht="12.75">
      <c r="A23" s="63" t="s">
        <v>197</v>
      </c>
      <c r="B23" s="54"/>
      <c r="C23" s="54"/>
      <c r="D23" s="130"/>
      <c r="E23" s="131">
        <v>0</v>
      </c>
      <c r="F23" s="132">
        <v>0</v>
      </c>
      <c r="G23" s="133">
        <f t="shared" si="0"/>
        <v>0</v>
      </c>
      <c r="H23" s="134"/>
      <c r="I23" s="135">
        <f t="shared" si="1"/>
        <v>0</v>
      </c>
      <c r="BA23">
        <v>0</v>
      </c>
    </row>
    <row r="24" spans="1:53" ht="12.75">
      <c r="A24" s="63" t="s">
        <v>198</v>
      </c>
      <c r="B24" s="54"/>
      <c r="C24" s="54"/>
      <c r="D24" s="130"/>
      <c r="E24" s="131">
        <v>0</v>
      </c>
      <c r="F24" s="132">
        <v>0</v>
      </c>
      <c r="G24" s="133">
        <f t="shared" si="0"/>
        <v>0</v>
      </c>
      <c r="H24" s="134"/>
      <c r="I24" s="135">
        <f t="shared" si="1"/>
        <v>0</v>
      </c>
      <c r="BA24">
        <v>0</v>
      </c>
    </row>
    <row r="25" spans="1:53" ht="12.75">
      <c r="A25" s="63" t="s">
        <v>199</v>
      </c>
      <c r="B25" s="54"/>
      <c r="C25" s="54"/>
      <c r="D25" s="130"/>
      <c r="E25" s="131">
        <v>0</v>
      </c>
      <c r="F25" s="132">
        <v>0</v>
      </c>
      <c r="G25" s="133">
        <f t="shared" si="0"/>
        <v>0</v>
      </c>
      <c r="H25" s="134"/>
      <c r="I25" s="135">
        <f t="shared" si="1"/>
        <v>0</v>
      </c>
      <c r="BA25">
        <v>0</v>
      </c>
    </row>
    <row r="26" spans="1:53" ht="12.75">
      <c r="A26" s="63" t="s">
        <v>200</v>
      </c>
      <c r="B26" s="54"/>
      <c r="C26" s="54"/>
      <c r="D26" s="130"/>
      <c r="E26" s="131">
        <v>0</v>
      </c>
      <c r="F26" s="132">
        <v>0</v>
      </c>
      <c r="G26" s="133">
        <f t="shared" si="0"/>
        <v>0</v>
      </c>
      <c r="H26" s="134"/>
      <c r="I26" s="135">
        <f t="shared" si="1"/>
        <v>0</v>
      </c>
      <c r="BA26">
        <v>1</v>
      </c>
    </row>
    <row r="27" spans="1:53" ht="12.75">
      <c r="A27" s="63" t="s">
        <v>201</v>
      </c>
      <c r="B27" s="54"/>
      <c r="C27" s="54"/>
      <c r="D27" s="130"/>
      <c r="E27" s="131">
        <v>0</v>
      </c>
      <c r="F27" s="132">
        <v>0</v>
      </c>
      <c r="G27" s="133">
        <f t="shared" si="0"/>
        <v>0</v>
      </c>
      <c r="H27" s="134"/>
      <c r="I27" s="135">
        <f t="shared" si="1"/>
        <v>0</v>
      </c>
      <c r="BA27">
        <v>1</v>
      </c>
    </row>
    <row r="28" spans="1:53" ht="12.75">
      <c r="A28" s="63" t="s">
        <v>202</v>
      </c>
      <c r="B28" s="54"/>
      <c r="C28" s="54"/>
      <c r="D28" s="130"/>
      <c r="E28" s="131">
        <v>0</v>
      </c>
      <c r="F28" s="132">
        <v>0</v>
      </c>
      <c r="G28" s="133">
        <f t="shared" si="0"/>
        <v>0</v>
      </c>
      <c r="H28" s="134"/>
      <c r="I28" s="135">
        <f t="shared" si="1"/>
        <v>0</v>
      </c>
      <c r="BA28">
        <v>2</v>
      </c>
    </row>
    <row r="29" spans="1:53" ht="12.75">
      <c r="A29" s="63" t="s">
        <v>203</v>
      </c>
      <c r="B29" s="54"/>
      <c r="C29" s="54"/>
      <c r="D29" s="130"/>
      <c r="E29" s="131">
        <v>0</v>
      </c>
      <c r="F29" s="132">
        <v>0</v>
      </c>
      <c r="G29" s="133">
        <f t="shared" si="0"/>
        <v>0</v>
      </c>
      <c r="H29" s="134"/>
      <c r="I29" s="135">
        <f t="shared" si="1"/>
        <v>0</v>
      </c>
      <c r="BA29">
        <v>2</v>
      </c>
    </row>
    <row r="30" spans="1:9" ht="13.5" thickBot="1">
      <c r="A30" s="136"/>
      <c r="B30" s="137" t="s">
        <v>64</v>
      </c>
      <c r="C30" s="138"/>
      <c r="D30" s="139"/>
      <c r="E30" s="140"/>
      <c r="F30" s="141"/>
      <c r="G30" s="141"/>
      <c r="H30" s="213">
        <f>SUM(I22:I29)</f>
        <v>0</v>
      </c>
      <c r="I30" s="214"/>
    </row>
    <row r="32" spans="2:9" ht="12.75">
      <c r="B32" s="122"/>
      <c r="F32" s="142"/>
      <c r="G32" s="143"/>
      <c r="H32" s="143"/>
      <c r="I32" s="144"/>
    </row>
    <row r="33" spans="6:9" ht="12.75">
      <c r="F33" s="142"/>
      <c r="G33" s="143"/>
      <c r="H33" s="143"/>
      <c r="I33" s="144"/>
    </row>
    <row r="34" spans="6:9" ht="12.75">
      <c r="F34" s="142"/>
      <c r="G34" s="143"/>
      <c r="H34" s="143"/>
      <c r="I34" s="144"/>
    </row>
    <row r="35" spans="6:9" ht="12.75">
      <c r="F35" s="142"/>
      <c r="G35" s="143"/>
      <c r="H35" s="143"/>
      <c r="I35" s="144"/>
    </row>
    <row r="36" spans="6:9" ht="12.75">
      <c r="F36" s="142"/>
      <c r="G36" s="143"/>
      <c r="H36" s="143"/>
      <c r="I36" s="144"/>
    </row>
    <row r="37" spans="6:9" ht="12.75">
      <c r="F37" s="142"/>
      <c r="G37" s="143"/>
      <c r="H37" s="143"/>
      <c r="I37" s="144"/>
    </row>
    <row r="38" spans="6:9" ht="12.75">
      <c r="F38" s="142"/>
      <c r="G38" s="143"/>
      <c r="H38" s="143"/>
      <c r="I38" s="144"/>
    </row>
    <row r="39" spans="6:9" ht="12.75">
      <c r="F39" s="142"/>
      <c r="G39" s="143"/>
      <c r="H39" s="143"/>
      <c r="I39" s="144"/>
    </row>
    <row r="40" spans="6:9" ht="12.75">
      <c r="F40" s="142"/>
      <c r="G40" s="143"/>
      <c r="H40" s="143"/>
      <c r="I40" s="144"/>
    </row>
    <row r="41" spans="6:9" ht="12.75">
      <c r="F41" s="142"/>
      <c r="G41" s="143"/>
      <c r="H41" s="143"/>
      <c r="I41" s="144"/>
    </row>
    <row r="42" spans="6:9" ht="12.75">
      <c r="F42" s="142"/>
      <c r="G42" s="143"/>
      <c r="H42" s="143"/>
      <c r="I42" s="144"/>
    </row>
    <row r="43" spans="6:9" ht="12.75">
      <c r="F43" s="142"/>
      <c r="G43" s="143"/>
      <c r="H43" s="143"/>
      <c r="I43" s="144"/>
    </row>
    <row r="44" spans="6:9" ht="12.75">
      <c r="F44" s="142"/>
      <c r="G44" s="143"/>
      <c r="H44" s="143"/>
      <c r="I44" s="144"/>
    </row>
    <row r="45" spans="6:9" ht="12.75">
      <c r="F45" s="142"/>
      <c r="G45" s="143"/>
      <c r="H45" s="143"/>
      <c r="I45" s="144"/>
    </row>
    <row r="46" spans="6:9" ht="12.75">
      <c r="F46" s="142"/>
      <c r="G46" s="143"/>
      <c r="H46" s="143"/>
      <c r="I46" s="144"/>
    </row>
    <row r="47" spans="6:9" ht="12.75">
      <c r="F47" s="142"/>
      <c r="G47" s="143"/>
      <c r="H47" s="143"/>
      <c r="I47" s="144"/>
    </row>
    <row r="48" spans="6:9" ht="12.75">
      <c r="F48" s="142"/>
      <c r="G48" s="143"/>
      <c r="H48" s="143"/>
      <c r="I48" s="144"/>
    </row>
    <row r="49" spans="6:9" ht="12.75">
      <c r="F49" s="142"/>
      <c r="G49" s="143"/>
      <c r="H49" s="143"/>
      <c r="I49" s="144"/>
    </row>
    <row r="50" spans="6:9" ht="12.75">
      <c r="F50" s="142"/>
      <c r="G50" s="143"/>
      <c r="H50" s="143"/>
      <c r="I50" s="144"/>
    </row>
    <row r="51" spans="6:9" ht="12.75">
      <c r="F51" s="142"/>
      <c r="G51" s="143"/>
      <c r="H51" s="143"/>
      <c r="I51" s="144"/>
    </row>
    <row r="52" spans="6:9" ht="12.75">
      <c r="F52" s="142"/>
      <c r="G52" s="143"/>
      <c r="H52" s="143"/>
      <c r="I52" s="144"/>
    </row>
    <row r="53" spans="6:9" ht="12.75">
      <c r="F53" s="142"/>
      <c r="G53" s="143"/>
      <c r="H53" s="143"/>
      <c r="I53" s="144"/>
    </row>
    <row r="54" spans="6:9" ht="12.75">
      <c r="F54" s="142"/>
      <c r="G54" s="143"/>
      <c r="H54" s="143"/>
      <c r="I54" s="144"/>
    </row>
    <row r="55" spans="6:9" ht="12.75">
      <c r="F55" s="142"/>
      <c r="G55" s="143"/>
      <c r="H55" s="143"/>
      <c r="I55" s="144"/>
    </row>
    <row r="56" spans="6:9" ht="12.75">
      <c r="F56" s="142"/>
      <c r="G56" s="143"/>
      <c r="H56" s="143"/>
      <c r="I56" s="144"/>
    </row>
    <row r="57" spans="6:9" ht="12.75">
      <c r="F57" s="142"/>
      <c r="G57" s="143"/>
      <c r="H57" s="143"/>
      <c r="I57" s="144"/>
    </row>
    <row r="58" spans="6:9" ht="12.75">
      <c r="F58" s="142"/>
      <c r="G58" s="143"/>
      <c r="H58" s="143"/>
      <c r="I58" s="144"/>
    </row>
    <row r="59" spans="6:9" ht="12.75">
      <c r="F59" s="142"/>
      <c r="G59" s="143"/>
      <c r="H59" s="143"/>
      <c r="I59" s="144"/>
    </row>
    <row r="60" spans="6:9" ht="12.75">
      <c r="F60" s="142"/>
      <c r="G60" s="143"/>
      <c r="H60" s="143"/>
      <c r="I60" s="144"/>
    </row>
    <row r="61" spans="6:9" ht="12.75">
      <c r="F61" s="142"/>
      <c r="G61" s="143"/>
      <c r="H61" s="143"/>
      <c r="I61" s="144"/>
    </row>
    <row r="62" spans="6:9" ht="12.75">
      <c r="F62" s="142"/>
      <c r="G62" s="143"/>
      <c r="H62" s="143"/>
      <c r="I62" s="144"/>
    </row>
    <row r="63" spans="6:9" ht="12.75">
      <c r="F63" s="142"/>
      <c r="G63" s="143"/>
      <c r="H63" s="143"/>
      <c r="I63" s="144"/>
    </row>
    <row r="64" spans="6:9" ht="12.75">
      <c r="F64" s="142"/>
      <c r="G64" s="143"/>
      <c r="H64" s="143"/>
      <c r="I64" s="144"/>
    </row>
    <row r="65" spans="6:9" ht="12.75">
      <c r="F65" s="142"/>
      <c r="G65" s="143"/>
      <c r="H65" s="143"/>
      <c r="I65" s="144"/>
    </row>
    <row r="66" spans="6:9" ht="12.75">
      <c r="F66" s="142"/>
      <c r="G66" s="143"/>
      <c r="H66" s="143"/>
      <c r="I66" s="144"/>
    </row>
    <row r="67" spans="6:9" ht="12.75">
      <c r="F67" s="142"/>
      <c r="G67" s="143"/>
      <c r="H67" s="143"/>
      <c r="I67" s="144"/>
    </row>
    <row r="68" spans="6:9" ht="12.75">
      <c r="F68" s="142"/>
      <c r="G68" s="143"/>
      <c r="H68" s="143"/>
      <c r="I68" s="144"/>
    </row>
    <row r="69" spans="6:9" ht="12.75">
      <c r="F69" s="142"/>
      <c r="G69" s="143"/>
      <c r="H69" s="143"/>
      <c r="I69" s="144"/>
    </row>
    <row r="70" spans="6:9" ht="12.75">
      <c r="F70" s="142"/>
      <c r="G70" s="143"/>
      <c r="H70" s="143"/>
      <c r="I70" s="144"/>
    </row>
    <row r="71" spans="6:9" ht="12.75">
      <c r="F71" s="142"/>
      <c r="G71" s="143"/>
      <c r="H71" s="143"/>
      <c r="I71" s="144"/>
    </row>
    <row r="72" spans="6:9" ht="12.75">
      <c r="F72" s="142"/>
      <c r="G72" s="143"/>
      <c r="H72" s="143"/>
      <c r="I72" s="144"/>
    </row>
    <row r="73" spans="6:9" ht="12.75">
      <c r="F73" s="142"/>
      <c r="G73" s="143"/>
      <c r="H73" s="143"/>
      <c r="I73" s="144"/>
    </row>
    <row r="74" spans="6:9" ht="12.75">
      <c r="F74" s="142"/>
      <c r="G74" s="143"/>
      <c r="H74" s="143"/>
      <c r="I74" s="144"/>
    </row>
    <row r="75" spans="6:9" ht="12.75">
      <c r="F75" s="142"/>
      <c r="G75" s="143"/>
      <c r="H75" s="143"/>
      <c r="I75" s="144"/>
    </row>
    <row r="76" spans="6:9" ht="12.75">
      <c r="F76" s="142"/>
      <c r="G76" s="143"/>
      <c r="H76" s="143"/>
      <c r="I76" s="144"/>
    </row>
    <row r="77" spans="6:9" ht="12.75">
      <c r="F77" s="142"/>
      <c r="G77" s="143"/>
      <c r="H77" s="143"/>
      <c r="I77" s="144"/>
    </row>
    <row r="78" spans="6:9" ht="12.75">
      <c r="F78" s="142"/>
      <c r="G78" s="143"/>
      <c r="H78" s="143"/>
      <c r="I78" s="144"/>
    </row>
    <row r="79" spans="6:9" ht="12.75">
      <c r="F79" s="142"/>
      <c r="G79" s="143"/>
      <c r="H79" s="143"/>
      <c r="I79" s="144"/>
    </row>
    <row r="80" spans="6:9" ht="12.75">
      <c r="F80" s="142"/>
      <c r="G80" s="143"/>
      <c r="H80" s="143"/>
      <c r="I80" s="144"/>
    </row>
    <row r="81" spans="6:9" ht="12.75">
      <c r="F81" s="142"/>
      <c r="G81" s="143"/>
      <c r="H81" s="143"/>
      <c r="I81" s="144"/>
    </row>
  </sheetData>
  <mergeCells count="4">
    <mergeCell ref="A1:B1"/>
    <mergeCell ref="A2:B2"/>
    <mergeCell ref="G2:I2"/>
    <mergeCell ref="H30:I30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Z143"/>
  <sheetViews>
    <sheetView showGridLines="0" showZeros="0" tabSelected="1" zoomScale="130" zoomScaleNormal="130" workbookViewId="0" topLeftCell="A43">
      <selection activeCell="J19" sqref="J19"/>
    </sheetView>
  </sheetViews>
  <sheetFormatPr defaultColWidth="9.00390625" defaultRowHeight="12.75"/>
  <cols>
    <col min="1" max="1" width="4.375" style="145" customWidth="1"/>
    <col min="2" max="2" width="11.625" style="145" customWidth="1"/>
    <col min="3" max="3" width="40.375" style="145" customWidth="1"/>
    <col min="4" max="4" width="5.625" style="145" customWidth="1"/>
    <col min="5" max="5" width="8.625" style="185" customWidth="1"/>
    <col min="6" max="6" width="9.875" style="145" customWidth="1"/>
    <col min="7" max="7" width="13.875" style="145" customWidth="1"/>
    <col min="8" max="11" width="9.125" style="145" customWidth="1"/>
    <col min="12" max="12" width="75.375" style="145" customWidth="1"/>
    <col min="13" max="13" width="45.25390625" style="145" customWidth="1"/>
    <col min="14" max="16384" width="9.125" style="145" customWidth="1"/>
  </cols>
  <sheetData>
    <row r="1" spans="1:7" ht="15.75">
      <c r="A1" s="215" t="s">
        <v>65</v>
      </c>
      <c r="B1" s="215"/>
      <c r="C1" s="215"/>
      <c r="D1" s="215"/>
      <c r="E1" s="215"/>
      <c r="F1" s="215"/>
      <c r="G1" s="215"/>
    </row>
    <row r="2" spans="1:7" ht="14.25" customHeight="1" thickBot="1">
      <c r="A2" s="146"/>
      <c r="B2" s="147"/>
      <c r="C2" s="148"/>
      <c r="D2" s="148"/>
      <c r="E2" s="149"/>
      <c r="F2" s="148"/>
      <c r="G2" s="148"/>
    </row>
    <row r="3" spans="1:7" ht="13.5" thickTop="1">
      <c r="A3" s="206" t="s">
        <v>49</v>
      </c>
      <c r="B3" s="207"/>
      <c r="C3" s="96" t="s">
        <v>205</v>
      </c>
      <c r="D3" s="97"/>
      <c r="E3" s="150" t="s">
        <v>66</v>
      </c>
      <c r="F3" s="151">
        <f>Rekapitulace!H1</f>
        <v>2</v>
      </c>
      <c r="G3" s="152"/>
    </row>
    <row r="4" spans="1:7" ht="13.5" thickBot="1">
      <c r="A4" s="216" t="s">
        <v>51</v>
      </c>
      <c r="B4" s="209"/>
      <c r="C4" s="102" t="str">
        <f>CONCATENATE(cisloobjektu," ",nazevobjektu)</f>
        <v>SO 01 stavební úpravy chodby 1.NP</v>
      </c>
      <c r="D4" s="103"/>
      <c r="E4" s="217" t="str">
        <f>Rekapitulace!G2</f>
        <v>stavební práce - demontáž podkladních vrstev</v>
      </c>
      <c r="F4" s="218"/>
      <c r="G4" s="219"/>
    </row>
    <row r="5" spans="1:7" ht="13.5" thickTop="1">
      <c r="A5" s="153"/>
      <c r="B5" s="146"/>
      <c r="C5" s="146"/>
      <c r="D5" s="146"/>
      <c r="E5" s="154"/>
      <c r="F5" s="146"/>
      <c r="G5" s="155"/>
    </row>
    <row r="6" spans="1:7" ht="12.75">
      <c r="A6" s="156" t="s">
        <v>67</v>
      </c>
      <c r="B6" s="157" t="s">
        <v>68</v>
      </c>
      <c r="C6" s="157" t="s">
        <v>69</v>
      </c>
      <c r="D6" s="157" t="s">
        <v>70</v>
      </c>
      <c r="E6" s="158" t="s">
        <v>71</v>
      </c>
      <c r="F6" s="157" t="s">
        <v>72</v>
      </c>
      <c r="G6" s="159" t="s">
        <v>73</v>
      </c>
    </row>
    <row r="7" spans="1:15" ht="12.75">
      <c r="A7" s="160" t="s">
        <v>74</v>
      </c>
      <c r="B7" s="161" t="s">
        <v>82</v>
      </c>
      <c r="C7" s="162" t="s">
        <v>83</v>
      </c>
      <c r="D7" s="163"/>
      <c r="E7" s="164"/>
      <c r="F7" s="164"/>
      <c r="G7" s="165"/>
      <c r="H7" s="166"/>
      <c r="I7" s="166"/>
      <c r="O7" s="167">
        <v>1</v>
      </c>
    </row>
    <row r="8" spans="1:104" ht="12.75">
      <c r="A8" s="168">
        <v>1</v>
      </c>
      <c r="B8" s="169" t="s">
        <v>84</v>
      </c>
      <c r="C8" s="170" t="s">
        <v>85</v>
      </c>
      <c r="D8" s="171" t="s">
        <v>86</v>
      </c>
      <c r="E8" s="172">
        <v>97</v>
      </c>
      <c r="F8" s="172"/>
      <c r="G8" s="173">
        <f>E8*F8</f>
        <v>0</v>
      </c>
      <c r="O8" s="167">
        <v>2</v>
      </c>
      <c r="AA8" s="145">
        <v>1</v>
      </c>
      <c r="AB8" s="145">
        <v>1</v>
      </c>
      <c r="AC8" s="145">
        <v>1</v>
      </c>
      <c r="AZ8" s="145">
        <v>1</v>
      </c>
      <c r="BA8" s="145">
        <f>IF(AZ8=1,G8,0)</f>
        <v>0</v>
      </c>
      <c r="BB8" s="145">
        <f>IF(AZ8=2,G8,0)</f>
        <v>0</v>
      </c>
      <c r="BC8" s="145">
        <f>IF(AZ8=3,G8,0)</f>
        <v>0</v>
      </c>
      <c r="BD8" s="145">
        <f>IF(AZ8=4,G8,0)</f>
        <v>0</v>
      </c>
      <c r="BE8" s="145">
        <f>IF(AZ8=5,G8,0)</f>
        <v>0</v>
      </c>
      <c r="CA8" s="174">
        <v>1</v>
      </c>
      <c r="CB8" s="174">
        <v>1</v>
      </c>
      <c r="CZ8" s="145">
        <v>0</v>
      </c>
    </row>
    <row r="9" spans="1:104" ht="12.75">
      <c r="A9" s="168">
        <v>2</v>
      </c>
      <c r="B9" s="169" t="s">
        <v>87</v>
      </c>
      <c r="C9" s="170" t="s">
        <v>88</v>
      </c>
      <c r="D9" s="171" t="s">
        <v>89</v>
      </c>
      <c r="E9" s="172">
        <v>6.858</v>
      </c>
      <c r="F9" s="172"/>
      <c r="G9" s="173">
        <f>E9*F9</f>
        <v>0</v>
      </c>
      <c r="O9" s="167">
        <v>2</v>
      </c>
      <c r="AA9" s="145">
        <v>1</v>
      </c>
      <c r="AB9" s="145">
        <v>1</v>
      </c>
      <c r="AC9" s="145">
        <v>1</v>
      </c>
      <c r="AZ9" s="145">
        <v>1</v>
      </c>
      <c r="BA9" s="145">
        <f>IF(AZ9=1,G9,0)</f>
        <v>0</v>
      </c>
      <c r="BB9" s="145">
        <f>IF(AZ9=2,G9,0)</f>
        <v>0</v>
      </c>
      <c r="BC9" s="145">
        <f>IF(AZ9=3,G9,0)</f>
        <v>0</v>
      </c>
      <c r="BD9" s="145">
        <f>IF(AZ9=4,G9,0)</f>
        <v>0</v>
      </c>
      <c r="BE9" s="145">
        <f>IF(AZ9=5,G9,0)</f>
        <v>0</v>
      </c>
      <c r="CA9" s="174">
        <v>1</v>
      </c>
      <c r="CB9" s="174">
        <v>1</v>
      </c>
      <c r="CZ9" s="145">
        <v>2.42198</v>
      </c>
    </row>
    <row r="10" spans="1:104" ht="12.75">
      <c r="A10" s="168">
        <v>3</v>
      </c>
      <c r="B10" s="169" t="s">
        <v>90</v>
      </c>
      <c r="C10" s="170" t="s">
        <v>91</v>
      </c>
      <c r="D10" s="171" t="s">
        <v>89</v>
      </c>
      <c r="E10" s="172">
        <v>6.858</v>
      </c>
      <c r="F10" s="172"/>
      <c r="G10" s="173">
        <f>E10*F10</f>
        <v>0</v>
      </c>
      <c r="O10" s="167">
        <v>2</v>
      </c>
      <c r="AA10" s="145">
        <v>1</v>
      </c>
      <c r="AB10" s="145">
        <v>1</v>
      </c>
      <c r="AC10" s="145">
        <v>1</v>
      </c>
      <c r="AZ10" s="145">
        <v>1</v>
      </c>
      <c r="BA10" s="145">
        <f>IF(AZ10=1,G10,0)</f>
        <v>0</v>
      </c>
      <c r="BB10" s="145">
        <f>IF(AZ10=2,G10,0)</f>
        <v>0</v>
      </c>
      <c r="BC10" s="145">
        <f>IF(AZ10=3,G10,0)</f>
        <v>0</v>
      </c>
      <c r="BD10" s="145">
        <f>IF(AZ10=4,G10,0)</f>
        <v>0</v>
      </c>
      <c r="BE10" s="145">
        <f>IF(AZ10=5,G10,0)</f>
        <v>0</v>
      </c>
      <c r="CA10" s="174">
        <v>1</v>
      </c>
      <c r="CB10" s="174">
        <v>1</v>
      </c>
      <c r="CZ10" s="145">
        <v>0</v>
      </c>
    </row>
    <row r="11" spans="1:104" ht="22.5">
      <c r="A11" s="168">
        <v>4</v>
      </c>
      <c r="B11" s="169" t="s">
        <v>92</v>
      </c>
      <c r="C11" s="170" t="s">
        <v>93</v>
      </c>
      <c r="D11" s="171" t="s">
        <v>94</v>
      </c>
      <c r="E11" s="172">
        <v>0.275</v>
      </c>
      <c r="F11" s="172"/>
      <c r="G11" s="173">
        <f>E11*F11</f>
        <v>0</v>
      </c>
      <c r="O11" s="167">
        <v>2</v>
      </c>
      <c r="AA11" s="145">
        <v>1</v>
      </c>
      <c r="AB11" s="145">
        <v>1</v>
      </c>
      <c r="AC11" s="145">
        <v>1</v>
      </c>
      <c r="AZ11" s="145">
        <v>1</v>
      </c>
      <c r="BA11" s="145">
        <f>IF(AZ11=1,G11,0)</f>
        <v>0</v>
      </c>
      <c r="BB11" s="145">
        <f>IF(AZ11=2,G11,0)</f>
        <v>0</v>
      </c>
      <c r="BC11" s="145">
        <f>IF(AZ11=3,G11,0)</f>
        <v>0</v>
      </c>
      <c r="BD11" s="145">
        <f>IF(AZ11=4,G11,0)</f>
        <v>0</v>
      </c>
      <c r="BE11" s="145">
        <f>IF(AZ11=5,G11,0)</f>
        <v>0</v>
      </c>
      <c r="CA11" s="174">
        <v>1</v>
      </c>
      <c r="CB11" s="174">
        <v>1</v>
      </c>
      <c r="CZ11" s="145">
        <v>1.06625</v>
      </c>
    </row>
    <row r="12" spans="1:57" ht="12.75">
      <c r="A12" s="175"/>
      <c r="B12" s="176" t="s">
        <v>76</v>
      </c>
      <c r="C12" s="177" t="str">
        <f>CONCATENATE(B7," ",C7)</f>
        <v>63 Podlahy a podlahové konstrukce</v>
      </c>
      <c r="D12" s="178"/>
      <c r="E12" s="179"/>
      <c r="F12" s="180"/>
      <c r="G12" s="181">
        <f>SUM(G7:G11)</f>
        <v>0</v>
      </c>
      <c r="O12" s="167">
        <v>4</v>
      </c>
      <c r="BA12" s="182">
        <f>SUM(BA7:BA11)</f>
        <v>0</v>
      </c>
      <c r="BB12" s="182">
        <f>SUM(BB7:BB11)</f>
        <v>0</v>
      </c>
      <c r="BC12" s="182">
        <f>SUM(BC7:BC11)</f>
        <v>0</v>
      </c>
      <c r="BD12" s="182">
        <f>SUM(BD7:BD11)</f>
        <v>0</v>
      </c>
      <c r="BE12" s="182">
        <f>SUM(BE7:BE11)</f>
        <v>0</v>
      </c>
    </row>
    <row r="13" spans="1:15" ht="12.75">
      <c r="A13" s="160" t="s">
        <v>74</v>
      </c>
      <c r="B13" s="161" t="s">
        <v>95</v>
      </c>
      <c r="C13" s="162" t="s">
        <v>96</v>
      </c>
      <c r="D13" s="163"/>
      <c r="E13" s="164"/>
      <c r="F13" s="164"/>
      <c r="G13" s="165"/>
      <c r="H13" s="166"/>
      <c r="I13" s="166"/>
      <c r="O13" s="167">
        <v>1</v>
      </c>
    </row>
    <row r="14" spans="1:104" ht="22.5">
      <c r="A14" s="168">
        <v>5</v>
      </c>
      <c r="B14" s="169" t="s">
        <v>97</v>
      </c>
      <c r="C14" s="170" t="s">
        <v>98</v>
      </c>
      <c r="D14" s="171" t="s">
        <v>89</v>
      </c>
      <c r="E14" s="172">
        <v>6.858</v>
      </c>
      <c r="F14" s="172"/>
      <c r="G14" s="173">
        <f>E14*F14</f>
        <v>0</v>
      </c>
      <c r="O14" s="167">
        <v>2</v>
      </c>
      <c r="AA14" s="145">
        <v>1</v>
      </c>
      <c r="AB14" s="145">
        <v>1</v>
      </c>
      <c r="AC14" s="145">
        <v>1</v>
      </c>
      <c r="AZ14" s="145">
        <v>1</v>
      </c>
      <c r="BA14" s="145">
        <f>IF(AZ14=1,G14,0)</f>
        <v>0</v>
      </c>
      <c r="BB14" s="145">
        <f>IF(AZ14=2,G14,0)</f>
        <v>0</v>
      </c>
      <c r="BC14" s="145">
        <f>IF(AZ14=3,G14,0)</f>
        <v>0</v>
      </c>
      <c r="BD14" s="145">
        <f>IF(AZ14=4,G14,0)</f>
        <v>0</v>
      </c>
      <c r="BE14" s="145">
        <f>IF(AZ14=5,G14,0)</f>
        <v>0</v>
      </c>
      <c r="CA14" s="174">
        <v>1</v>
      </c>
      <c r="CB14" s="174">
        <v>1</v>
      </c>
      <c r="CZ14" s="145">
        <v>0</v>
      </c>
    </row>
    <row r="15" spans="1:104" ht="12.75">
      <c r="A15" s="168">
        <v>6</v>
      </c>
      <c r="B15" s="169" t="s">
        <v>99</v>
      </c>
      <c r="C15" s="170" t="s">
        <v>100</v>
      </c>
      <c r="D15" s="171" t="s">
        <v>101</v>
      </c>
      <c r="E15" s="172">
        <v>4.8</v>
      </c>
      <c r="F15" s="172"/>
      <c r="G15" s="173">
        <f>E15*F15</f>
        <v>0</v>
      </c>
      <c r="O15" s="167">
        <v>2</v>
      </c>
      <c r="AA15" s="145">
        <v>1</v>
      </c>
      <c r="AB15" s="145">
        <v>1</v>
      </c>
      <c r="AC15" s="145">
        <v>1</v>
      </c>
      <c r="AZ15" s="145">
        <v>1</v>
      </c>
      <c r="BA15" s="145">
        <f>IF(AZ15=1,G15,0)</f>
        <v>0</v>
      </c>
      <c r="BB15" s="145">
        <f>IF(AZ15=2,G15,0)</f>
        <v>0</v>
      </c>
      <c r="BC15" s="145">
        <f>IF(AZ15=3,G15,0)</f>
        <v>0</v>
      </c>
      <c r="BD15" s="145">
        <f>IF(AZ15=4,G15,0)</f>
        <v>0</v>
      </c>
      <c r="BE15" s="145">
        <f>IF(AZ15=5,G15,0)</f>
        <v>0</v>
      </c>
      <c r="CA15" s="174">
        <v>1</v>
      </c>
      <c r="CB15" s="174">
        <v>1</v>
      </c>
      <c r="CZ15" s="145">
        <v>0.001</v>
      </c>
    </row>
    <row r="16" spans="1:57" ht="12.75">
      <c r="A16" s="175"/>
      <c r="B16" s="176" t="s">
        <v>76</v>
      </c>
      <c r="C16" s="177" t="str">
        <f>CONCATENATE(B13," ",C13)</f>
        <v>96 Bourání konstrukcí</v>
      </c>
      <c r="D16" s="178"/>
      <c r="E16" s="179"/>
      <c r="F16" s="180"/>
      <c r="G16" s="181">
        <f>SUM(G13:G15)</f>
        <v>0</v>
      </c>
      <c r="O16" s="167">
        <v>4</v>
      </c>
      <c r="BA16" s="182">
        <f>SUM(BA13:BA15)</f>
        <v>0</v>
      </c>
      <c r="BB16" s="182">
        <f>SUM(BB13:BB15)</f>
        <v>0</v>
      </c>
      <c r="BC16" s="182">
        <f>SUM(BC13:BC15)</f>
        <v>0</v>
      </c>
      <c r="BD16" s="182">
        <f>SUM(BD13:BD15)</f>
        <v>0</v>
      </c>
      <c r="BE16" s="182">
        <f>SUM(BE13:BE15)</f>
        <v>0</v>
      </c>
    </row>
    <row r="17" spans="1:15" ht="12.75">
      <c r="A17" s="160" t="s">
        <v>74</v>
      </c>
      <c r="B17" s="161" t="s">
        <v>102</v>
      </c>
      <c r="C17" s="162" t="s">
        <v>103</v>
      </c>
      <c r="D17" s="163"/>
      <c r="E17" s="164"/>
      <c r="F17" s="164"/>
      <c r="G17" s="165"/>
      <c r="H17" s="166"/>
      <c r="I17" s="166"/>
      <c r="O17" s="167">
        <v>1</v>
      </c>
    </row>
    <row r="18" spans="1:104" ht="12.75">
      <c r="A18" s="168">
        <v>7</v>
      </c>
      <c r="B18" s="169" t="s">
        <v>104</v>
      </c>
      <c r="C18" s="170" t="s">
        <v>105</v>
      </c>
      <c r="D18" s="171" t="s">
        <v>94</v>
      </c>
      <c r="E18" s="172">
        <v>15.34</v>
      </c>
      <c r="F18" s="172"/>
      <c r="G18" s="173">
        <f aca="true" t="shared" si="0" ref="G18:G24">E18*F18</f>
        <v>0</v>
      </c>
      <c r="O18" s="167">
        <v>2</v>
      </c>
      <c r="AA18" s="145">
        <v>1</v>
      </c>
      <c r="AB18" s="145">
        <v>3</v>
      </c>
      <c r="AC18" s="145">
        <v>3</v>
      </c>
      <c r="AZ18" s="145">
        <v>1</v>
      </c>
      <c r="BA18" s="145">
        <f aca="true" t="shared" si="1" ref="BA18:BA24">IF(AZ18=1,G18,0)</f>
        <v>0</v>
      </c>
      <c r="BB18" s="145">
        <f aca="true" t="shared" si="2" ref="BB18:BB24">IF(AZ18=2,G18,0)</f>
        <v>0</v>
      </c>
      <c r="BC18" s="145">
        <f aca="true" t="shared" si="3" ref="BC18:BC24">IF(AZ18=3,G18,0)</f>
        <v>0</v>
      </c>
      <c r="BD18" s="145">
        <f aca="true" t="shared" si="4" ref="BD18:BD24">IF(AZ18=4,G18,0)</f>
        <v>0</v>
      </c>
      <c r="BE18" s="145">
        <f aca="true" t="shared" si="5" ref="BE18:BE24">IF(AZ18=5,G18,0)</f>
        <v>0</v>
      </c>
      <c r="CA18" s="174">
        <v>1</v>
      </c>
      <c r="CB18" s="174">
        <v>3</v>
      </c>
      <c r="CZ18" s="145">
        <v>0</v>
      </c>
    </row>
    <row r="19" spans="1:104" ht="12.75">
      <c r="A19" s="168">
        <v>8</v>
      </c>
      <c r="B19" s="169" t="s">
        <v>106</v>
      </c>
      <c r="C19" s="170" t="s">
        <v>107</v>
      </c>
      <c r="D19" s="171" t="s">
        <v>94</v>
      </c>
      <c r="E19" s="172">
        <v>15.34</v>
      </c>
      <c r="F19" s="172"/>
      <c r="G19" s="173">
        <f t="shared" si="0"/>
        <v>0</v>
      </c>
      <c r="O19" s="167">
        <v>2</v>
      </c>
      <c r="AA19" s="145">
        <v>1</v>
      </c>
      <c r="AB19" s="145">
        <v>3</v>
      </c>
      <c r="AC19" s="145">
        <v>3</v>
      </c>
      <c r="AZ19" s="145">
        <v>1</v>
      </c>
      <c r="BA19" s="145">
        <f t="shared" si="1"/>
        <v>0</v>
      </c>
      <c r="BB19" s="145">
        <f t="shared" si="2"/>
        <v>0</v>
      </c>
      <c r="BC19" s="145">
        <f t="shared" si="3"/>
        <v>0</v>
      </c>
      <c r="BD19" s="145">
        <f t="shared" si="4"/>
        <v>0</v>
      </c>
      <c r="BE19" s="145">
        <f t="shared" si="5"/>
        <v>0</v>
      </c>
      <c r="CA19" s="174">
        <v>1</v>
      </c>
      <c r="CB19" s="174">
        <v>3</v>
      </c>
      <c r="CZ19" s="145">
        <v>0</v>
      </c>
    </row>
    <row r="20" spans="1:104" ht="12.75">
      <c r="A20" s="168">
        <v>9</v>
      </c>
      <c r="B20" s="169" t="s">
        <v>108</v>
      </c>
      <c r="C20" s="170" t="s">
        <v>109</v>
      </c>
      <c r="D20" s="171" t="s">
        <v>94</v>
      </c>
      <c r="E20" s="172">
        <v>15.34</v>
      </c>
      <c r="F20" s="172"/>
      <c r="G20" s="173">
        <f t="shared" si="0"/>
        <v>0</v>
      </c>
      <c r="O20" s="167">
        <v>2</v>
      </c>
      <c r="AA20" s="145">
        <v>1</v>
      </c>
      <c r="AB20" s="145">
        <v>3</v>
      </c>
      <c r="AC20" s="145">
        <v>3</v>
      </c>
      <c r="AZ20" s="145">
        <v>1</v>
      </c>
      <c r="BA20" s="145">
        <f t="shared" si="1"/>
        <v>0</v>
      </c>
      <c r="BB20" s="145">
        <f t="shared" si="2"/>
        <v>0</v>
      </c>
      <c r="BC20" s="145">
        <f t="shared" si="3"/>
        <v>0</v>
      </c>
      <c r="BD20" s="145">
        <f t="shared" si="4"/>
        <v>0</v>
      </c>
      <c r="BE20" s="145">
        <f t="shared" si="5"/>
        <v>0</v>
      </c>
      <c r="CA20" s="174">
        <v>1</v>
      </c>
      <c r="CB20" s="174">
        <v>3</v>
      </c>
      <c r="CZ20" s="145">
        <v>0</v>
      </c>
    </row>
    <row r="21" spans="1:104" ht="12.75">
      <c r="A21" s="168">
        <v>10</v>
      </c>
      <c r="B21" s="169" t="s">
        <v>110</v>
      </c>
      <c r="C21" s="170" t="s">
        <v>111</v>
      </c>
      <c r="D21" s="171" t="s">
        <v>94</v>
      </c>
      <c r="E21" s="172">
        <v>15.34</v>
      </c>
      <c r="F21" s="172"/>
      <c r="G21" s="173">
        <f t="shared" si="0"/>
        <v>0</v>
      </c>
      <c r="O21" s="167">
        <v>2</v>
      </c>
      <c r="AA21" s="145">
        <v>1</v>
      </c>
      <c r="AB21" s="145">
        <v>3</v>
      </c>
      <c r="AC21" s="145">
        <v>3</v>
      </c>
      <c r="AZ21" s="145">
        <v>1</v>
      </c>
      <c r="BA21" s="145">
        <f t="shared" si="1"/>
        <v>0</v>
      </c>
      <c r="BB21" s="145">
        <f t="shared" si="2"/>
        <v>0</v>
      </c>
      <c r="BC21" s="145">
        <f t="shared" si="3"/>
        <v>0</v>
      </c>
      <c r="BD21" s="145">
        <f t="shared" si="4"/>
        <v>0</v>
      </c>
      <c r="BE21" s="145">
        <f t="shared" si="5"/>
        <v>0</v>
      </c>
      <c r="CA21" s="174">
        <v>1</v>
      </c>
      <c r="CB21" s="174">
        <v>3</v>
      </c>
      <c r="CZ21" s="145">
        <v>0</v>
      </c>
    </row>
    <row r="22" spans="1:104" ht="12.75">
      <c r="A22" s="168">
        <v>11</v>
      </c>
      <c r="B22" s="169" t="s">
        <v>112</v>
      </c>
      <c r="C22" s="170" t="s">
        <v>113</v>
      </c>
      <c r="D22" s="171" t="s">
        <v>94</v>
      </c>
      <c r="E22" s="172">
        <v>15.4</v>
      </c>
      <c r="F22" s="172"/>
      <c r="G22" s="173">
        <f t="shared" si="0"/>
        <v>0</v>
      </c>
      <c r="O22" s="167">
        <v>2</v>
      </c>
      <c r="AA22" s="145">
        <v>1</v>
      </c>
      <c r="AB22" s="145">
        <v>3</v>
      </c>
      <c r="AC22" s="145">
        <v>3</v>
      </c>
      <c r="AZ22" s="145">
        <v>1</v>
      </c>
      <c r="BA22" s="145">
        <f t="shared" si="1"/>
        <v>0</v>
      </c>
      <c r="BB22" s="145">
        <f t="shared" si="2"/>
        <v>0</v>
      </c>
      <c r="BC22" s="145">
        <f t="shared" si="3"/>
        <v>0</v>
      </c>
      <c r="BD22" s="145">
        <f t="shared" si="4"/>
        <v>0</v>
      </c>
      <c r="BE22" s="145">
        <f t="shared" si="5"/>
        <v>0</v>
      </c>
      <c r="CA22" s="174">
        <v>1</v>
      </c>
      <c r="CB22" s="174">
        <v>3</v>
      </c>
      <c r="CZ22" s="145">
        <v>0</v>
      </c>
    </row>
    <row r="23" spans="1:104" ht="12.75">
      <c r="A23" s="168">
        <v>12</v>
      </c>
      <c r="B23" s="169" t="s">
        <v>114</v>
      </c>
      <c r="C23" s="170" t="s">
        <v>115</v>
      </c>
      <c r="D23" s="171" t="s">
        <v>94</v>
      </c>
      <c r="E23" s="172">
        <v>0.5</v>
      </c>
      <c r="F23" s="172"/>
      <c r="G23" s="173">
        <f t="shared" si="0"/>
        <v>0</v>
      </c>
      <c r="O23" s="167">
        <v>2</v>
      </c>
      <c r="AA23" s="145">
        <v>1</v>
      </c>
      <c r="AB23" s="145">
        <v>3</v>
      </c>
      <c r="AC23" s="145">
        <v>3</v>
      </c>
      <c r="AZ23" s="145">
        <v>1</v>
      </c>
      <c r="BA23" s="145">
        <f t="shared" si="1"/>
        <v>0</v>
      </c>
      <c r="BB23" s="145">
        <f t="shared" si="2"/>
        <v>0</v>
      </c>
      <c r="BC23" s="145">
        <f t="shared" si="3"/>
        <v>0</v>
      </c>
      <c r="BD23" s="145">
        <f t="shared" si="4"/>
        <v>0</v>
      </c>
      <c r="BE23" s="145">
        <f t="shared" si="5"/>
        <v>0</v>
      </c>
      <c r="CA23" s="174">
        <v>1</v>
      </c>
      <c r="CB23" s="174">
        <v>3</v>
      </c>
      <c r="CZ23" s="145">
        <v>0</v>
      </c>
    </row>
    <row r="24" spans="1:104" ht="12.75">
      <c r="A24" s="168">
        <v>13</v>
      </c>
      <c r="B24" s="169" t="s">
        <v>116</v>
      </c>
      <c r="C24" s="170" t="s">
        <v>117</v>
      </c>
      <c r="D24" s="171" t="s">
        <v>94</v>
      </c>
      <c r="E24" s="172">
        <v>15.34</v>
      </c>
      <c r="F24" s="172"/>
      <c r="G24" s="173">
        <f t="shared" si="0"/>
        <v>0</v>
      </c>
      <c r="O24" s="167">
        <v>2</v>
      </c>
      <c r="AA24" s="145">
        <v>1</v>
      </c>
      <c r="AB24" s="145">
        <v>3</v>
      </c>
      <c r="AC24" s="145">
        <v>3</v>
      </c>
      <c r="AZ24" s="145">
        <v>1</v>
      </c>
      <c r="BA24" s="145">
        <f t="shared" si="1"/>
        <v>0</v>
      </c>
      <c r="BB24" s="145">
        <f t="shared" si="2"/>
        <v>0</v>
      </c>
      <c r="BC24" s="145">
        <f t="shared" si="3"/>
        <v>0</v>
      </c>
      <c r="BD24" s="145">
        <f t="shared" si="4"/>
        <v>0</v>
      </c>
      <c r="BE24" s="145">
        <f t="shared" si="5"/>
        <v>0</v>
      </c>
      <c r="CA24" s="174">
        <v>1</v>
      </c>
      <c r="CB24" s="174">
        <v>3</v>
      </c>
      <c r="CZ24" s="145">
        <v>0</v>
      </c>
    </row>
    <row r="25" spans="1:57" ht="12.75">
      <c r="A25" s="175"/>
      <c r="B25" s="176" t="s">
        <v>76</v>
      </c>
      <c r="C25" s="177" t="str">
        <f>CONCATENATE(B17," ",C17)</f>
        <v>97 Prorážení otvorů</v>
      </c>
      <c r="D25" s="178"/>
      <c r="E25" s="179"/>
      <c r="F25" s="180"/>
      <c r="G25" s="181">
        <f>SUM(G17:G24)</f>
        <v>0</v>
      </c>
      <c r="O25" s="167">
        <v>4</v>
      </c>
      <c r="BA25" s="182">
        <f>SUM(BA17:BA24)</f>
        <v>0</v>
      </c>
      <c r="BB25" s="182">
        <f>SUM(BB17:BB24)</f>
        <v>0</v>
      </c>
      <c r="BC25" s="182">
        <f>SUM(BC17:BC24)</f>
        <v>0</v>
      </c>
      <c r="BD25" s="182">
        <f>SUM(BD17:BD24)</f>
        <v>0</v>
      </c>
      <c r="BE25" s="182">
        <f>SUM(BE17:BE24)</f>
        <v>0</v>
      </c>
    </row>
    <row r="26" spans="1:15" ht="12.75">
      <c r="A26" s="160" t="s">
        <v>74</v>
      </c>
      <c r="B26" s="161" t="s">
        <v>118</v>
      </c>
      <c r="C26" s="162" t="s">
        <v>119</v>
      </c>
      <c r="D26" s="163"/>
      <c r="E26" s="164"/>
      <c r="F26" s="164"/>
      <c r="G26" s="165"/>
      <c r="H26" s="166"/>
      <c r="I26" s="166"/>
      <c r="O26" s="167">
        <v>1</v>
      </c>
    </row>
    <row r="27" spans="1:104" ht="12.75">
      <c r="A27" s="168">
        <v>14</v>
      </c>
      <c r="B27" s="169" t="s">
        <v>120</v>
      </c>
      <c r="C27" s="170" t="s">
        <v>121</v>
      </c>
      <c r="D27" s="171" t="s">
        <v>94</v>
      </c>
      <c r="E27" s="172">
        <v>16.90555759</v>
      </c>
      <c r="F27" s="172"/>
      <c r="G27" s="173">
        <f>E27*F27</f>
        <v>0</v>
      </c>
      <c r="O27" s="167">
        <v>2</v>
      </c>
      <c r="AA27" s="145">
        <v>7</v>
      </c>
      <c r="AB27" s="145">
        <v>1</v>
      </c>
      <c r="AC27" s="145">
        <v>2</v>
      </c>
      <c r="AZ27" s="145">
        <v>1</v>
      </c>
      <c r="BA27" s="145">
        <f>IF(AZ27=1,G27,0)</f>
        <v>0</v>
      </c>
      <c r="BB27" s="145">
        <f>IF(AZ27=2,G27,0)</f>
        <v>0</v>
      </c>
      <c r="BC27" s="145">
        <f>IF(AZ27=3,G27,0)</f>
        <v>0</v>
      </c>
      <c r="BD27" s="145">
        <f>IF(AZ27=4,G27,0)</f>
        <v>0</v>
      </c>
      <c r="BE27" s="145">
        <f>IF(AZ27=5,G27,0)</f>
        <v>0</v>
      </c>
      <c r="CA27" s="174">
        <v>7</v>
      </c>
      <c r="CB27" s="174">
        <v>1</v>
      </c>
      <c r="CZ27" s="145">
        <v>0</v>
      </c>
    </row>
    <row r="28" spans="1:57" ht="12.75">
      <c r="A28" s="175"/>
      <c r="B28" s="176" t="s">
        <v>76</v>
      </c>
      <c r="C28" s="177" t="str">
        <f>CONCATENATE(B26," ",C26)</f>
        <v>99 Staveništní přesun hmot</v>
      </c>
      <c r="D28" s="178"/>
      <c r="E28" s="179"/>
      <c r="F28" s="180"/>
      <c r="G28" s="181">
        <f>SUM(G26:G27)</f>
        <v>0</v>
      </c>
      <c r="O28" s="167">
        <v>4</v>
      </c>
      <c r="BA28" s="182">
        <f>SUM(BA26:BA27)</f>
        <v>0</v>
      </c>
      <c r="BB28" s="182">
        <f>SUM(BB26:BB27)</f>
        <v>0</v>
      </c>
      <c r="BC28" s="182">
        <f>SUM(BC26:BC27)</f>
        <v>0</v>
      </c>
      <c r="BD28" s="182">
        <f>SUM(BD26:BD27)</f>
        <v>0</v>
      </c>
      <c r="BE28" s="182">
        <f>SUM(BE26:BE27)</f>
        <v>0</v>
      </c>
    </row>
    <row r="29" spans="1:15" ht="12.75">
      <c r="A29" s="160" t="s">
        <v>74</v>
      </c>
      <c r="B29" s="161" t="s">
        <v>122</v>
      </c>
      <c r="C29" s="162" t="s">
        <v>123</v>
      </c>
      <c r="D29" s="163"/>
      <c r="E29" s="164"/>
      <c r="F29" s="164"/>
      <c r="G29" s="165"/>
      <c r="H29" s="166"/>
      <c r="I29" s="166"/>
      <c r="O29" s="167">
        <v>1</v>
      </c>
    </row>
    <row r="30" spans="1:104" ht="12.75">
      <c r="A30" s="168">
        <v>15</v>
      </c>
      <c r="B30" s="169" t="s">
        <v>124</v>
      </c>
      <c r="C30" s="170" t="s">
        <v>125</v>
      </c>
      <c r="D30" s="171" t="s">
        <v>126</v>
      </c>
      <c r="E30" s="172">
        <v>2</v>
      </c>
      <c r="F30" s="172"/>
      <c r="G30" s="173">
        <f>E30*F30</f>
        <v>0</v>
      </c>
      <c r="O30" s="167">
        <v>2</v>
      </c>
      <c r="AA30" s="145">
        <v>3</v>
      </c>
      <c r="AB30" s="145">
        <v>7</v>
      </c>
      <c r="AC30" s="145">
        <v>611</v>
      </c>
      <c r="AZ30" s="145">
        <v>2</v>
      </c>
      <c r="BA30" s="145">
        <f>IF(AZ30=1,G30,0)</f>
        <v>0</v>
      </c>
      <c r="BB30" s="145">
        <f>IF(AZ30=2,G30,0)</f>
        <v>0</v>
      </c>
      <c r="BC30" s="145">
        <f>IF(AZ30=3,G30,0)</f>
        <v>0</v>
      </c>
      <c r="BD30" s="145">
        <f>IF(AZ30=4,G30,0)</f>
        <v>0</v>
      </c>
      <c r="BE30" s="145">
        <f>IF(AZ30=5,G30,0)</f>
        <v>0</v>
      </c>
      <c r="CA30" s="174">
        <v>3</v>
      </c>
      <c r="CB30" s="174">
        <v>7</v>
      </c>
      <c r="CZ30" s="145">
        <v>0.0145</v>
      </c>
    </row>
    <row r="31" spans="1:104" ht="12.75">
      <c r="A31" s="168">
        <v>16</v>
      </c>
      <c r="B31" s="169" t="s">
        <v>127</v>
      </c>
      <c r="C31" s="170" t="s">
        <v>128</v>
      </c>
      <c r="D31" s="171" t="s">
        <v>62</v>
      </c>
      <c r="E31" s="172">
        <v>232.4</v>
      </c>
      <c r="F31" s="172"/>
      <c r="G31" s="173">
        <f>E31*F31</f>
        <v>0</v>
      </c>
      <c r="O31" s="167">
        <v>2</v>
      </c>
      <c r="AA31" s="145">
        <v>7</v>
      </c>
      <c r="AB31" s="145">
        <v>1002</v>
      </c>
      <c r="AC31" s="145">
        <v>5</v>
      </c>
      <c r="AZ31" s="145">
        <v>2</v>
      </c>
      <c r="BA31" s="145">
        <f>IF(AZ31=1,G31,0)</f>
        <v>0</v>
      </c>
      <c r="BB31" s="145">
        <f>IF(AZ31=2,G31,0)</f>
        <v>0</v>
      </c>
      <c r="BC31" s="145">
        <f>IF(AZ31=3,G31,0)</f>
        <v>0</v>
      </c>
      <c r="BD31" s="145">
        <f>IF(AZ31=4,G31,0)</f>
        <v>0</v>
      </c>
      <c r="BE31" s="145">
        <f>IF(AZ31=5,G31,0)</f>
        <v>0</v>
      </c>
      <c r="CA31" s="174">
        <v>7</v>
      </c>
      <c r="CB31" s="174">
        <v>1002</v>
      </c>
      <c r="CZ31" s="145">
        <v>0</v>
      </c>
    </row>
    <row r="32" spans="1:57" ht="12.75">
      <c r="A32" s="175"/>
      <c r="B32" s="176" t="s">
        <v>76</v>
      </c>
      <c r="C32" s="177" t="str">
        <f>CONCATENATE(B29," ",C29)</f>
        <v>766 Konstrukce truhlářské</v>
      </c>
      <c r="D32" s="178"/>
      <c r="E32" s="179"/>
      <c r="F32" s="180"/>
      <c r="G32" s="181">
        <f>SUM(G29:G31)</f>
        <v>0</v>
      </c>
      <c r="O32" s="167">
        <v>4</v>
      </c>
      <c r="BA32" s="182">
        <f>SUM(BA29:BA31)</f>
        <v>0</v>
      </c>
      <c r="BB32" s="182">
        <f>SUM(BB29:BB31)</f>
        <v>0</v>
      </c>
      <c r="BC32" s="182">
        <f>SUM(BC29:BC31)</f>
        <v>0</v>
      </c>
      <c r="BD32" s="182">
        <f>SUM(BD29:BD31)</f>
        <v>0</v>
      </c>
      <c r="BE32" s="182">
        <f>SUM(BE29:BE31)</f>
        <v>0</v>
      </c>
    </row>
    <row r="33" spans="1:15" ht="12.75">
      <c r="A33" s="160" t="s">
        <v>74</v>
      </c>
      <c r="B33" s="161" t="s">
        <v>129</v>
      </c>
      <c r="C33" s="162" t="s">
        <v>130</v>
      </c>
      <c r="D33" s="163"/>
      <c r="E33" s="164"/>
      <c r="F33" s="164"/>
      <c r="G33" s="165"/>
      <c r="H33" s="166"/>
      <c r="I33" s="166"/>
      <c r="O33" s="167">
        <v>1</v>
      </c>
    </row>
    <row r="34" spans="1:104" ht="12.75">
      <c r="A34" s="168">
        <v>17</v>
      </c>
      <c r="B34" s="169" t="s">
        <v>131</v>
      </c>
      <c r="C34" s="170" t="s">
        <v>132</v>
      </c>
      <c r="D34" s="171" t="s">
        <v>75</v>
      </c>
      <c r="E34" s="172">
        <v>3</v>
      </c>
      <c r="F34" s="172"/>
      <c r="G34" s="173">
        <f>E34*F34</f>
        <v>0</v>
      </c>
      <c r="O34" s="167">
        <v>2</v>
      </c>
      <c r="AA34" s="145">
        <v>1</v>
      </c>
      <c r="AB34" s="145">
        <v>7</v>
      </c>
      <c r="AC34" s="145">
        <v>7</v>
      </c>
      <c r="AZ34" s="145">
        <v>2</v>
      </c>
      <c r="BA34" s="145">
        <f>IF(AZ34=1,G34,0)</f>
        <v>0</v>
      </c>
      <c r="BB34" s="145">
        <f>IF(AZ34=2,G34,0)</f>
        <v>0</v>
      </c>
      <c r="BC34" s="145">
        <f>IF(AZ34=3,G34,0)</f>
        <v>0</v>
      </c>
      <c r="BD34" s="145">
        <f>IF(AZ34=4,G34,0)</f>
        <v>0</v>
      </c>
      <c r="BE34" s="145">
        <f>IF(AZ34=5,G34,0)</f>
        <v>0</v>
      </c>
      <c r="CA34" s="174">
        <v>1</v>
      </c>
      <c r="CB34" s="174">
        <v>7</v>
      </c>
      <c r="CZ34" s="145">
        <v>0</v>
      </c>
    </row>
    <row r="35" spans="1:104" ht="12.75">
      <c r="A35" s="168">
        <v>18</v>
      </c>
      <c r="B35" s="169" t="s">
        <v>133</v>
      </c>
      <c r="C35" s="170" t="s">
        <v>134</v>
      </c>
      <c r="D35" s="171" t="s">
        <v>75</v>
      </c>
      <c r="E35" s="172">
        <v>7</v>
      </c>
      <c r="F35" s="172"/>
      <c r="G35" s="173">
        <f>E35*F35</f>
        <v>0</v>
      </c>
      <c r="O35" s="167">
        <v>2</v>
      </c>
      <c r="AA35" s="145">
        <v>1</v>
      </c>
      <c r="AB35" s="145">
        <v>7</v>
      </c>
      <c r="AC35" s="145">
        <v>7</v>
      </c>
      <c r="AZ35" s="145">
        <v>2</v>
      </c>
      <c r="BA35" s="145">
        <f>IF(AZ35=1,G35,0)</f>
        <v>0</v>
      </c>
      <c r="BB35" s="145">
        <f>IF(AZ35=2,G35,0)</f>
        <v>0</v>
      </c>
      <c r="BC35" s="145">
        <f>IF(AZ35=3,G35,0)</f>
        <v>0</v>
      </c>
      <c r="BD35" s="145">
        <f>IF(AZ35=4,G35,0)</f>
        <v>0</v>
      </c>
      <c r="BE35" s="145">
        <f>IF(AZ35=5,G35,0)</f>
        <v>0</v>
      </c>
      <c r="CA35" s="174">
        <v>1</v>
      </c>
      <c r="CB35" s="174">
        <v>7</v>
      </c>
      <c r="CZ35" s="145">
        <v>0</v>
      </c>
    </row>
    <row r="36" spans="1:57" ht="12.75">
      <c r="A36" s="175"/>
      <c r="B36" s="176" t="s">
        <v>76</v>
      </c>
      <c r="C36" s="177" t="str">
        <f>CONCATENATE(B33," ",C33)</f>
        <v>767 Konstrukce zámečnické</v>
      </c>
      <c r="D36" s="178"/>
      <c r="E36" s="179"/>
      <c r="F36" s="180"/>
      <c r="G36" s="181">
        <f>SUM(G33:G35)</f>
        <v>0</v>
      </c>
      <c r="O36" s="167">
        <v>4</v>
      </c>
      <c r="BA36" s="182">
        <f>SUM(BA33:BA35)</f>
        <v>0</v>
      </c>
      <c r="BB36" s="182">
        <f>SUM(BB33:BB35)</f>
        <v>0</v>
      </c>
      <c r="BC36" s="182">
        <f>SUM(BC33:BC35)</f>
        <v>0</v>
      </c>
      <c r="BD36" s="182">
        <f>SUM(BD33:BD35)</f>
        <v>0</v>
      </c>
      <c r="BE36" s="182">
        <f>SUM(BE33:BE35)</f>
        <v>0</v>
      </c>
    </row>
    <row r="37" spans="1:15" ht="12.75">
      <c r="A37" s="160" t="s">
        <v>74</v>
      </c>
      <c r="B37" s="161" t="s">
        <v>135</v>
      </c>
      <c r="C37" s="162" t="s">
        <v>136</v>
      </c>
      <c r="D37" s="163"/>
      <c r="E37" s="164"/>
      <c r="F37" s="164"/>
      <c r="G37" s="165"/>
      <c r="H37" s="166"/>
      <c r="I37" s="166"/>
      <c r="O37" s="167">
        <v>1</v>
      </c>
    </row>
    <row r="38" spans="1:104" ht="12.75">
      <c r="A38" s="168">
        <v>19</v>
      </c>
      <c r="B38" s="169" t="s">
        <v>137</v>
      </c>
      <c r="C38" s="170" t="s">
        <v>138</v>
      </c>
      <c r="D38" s="171" t="s">
        <v>126</v>
      </c>
      <c r="E38" s="172">
        <v>2</v>
      </c>
      <c r="F38" s="172"/>
      <c r="G38" s="173">
        <f>E38*F38</f>
        <v>0</v>
      </c>
      <c r="O38" s="167">
        <v>2</v>
      </c>
      <c r="AA38" s="145">
        <v>1</v>
      </c>
      <c r="AB38" s="145">
        <v>7</v>
      </c>
      <c r="AC38" s="145">
        <v>7</v>
      </c>
      <c r="AZ38" s="145">
        <v>2</v>
      </c>
      <c r="BA38" s="145">
        <f>IF(AZ38=1,G38,0)</f>
        <v>0</v>
      </c>
      <c r="BB38" s="145">
        <f>IF(AZ38=2,G38,0)</f>
        <v>0</v>
      </c>
      <c r="BC38" s="145">
        <f>IF(AZ38=3,G38,0)</f>
        <v>0</v>
      </c>
      <c r="BD38" s="145">
        <f>IF(AZ38=4,G38,0)</f>
        <v>0</v>
      </c>
      <c r="BE38" s="145">
        <f>IF(AZ38=5,G38,0)</f>
        <v>0</v>
      </c>
      <c r="CA38" s="174">
        <v>1</v>
      </c>
      <c r="CB38" s="174">
        <v>7</v>
      </c>
      <c r="CZ38" s="145">
        <v>0.00026</v>
      </c>
    </row>
    <row r="39" spans="1:57" ht="12.75">
      <c r="A39" s="175"/>
      <c r="B39" s="176" t="s">
        <v>76</v>
      </c>
      <c r="C39" s="177" t="str">
        <f>CONCATENATE(B37," ",C37)</f>
        <v>769 Otvorové prvky z plastu</v>
      </c>
      <c r="D39" s="178"/>
      <c r="E39" s="179"/>
      <c r="F39" s="180"/>
      <c r="G39" s="181">
        <f>SUM(G37:G38)</f>
        <v>0</v>
      </c>
      <c r="O39" s="167">
        <v>4</v>
      </c>
      <c r="BA39" s="182">
        <f>SUM(BA37:BA38)</f>
        <v>0</v>
      </c>
      <c r="BB39" s="182">
        <f>SUM(BB37:BB38)</f>
        <v>0</v>
      </c>
      <c r="BC39" s="182">
        <f>SUM(BC37:BC38)</f>
        <v>0</v>
      </c>
      <c r="BD39" s="182">
        <f>SUM(BD37:BD38)</f>
        <v>0</v>
      </c>
      <c r="BE39" s="182">
        <f>SUM(BE37:BE38)</f>
        <v>0</v>
      </c>
    </row>
    <row r="40" spans="1:15" ht="12.75">
      <c r="A40" s="160" t="s">
        <v>74</v>
      </c>
      <c r="B40" s="161" t="s">
        <v>139</v>
      </c>
      <c r="C40" s="162" t="s">
        <v>140</v>
      </c>
      <c r="D40" s="163"/>
      <c r="E40" s="164"/>
      <c r="F40" s="164"/>
      <c r="G40" s="165"/>
      <c r="H40" s="166"/>
      <c r="I40" s="166"/>
      <c r="O40" s="167">
        <v>1</v>
      </c>
    </row>
    <row r="41" spans="1:104" ht="12.75">
      <c r="A41" s="168">
        <v>20</v>
      </c>
      <c r="B41" s="169" t="s">
        <v>141</v>
      </c>
      <c r="C41" s="170" t="s">
        <v>142</v>
      </c>
      <c r="D41" s="171" t="s">
        <v>101</v>
      </c>
      <c r="E41" s="172">
        <v>68.58</v>
      </c>
      <c r="F41" s="172"/>
      <c r="G41" s="173">
        <f aca="true" t="shared" si="6" ref="G41:G56">E41*F41</f>
        <v>0</v>
      </c>
      <c r="O41" s="167">
        <v>2</v>
      </c>
      <c r="AA41" s="145">
        <v>1</v>
      </c>
      <c r="AB41" s="145">
        <v>1</v>
      </c>
      <c r="AC41" s="145">
        <v>1</v>
      </c>
      <c r="AZ41" s="145">
        <v>2</v>
      </c>
      <c r="BA41" s="145">
        <f aca="true" t="shared" si="7" ref="BA41:BA56">IF(AZ41=1,G41,0)</f>
        <v>0</v>
      </c>
      <c r="BB41" s="145">
        <f aca="true" t="shared" si="8" ref="BB41:BB56">IF(AZ41=2,G41,0)</f>
        <v>0</v>
      </c>
      <c r="BC41" s="145">
        <f aca="true" t="shared" si="9" ref="BC41:BC56">IF(AZ41=3,G41,0)</f>
        <v>0</v>
      </c>
      <c r="BD41" s="145">
        <f aca="true" t="shared" si="10" ref="BD41:BD56">IF(AZ41=4,G41,0)</f>
        <v>0</v>
      </c>
      <c r="BE41" s="145">
        <f aca="true" t="shared" si="11" ref="BE41:BE56">IF(AZ41=5,G41,0)</f>
        <v>0</v>
      </c>
      <c r="CA41" s="174">
        <v>1</v>
      </c>
      <c r="CB41" s="174">
        <v>1</v>
      </c>
      <c r="CZ41" s="145">
        <v>0.0001</v>
      </c>
    </row>
    <row r="42" spans="1:104" ht="12.75">
      <c r="A42" s="168">
        <v>21</v>
      </c>
      <c r="B42" s="169" t="s">
        <v>143</v>
      </c>
      <c r="C42" s="170" t="s">
        <v>144</v>
      </c>
      <c r="D42" s="171" t="s">
        <v>86</v>
      </c>
      <c r="E42" s="172">
        <v>97.6</v>
      </c>
      <c r="F42" s="172"/>
      <c r="G42" s="173">
        <f t="shared" si="6"/>
        <v>0</v>
      </c>
      <c r="O42" s="167">
        <v>2</v>
      </c>
      <c r="AA42" s="145">
        <v>1</v>
      </c>
      <c r="AB42" s="145">
        <v>7</v>
      </c>
      <c r="AC42" s="145">
        <v>7</v>
      </c>
      <c r="AZ42" s="145">
        <v>2</v>
      </c>
      <c r="BA42" s="145">
        <f t="shared" si="7"/>
        <v>0</v>
      </c>
      <c r="BB42" s="145">
        <f t="shared" si="8"/>
        <v>0</v>
      </c>
      <c r="BC42" s="145">
        <f t="shared" si="9"/>
        <v>0</v>
      </c>
      <c r="BD42" s="145">
        <f t="shared" si="10"/>
        <v>0</v>
      </c>
      <c r="BE42" s="145">
        <f t="shared" si="11"/>
        <v>0</v>
      </c>
      <c r="CA42" s="174">
        <v>1</v>
      </c>
      <c r="CB42" s="174">
        <v>7</v>
      </c>
      <c r="CZ42" s="145">
        <v>0</v>
      </c>
    </row>
    <row r="43" spans="1:104" ht="12.75">
      <c r="A43" s="168">
        <v>22</v>
      </c>
      <c r="B43" s="169" t="s">
        <v>145</v>
      </c>
      <c r="C43" s="170" t="s">
        <v>146</v>
      </c>
      <c r="D43" s="171" t="s">
        <v>86</v>
      </c>
      <c r="E43" s="172">
        <v>97</v>
      </c>
      <c r="F43" s="172"/>
      <c r="G43" s="173">
        <f t="shared" si="6"/>
        <v>0</v>
      </c>
      <c r="O43" s="167">
        <v>2</v>
      </c>
      <c r="AA43" s="145">
        <v>1</v>
      </c>
      <c r="AB43" s="145">
        <v>0</v>
      </c>
      <c r="AC43" s="145">
        <v>0</v>
      </c>
      <c r="AZ43" s="145">
        <v>2</v>
      </c>
      <c r="BA43" s="145">
        <f t="shared" si="7"/>
        <v>0</v>
      </c>
      <c r="BB43" s="145">
        <f t="shared" si="8"/>
        <v>0</v>
      </c>
      <c r="BC43" s="145">
        <f t="shared" si="9"/>
        <v>0</v>
      </c>
      <c r="BD43" s="145">
        <f t="shared" si="10"/>
        <v>0</v>
      </c>
      <c r="BE43" s="145">
        <f t="shared" si="11"/>
        <v>0</v>
      </c>
      <c r="CA43" s="174">
        <v>1</v>
      </c>
      <c r="CB43" s="174">
        <v>0</v>
      </c>
      <c r="CZ43" s="145">
        <v>0</v>
      </c>
    </row>
    <row r="44" spans="1:104" ht="12.75">
      <c r="A44" s="168">
        <v>23</v>
      </c>
      <c r="B44" s="169" t="s">
        <v>147</v>
      </c>
      <c r="C44" s="170" t="s">
        <v>148</v>
      </c>
      <c r="D44" s="171" t="s">
        <v>86</v>
      </c>
      <c r="E44" s="172">
        <v>97.6</v>
      </c>
      <c r="F44" s="172"/>
      <c r="G44" s="173">
        <f t="shared" si="6"/>
        <v>0</v>
      </c>
      <c r="O44" s="167">
        <v>2</v>
      </c>
      <c r="AA44" s="145">
        <v>1</v>
      </c>
      <c r="AB44" s="145">
        <v>7</v>
      </c>
      <c r="AC44" s="145">
        <v>7</v>
      </c>
      <c r="AZ44" s="145">
        <v>2</v>
      </c>
      <c r="BA44" s="145">
        <f t="shared" si="7"/>
        <v>0</v>
      </c>
      <c r="BB44" s="145">
        <f t="shared" si="8"/>
        <v>0</v>
      </c>
      <c r="BC44" s="145">
        <f t="shared" si="9"/>
        <v>0</v>
      </c>
      <c r="BD44" s="145">
        <f t="shared" si="10"/>
        <v>0</v>
      </c>
      <c r="BE44" s="145">
        <f t="shared" si="11"/>
        <v>0</v>
      </c>
      <c r="CA44" s="174">
        <v>1</v>
      </c>
      <c r="CB44" s="174">
        <v>7</v>
      </c>
      <c r="CZ44" s="145">
        <v>0</v>
      </c>
    </row>
    <row r="45" spans="1:104" ht="12.75">
      <c r="A45" s="168">
        <v>24</v>
      </c>
      <c r="B45" s="169" t="s">
        <v>149</v>
      </c>
      <c r="C45" s="170" t="s">
        <v>150</v>
      </c>
      <c r="D45" s="171" t="s">
        <v>86</v>
      </c>
      <c r="E45" s="172">
        <v>9.9</v>
      </c>
      <c r="F45" s="172"/>
      <c r="G45" s="173">
        <f t="shared" si="6"/>
        <v>0</v>
      </c>
      <c r="O45" s="167">
        <v>2</v>
      </c>
      <c r="AA45" s="145">
        <v>1</v>
      </c>
      <c r="AB45" s="145">
        <v>7</v>
      </c>
      <c r="AC45" s="145">
        <v>7</v>
      </c>
      <c r="AZ45" s="145">
        <v>2</v>
      </c>
      <c r="BA45" s="145">
        <f t="shared" si="7"/>
        <v>0</v>
      </c>
      <c r="BB45" s="145">
        <f t="shared" si="8"/>
        <v>0</v>
      </c>
      <c r="BC45" s="145">
        <f t="shared" si="9"/>
        <v>0</v>
      </c>
      <c r="BD45" s="145">
        <f t="shared" si="10"/>
        <v>0</v>
      </c>
      <c r="BE45" s="145">
        <f t="shared" si="11"/>
        <v>0</v>
      </c>
      <c r="CA45" s="174">
        <v>1</v>
      </c>
      <c r="CB45" s="174">
        <v>7</v>
      </c>
      <c r="CZ45" s="145">
        <v>0</v>
      </c>
    </row>
    <row r="46" spans="1:104" ht="12.75">
      <c r="A46" s="168">
        <v>25</v>
      </c>
      <c r="B46" s="169" t="s">
        <v>151</v>
      </c>
      <c r="C46" s="170" t="s">
        <v>152</v>
      </c>
      <c r="D46" s="171" t="s">
        <v>86</v>
      </c>
      <c r="E46" s="172">
        <v>9.9</v>
      </c>
      <c r="F46" s="172"/>
      <c r="G46" s="173">
        <f t="shared" si="6"/>
        <v>0</v>
      </c>
      <c r="O46" s="167">
        <v>2</v>
      </c>
      <c r="AA46" s="145">
        <v>1</v>
      </c>
      <c r="AB46" s="145">
        <v>7</v>
      </c>
      <c r="AC46" s="145">
        <v>7</v>
      </c>
      <c r="AZ46" s="145">
        <v>2</v>
      </c>
      <c r="BA46" s="145">
        <f t="shared" si="7"/>
        <v>0</v>
      </c>
      <c r="BB46" s="145">
        <f t="shared" si="8"/>
        <v>0</v>
      </c>
      <c r="BC46" s="145">
        <f t="shared" si="9"/>
        <v>0</v>
      </c>
      <c r="BD46" s="145">
        <f t="shared" si="10"/>
        <v>0</v>
      </c>
      <c r="BE46" s="145">
        <f t="shared" si="11"/>
        <v>0</v>
      </c>
      <c r="CA46" s="174">
        <v>1</v>
      </c>
      <c r="CB46" s="174">
        <v>7</v>
      </c>
      <c r="CZ46" s="145">
        <v>0.00909</v>
      </c>
    </row>
    <row r="47" spans="1:104" ht="22.5">
      <c r="A47" s="168">
        <v>26</v>
      </c>
      <c r="B47" s="169" t="s">
        <v>153</v>
      </c>
      <c r="C47" s="170" t="s">
        <v>154</v>
      </c>
      <c r="D47" s="171" t="s">
        <v>101</v>
      </c>
      <c r="E47" s="172">
        <v>27.44</v>
      </c>
      <c r="F47" s="172"/>
      <c r="G47" s="173">
        <f t="shared" si="6"/>
        <v>0</v>
      </c>
      <c r="O47" s="167">
        <v>2</v>
      </c>
      <c r="AA47" s="145">
        <v>1</v>
      </c>
      <c r="AB47" s="145">
        <v>7</v>
      </c>
      <c r="AC47" s="145">
        <v>7</v>
      </c>
      <c r="AZ47" s="145">
        <v>2</v>
      </c>
      <c r="BA47" s="145">
        <f t="shared" si="7"/>
        <v>0</v>
      </c>
      <c r="BB47" s="145">
        <f t="shared" si="8"/>
        <v>0</v>
      </c>
      <c r="BC47" s="145">
        <f t="shared" si="9"/>
        <v>0</v>
      </c>
      <c r="BD47" s="145">
        <f t="shared" si="10"/>
        <v>0</v>
      </c>
      <c r="BE47" s="145">
        <f t="shared" si="11"/>
        <v>0</v>
      </c>
      <c r="CA47" s="174">
        <v>1</v>
      </c>
      <c r="CB47" s="174">
        <v>7</v>
      </c>
      <c r="CZ47" s="145">
        <v>0</v>
      </c>
    </row>
    <row r="48" spans="1:104" ht="12.75">
      <c r="A48" s="168">
        <v>27</v>
      </c>
      <c r="B48" s="169" t="s">
        <v>155</v>
      </c>
      <c r="C48" s="170" t="s">
        <v>156</v>
      </c>
      <c r="D48" s="171" t="s">
        <v>101</v>
      </c>
      <c r="E48" s="172">
        <v>68.58</v>
      </c>
      <c r="F48" s="172"/>
      <c r="G48" s="173">
        <f t="shared" si="6"/>
        <v>0</v>
      </c>
      <c r="O48" s="167">
        <v>2</v>
      </c>
      <c r="AA48" s="145">
        <v>1</v>
      </c>
      <c r="AB48" s="145">
        <v>7</v>
      </c>
      <c r="AC48" s="145">
        <v>7</v>
      </c>
      <c r="AZ48" s="145">
        <v>2</v>
      </c>
      <c r="BA48" s="145">
        <f t="shared" si="7"/>
        <v>0</v>
      </c>
      <c r="BB48" s="145">
        <f t="shared" si="8"/>
        <v>0</v>
      </c>
      <c r="BC48" s="145">
        <f t="shared" si="9"/>
        <v>0</v>
      </c>
      <c r="BD48" s="145">
        <f t="shared" si="10"/>
        <v>0</v>
      </c>
      <c r="BE48" s="145">
        <f t="shared" si="11"/>
        <v>0</v>
      </c>
      <c r="CA48" s="174">
        <v>1</v>
      </c>
      <c r="CB48" s="174">
        <v>7</v>
      </c>
      <c r="CZ48" s="145">
        <v>0.00493</v>
      </c>
    </row>
    <row r="49" spans="1:104" ht="12.75">
      <c r="A49" s="168">
        <v>28</v>
      </c>
      <c r="B49" s="169" t="s">
        <v>157</v>
      </c>
      <c r="C49" s="170" t="s">
        <v>158</v>
      </c>
      <c r="D49" s="171" t="s">
        <v>86</v>
      </c>
      <c r="E49" s="172">
        <v>16</v>
      </c>
      <c r="F49" s="172"/>
      <c r="G49" s="173">
        <f t="shared" si="6"/>
        <v>0</v>
      </c>
      <c r="O49" s="167">
        <v>2</v>
      </c>
      <c r="AA49" s="145">
        <v>1</v>
      </c>
      <c r="AB49" s="145">
        <v>7</v>
      </c>
      <c r="AC49" s="145">
        <v>7</v>
      </c>
      <c r="AZ49" s="145">
        <v>2</v>
      </c>
      <c r="BA49" s="145">
        <f t="shared" si="7"/>
        <v>0</v>
      </c>
      <c r="BB49" s="145">
        <f t="shared" si="8"/>
        <v>0</v>
      </c>
      <c r="BC49" s="145">
        <f t="shared" si="9"/>
        <v>0</v>
      </c>
      <c r="BD49" s="145">
        <f t="shared" si="10"/>
        <v>0</v>
      </c>
      <c r="BE49" s="145">
        <f t="shared" si="11"/>
        <v>0</v>
      </c>
      <c r="CA49" s="174">
        <v>1</v>
      </c>
      <c r="CB49" s="174">
        <v>7</v>
      </c>
      <c r="CZ49" s="145">
        <v>0</v>
      </c>
    </row>
    <row r="50" spans="1:104" ht="12.75">
      <c r="A50" s="168">
        <v>29</v>
      </c>
      <c r="B50" s="169" t="s">
        <v>159</v>
      </c>
      <c r="C50" s="170" t="s">
        <v>160</v>
      </c>
      <c r="D50" s="171" t="s">
        <v>86</v>
      </c>
      <c r="E50" s="172">
        <v>110</v>
      </c>
      <c r="F50" s="172"/>
      <c r="G50" s="173">
        <f t="shared" si="6"/>
        <v>0</v>
      </c>
      <c r="O50" s="167">
        <v>2</v>
      </c>
      <c r="AA50" s="145">
        <v>1</v>
      </c>
      <c r="AB50" s="145">
        <v>7</v>
      </c>
      <c r="AC50" s="145">
        <v>7</v>
      </c>
      <c r="AZ50" s="145">
        <v>2</v>
      </c>
      <c r="BA50" s="145">
        <f t="shared" si="7"/>
        <v>0</v>
      </c>
      <c r="BB50" s="145">
        <f t="shared" si="8"/>
        <v>0</v>
      </c>
      <c r="BC50" s="145">
        <f t="shared" si="9"/>
        <v>0</v>
      </c>
      <c r="BD50" s="145">
        <f t="shared" si="10"/>
        <v>0</v>
      </c>
      <c r="BE50" s="145">
        <f t="shared" si="11"/>
        <v>0</v>
      </c>
      <c r="CA50" s="174">
        <v>1</v>
      </c>
      <c r="CB50" s="174">
        <v>7</v>
      </c>
      <c r="CZ50" s="145">
        <v>4E-05</v>
      </c>
    </row>
    <row r="51" spans="1:104" ht="12.75">
      <c r="A51" s="168">
        <v>30</v>
      </c>
      <c r="B51" s="169" t="s">
        <v>161</v>
      </c>
      <c r="C51" s="170" t="s">
        <v>162</v>
      </c>
      <c r="D51" s="171" t="s">
        <v>86</v>
      </c>
      <c r="E51" s="172">
        <v>110</v>
      </c>
      <c r="F51" s="172"/>
      <c r="G51" s="173">
        <f t="shared" si="6"/>
        <v>0</v>
      </c>
      <c r="O51" s="167">
        <v>2</v>
      </c>
      <c r="AA51" s="145">
        <v>1</v>
      </c>
      <c r="AB51" s="145">
        <v>7</v>
      </c>
      <c r="AC51" s="145">
        <v>7</v>
      </c>
      <c r="AZ51" s="145">
        <v>2</v>
      </c>
      <c r="BA51" s="145">
        <f t="shared" si="7"/>
        <v>0</v>
      </c>
      <c r="BB51" s="145">
        <f t="shared" si="8"/>
        <v>0</v>
      </c>
      <c r="BC51" s="145">
        <f t="shared" si="9"/>
        <v>0</v>
      </c>
      <c r="BD51" s="145">
        <f t="shared" si="10"/>
        <v>0</v>
      </c>
      <c r="BE51" s="145">
        <f t="shared" si="11"/>
        <v>0</v>
      </c>
      <c r="CA51" s="174">
        <v>1</v>
      </c>
      <c r="CB51" s="174">
        <v>7</v>
      </c>
      <c r="CZ51" s="145">
        <v>0</v>
      </c>
    </row>
    <row r="52" spans="1:104" ht="12.75">
      <c r="A52" s="168">
        <v>31</v>
      </c>
      <c r="B52" s="169" t="s">
        <v>163</v>
      </c>
      <c r="C52" s="170" t="s">
        <v>164</v>
      </c>
      <c r="D52" s="171" t="s">
        <v>86</v>
      </c>
      <c r="E52" s="172">
        <v>16</v>
      </c>
      <c r="F52" s="172"/>
      <c r="G52" s="173">
        <f t="shared" si="6"/>
        <v>0</v>
      </c>
      <c r="O52" s="167">
        <v>2</v>
      </c>
      <c r="AA52" s="145">
        <v>3</v>
      </c>
      <c r="AB52" s="145">
        <v>7</v>
      </c>
      <c r="AC52" s="145">
        <v>553420180</v>
      </c>
      <c r="AZ52" s="145">
        <v>2</v>
      </c>
      <c r="BA52" s="145">
        <f t="shared" si="7"/>
        <v>0</v>
      </c>
      <c r="BB52" s="145">
        <f t="shared" si="8"/>
        <v>0</v>
      </c>
      <c r="BC52" s="145">
        <f t="shared" si="9"/>
        <v>0</v>
      </c>
      <c r="BD52" s="145">
        <f t="shared" si="10"/>
        <v>0</v>
      </c>
      <c r="BE52" s="145">
        <f t="shared" si="11"/>
        <v>0</v>
      </c>
      <c r="CA52" s="174">
        <v>3</v>
      </c>
      <c r="CB52" s="174">
        <v>7</v>
      </c>
      <c r="CZ52" s="145">
        <v>0.0002</v>
      </c>
    </row>
    <row r="53" spans="1:104" ht="12.75">
      <c r="A53" s="168">
        <v>32</v>
      </c>
      <c r="B53" s="169" t="s">
        <v>165</v>
      </c>
      <c r="C53" s="170" t="s">
        <v>166</v>
      </c>
      <c r="D53" s="171" t="s">
        <v>167</v>
      </c>
      <c r="E53" s="172">
        <v>397</v>
      </c>
      <c r="F53" s="172"/>
      <c r="G53" s="173">
        <f t="shared" si="6"/>
        <v>0</v>
      </c>
      <c r="O53" s="167">
        <v>2</v>
      </c>
      <c r="AA53" s="145">
        <v>3</v>
      </c>
      <c r="AB53" s="145">
        <v>7</v>
      </c>
      <c r="AC53" s="145" t="s">
        <v>165</v>
      </c>
      <c r="AZ53" s="145">
        <v>2</v>
      </c>
      <c r="BA53" s="145">
        <f t="shared" si="7"/>
        <v>0</v>
      </c>
      <c r="BB53" s="145">
        <f t="shared" si="8"/>
        <v>0</v>
      </c>
      <c r="BC53" s="145">
        <f t="shared" si="9"/>
        <v>0</v>
      </c>
      <c r="BD53" s="145">
        <f t="shared" si="10"/>
        <v>0</v>
      </c>
      <c r="BE53" s="145">
        <f t="shared" si="11"/>
        <v>0</v>
      </c>
      <c r="CA53" s="174">
        <v>3</v>
      </c>
      <c r="CB53" s="174">
        <v>7</v>
      </c>
      <c r="CZ53" s="145">
        <v>0.001</v>
      </c>
    </row>
    <row r="54" spans="1:104" ht="12.75">
      <c r="A54" s="168">
        <v>33</v>
      </c>
      <c r="B54" s="169" t="s">
        <v>168</v>
      </c>
      <c r="C54" s="170" t="s">
        <v>169</v>
      </c>
      <c r="D54" s="171" t="s">
        <v>167</v>
      </c>
      <c r="E54" s="172">
        <v>40</v>
      </c>
      <c r="F54" s="172"/>
      <c r="G54" s="173">
        <f t="shared" si="6"/>
        <v>0</v>
      </c>
      <c r="O54" s="167">
        <v>2</v>
      </c>
      <c r="AA54" s="145">
        <v>3</v>
      </c>
      <c r="AB54" s="145">
        <v>7</v>
      </c>
      <c r="AC54" s="145" t="s">
        <v>168</v>
      </c>
      <c r="AZ54" s="145">
        <v>2</v>
      </c>
      <c r="BA54" s="145">
        <f t="shared" si="7"/>
        <v>0</v>
      </c>
      <c r="BB54" s="145">
        <f t="shared" si="8"/>
        <v>0</v>
      </c>
      <c r="BC54" s="145">
        <f t="shared" si="9"/>
        <v>0</v>
      </c>
      <c r="BD54" s="145">
        <f t="shared" si="10"/>
        <v>0</v>
      </c>
      <c r="BE54" s="145">
        <f t="shared" si="11"/>
        <v>0</v>
      </c>
      <c r="CA54" s="174">
        <v>3</v>
      </c>
      <c r="CB54" s="174">
        <v>7</v>
      </c>
      <c r="CZ54" s="145">
        <v>0.001</v>
      </c>
    </row>
    <row r="55" spans="1:104" ht="22.5">
      <c r="A55" s="168">
        <v>34</v>
      </c>
      <c r="B55" s="169" t="s">
        <v>170</v>
      </c>
      <c r="C55" s="170" t="s">
        <v>171</v>
      </c>
      <c r="D55" s="171" t="s">
        <v>101</v>
      </c>
      <c r="E55" s="172">
        <v>87.29</v>
      </c>
      <c r="F55" s="172"/>
      <c r="G55" s="173">
        <f t="shared" si="6"/>
        <v>0</v>
      </c>
      <c r="O55" s="167">
        <v>2</v>
      </c>
      <c r="AA55" s="145">
        <v>3</v>
      </c>
      <c r="AB55" s="145">
        <v>7</v>
      </c>
      <c r="AC55" s="145">
        <v>7711</v>
      </c>
      <c r="AZ55" s="145">
        <v>2</v>
      </c>
      <c r="BA55" s="145">
        <f t="shared" si="7"/>
        <v>0</v>
      </c>
      <c r="BB55" s="145">
        <f t="shared" si="8"/>
        <v>0</v>
      </c>
      <c r="BC55" s="145">
        <f t="shared" si="9"/>
        <v>0</v>
      </c>
      <c r="BD55" s="145">
        <f t="shared" si="10"/>
        <v>0</v>
      </c>
      <c r="BE55" s="145">
        <f t="shared" si="11"/>
        <v>0</v>
      </c>
      <c r="CA55" s="174">
        <v>3</v>
      </c>
      <c r="CB55" s="174">
        <v>7</v>
      </c>
      <c r="CZ55" s="145">
        <v>0</v>
      </c>
    </row>
    <row r="56" spans="1:104" ht="12.75">
      <c r="A56" s="168">
        <v>35</v>
      </c>
      <c r="B56" s="169" t="s">
        <v>172</v>
      </c>
      <c r="C56" s="170" t="s">
        <v>173</v>
      </c>
      <c r="D56" s="171" t="s">
        <v>94</v>
      </c>
      <c r="E56" s="172">
        <v>0.8795484</v>
      </c>
      <c r="F56" s="172"/>
      <c r="G56" s="173">
        <f t="shared" si="6"/>
        <v>0</v>
      </c>
      <c r="O56" s="167">
        <v>2</v>
      </c>
      <c r="AA56" s="145">
        <v>7</v>
      </c>
      <c r="AB56" s="145">
        <v>1001</v>
      </c>
      <c r="AC56" s="145">
        <v>5</v>
      </c>
      <c r="AZ56" s="145">
        <v>2</v>
      </c>
      <c r="BA56" s="145">
        <f t="shared" si="7"/>
        <v>0</v>
      </c>
      <c r="BB56" s="145">
        <f t="shared" si="8"/>
        <v>0</v>
      </c>
      <c r="BC56" s="145">
        <f t="shared" si="9"/>
        <v>0</v>
      </c>
      <c r="BD56" s="145">
        <f t="shared" si="10"/>
        <v>0</v>
      </c>
      <c r="BE56" s="145">
        <f t="shared" si="11"/>
        <v>0</v>
      </c>
      <c r="CA56" s="174">
        <v>7</v>
      </c>
      <c r="CB56" s="174">
        <v>1001</v>
      </c>
      <c r="CZ56" s="145">
        <v>0</v>
      </c>
    </row>
    <row r="57" spans="1:57" ht="12.75">
      <c r="A57" s="175"/>
      <c r="B57" s="176" t="s">
        <v>76</v>
      </c>
      <c r="C57" s="177" t="str">
        <f>CONCATENATE(B40," ",C40)</f>
        <v>771 Podlahy z dlaždic a obklady</v>
      </c>
      <c r="D57" s="178"/>
      <c r="E57" s="179"/>
      <c r="F57" s="180"/>
      <c r="G57" s="181">
        <f>SUM(G40:G56)</f>
        <v>0</v>
      </c>
      <c r="O57" s="167">
        <v>4</v>
      </c>
      <c r="BA57" s="182">
        <f>SUM(BA40:BA56)</f>
        <v>0</v>
      </c>
      <c r="BB57" s="182">
        <f>SUM(BB40:BB56)</f>
        <v>0</v>
      </c>
      <c r="BC57" s="182">
        <f>SUM(BC40:BC56)</f>
        <v>0</v>
      </c>
      <c r="BD57" s="182">
        <f>SUM(BD40:BD56)</f>
        <v>0</v>
      </c>
      <c r="BE57" s="182">
        <f>SUM(BE40:BE56)</f>
        <v>0</v>
      </c>
    </row>
    <row r="58" spans="1:15" ht="12.75">
      <c r="A58" s="160" t="s">
        <v>74</v>
      </c>
      <c r="B58" s="161" t="s">
        <v>174</v>
      </c>
      <c r="C58" s="162" t="s">
        <v>175</v>
      </c>
      <c r="D58" s="163"/>
      <c r="E58" s="164"/>
      <c r="F58" s="164"/>
      <c r="G58" s="165"/>
      <c r="H58" s="166"/>
      <c r="I58" s="166"/>
      <c r="O58" s="167">
        <v>1</v>
      </c>
    </row>
    <row r="59" spans="1:104" ht="12.75">
      <c r="A59" s="168">
        <v>36</v>
      </c>
      <c r="B59" s="169" t="s">
        <v>176</v>
      </c>
      <c r="C59" s="170" t="s">
        <v>177</v>
      </c>
      <c r="D59" s="171" t="s">
        <v>101</v>
      </c>
      <c r="E59" s="172">
        <v>7.6</v>
      </c>
      <c r="F59" s="172"/>
      <c r="G59" s="173">
        <f aca="true" t="shared" si="12" ref="G59:G66">E59*F59</f>
        <v>0</v>
      </c>
      <c r="O59" s="167">
        <v>2</v>
      </c>
      <c r="AA59" s="145">
        <v>1</v>
      </c>
      <c r="AB59" s="145">
        <v>7</v>
      </c>
      <c r="AC59" s="145">
        <v>7</v>
      </c>
      <c r="AZ59" s="145">
        <v>2</v>
      </c>
      <c r="BA59" s="145">
        <f aca="true" t="shared" si="13" ref="BA59:BA66">IF(AZ59=1,G59,0)</f>
        <v>0</v>
      </c>
      <c r="BB59" s="145">
        <f aca="true" t="shared" si="14" ref="BB59:BB66">IF(AZ59=2,G59,0)</f>
        <v>0</v>
      </c>
      <c r="BC59" s="145">
        <f aca="true" t="shared" si="15" ref="BC59:BC66">IF(AZ59=3,G59,0)</f>
        <v>0</v>
      </c>
      <c r="BD59" s="145">
        <f aca="true" t="shared" si="16" ref="BD59:BD66">IF(AZ59=4,G59,0)</f>
        <v>0</v>
      </c>
      <c r="BE59" s="145">
        <f aca="true" t="shared" si="17" ref="BE59:BE66">IF(AZ59=5,G59,0)</f>
        <v>0</v>
      </c>
      <c r="CA59" s="174">
        <v>1</v>
      </c>
      <c r="CB59" s="174">
        <v>7</v>
      </c>
      <c r="CZ59" s="145">
        <v>0</v>
      </c>
    </row>
    <row r="60" spans="1:104" ht="12.75">
      <c r="A60" s="168">
        <v>37</v>
      </c>
      <c r="B60" s="169" t="s">
        <v>178</v>
      </c>
      <c r="C60" s="170" t="s">
        <v>179</v>
      </c>
      <c r="D60" s="171" t="s">
        <v>86</v>
      </c>
      <c r="E60" s="172">
        <v>6.2</v>
      </c>
      <c r="F60" s="172"/>
      <c r="G60" s="173">
        <f t="shared" si="12"/>
        <v>0</v>
      </c>
      <c r="O60" s="167">
        <v>2</v>
      </c>
      <c r="AA60" s="145">
        <v>1</v>
      </c>
      <c r="AB60" s="145">
        <v>7</v>
      </c>
      <c r="AC60" s="145">
        <v>7</v>
      </c>
      <c r="AZ60" s="145">
        <v>2</v>
      </c>
      <c r="BA60" s="145">
        <f t="shared" si="13"/>
        <v>0</v>
      </c>
      <c r="BB60" s="145">
        <f t="shared" si="14"/>
        <v>0</v>
      </c>
      <c r="BC60" s="145">
        <f t="shared" si="15"/>
        <v>0</v>
      </c>
      <c r="BD60" s="145">
        <f t="shared" si="16"/>
        <v>0</v>
      </c>
      <c r="BE60" s="145">
        <f t="shared" si="17"/>
        <v>0</v>
      </c>
      <c r="CA60" s="174">
        <v>1</v>
      </c>
      <c r="CB60" s="174">
        <v>7</v>
      </c>
      <c r="CZ60" s="145">
        <v>0</v>
      </c>
    </row>
    <row r="61" spans="1:104" ht="12.75">
      <c r="A61" s="168">
        <v>38</v>
      </c>
      <c r="B61" s="169" t="s">
        <v>180</v>
      </c>
      <c r="C61" s="170" t="s">
        <v>181</v>
      </c>
      <c r="D61" s="171" t="s">
        <v>86</v>
      </c>
      <c r="E61" s="172">
        <v>5</v>
      </c>
      <c r="F61" s="172"/>
      <c r="G61" s="173">
        <f t="shared" si="12"/>
        <v>0</v>
      </c>
      <c r="O61" s="167">
        <v>2</v>
      </c>
      <c r="AA61" s="145">
        <v>1</v>
      </c>
      <c r="AB61" s="145">
        <v>7</v>
      </c>
      <c r="AC61" s="145">
        <v>7</v>
      </c>
      <c r="AZ61" s="145">
        <v>2</v>
      </c>
      <c r="BA61" s="145">
        <f t="shared" si="13"/>
        <v>0</v>
      </c>
      <c r="BB61" s="145">
        <f t="shared" si="14"/>
        <v>0</v>
      </c>
      <c r="BC61" s="145">
        <f t="shared" si="15"/>
        <v>0</v>
      </c>
      <c r="BD61" s="145">
        <f t="shared" si="16"/>
        <v>0</v>
      </c>
      <c r="BE61" s="145">
        <f t="shared" si="17"/>
        <v>0</v>
      </c>
      <c r="CA61" s="174">
        <v>1</v>
      </c>
      <c r="CB61" s="174">
        <v>7</v>
      </c>
      <c r="CZ61" s="145">
        <v>0.0002</v>
      </c>
    </row>
    <row r="62" spans="1:104" ht="22.5">
      <c r="A62" s="168">
        <v>39</v>
      </c>
      <c r="B62" s="169" t="s">
        <v>182</v>
      </c>
      <c r="C62" s="170" t="s">
        <v>183</v>
      </c>
      <c r="D62" s="171" t="s">
        <v>101</v>
      </c>
      <c r="E62" s="172">
        <v>7.6</v>
      </c>
      <c r="F62" s="172"/>
      <c r="G62" s="173">
        <f t="shared" si="12"/>
        <v>0</v>
      </c>
      <c r="O62" s="167">
        <v>2</v>
      </c>
      <c r="AA62" s="145">
        <v>1</v>
      </c>
      <c r="AB62" s="145">
        <v>7</v>
      </c>
      <c r="AC62" s="145">
        <v>7</v>
      </c>
      <c r="AZ62" s="145">
        <v>2</v>
      </c>
      <c r="BA62" s="145">
        <f t="shared" si="13"/>
        <v>0</v>
      </c>
      <c r="BB62" s="145">
        <f t="shared" si="14"/>
        <v>0</v>
      </c>
      <c r="BC62" s="145">
        <f t="shared" si="15"/>
        <v>0</v>
      </c>
      <c r="BD62" s="145">
        <f t="shared" si="16"/>
        <v>0</v>
      </c>
      <c r="BE62" s="145">
        <f t="shared" si="17"/>
        <v>0</v>
      </c>
      <c r="CA62" s="174">
        <v>1</v>
      </c>
      <c r="CB62" s="174">
        <v>7</v>
      </c>
      <c r="CZ62" s="145">
        <v>0.00034</v>
      </c>
    </row>
    <row r="63" spans="1:104" ht="22.5">
      <c r="A63" s="168">
        <v>40</v>
      </c>
      <c r="B63" s="169" t="s">
        <v>184</v>
      </c>
      <c r="C63" s="170" t="s">
        <v>185</v>
      </c>
      <c r="D63" s="171" t="s">
        <v>101</v>
      </c>
      <c r="E63" s="172">
        <v>3</v>
      </c>
      <c r="F63" s="172"/>
      <c r="G63" s="173">
        <f t="shared" si="12"/>
        <v>0</v>
      </c>
      <c r="O63" s="167">
        <v>2</v>
      </c>
      <c r="AA63" s="145">
        <v>1</v>
      </c>
      <c r="AB63" s="145">
        <v>7</v>
      </c>
      <c r="AC63" s="145">
        <v>7</v>
      </c>
      <c r="AZ63" s="145">
        <v>2</v>
      </c>
      <c r="BA63" s="145">
        <f t="shared" si="13"/>
        <v>0</v>
      </c>
      <c r="BB63" s="145">
        <f t="shared" si="14"/>
        <v>0</v>
      </c>
      <c r="BC63" s="145">
        <f t="shared" si="15"/>
        <v>0</v>
      </c>
      <c r="BD63" s="145">
        <f t="shared" si="16"/>
        <v>0</v>
      </c>
      <c r="BE63" s="145">
        <f t="shared" si="17"/>
        <v>0</v>
      </c>
      <c r="CA63" s="174">
        <v>1</v>
      </c>
      <c r="CB63" s="174">
        <v>7</v>
      </c>
      <c r="CZ63" s="145">
        <v>0</v>
      </c>
    </row>
    <row r="64" spans="1:104" ht="12.75">
      <c r="A64" s="168">
        <v>41</v>
      </c>
      <c r="B64" s="169" t="s">
        <v>186</v>
      </c>
      <c r="C64" s="170" t="s">
        <v>187</v>
      </c>
      <c r="D64" s="171" t="s">
        <v>101</v>
      </c>
      <c r="E64" s="172">
        <v>7.6</v>
      </c>
      <c r="F64" s="172"/>
      <c r="G64" s="173">
        <f t="shared" si="12"/>
        <v>0</v>
      </c>
      <c r="O64" s="167">
        <v>2</v>
      </c>
      <c r="AA64" s="145">
        <v>3</v>
      </c>
      <c r="AB64" s="145">
        <v>7</v>
      </c>
      <c r="AC64" s="145" t="s">
        <v>186</v>
      </c>
      <c r="AZ64" s="145">
        <v>2</v>
      </c>
      <c r="BA64" s="145">
        <f t="shared" si="13"/>
        <v>0</v>
      </c>
      <c r="BB64" s="145">
        <f t="shared" si="14"/>
        <v>0</v>
      </c>
      <c r="BC64" s="145">
        <f t="shared" si="15"/>
        <v>0</v>
      </c>
      <c r="BD64" s="145">
        <f t="shared" si="16"/>
        <v>0</v>
      </c>
      <c r="BE64" s="145">
        <f t="shared" si="17"/>
        <v>0</v>
      </c>
      <c r="CA64" s="174">
        <v>3</v>
      </c>
      <c r="CB64" s="174">
        <v>7</v>
      </c>
      <c r="CZ64" s="145">
        <v>0.00518</v>
      </c>
    </row>
    <row r="65" spans="1:104" ht="12.75">
      <c r="A65" s="168">
        <v>42</v>
      </c>
      <c r="B65" s="169" t="s">
        <v>188</v>
      </c>
      <c r="C65" s="170" t="s">
        <v>189</v>
      </c>
      <c r="D65" s="171" t="s">
        <v>86</v>
      </c>
      <c r="E65" s="172">
        <v>5</v>
      </c>
      <c r="F65" s="172"/>
      <c r="G65" s="173">
        <f t="shared" si="12"/>
        <v>0</v>
      </c>
      <c r="O65" s="167">
        <v>2</v>
      </c>
      <c r="AA65" s="145">
        <v>3</v>
      </c>
      <c r="AB65" s="145">
        <v>7</v>
      </c>
      <c r="AC65" s="145">
        <v>34572190</v>
      </c>
      <c r="AZ65" s="145">
        <v>2</v>
      </c>
      <c r="BA65" s="145">
        <f t="shared" si="13"/>
        <v>0</v>
      </c>
      <c r="BB65" s="145">
        <f t="shared" si="14"/>
        <v>0</v>
      </c>
      <c r="BC65" s="145">
        <f t="shared" si="15"/>
        <v>0</v>
      </c>
      <c r="BD65" s="145">
        <f t="shared" si="16"/>
        <v>0</v>
      </c>
      <c r="BE65" s="145">
        <f t="shared" si="17"/>
        <v>0</v>
      </c>
      <c r="CA65" s="174">
        <v>3</v>
      </c>
      <c r="CB65" s="174">
        <v>7</v>
      </c>
      <c r="CZ65" s="145">
        <v>0.00073</v>
      </c>
    </row>
    <row r="66" spans="1:104" ht="12.75">
      <c r="A66" s="168">
        <v>43</v>
      </c>
      <c r="B66" s="169" t="s">
        <v>190</v>
      </c>
      <c r="C66" s="170" t="s">
        <v>191</v>
      </c>
      <c r="D66" s="171" t="s">
        <v>62</v>
      </c>
      <c r="E66" s="172">
        <v>51.44844</v>
      </c>
      <c r="F66" s="172"/>
      <c r="G66" s="173">
        <f t="shared" si="12"/>
        <v>0</v>
      </c>
      <c r="O66" s="167">
        <v>2</v>
      </c>
      <c r="AA66" s="145">
        <v>7</v>
      </c>
      <c r="AB66" s="145">
        <v>1002</v>
      </c>
      <c r="AC66" s="145">
        <v>5</v>
      </c>
      <c r="AZ66" s="145">
        <v>2</v>
      </c>
      <c r="BA66" s="145">
        <f t="shared" si="13"/>
        <v>0</v>
      </c>
      <c r="BB66" s="145">
        <f t="shared" si="14"/>
        <v>0</v>
      </c>
      <c r="BC66" s="145">
        <f t="shared" si="15"/>
        <v>0</v>
      </c>
      <c r="BD66" s="145">
        <f t="shared" si="16"/>
        <v>0</v>
      </c>
      <c r="BE66" s="145">
        <f t="shared" si="17"/>
        <v>0</v>
      </c>
      <c r="CA66" s="174">
        <v>7</v>
      </c>
      <c r="CB66" s="174">
        <v>1002</v>
      </c>
      <c r="CZ66" s="145">
        <v>0</v>
      </c>
    </row>
    <row r="67" spans="1:57" ht="12.75">
      <c r="A67" s="175"/>
      <c r="B67" s="176" t="s">
        <v>76</v>
      </c>
      <c r="C67" s="177" t="str">
        <f>CONCATENATE(B58," ",C58)</f>
        <v>776 Podlahy povlakové</v>
      </c>
      <c r="D67" s="178"/>
      <c r="E67" s="179"/>
      <c r="F67" s="180"/>
      <c r="G67" s="181">
        <f>SUM(G58:G66)</f>
        <v>0</v>
      </c>
      <c r="O67" s="167">
        <v>4</v>
      </c>
      <c r="BA67" s="182">
        <f>SUM(BA58:BA66)</f>
        <v>0</v>
      </c>
      <c r="BB67" s="182">
        <f>SUM(BB58:BB66)</f>
        <v>0</v>
      </c>
      <c r="BC67" s="182">
        <f>SUM(BC58:BC66)</f>
        <v>0</v>
      </c>
      <c r="BD67" s="182">
        <f>SUM(BD58:BD66)</f>
        <v>0</v>
      </c>
      <c r="BE67" s="182">
        <f>SUM(BE58:BE66)</f>
        <v>0</v>
      </c>
    </row>
    <row r="68" spans="1:15" ht="12.75">
      <c r="A68" s="160" t="s">
        <v>74</v>
      </c>
      <c r="B68" s="161" t="s">
        <v>192</v>
      </c>
      <c r="C68" s="162" t="s">
        <v>193</v>
      </c>
      <c r="D68" s="163"/>
      <c r="E68" s="164"/>
      <c r="F68" s="164"/>
      <c r="G68" s="165"/>
      <c r="H68" s="166"/>
      <c r="I68" s="166"/>
      <c r="O68" s="167">
        <v>1</v>
      </c>
    </row>
    <row r="69" spans="1:104" ht="12.75">
      <c r="A69" s="168">
        <v>44</v>
      </c>
      <c r="B69" s="169" t="s">
        <v>194</v>
      </c>
      <c r="C69" s="170" t="s">
        <v>195</v>
      </c>
      <c r="D69" s="171" t="s">
        <v>101</v>
      </c>
      <c r="E69" s="172">
        <v>3</v>
      </c>
      <c r="F69" s="172"/>
      <c r="G69" s="173">
        <f>E69*F69</f>
        <v>0</v>
      </c>
      <c r="O69" s="167">
        <v>2</v>
      </c>
      <c r="AA69" s="145">
        <v>1</v>
      </c>
      <c r="AB69" s="145">
        <v>7</v>
      </c>
      <c r="AC69" s="145">
        <v>7</v>
      </c>
      <c r="AZ69" s="145">
        <v>2</v>
      </c>
      <c r="BA69" s="145">
        <f>IF(AZ69=1,G69,0)</f>
        <v>0</v>
      </c>
      <c r="BB69" s="145">
        <f>IF(AZ69=2,G69,0)</f>
        <v>0</v>
      </c>
      <c r="BC69" s="145">
        <f>IF(AZ69=3,G69,0)</f>
        <v>0</v>
      </c>
      <c r="BD69" s="145">
        <f>IF(AZ69=4,G69,0)</f>
        <v>0</v>
      </c>
      <c r="BE69" s="145">
        <f>IF(AZ69=5,G69,0)</f>
        <v>0</v>
      </c>
      <c r="CA69" s="174">
        <v>1</v>
      </c>
      <c r="CB69" s="174">
        <v>7</v>
      </c>
      <c r="CZ69" s="145">
        <v>0.003</v>
      </c>
    </row>
    <row r="70" spans="1:57" ht="12.75">
      <c r="A70" s="175"/>
      <c r="B70" s="176" t="s">
        <v>76</v>
      </c>
      <c r="C70" s="177" t="str">
        <f>CONCATENATE(B68," ",C68)</f>
        <v>777 Podlahy ze syntetických hmot</v>
      </c>
      <c r="D70" s="178"/>
      <c r="E70" s="179"/>
      <c r="F70" s="180"/>
      <c r="G70" s="181">
        <f>SUM(G68:G69)</f>
        <v>0</v>
      </c>
      <c r="O70" s="167">
        <v>4</v>
      </c>
      <c r="BA70" s="182">
        <f>SUM(BA68:BA69)</f>
        <v>0</v>
      </c>
      <c r="BB70" s="182">
        <f>SUM(BB68:BB69)</f>
        <v>0</v>
      </c>
      <c r="BC70" s="182">
        <f>SUM(BC68:BC69)</f>
        <v>0</v>
      </c>
      <c r="BD70" s="182">
        <f>SUM(BD68:BD69)</f>
        <v>0</v>
      </c>
      <c r="BE70" s="182">
        <f>SUM(BE68:BE69)</f>
        <v>0</v>
      </c>
    </row>
    <row r="71" ht="12.75">
      <c r="E71" s="145"/>
    </row>
    <row r="72" ht="12.75">
      <c r="E72" s="145"/>
    </row>
    <row r="73" ht="12.75">
      <c r="E73" s="145"/>
    </row>
    <row r="74" ht="12.75">
      <c r="E74" s="145"/>
    </row>
    <row r="75" ht="12.75">
      <c r="E75" s="145"/>
    </row>
    <row r="76" ht="12.75">
      <c r="E76" s="145"/>
    </row>
    <row r="77" ht="12.75">
      <c r="E77" s="145"/>
    </row>
    <row r="78" ht="12.75">
      <c r="E78" s="145"/>
    </row>
    <row r="79" ht="12.75">
      <c r="E79" s="145"/>
    </row>
    <row r="80" ht="12.75">
      <c r="E80" s="145"/>
    </row>
    <row r="81" ht="12.75">
      <c r="E81" s="145"/>
    </row>
    <row r="82" ht="12.75">
      <c r="E82" s="145"/>
    </row>
    <row r="83" ht="12.75">
      <c r="E83" s="145"/>
    </row>
    <row r="84" ht="12.75">
      <c r="E84" s="145"/>
    </row>
    <row r="85" ht="12.75">
      <c r="E85" s="145"/>
    </row>
    <row r="86" ht="12.75">
      <c r="E86" s="145"/>
    </row>
    <row r="87" ht="12.75">
      <c r="E87" s="145"/>
    </row>
    <row r="88" ht="12.75">
      <c r="E88" s="145"/>
    </row>
    <row r="89" ht="12.75">
      <c r="E89" s="145"/>
    </row>
    <row r="90" ht="12.75">
      <c r="E90" s="145"/>
    </row>
    <row r="91" ht="12.75">
      <c r="E91" s="145"/>
    </row>
    <row r="92" ht="12.75">
      <c r="E92" s="145"/>
    </row>
    <row r="93" ht="12.75">
      <c r="E93" s="145"/>
    </row>
    <row r="94" spans="1:7" ht="12.75">
      <c r="A94" s="183"/>
      <c r="B94" s="183"/>
      <c r="C94" s="183"/>
      <c r="D94" s="183"/>
      <c r="E94" s="183"/>
      <c r="F94" s="183"/>
      <c r="G94" s="183"/>
    </row>
    <row r="95" spans="1:7" ht="12.75">
      <c r="A95" s="183"/>
      <c r="B95" s="183"/>
      <c r="C95" s="183"/>
      <c r="D95" s="183"/>
      <c r="E95" s="183"/>
      <c r="F95" s="183"/>
      <c r="G95" s="183"/>
    </row>
    <row r="96" spans="1:7" ht="12.75">
      <c r="A96" s="183"/>
      <c r="B96" s="183"/>
      <c r="C96" s="183"/>
      <c r="D96" s="183"/>
      <c r="E96" s="183"/>
      <c r="F96" s="183"/>
      <c r="G96" s="183"/>
    </row>
    <row r="97" spans="1:7" ht="12.75">
      <c r="A97" s="183"/>
      <c r="B97" s="183"/>
      <c r="C97" s="183"/>
      <c r="D97" s="183"/>
      <c r="E97" s="183"/>
      <c r="F97" s="183"/>
      <c r="G97" s="183"/>
    </row>
    <row r="98" ht="12.75">
      <c r="E98" s="145"/>
    </row>
    <row r="99" ht="12.75">
      <c r="E99" s="145"/>
    </row>
    <row r="100" ht="12.75">
      <c r="E100" s="145"/>
    </row>
    <row r="101" ht="12.75">
      <c r="E101" s="145"/>
    </row>
    <row r="102" ht="12.75">
      <c r="E102" s="145"/>
    </row>
    <row r="103" ht="12.75">
      <c r="E103" s="145"/>
    </row>
    <row r="104" ht="12.75">
      <c r="E104" s="145"/>
    </row>
    <row r="105" ht="12.75">
      <c r="E105" s="145"/>
    </row>
    <row r="106" ht="12.75">
      <c r="E106" s="145"/>
    </row>
    <row r="107" ht="12.75">
      <c r="E107" s="145"/>
    </row>
    <row r="108" ht="12.75">
      <c r="E108" s="145"/>
    </row>
    <row r="109" ht="12.75">
      <c r="E109" s="145"/>
    </row>
    <row r="110" ht="12.75">
      <c r="E110" s="145"/>
    </row>
    <row r="111" ht="12.75">
      <c r="E111" s="145"/>
    </row>
    <row r="112" ht="12.75">
      <c r="E112" s="145"/>
    </row>
    <row r="113" ht="12.75">
      <c r="E113" s="145"/>
    </row>
    <row r="114" ht="12.75">
      <c r="E114" s="145"/>
    </row>
    <row r="115" ht="12.75">
      <c r="E115" s="145"/>
    </row>
    <row r="116" ht="12.75">
      <c r="E116" s="145"/>
    </row>
    <row r="117" ht="12.75">
      <c r="E117" s="145"/>
    </row>
    <row r="118" ht="12.75">
      <c r="E118" s="145"/>
    </row>
    <row r="119" ht="12.75">
      <c r="E119" s="145"/>
    </row>
    <row r="120" ht="12.75">
      <c r="E120" s="145"/>
    </row>
    <row r="121" ht="12.75">
      <c r="E121" s="145"/>
    </row>
    <row r="122" ht="12.75">
      <c r="E122" s="145"/>
    </row>
    <row r="123" ht="12.75">
      <c r="E123" s="145"/>
    </row>
    <row r="124" ht="12.75">
      <c r="E124" s="145"/>
    </row>
    <row r="125" ht="12.75">
      <c r="E125" s="145"/>
    </row>
    <row r="126" ht="12.75">
      <c r="E126" s="145"/>
    </row>
    <row r="127" ht="12.75">
      <c r="E127" s="145"/>
    </row>
    <row r="128" ht="12.75">
      <c r="E128" s="145"/>
    </row>
    <row r="129" spans="1:2" ht="12.75">
      <c r="A129" s="184"/>
      <c r="B129" s="184"/>
    </row>
    <row r="130" spans="1:7" ht="12.75">
      <c r="A130" s="183"/>
      <c r="B130" s="183"/>
      <c r="C130" s="186"/>
      <c r="D130" s="186"/>
      <c r="E130" s="187"/>
      <c r="F130" s="186"/>
      <c r="G130" s="188"/>
    </row>
    <row r="131" spans="1:7" ht="12.75">
      <c r="A131" s="189"/>
      <c r="B131" s="189"/>
      <c r="C131" s="183"/>
      <c r="D131" s="183"/>
      <c r="E131" s="190"/>
      <c r="F131" s="183"/>
      <c r="G131" s="183"/>
    </row>
    <row r="132" spans="1:7" ht="12.75">
      <c r="A132" s="183"/>
      <c r="B132" s="183"/>
      <c r="C132" s="183"/>
      <c r="D132" s="183"/>
      <c r="E132" s="190"/>
      <c r="F132" s="183"/>
      <c r="G132" s="183"/>
    </row>
    <row r="133" spans="1:7" ht="12.75">
      <c r="A133" s="183"/>
      <c r="B133" s="183"/>
      <c r="C133" s="183"/>
      <c r="D133" s="183"/>
      <c r="E133" s="190"/>
      <c r="F133" s="183"/>
      <c r="G133" s="183"/>
    </row>
    <row r="134" spans="1:7" ht="12.75">
      <c r="A134" s="183"/>
      <c r="B134" s="183"/>
      <c r="C134" s="183"/>
      <c r="D134" s="183"/>
      <c r="E134" s="190"/>
      <c r="F134" s="183"/>
      <c r="G134" s="183"/>
    </row>
    <row r="135" spans="1:7" ht="12.75">
      <c r="A135" s="183"/>
      <c r="B135" s="183"/>
      <c r="C135" s="183"/>
      <c r="D135" s="183"/>
      <c r="E135" s="190"/>
      <c r="F135" s="183"/>
      <c r="G135" s="183"/>
    </row>
    <row r="136" spans="1:7" ht="12.75">
      <c r="A136" s="183"/>
      <c r="B136" s="183"/>
      <c r="C136" s="183"/>
      <c r="D136" s="183"/>
      <c r="E136" s="190"/>
      <c r="F136" s="183"/>
      <c r="G136" s="183"/>
    </row>
    <row r="137" spans="1:7" ht="12.75">
      <c r="A137" s="183"/>
      <c r="B137" s="183"/>
      <c r="C137" s="183"/>
      <c r="D137" s="183"/>
      <c r="E137" s="190"/>
      <c r="F137" s="183"/>
      <c r="G137" s="183"/>
    </row>
    <row r="138" spans="1:7" ht="12.75">
      <c r="A138" s="183"/>
      <c r="B138" s="183"/>
      <c r="C138" s="183"/>
      <c r="D138" s="183"/>
      <c r="E138" s="190"/>
      <c r="F138" s="183"/>
      <c r="G138" s="183"/>
    </row>
    <row r="139" spans="1:7" ht="12.75">
      <c r="A139" s="183"/>
      <c r="B139" s="183"/>
      <c r="C139" s="183"/>
      <c r="D139" s="183"/>
      <c r="E139" s="190"/>
      <c r="F139" s="183"/>
      <c r="G139" s="183"/>
    </row>
    <row r="140" spans="1:7" ht="12.75">
      <c r="A140" s="183"/>
      <c r="B140" s="183"/>
      <c r="C140" s="183"/>
      <c r="D140" s="183"/>
      <c r="E140" s="190"/>
      <c r="F140" s="183"/>
      <c r="G140" s="183"/>
    </row>
    <row r="141" spans="1:7" ht="12.75">
      <c r="A141" s="183"/>
      <c r="B141" s="183"/>
      <c r="C141" s="183"/>
      <c r="D141" s="183"/>
      <c r="E141" s="190"/>
      <c r="F141" s="183"/>
      <c r="G141" s="183"/>
    </row>
    <row r="142" spans="1:7" ht="12.75">
      <c r="A142" s="183"/>
      <c r="B142" s="183"/>
      <c r="C142" s="183"/>
      <c r="D142" s="183"/>
      <c r="E142" s="190"/>
      <c r="F142" s="183"/>
      <c r="G142" s="183"/>
    </row>
    <row r="143" spans="1:7" ht="12.75">
      <c r="A143" s="183"/>
      <c r="B143" s="183"/>
      <c r="C143" s="183"/>
      <c r="D143" s="183"/>
      <c r="E143" s="190"/>
      <c r="F143" s="183"/>
      <c r="G143" s="183"/>
    </row>
  </sheetData>
  <mergeCells count="4"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</dc:creator>
  <cp:keywords/>
  <dc:description/>
  <cp:lastModifiedBy>PC</cp:lastModifiedBy>
  <dcterms:created xsi:type="dcterms:W3CDTF">2016-04-11T11:40:59Z</dcterms:created>
  <dcterms:modified xsi:type="dcterms:W3CDTF">2016-04-12T08:27:45Z</dcterms:modified>
  <cp:category/>
  <cp:version/>
  <cp:contentType/>
  <cp:contentStatus/>
</cp:coreProperties>
</file>