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AeonXX\137_Muzeum NMnM\Rozpočet\"/>
    </mc:Choice>
  </mc:AlternateContent>
  <xr:revisionPtr revIDLastSave="0" documentId="13_ncr:1_{83138EE4-4F73-438F-98A3-4FF32D5390B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2 01 Pol" sheetId="13" r:id="rId5"/>
    <sheet name="03 01 Pol" sheetId="14" r:id="rId6"/>
    <sheet name="04 01 Pol" sheetId="15" r:id="rId7"/>
  </sheets>
  <externalReferences>
    <externalReference r:id="rId8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'02 01 Pol'!$1:$7</definedName>
    <definedName name="_xlnm.Print_Titles" localSheetId="5">'03 01 Pol'!$1:$7</definedName>
    <definedName name="_xlnm.Print_Titles" localSheetId="6">'04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Pol'!$A$1:$Y$748</definedName>
    <definedName name="_xlnm.Print_Area" localSheetId="4">'02 01 Pol'!$A$1:$Y$165</definedName>
    <definedName name="_xlnm.Print_Area" localSheetId="5">'03 01 Pol'!$A$1:$Y$92</definedName>
    <definedName name="_xlnm.Print_Area" localSheetId="6">'04 01 Pol'!$A$1:$Y$98</definedName>
    <definedName name="_xlnm.Print_Area" localSheetId="1">Stavba!$A$1:$J$111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0" i="1" l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97" i="15"/>
  <c r="G9" i="15"/>
  <c r="G8" i="15" s="1"/>
  <c r="I9" i="15"/>
  <c r="I8" i="15" s="1"/>
  <c r="K9" i="15"/>
  <c r="K8" i="15" s="1"/>
  <c r="O9" i="15"/>
  <c r="O8" i="15" s="1"/>
  <c r="Q9" i="15"/>
  <c r="V9" i="15"/>
  <c r="V8" i="15" s="1"/>
  <c r="G11" i="15"/>
  <c r="M11" i="15" s="1"/>
  <c r="I11" i="15"/>
  <c r="K11" i="15"/>
  <c r="O11" i="15"/>
  <c r="Q11" i="15"/>
  <c r="V11" i="15"/>
  <c r="G13" i="15"/>
  <c r="I13" i="15"/>
  <c r="K13" i="15"/>
  <c r="M13" i="15"/>
  <c r="O13" i="15"/>
  <c r="Q13" i="15"/>
  <c r="V13" i="15"/>
  <c r="G15" i="15"/>
  <c r="I15" i="15"/>
  <c r="K15" i="15"/>
  <c r="M15" i="15"/>
  <c r="O15" i="15"/>
  <c r="Q15" i="15"/>
  <c r="Q8" i="15" s="1"/>
  <c r="V15" i="15"/>
  <c r="G17" i="15"/>
  <c r="I17" i="15"/>
  <c r="K17" i="15"/>
  <c r="M17" i="15"/>
  <c r="O17" i="15"/>
  <c r="Q17" i="15"/>
  <c r="V17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7" i="15"/>
  <c r="M27" i="15" s="1"/>
  <c r="I27" i="15"/>
  <c r="K27" i="15"/>
  <c r="O27" i="15"/>
  <c r="Q27" i="15"/>
  <c r="V27" i="15"/>
  <c r="G29" i="15"/>
  <c r="I29" i="15"/>
  <c r="K29" i="15"/>
  <c r="M29" i="15"/>
  <c r="O29" i="15"/>
  <c r="Q29" i="15"/>
  <c r="V29" i="15"/>
  <c r="G31" i="15"/>
  <c r="I31" i="15"/>
  <c r="K31" i="15"/>
  <c r="M31" i="15"/>
  <c r="O31" i="15"/>
  <c r="Q31" i="15"/>
  <c r="V31" i="15"/>
  <c r="G33" i="15"/>
  <c r="I33" i="15"/>
  <c r="K33" i="15"/>
  <c r="M33" i="15"/>
  <c r="O33" i="15"/>
  <c r="Q33" i="15"/>
  <c r="V33" i="15"/>
  <c r="G35" i="15"/>
  <c r="I35" i="15"/>
  <c r="K35" i="15"/>
  <c r="M35" i="15"/>
  <c r="O35" i="15"/>
  <c r="Q35" i="15"/>
  <c r="V35" i="15"/>
  <c r="G37" i="15"/>
  <c r="M37" i="15" s="1"/>
  <c r="I37" i="15"/>
  <c r="K37" i="15"/>
  <c r="O37" i="15"/>
  <c r="Q37" i="15"/>
  <c r="V37" i="15"/>
  <c r="G39" i="15"/>
  <c r="M39" i="15" s="1"/>
  <c r="I39" i="15"/>
  <c r="K39" i="15"/>
  <c r="O39" i="15"/>
  <c r="Q39" i="15"/>
  <c r="V39" i="15"/>
  <c r="G41" i="15"/>
  <c r="M41" i="15" s="1"/>
  <c r="I41" i="15"/>
  <c r="K41" i="15"/>
  <c r="O41" i="15"/>
  <c r="Q41" i="15"/>
  <c r="V41" i="15"/>
  <c r="G43" i="15"/>
  <c r="M43" i="15" s="1"/>
  <c r="I43" i="15"/>
  <c r="K43" i="15"/>
  <c r="O43" i="15"/>
  <c r="Q43" i="15"/>
  <c r="V43" i="15"/>
  <c r="G45" i="15"/>
  <c r="I45" i="15"/>
  <c r="K45" i="15"/>
  <c r="M45" i="15"/>
  <c r="O45" i="15"/>
  <c r="Q45" i="15"/>
  <c r="V45" i="15"/>
  <c r="G47" i="15"/>
  <c r="I47" i="15"/>
  <c r="K47" i="15"/>
  <c r="M47" i="15"/>
  <c r="O47" i="15"/>
  <c r="Q47" i="15"/>
  <c r="V47" i="15"/>
  <c r="G49" i="15"/>
  <c r="I49" i="15"/>
  <c r="K49" i="15"/>
  <c r="M49" i="15"/>
  <c r="O49" i="15"/>
  <c r="Q49" i="15"/>
  <c r="V49" i="15"/>
  <c r="G51" i="15"/>
  <c r="I51" i="15"/>
  <c r="K51" i="15"/>
  <c r="M51" i="15"/>
  <c r="O51" i="15"/>
  <c r="Q51" i="15"/>
  <c r="V51" i="15"/>
  <c r="G53" i="15"/>
  <c r="I53" i="15"/>
  <c r="K53" i="15"/>
  <c r="M53" i="15"/>
  <c r="O53" i="15"/>
  <c r="Q53" i="15"/>
  <c r="V53" i="15"/>
  <c r="G56" i="15"/>
  <c r="G55" i="15" s="1"/>
  <c r="I56" i="15"/>
  <c r="I55" i="15" s="1"/>
  <c r="K56" i="15"/>
  <c r="K55" i="15" s="1"/>
  <c r="O56" i="15"/>
  <c r="O55" i="15" s="1"/>
  <c r="Q56" i="15"/>
  <c r="V56" i="15"/>
  <c r="V55" i="15" s="1"/>
  <c r="G58" i="15"/>
  <c r="M58" i="15" s="1"/>
  <c r="I58" i="15"/>
  <c r="K58" i="15"/>
  <c r="O58" i="15"/>
  <c r="Q58" i="15"/>
  <c r="V58" i="15"/>
  <c r="G60" i="15"/>
  <c r="I60" i="15"/>
  <c r="K60" i="15"/>
  <c r="M60" i="15"/>
  <c r="O60" i="15"/>
  <c r="Q60" i="15"/>
  <c r="V60" i="15"/>
  <c r="G62" i="15"/>
  <c r="I62" i="15"/>
  <c r="K62" i="15"/>
  <c r="M62" i="15"/>
  <c r="O62" i="15"/>
  <c r="Q62" i="15"/>
  <c r="V62" i="15"/>
  <c r="G64" i="15"/>
  <c r="I64" i="15"/>
  <c r="K64" i="15"/>
  <c r="M64" i="15"/>
  <c r="O64" i="15"/>
  <c r="Q64" i="15"/>
  <c r="Q55" i="15" s="1"/>
  <c r="V64" i="15"/>
  <c r="G66" i="15"/>
  <c r="I66" i="15"/>
  <c r="K66" i="15"/>
  <c r="M66" i="15"/>
  <c r="O66" i="15"/>
  <c r="Q66" i="15"/>
  <c r="V66" i="15"/>
  <c r="G68" i="15"/>
  <c r="I68" i="15"/>
  <c r="K68" i="15"/>
  <c r="M68" i="15"/>
  <c r="O68" i="15"/>
  <c r="Q68" i="15"/>
  <c r="V68" i="15"/>
  <c r="G70" i="15"/>
  <c r="M70" i="15" s="1"/>
  <c r="I70" i="15"/>
  <c r="K70" i="15"/>
  <c r="O70" i="15"/>
  <c r="Q70" i="15"/>
  <c r="V70" i="15"/>
  <c r="G72" i="15"/>
  <c r="M72" i="15" s="1"/>
  <c r="I72" i="15"/>
  <c r="K72" i="15"/>
  <c r="O72" i="15"/>
  <c r="Q72" i="15"/>
  <c r="V72" i="15"/>
  <c r="G74" i="15"/>
  <c r="M74" i="15" s="1"/>
  <c r="I74" i="15"/>
  <c r="K74" i="15"/>
  <c r="O74" i="15"/>
  <c r="Q74" i="15"/>
  <c r="V74" i="15"/>
  <c r="G76" i="15"/>
  <c r="I76" i="15"/>
  <c r="K76" i="15"/>
  <c r="M76" i="15"/>
  <c r="O76" i="15"/>
  <c r="Q76" i="15"/>
  <c r="V76" i="15"/>
  <c r="G78" i="15"/>
  <c r="I78" i="15"/>
  <c r="K78" i="15"/>
  <c r="M78" i="15"/>
  <c r="O78" i="15"/>
  <c r="Q78" i="15"/>
  <c r="V78" i="15"/>
  <c r="G80" i="15"/>
  <c r="I80" i="15"/>
  <c r="K80" i="15"/>
  <c r="M80" i="15"/>
  <c r="O80" i="15"/>
  <c r="Q80" i="15"/>
  <c r="V80" i="15"/>
  <c r="G82" i="15"/>
  <c r="I82" i="15"/>
  <c r="K82" i="15"/>
  <c r="M82" i="15"/>
  <c r="O82" i="15"/>
  <c r="Q82" i="15"/>
  <c r="V82" i="15"/>
  <c r="G84" i="15"/>
  <c r="I84" i="15"/>
  <c r="K84" i="15"/>
  <c r="M84" i="15"/>
  <c r="O84" i="15"/>
  <c r="Q84" i="15"/>
  <c r="V84" i="15"/>
  <c r="G86" i="15"/>
  <c r="M86" i="15" s="1"/>
  <c r="I86" i="15"/>
  <c r="K86" i="15"/>
  <c r="O86" i="15"/>
  <c r="Q86" i="15"/>
  <c r="V86" i="15"/>
  <c r="G88" i="15"/>
  <c r="M88" i="15" s="1"/>
  <c r="I88" i="15"/>
  <c r="K88" i="15"/>
  <c r="O88" i="15"/>
  <c r="Q88" i="15"/>
  <c r="V88" i="15"/>
  <c r="G90" i="15"/>
  <c r="M90" i="15" s="1"/>
  <c r="I90" i="15"/>
  <c r="K90" i="15"/>
  <c r="O90" i="15"/>
  <c r="Q90" i="15"/>
  <c r="V90" i="15"/>
  <c r="G92" i="15"/>
  <c r="I92" i="15"/>
  <c r="K92" i="15"/>
  <c r="M92" i="15"/>
  <c r="O92" i="15"/>
  <c r="Q92" i="15"/>
  <c r="V92" i="15"/>
  <c r="G94" i="15"/>
  <c r="I94" i="15"/>
  <c r="K94" i="15"/>
  <c r="M94" i="15"/>
  <c r="O94" i="15"/>
  <c r="Q94" i="15"/>
  <c r="V94" i="15"/>
  <c r="AE97" i="15"/>
  <c r="G91" i="14"/>
  <c r="G9" i="14"/>
  <c r="M9" i="14" s="1"/>
  <c r="I9" i="14"/>
  <c r="I8" i="14" s="1"/>
  <c r="K9" i="14"/>
  <c r="K8" i="14" s="1"/>
  <c r="O9" i="14"/>
  <c r="O8" i="14" s="1"/>
  <c r="Q9" i="14"/>
  <c r="Q8" i="14" s="1"/>
  <c r="V9" i="14"/>
  <c r="G11" i="14"/>
  <c r="M11" i="14" s="1"/>
  <c r="I11" i="14"/>
  <c r="K11" i="14"/>
  <c r="O11" i="14"/>
  <c r="Q11" i="14"/>
  <c r="V11" i="14"/>
  <c r="G13" i="14"/>
  <c r="I13" i="14"/>
  <c r="K13" i="14"/>
  <c r="M13" i="14"/>
  <c r="O13" i="14"/>
  <c r="Q13" i="14"/>
  <c r="V13" i="14"/>
  <c r="G15" i="14"/>
  <c r="I15" i="14"/>
  <c r="K15" i="14"/>
  <c r="M15" i="14"/>
  <c r="O15" i="14"/>
  <c r="Q15" i="14"/>
  <c r="V15" i="14"/>
  <c r="G17" i="14"/>
  <c r="I17" i="14"/>
  <c r="K17" i="14"/>
  <c r="M17" i="14"/>
  <c r="O17" i="14"/>
  <c r="Q17" i="14"/>
  <c r="V17" i="14"/>
  <c r="G19" i="14"/>
  <c r="I19" i="14"/>
  <c r="K19" i="14"/>
  <c r="M19" i="14"/>
  <c r="O19" i="14"/>
  <c r="Q19" i="14"/>
  <c r="V19" i="14"/>
  <c r="V8" i="14" s="1"/>
  <c r="G21" i="14"/>
  <c r="I21" i="14"/>
  <c r="K21" i="14"/>
  <c r="M21" i="14"/>
  <c r="O21" i="14"/>
  <c r="Q21" i="14"/>
  <c r="V21" i="14"/>
  <c r="G23" i="14"/>
  <c r="G8" i="14" s="1"/>
  <c r="I23" i="14"/>
  <c r="K23" i="14"/>
  <c r="O23" i="14"/>
  <c r="Q23" i="14"/>
  <c r="V23" i="14"/>
  <c r="G25" i="14"/>
  <c r="M25" i="14" s="1"/>
  <c r="I25" i="14"/>
  <c r="K25" i="14"/>
  <c r="O25" i="14"/>
  <c r="Q25" i="14"/>
  <c r="V25" i="14"/>
  <c r="G27" i="14"/>
  <c r="M27" i="14" s="1"/>
  <c r="I27" i="14"/>
  <c r="K27" i="14"/>
  <c r="O27" i="14"/>
  <c r="Q27" i="14"/>
  <c r="V27" i="14"/>
  <c r="G29" i="14"/>
  <c r="I29" i="14"/>
  <c r="K29" i="14"/>
  <c r="M29" i="14"/>
  <c r="O29" i="14"/>
  <c r="Q29" i="14"/>
  <c r="V29" i="14"/>
  <c r="G31" i="14"/>
  <c r="I31" i="14"/>
  <c r="K31" i="14"/>
  <c r="M31" i="14"/>
  <c r="O31" i="14"/>
  <c r="Q31" i="14"/>
  <c r="V31" i="14"/>
  <c r="G33" i="14"/>
  <c r="I33" i="14"/>
  <c r="K33" i="14"/>
  <c r="M33" i="14"/>
  <c r="O33" i="14"/>
  <c r="Q33" i="14"/>
  <c r="V33" i="14"/>
  <c r="G35" i="14"/>
  <c r="I35" i="14"/>
  <c r="K35" i="14"/>
  <c r="M35" i="14"/>
  <c r="O35" i="14"/>
  <c r="Q35" i="14"/>
  <c r="V35" i="14"/>
  <c r="Q37" i="14"/>
  <c r="G38" i="14"/>
  <c r="G37" i="14" s="1"/>
  <c r="I38" i="14"/>
  <c r="I37" i="14" s="1"/>
  <c r="K38" i="14"/>
  <c r="K37" i="14" s="1"/>
  <c r="O38" i="14"/>
  <c r="O37" i="14" s="1"/>
  <c r="Q38" i="14"/>
  <c r="V38" i="14"/>
  <c r="V37" i="14" s="1"/>
  <c r="G40" i="14"/>
  <c r="M40" i="14" s="1"/>
  <c r="I40" i="14"/>
  <c r="K40" i="14"/>
  <c r="O40" i="14"/>
  <c r="Q40" i="14"/>
  <c r="V40" i="14"/>
  <c r="G42" i="14"/>
  <c r="G43" i="14"/>
  <c r="I43" i="14"/>
  <c r="I42" i="14" s="1"/>
  <c r="K43" i="14"/>
  <c r="M43" i="14"/>
  <c r="M42" i="14" s="1"/>
  <c r="O43" i="14"/>
  <c r="O42" i="14" s="1"/>
  <c r="Q43" i="14"/>
  <c r="Q42" i="14" s="1"/>
  <c r="V43" i="14"/>
  <c r="G45" i="14"/>
  <c r="I45" i="14"/>
  <c r="K45" i="14"/>
  <c r="K42" i="14" s="1"/>
  <c r="M45" i="14"/>
  <c r="O45" i="14"/>
  <c r="Q45" i="14"/>
  <c r="V45" i="14"/>
  <c r="G47" i="14"/>
  <c r="I47" i="14"/>
  <c r="K47" i="14"/>
  <c r="M47" i="14"/>
  <c r="O47" i="14"/>
  <c r="Q47" i="14"/>
  <c r="V47" i="14"/>
  <c r="V42" i="14" s="1"/>
  <c r="G50" i="14"/>
  <c r="M50" i="14" s="1"/>
  <c r="I50" i="14"/>
  <c r="I49" i="14" s="1"/>
  <c r="K50" i="14"/>
  <c r="O50" i="14"/>
  <c r="Q50" i="14"/>
  <c r="Q49" i="14" s="1"/>
  <c r="V50" i="14"/>
  <c r="G52" i="14"/>
  <c r="G49" i="14" s="1"/>
  <c r="I52" i="14"/>
  <c r="K52" i="14"/>
  <c r="K49" i="14" s="1"/>
  <c r="O52" i="14"/>
  <c r="Q52" i="14"/>
  <c r="V52" i="14"/>
  <c r="V49" i="14" s="1"/>
  <c r="G54" i="14"/>
  <c r="I54" i="14"/>
  <c r="K54" i="14"/>
  <c r="M54" i="14"/>
  <c r="O54" i="14"/>
  <c r="Q54" i="14"/>
  <c r="V54" i="14"/>
  <c r="G56" i="14"/>
  <c r="M56" i="14" s="1"/>
  <c r="I56" i="14"/>
  <c r="K56" i="14"/>
  <c r="O56" i="14"/>
  <c r="Q56" i="14"/>
  <c r="V56" i="14"/>
  <c r="G58" i="14"/>
  <c r="I58" i="14"/>
  <c r="K58" i="14"/>
  <c r="M58" i="14"/>
  <c r="O58" i="14"/>
  <c r="Q58" i="14"/>
  <c r="V58" i="14"/>
  <c r="G60" i="14"/>
  <c r="I60" i="14"/>
  <c r="K60" i="14"/>
  <c r="M60" i="14"/>
  <c r="O60" i="14"/>
  <c r="O49" i="14" s="1"/>
  <c r="Q60" i="14"/>
  <c r="V60" i="14"/>
  <c r="G62" i="14"/>
  <c r="I62" i="14"/>
  <c r="K62" i="14"/>
  <c r="M62" i="14"/>
  <c r="O62" i="14"/>
  <c r="Q62" i="14"/>
  <c r="V62" i="14"/>
  <c r="G64" i="14"/>
  <c r="M64" i="14" s="1"/>
  <c r="I64" i="14"/>
  <c r="K64" i="14"/>
  <c r="O64" i="14"/>
  <c r="Q64" i="14"/>
  <c r="V64" i="14"/>
  <c r="G66" i="14"/>
  <c r="M66" i="14" s="1"/>
  <c r="I66" i="14"/>
  <c r="K66" i="14"/>
  <c r="O66" i="14"/>
  <c r="Q66" i="14"/>
  <c r="V66" i="14"/>
  <c r="G68" i="14"/>
  <c r="M68" i="14" s="1"/>
  <c r="I68" i="14"/>
  <c r="K68" i="14"/>
  <c r="O68" i="14"/>
  <c r="Q68" i="14"/>
  <c r="V68" i="14"/>
  <c r="G70" i="14"/>
  <c r="I70" i="14"/>
  <c r="K70" i="14"/>
  <c r="M70" i="14"/>
  <c r="O70" i="14"/>
  <c r="Q70" i="14"/>
  <c r="V70" i="14"/>
  <c r="G72" i="14"/>
  <c r="K72" i="14"/>
  <c r="O72" i="14"/>
  <c r="V72" i="14"/>
  <c r="G73" i="14"/>
  <c r="I73" i="14"/>
  <c r="I72" i="14" s="1"/>
  <c r="K73" i="14"/>
  <c r="M73" i="14"/>
  <c r="M72" i="14" s="1"/>
  <c r="O73" i="14"/>
  <c r="Q73" i="14"/>
  <c r="Q72" i="14" s="1"/>
  <c r="V73" i="14"/>
  <c r="K75" i="14"/>
  <c r="G76" i="14"/>
  <c r="I76" i="14"/>
  <c r="I75" i="14" s="1"/>
  <c r="K76" i="14"/>
  <c r="M76" i="14"/>
  <c r="O76" i="14"/>
  <c r="Q76" i="14"/>
  <c r="Q75" i="14" s="1"/>
  <c r="V76" i="14"/>
  <c r="G78" i="14"/>
  <c r="G75" i="14" s="1"/>
  <c r="I78" i="14"/>
  <c r="K78" i="14"/>
  <c r="O78" i="14"/>
  <c r="O75" i="14" s="1"/>
  <c r="Q78" i="14"/>
  <c r="V78" i="14"/>
  <c r="V75" i="14" s="1"/>
  <c r="G80" i="14"/>
  <c r="I80" i="14"/>
  <c r="K80" i="14"/>
  <c r="M80" i="14"/>
  <c r="O80" i="14"/>
  <c r="Q80" i="14"/>
  <c r="V80" i="14"/>
  <c r="G82" i="14"/>
  <c r="M82" i="14" s="1"/>
  <c r="I82" i="14"/>
  <c r="K82" i="14"/>
  <c r="O82" i="14"/>
  <c r="Q82" i="14"/>
  <c r="V82" i="14"/>
  <c r="G84" i="14"/>
  <c r="I84" i="14"/>
  <c r="K84" i="14"/>
  <c r="M84" i="14"/>
  <c r="O84" i="14"/>
  <c r="Q84" i="14"/>
  <c r="V84" i="14"/>
  <c r="G86" i="14"/>
  <c r="M86" i="14" s="1"/>
  <c r="I86" i="14"/>
  <c r="K86" i="14"/>
  <c r="O86" i="14"/>
  <c r="Q86" i="14"/>
  <c r="V86" i="14"/>
  <c r="G88" i="14"/>
  <c r="I88" i="14"/>
  <c r="K88" i="14"/>
  <c r="M88" i="14"/>
  <c r="O88" i="14"/>
  <c r="Q88" i="14"/>
  <c r="V88" i="14"/>
  <c r="AE91" i="14"/>
  <c r="G164" i="13"/>
  <c r="O8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1" i="13"/>
  <c r="M11" i="13" s="1"/>
  <c r="I11" i="13"/>
  <c r="K11" i="13"/>
  <c r="O11" i="13"/>
  <c r="Q11" i="13"/>
  <c r="V11" i="13"/>
  <c r="G13" i="13"/>
  <c r="I13" i="13"/>
  <c r="K13" i="13"/>
  <c r="M13" i="13"/>
  <c r="O13" i="13"/>
  <c r="Q13" i="13"/>
  <c r="V13" i="13"/>
  <c r="G15" i="13"/>
  <c r="G8" i="13" s="1"/>
  <c r="I15" i="13"/>
  <c r="K15" i="13"/>
  <c r="O15" i="13"/>
  <c r="Q15" i="13"/>
  <c r="V15" i="13"/>
  <c r="G17" i="13"/>
  <c r="I17" i="13"/>
  <c r="K17" i="13"/>
  <c r="M17" i="13"/>
  <c r="O17" i="13"/>
  <c r="Q17" i="13"/>
  <c r="V17" i="13"/>
  <c r="G19" i="13"/>
  <c r="K19" i="13"/>
  <c r="O19" i="13"/>
  <c r="V19" i="13"/>
  <c r="G20" i="13"/>
  <c r="I20" i="13"/>
  <c r="I19" i="13" s="1"/>
  <c r="K20" i="13"/>
  <c r="M20" i="13"/>
  <c r="M19" i="13" s="1"/>
  <c r="O20" i="13"/>
  <c r="Q20" i="13"/>
  <c r="Q19" i="13" s="1"/>
  <c r="V20" i="13"/>
  <c r="G22" i="13"/>
  <c r="K22" i="13"/>
  <c r="O22" i="13"/>
  <c r="V22" i="13"/>
  <c r="G23" i="13"/>
  <c r="I23" i="13"/>
  <c r="I22" i="13" s="1"/>
  <c r="K23" i="13"/>
  <c r="M23" i="13"/>
  <c r="M22" i="13" s="1"/>
  <c r="O23" i="13"/>
  <c r="Q23" i="13"/>
  <c r="Q22" i="13" s="1"/>
  <c r="V23" i="13"/>
  <c r="G25" i="13"/>
  <c r="K25" i="13"/>
  <c r="O25" i="13"/>
  <c r="V25" i="13"/>
  <c r="G26" i="13"/>
  <c r="I26" i="13"/>
  <c r="I25" i="13" s="1"/>
  <c r="K26" i="13"/>
  <c r="M26" i="13"/>
  <c r="M25" i="13" s="1"/>
  <c r="O26" i="13"/>
  <c r="Q26" i="13"/>
  <c r="Q25" i="13" s="1"/>
  <c r="V26" i="13"/>
  <c r="G28" i="13"/>
  <c r="K28" i="13"/>
  <c r="O28" i="13"/>
  <c r="V28" i="13"/>
  <c r="G29" i="13"/>
  <c r="I29" i="13"/>
  <c r="I28" i="13" s="1"/>
  <c r="K29" i="13"/>
  <c r="M29" i="13"/>
  <c r="M28" i="13" s="1"/>
  <c r="O29" i="13"/>
  <c r="Q29" i="13"/>
  <c r="Q28" i="13" s="1"/>
  <c r="V29" i="13"/>
  <c r="K31" i="13"/>
  <c r="V31" i="13"/>
  <c r="G32" i="13"/>
  <c r="I32" i="13"/>
  <c r="I31" i="13" s="1"/>
  <c r="K32" i="13"/>
  <c r="M32" i="13"/>
  <c r="O32" i="13"/>
  <c r="Q32" i="13"/>
  <c r="Q31" i="13" s="1"/>
  <c r="V32" i="13"/>
  <c r="G34" i="13"/>
  <c r="G31" i="13" s="1"/>
  <c r="I34" i="13"/>
  <c r="K34" i="13"/>
  <c r="O34" i="13"/>
  <c r="O31" i="13" s="1"/>
  <c r="Q34" i="13"/>
  <c r="V34" i="13"/>
  <c r="I36" i="13"/>
  <c r="Q36" i="13"/>
  <c r="G37" i="13"/>
  <c r="M37" i="13" s="1"/>
  <c r="I37" i="13"/>
  <c r="K37" i="13"/>
  <c r="K36" i="13" s="1"/>
  <c r="O37" i="13"/>
  <c r="O36" i="13" s="1"/>
  <c r="Q37" i="13"/>
  <c r="V37" i="13"/>
  <c r="V36" i="13" s="1"/>
  <c r="G39" i="13"/>
  <c r="I39" i="13"/>
  <c r="K39" i="13"/>
  <c r="M39" i="13"/>
  <c r="O39" i="13"/>
  <c r="Q39" i="13"/>
  <c r="V39" i="13"/>
  <c r="G41" i="13"/>
  <c r="M41" i="13" s="1"/>
  <c r="I41" i="13"/>
  <c r="K41" i="13"/>
  <c r="O41" i="13"/>
  <c r="Q41" i="13"/>
  <c r="V41" i="13"/>
  <c r="I43" i="13"/>
  <c r="Q43" i="13"/>
  <c r="G44" i="13"/>
  <c r="G43" i="13" s="1"/>
  <c r="I44" i="13"/>
  <c r="K44" i="13"/>
  <c r="K43" i="13" s="1"/>
  <c r="O44" i="13"/>
  <c r="O43" i="13" s="1"/>
  <c r="Q44" i="13"/>
  <c r="V44" i="13"/>
  <c r="V43" i="13" s="1"/>
  <c r="G47" i="13"/>
  <c r="G46" i="13" s="1"/>
  <c r="I47" i="13"/>
  <c r="K47" i="13"/>
  <c r="K46" i="13" s="1"/>
  <c r="O47" i="13"/>
  <c r="O46" i="13" s="1"/>
  <c r="Q47" i="13"/>
  <c r="V47" i="13"/>
  <c r="V46" i="13" s="1"/>
  <c r="G49" i="13"/>
  <c r="I49" i="13"/>
  <c r="I46" i="13" s="1"/>
  <c r="K49" i="13"/>
  <c r="M49" i="13"/>
  <c r="O49" i="13"/>
  <c r="Q49" i="13"/>
  <c r="Q46" i="13" s="1"/>
  <c r="V49" i="13"/>
  <c r="G51" i="13"/>
  <c r="M51" i="13" s="1"/>
  <c r="I51" i="13"/>
  <c r="K51" i="13"/>
  <c r="O51" i="13"/>
  <c r="Q51" i="13"/>
  <c r="V51" i="13"/>
  <c r="G53" i="13"/>
  <c r="I53" i="13"/>
  <c r="K53" i="13"/>
  <c r="M53" i="13"/>
  <c r="O53" i="13"/>
  <c r="Q53" i="13"/>
  <c r="V53" i="13"/>
  <c r="G55" i="13"/>
  <c r="M55" i="13" s="1"/>
  <c r="I55" i="13"/>
  <c r="K55" i="13"/>
  <c r="O55" i="13"/>
  <c r="Q55" i="13"/>
  <c r="V55" i="13"/>
  <c r="G57" i="13"/>
  <c r="I57" i="13"/>
  <c r="K57" i="13"/>
  <c r="M57" i="13"/>
  <c r="O57" i="13"/>
  <c r="Q57" i="13"/>
  <c r="V57" i="13"/>
  <c r="G59" i="13"/>
  <c r="M59" i="13" s="1"/>
  <c r="I59" i="13"/>
  <c r="K59" i="13"/>
  <c r="O59" i="13"/>
  <c r="Q59" i="13"/>
  <c r="V59" i="13"/>
  <c r="G61" i="13"/>
  <c r="I61" i="13"/>
  <c r="K61" i="13"/>
  <c r="M61" i="13"/>
  <c r="O61" i="13"/>
  <c r="Q61" i="13"/>
  <c r="V61" i="13"/>
  <c r="G63" i="13"/>
  <c r="M63" i="13" s="1"/>
  <c r="I63" i="13"/>
  <c r="K63" i="13"/>
  <c r="O63" i="13"/>
  <c r="Q63" i="13"/>
  <c r="V63" i="13"/>
  <c r="G65" i="13"/>
  <c r="I65" i="13"/>
  <c r="K65" i="13"/>
  <c r="M65" i="13"/>
  <c r="O65" i="13"/>
  <c r="Q65" i="13"/>
  <c r="V65" i="13"/>
  <c r="G67" i="13"/>
  <c r="M67" i="13" s="1"/>
  <c r="I67" i="13"/>
  <c r="K67" i="13"/>
  <c r="O67" i="13"/>
  <c r="Q67" i="13"/>
  <c r="V67" i="13"/>
  <c r="G69" i="13"/>
  <c r="I69" i="13"/>
  <c r="K69" i="13"/>
  <c r="M69" i="13"/>
  <c r="O69" i="13"/>
  <c r="Q69" i="13"/>
  <c r="V69" i="13"/>
  <c r="G71" i="13"/>
  <c r="M71" i="13" s="1"/>
  <c r="I71" i="13"/>
  <c r="K71" i="13"/>
  <c r="O71" i="13"/>
  <c r="Q71" i="13"/>
  <c r="V71" i="13"/>
  <c r="G73" i="13"/>
  <c r="I73" i="13"/>
  <c r="K73" i="13"/>
  <c r="M73" i="13"/>
  <c r="O73" i="13"/>
  <c r="Q73" i="13"/>
  <c r="V73" i="13"/>
  <c r="G75" i="13"/>
  <c r="M75" i="13" s="1"/>
  <c r="I75" i="13"/>
  <c r="K75" i="13"/>
  <c r="O75" i="13"/>
  <c r="Q75" i="13"/>
  <c r="V75" i="13"/>
  <c r="G77" i="13"/>
  <c r="I77" i="13"/>
  <c r="K77" i="13"/>
  <c r="M77" i="13"/>
  <c r="O77" i="13"/>
  <c r="Q77" i="13"/>
  <c r="V77" i="13"/>
  <c r="G79" i="13"/>
  <c r="M79" i="13" s="1"/>
  <c r="I79" i="13"/>
  <c r="K79" i="13"/>
  <c r="O79" i="13"/>
  <c r="Q79" i="13"/>
  <c r="V79" i="13"/>
  <c r="G81" i="13"/>
  <c r="I81" i="13"/>
  <c r="K81" i="13"/>
  <c r="M81" i="13"/>
  <c r="O81" i="13"/>
  <c r="Q81" i="13"/>
  <c r="V81" i="13"/>
  <c r="G83" i="13"/>
  <c r="M83" i="13" s="1"/>
  <c r="I83" i="13"/>
  <c r="K83" i="13"/>
  <c r="O83" i="13"/>
  <c r="Q83" i="13"/>
  <c r="V83" i="13"/>
  <c r="G85" i="13"/>
  <c r="I85" i="13"/>
  <c r="K85" i="13"/>
  <c r="M85" i="13"/>
  <c r="O85" i="13"/>
  <c r="Q85" i="13"/>
  <c r="V85" i="13"/>
  <c r="G87" i="13"/>
  <c r="M87" i="13" s="1"/>
  <c r="I87" i="13"/>
  <c r="K87" i="13"/>
  <c r="O87" i="13"/>
  <c r="Q87" i="13"/>
  <c r="V87" i="13"/>
  <c r="G90" i="13"/>
  <c r="G89" i="13" s="1"/>
  <c r="I90" i="13"/>
  <c r="K90" i="13"/>
  <c r="K89" i="13" s="1"/>
  <c r="O90" i="13"/>
  <c r="O89" i="13" s="1"/>
  <c r="Q90" i="13"/>
  <c r="V90" i="13"/>
  <c r="V89" i="13" s="1"/>
  <c r="G92" i="13"/>
  <c r="I92" i="13"/>
  <c r="K92" i="13"/>
  <c r="M92" i="13"/>
  <c r="O92" i="13"/>
  <c r="Q92" i="13"/>
  <c r="V92" i="13"/>
  <c r="G94" i="13"/>
  <c r="M94" i="13" s="1"/>
  <c r="I94" i="13"/>
  <c r="K94" i="13"/>
  <c r="O94" i="13"/>
  <c r="Q94" i="13"/>
  <c r="V94" i="13"/>
  <c r="G96" i="13"/>
  <c r="I96" i="13"/>
  <c r="K96" i="13"/>
  <c r="M96" i="13"/>
  <c r="O96" i="13"/>
  <c r="Q96" i="13"/>
  <c r="Q89" i="13" s="1"/>
  <c r="V96" i="13"/>
  <c r="G98" i="13"/>
  <c r="M98" i="13" s="1"/>
  <c r="I98" i="13"/>
  <c r="K98" i="13"/>
  <c r="O98" i="13"/>
  <c r="Q98" i="13"/>
  <c r="V98" i="13"/>
  <c r="G100" i="13"/>
  <c r="I100" i="13"/>
  <c r="K100" i="13"/>
  <c r="M100" i="13"/>
  <c r="O100" i="13"/>
  <c r="Q100" i="13"/>
  <c r="V100" i="13"/>
  <c r="G102" i="13"/>
  <c r="M102" i="13" s="1"/>
  <c r="I102" i="13"/>
  <c r="K102" i="13"/>
  <c r="O102" i="13"/>
  <c r="Q102" i="13"/>
  <c r="V102" i="13"/>
  <c r="G104" i="13"/>
  <c r="M104" i="13" s="1"/>
  <c r="I104" i="13"/>
  <c r="I89" i="13" s="1"/>
  <c r="K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I108" i="13"/>
  <c r="K108" i="13"/>
  <c r="M108" i="13"/>
  <c r="O108" i="13"/>
  <c r="Q108" i="13"/>
  <c r="V108" i="13"/>
  <c r="G110" i="13"/>
  <c r="M110" i="13" s="1"/>
  <c r="I110" i="13"/>
  <c r="K110" i="13"/>
  <c r="O110" i="13"/>
  <c r="Q110" i="13"/>
  <c r="V110" i="13"/>
  <c r="G112" i="13"/>
  <c r="I112" i="13"/>
  <c r="K112" i="13"/>
  <c r="M112" i="13"/>
  <c r="O112" i="13"/>
  <c r="Q112" i="13"/>
  <c r="V112" i="13"/>
  <c r="G114" i="13"/>
  <c r="M114" i="13" s="1"/>
  <c r="I114" i="13"/>
  <c r="K114" i="13"/>
  <c r="O114" i="13"/>
  <c r="Q114" i="13"/>
  <c r="V114" i="13"/>
  <c r="G116" i="13"/>
  <c r="I116" i="13"/>
  <c r="K116" i="13"/>
  <c r="M116" i="13"/>
  <c r="O116" i="13"/>
  <c r="Q116" i="13"/>
  <c r="V116" i="13"/>
  <c r="G118" i="13"/>
  <c r="M118" i="13" s="1"/>
  <c r="I118" i="13"/>
  <c r="K118" i="13"/>
  <c r="O118" i="13"/>
  <c r="Q118" i="13"/>
  <c r="V118" i="13"/>
  <c r="G120" i="13"/>
  <c r="M120" i="13" s="1"/>
  <c r="I120" i="13"/>
  <c r="K120" i="13"/>
  <c r="O120" i="13"/>
  <c r="Q120" i="13"/>
  <c r="V120" i="13"/>
  <c r="G122" i="13"/>
  <c r="M122" i="13" s="1"/>
  <c r="I122" i="13"/>
  <c r="K122" i="13"/>
  <c r="O122" i="13"/>
  <c r="Q122" i="13"/>
  <c r="V122" i="13"/>
  <c r="G125" i="13"/>
  <c r="G124" i="13" s="1"/>
  <c r="I125" i="13"/>
  <c r="K125" i="13"/>
  <c r="K124" i="13" s="1"/>
  <c r="O125" i="13"/>
  <c r="O124" i="13" s="1"/>
  <c r="Q125" i="13"/>
  <c r="Q124" i="13" s="1"/>
  <c r="V125" i="13"/>
  <c r="V124" i="13" s="1"/>
  <c r="G127" i="13"/>
  <c r="I127" i="13"/>
  <c r="I124" i="13" s="1"/>
  <c r="K127" i="13"/>
  <c r="M127" i="13"/>
  <c r="O127" i="13"/>
  <c r="Q127" i="13"/>
  <c r="V127" i="13"/>
  <c r="G129" i="13"/>
  <c r="I129" i="13"/>
  <c r="K129" i="13"/>
  <c r="M129" i="13"/>
  <c r="O129" i="13"/>
  <c r="Q129" i="13"/>
  <c r="V129" i="13"/>
  <c r="G131" i="13"/>
  <c r="I131" i="13"/>
  <c r="K131" i="13"/>
  <c r="M131" i="13"/>
  <c r="O131" i="13"/>
  <c r="Q131" i="13"/>
  <c r="V131" i="13"/>
  <c r="G133" i="13"/>
  <c r="M133" i="13" s="1"/>
  <c r="I133" i="13"/>
  <c r="K133" i="13"/>
  <c r="O133" i="13"/>
  <c r="Q133" i="13"/>
  <c r="V133" i="13"/>
  <c r="G135" i="13"/>
  <c r="M135" i="13" s="1"/>
  <c r="I135" i="13"/>
  <c r="K135" i="13"/>
  <c r="O135" i="13"/>
  <c r="Q135" i="13"/>
  <c r="V135" i="13"/>
  <c r="G137" i="13"/>
  <c r="M137" i="13" s="1"/>
  <c r="I137" i="13"/>
  <c r="K137" i="13"/>
  <c r="O137" i="13"/>
  <c r="Q137" i="13"/>
  <c r="V137" i="13"/>
  <c r="G139" i="13"/>
  <c r="I139" i="13"/>
  <c r="K139" i="13"/>
  <c r="M139" i="13"/>
  <c r="O139" i="13"/>
  <c r="Q139" i="13"/>
  <c r="V139" i="13"/>
  <c r="G141" i="13"/>
  <c r="M141" i="13" s="1"/>
  <c r="I141" i="13"/>
  <c r="K141" i="13"/>
  <c r="O141" i="13"/>
  <c r="Q141" i="13"/>
  <c r="V141" i="13"/>
  <c r="G143" i="13"/>
  <c r="I143" i="13"/>
  <c r="K143" i="13"/>
  <c r="M143" i="13"/>
  <c r="O143" i="13"/>
  <c r="Q143" i="13"/>
  <c r="V143" i="13"/>
  <c r="G145" i="13"/>
  <c r="I145" i="13"/>
  <c r="K145" i="13"/>
  <c r="M145" i="13"/>
  <c r="O145" i="13"/>
  <c r="Q145" i="13"/>
  <c r="V145" i="13"/>
  <c r="G147" i="13"/>
  <c r="I147" i="13"/>
  <c r="K147" i="13"/>
  <c r="M147" i="13"/>
  <c r="O147" i="13"/>
  <c r="Q147" i="13"/>
  <c r="V147" i="13"/>
  <c r="G149" i="13"/>
  <c r="M149" i="13" s="1"/>
  <c r="I149" i="13"/>
  <c r="K149" i="13"/>
  <c r="O149" i="13"/>
  <c r="Q149" i="13"/>
  <c r="V149" i="13"/>
  <c r="G151" i="13"/>
  <c r="M151" i="13" s="1"/>
  <c r="I151" i="13"/>
  <c r="K151" i="13"/>
  <c r="O151" i="13"/>
  <c r="Q151" i="13"/>
  <c r="V151" i="13"/>
  <c r="G153" i="13"/>
  <c r="M153" i="13" s="1"/>
  <c r="I153" i="13"/>
  <c r="K153" i="13"/>
  <c r="O153" i="13"/>
  <c r="Q153" i="13"/>
  <c r="V153" i="13"/>
  <c r="G155" i="13"/>
  <c r="I155" i="13"/>
  <c r="K155" i="13"/>
  <c r="M155" i="13"/>
  <c r="O155" i="13"/>
  <c r="Q155" i="13"/>
  <c r="V155" i="13"/>
  <c r="G157" i="13"/>
  <c r="M157" i="13" s="1"/>
  <c r="I157" i="13"/>
  <c r="K157" i="13"/>
  <c r="O157" i="13"/>
  <c r="Q157" i="13"/>
  <c r="V157" i="13"/>
  <c r="G159" i="13"/>
  <c r="I159" i="13"/>
  <c r="K159" i="13"/>
  <c r="M159" i="13"/>
  <c r="O159" i="13"/>
  <c r="Q159" i="13"/>
  <c r="V159" i="13"/>
  <c r="G161" i="13"/>
  <c r="I161" i="13"/>
  <c r="K161" i="13"/>
  <c r="M161" i="13"/>
  <c r="O161" i="13"/>
  <c r="Q161" i="13"/>
  <c r="V161" i="13"/>
  <c r="AE164" i="13"/>
  <c r="G747" i="12"/>
  <c r="BA744" i="12"/>
  <c r="BA741" i="12"/>
  <c r="BA738" i="12"/>
  <c r="BA724" i="12"/>
  <c r="BA560" i="12"/>
  <c r="BA486" i="12"/>
  <c r="BA466" i="12"/>
  <c r="BA413" i="12"/>
  <c r="BA409" i="12"/>
  <c r="BA364" i="12"/>
  <c r="BA355" i="12"/>
  <c r="BA325" i="12"/>
  <c r="BA269" i="12"/>
  <c r="BA254" i="12"/>
  <c r="BA253" i="12"/>
  <c r="BA216" i="12"/>
  <c r="BA136" i="12"/>
  <c r="BA132" i="12"/>
  <c r="BA128" i="12"/>
  <c r="BA99" i="12"/>
  <c r="BA93" i="12"/>
  <c r="BA60" i="12"/>
  <c r="BA53" i="12"/>
  <c r="BA10" i="12"/>
  <c r="V8" i="12"/>
  <c r="G9" i="12"/>
  <c r="M9" i="12" s="1"/>
  <c r="I9" i="12"/>
  <c r="I8" i="12" s="1"/>
  <c r="K9" i="12"/>
  <c r="K8" i="12" s="1"/>
  <c r="O9" i="12"/>
  <c r="Q9" i="12"/>
  <c r="Q8" i="12" s="1"/>
  <c r="V9" i="12"/>
  <c r="G13" i="12"/>
  <c r="G8" i="12" s="1"/>
  <c r="I13" i="12"/>
  <c r="K13" i="12"/>
  <c r="O13" i="12"/>
  <c r="Q13" i="12"/>
  <c r="V13" i="12"/>
  <c r="G18" i="12"/>
  <c r="I18" i="12"/>
  <c r="K18" i="12"/>
  <c r="M18" i="12"/>
  <c r="O18" i="12"/>
  <c r="O8" i="12" s="1"/>
  <c r="Q18" i="12"/>
  <c r="V18" i="12"/>
  <c r="G22" i="12"/>
  <c r="M22" i="12" s="1"/>
  <c r="I22" i="12"/>
  <c r="K22" i="12"/>
  <c r="O22" i="12"/>
  <c r="Q22" i="12"/>
  <c r="V22" i="12"/>
  <c r="G26" i="12"/>
  <c r="I26" i="12"/>
  <c r="K26" i="12"/>
  <c r="M26" i="12"/>
  <c r="O26" i="12"/>
  <c r="Q26" i="12"/>
  <c r="V26" i="12"/>
  <c r="O30" i="12"/>
  <c r="G31" i="12"/>
  <c r="I31" i="12"/>
  <c r="I30" i="12" s="1"/>
  <c r="K31" i="12"/>
  <c r="M31" i="12"/>
  <c r="O31" i="12"/>
  <c r="Q31" i="12"/>
  <c r="Q30" i="12" s="1"/>
  <c r="V31" i="12"/>
  <c r="G35" i="12"/>
  <c r="G30" i="12" s="1"/>
  <c r="I35" i="12"/>
  <c r="K35" i="12"/>
  <c r="K30" i="12" s="1"/>
  <c r="O35" i="12"/>
  <c r="Q35" i="12"/>
  <c r="V35" i="12"/>
  <c r="V30" i="12" s="1"/>
  <c r="G41" i="12"/>
  <c r="I41" i="12"/>
  <c r="K41" i="12"/>
  <c r="M41" i="12"/>
  <c r="O41" i="12"/>
  <c r="Q41" i="12"/>
  <c r="V41" i="12"/>
  <c r="G45" i="12"/>
  <c r="G46" i="12"/>
  <c r="I46" i="12"/>
  <c r="I45" i="12" s="1"/>
  <c r="K46" i="12"/>
  <c r="M46" i="12"/>
  <c r="O46" i="12"/>
  <c r="Q46" i="12"/>
  <c r="Q45" i="12" s="1"/>
  <c r="V46" i="12"/>
  <c r="G52" i="12"/>
  <c r="M52" i="12" s="1"/>
  <c r="I52" i="12"/>
  <c r="K52" i="12"/>
  <c r="K45" i="12" s="1"/>
  <c r="O52" i="12"/>
  <c r="O45" i="12" s="1"/>
  <c r="Q52" i="12"/>
  <c r="V52" i="12"/>
  <c r="V45" i="12" s="1"/>
  <c r="G59" i="12"/>
  <c r="I59" i="12"/>
  <c r="K59" i="12"/>
  <c r="M59" i="12"/>
  <c r="O59" i="12"/>
  <c r="Q59" i="12"/>
  <c r="V59" i="12"/>
  <c r="G66" i="12"/>
  <c r="M66" i="12" s="1"/>
  <c r="I66" i="12"/>
  <c r="K66" i="12"/>
  <c r="O66" i="12"/>
  <c r="Q66" i="12"/>
  <c r="V66" i="12"/>
  <c r="G69" i="12"/>
  <c r="I69" i="12"/>
  <c r="K69" i="12"/>
  <c r="M69" i="12"/>
  <c r="O69" i="12"/>
  <c r="Q69" i="12"/>
  <c r="V69" i="12"/>
  <c r="G72" i="12"/>
  <c r="M72" i="12" s="1"/>
  <c r="I72" i="12"/>
  <c r="K72" i="12"/>
  <c r="O72" i="12"/>
  <c r="Q72" i="12"/>
  <c r="V72" i="12"/>
  <c r="G76" i="12"/>
  <c r="I76" i="12"/>
  <c r="K76" i="12"/>
  <c r="M76" i="12"/>
  <c r="O76" i="12"/>
  <c r="Q76" i="12"/>
  <c r="V76" i="12"/>
  <c r="G78" i="12"/>
  <c r="M78" i="12" s="1"/>
  <c r="I78" i="12"/>
  <c r="K78" i="12"/>
  <c r="O78" i="12"/>
  <c r="Q78" i="12"/>
  <c r="V78" i="12"/>
  <c r="G82" i="12"/>
  <c r="I82" i="12"/>
  <c r="K82" i="12"/>
  <c r="M82" i="12"/>
  <c r="O82" i="12"/>
  <c r="Q82" i="12"/>
  <c r="V82" i="12"/>
  <c r="G86" i="12"/>
  <c r="M86" i="12" s="1"/>
  <c r="I86" i="12"/>
  <c r="K86" i="12"/>
  <c r="O86" i="12"/>
  <c r="Q86" i="12"/>
  <c r="V86" i="12"/>
  <c r="K91" i="12"/>
  <c r="Q91" i="12"/>
  <c r="G92" i="12"/>
  <c r="G91" i="12" s="1"/>
  <c r="I92" i="12"/>
  <c r="I91" i="12" s="1"/>
  <c r="K92" i="12"/>
  <c r="O92" i="12"/>
  <c r="O91" i="12" s="1"/>
  <c r="Q92" i="12"/>
  <c r="V92" i="12"/>
  <c r="V91" i="12" s="1"/>
  <c r="Q97" i="12"/>
  <c r="G98" i="12"/>
  <c r="G97" i="12" s="1"/>
  <c r="I98" i="12"/>
  <c r="K98" i="12"/>
  <c r="K97" i="12" s="1"/>
  <c r="O98" i="12"/>
  <c r="O97" i="12" s="1"/>
  <c r="Q98" i="12"/>
  <c r="V98" i="12"/>
  <c r="V97" i="12" s="1"/>
  <c r="G103" i="12"/>
  <c r="I103" i="12"/>
  <c r="I97" i="12" s="1"/>
  <c r="K103" i="12"/>
  <c r="M103" i="12"/>
  <c r="O103" i="12"/>
  <c r="Q103" i="12"/>
  <c r="V103" i="12"/>
  <c r="G106" i="12"/>
  <c r="K106" i="12"/>
  <c r="O106" i="12"/>
  <c r="G107" i="12"/>
  <c r="I107" i="12"/>
  <c r="I106" i="12" s="1"/>
  <c r="K107" i="12"/>
  <c r="M107" i="12"/>
  <c r="M106" i="12" s="1"/>
  <c r="O107" i="12"/>
  <c r="Q107" i="12"/>
  <c r="Q106" i="12" s="1"/>
  <c r="V107" i="12"/>
  <c r="V106" i="12" s="1"/>
  <c r="K110" i="12"/>
  <c r="G111" i="12"/>
  <c r="I111" i="12"/>
  <c r="I110" i="12" s="1"/>
  <c r="K111" i="12"/>
  <c r="M111" i="12"/>
  <c r="O111" i="12"/>
  <c r="Q111" i="12"/>
  <c r="Q110" i="12" s="1"/>
  <c r="V111" i="12"/>
  <c r="G115" i="12"/>
  <c r="G110" i="12" s="1"/>
  <c r="I115" i="12"/>
  <c r="K115" i="12"/>
  <c r="O115" i="12"/>
  <c r="O110" i="12" s="1"/>
  <c r="Q115" i="12"/>
  <c r="V115" i="12"/>
  <c r="V110" i="12" s="1"/>
  <c r="G120" i="12"/>
  <c r="I120" i="12"/>
  <c r="K120" i="12"/>
  <c r="M120" i="12"/>
  <c r="O120" i="12"/>
  <c r="Q120" i="12"/>
  <c r="V120" i="12"/>
  <c r="G124" i="12"/>
  <c r="M124" i="12" s="1"/>
  <c r="I124" i="12"/>
  <c r="K124" i="12"/>
  <c r="O124" i="12"/>
  <c r="Q124" i="12"/>
  <c r="V124" i="12"/>
  <c r="G127" i="12"/>
  <c r="I127" i="12"/>
  <c r="K127" i="12"/>
  <c r="M127" i="12"/>
  <c r="O127" i="12"/>
  <c r="Q127" i="12"/>
  <c r="V127" i="12"/>
  <c r="G131" i="12"/>
  <c r="M131" i="12" s="1"/>
  <c r="I131" i="12"/>
  <c r="K131" i="12"/>
  <c r="O131" i="12"/>
  <c r="Q131" i="12"/>
  <c r="V131" i="12"/>
  <c r="G135" i="12"/>
  <c r="I135" i="12"/>
  <c r="K135" i="12"/>
  <c r="M135" i="12"/>
  <c r="O135" i="12"/>
  <c r="Q135" i="12"/>
  <c r="V135" i="12"/>
  <c r="G139" i="12"/>
  <c r="K139" i="12"/>
  <c r="O139" i="12"/>
  <c r="V139" i="12"/>
  <c r="G140" i="12"/>
  <c r="I140" i="12"/>
  <c r="I139" i="12" s="1"/>
  <c r="K140" i="12"/>
  <c r="M140" i="12"/>
  <c r="M139" i="12" s="1"/>
  <c r="O140" i="12"/>
  <c r="Q140" i="12"/>
  <c r="Q139" i="12" s="1"/>
  <c r="V140" i="12"/>
  <c r="G144" i="12"/>
  <c r="I144" i="12"/>
  <c r="I143" i="12" s="1"/>
  <c r="K144" i="12"/>
  <c r="M144" i="12"/>
  <c r="O144" i="12"/>
  <c r="Q144" i="12"/>
  <c r="Q143" i="12" s="1"/>
  <c r="V144" i="12"/>
  <c r="G151" i="12"/>
  <c r="M151" i="12" s="1"/>
  <c r="I151" i="12"/>
  <c r="K151" i="12"/>
  <c r="K143" i="12" s="1"/>
  <c r="O151" i="12"/>
  <c r="Q151" i="12"/>
  <c r="V151" i="12"/>
  <c r="V143" i="12" s="1"/>
  <c r="G158" i="12"/>
  <c r="I158" i="12"/>
  <c r="K158" i="12"/>
  <c r="M158" i="12"/>
  <c r="O158" i="12"/>
  <c r="Q158" i="12"/>
  <c r="V158" i="12"/>
  <c r="G165" i="12"/>
  <c r="M165" i="12" s="1"/>
  <c r="I165" i="12"/>
  <c r="K165" i="12"/>
  <c r="O165" i="12"/>
  <c r="Q165" i="12"/>
  <c r="V165" i="12"/>
  <c r="G176" i="12"/>
  <c r="I176" i="12"/>
  <c r="K176" i="12"/>
  <c r="M176" i="12"/>
  <c r="O176" i="12"/>
  <c r="Q176" i="12"/>
  <c r="V176" i="12"/>
  <c r="G180" i="12"/>
  <c r="M180" i="12" s="1"/>
  <c r="I180" i="12"/>
  <c r="K180" i="12"/>
  <c r="O180" i="12"/>
  <c r="Q180" i="12"/>
  <c r="V180" i="12"/>
  <c r="G190" i="12"/>
  <c r="I190" i="12"/>
  <c r="K190" i="12"/>
  <c r="M190" i="12"/>
  <c r="O190" i="12"/>
  <c r="Q190" i="12"/>
  <c r="V190" i="12"/>
  <c r="G194" i="12"/>
  <c r="M194" i="12" s="1"/>
  <c r="I194" i="12"/>
  <c r="K194" i="12"/>
  <c r="O194" i="12"/>
  <c r="O143" i="12" s="1"/>
  <c r="Q194" i="12"/>
  <c r="V194" i="12"/>
  <c r="G204" i="12"/>
  <c r="I204" i="12"/>
  <c r="K204" i="12"/>
  <c r="M204" i="12"/>
  <c r="O204" i="12"/>
  <c r="Q204" i="12"/>
  <c r="V204" i="12"/>
  <c r="V214" i="12"/>
  <c r="G215" i="12"/>
  <c r="I215" i="12"/>
  <c r="I214" i="12" s="1"/>
  <c r="K215" i="12"/>
  <c r="M215" i="12"/>
  <c r="O215" i="12"/>
  <c r="Q215" i="12"/>
  <c r="Q214" i="12" s="1"/>
  <c r="V215" i="12"/>
  <c r="G221" i="12"/>
  <c r="G214" i="12" s="1"/>
  <c r="I221" i="12"/>
  <c r="K221" i="12"/>
  <c r="K214" i="12" s="1"/>
  <c r="O221" i="12"/>
  <c r="O214" i="12" s="1"/>
  <c r="Q221" i="12"/>
  <c r="V221" i="12"/>
  <c r="G234" i="12"/>
  <c r="I234" i="12"/>
  <c r="K234" i="12"/>
  <c r="M234" i="12"/>
  <c r="O234" i="12"/>
  <c r="Q234" i="12"/>
  <c r="V234" i="12"/>
  <c r="G252" i="12"/>
  <c r="M252" i="12" s="1"/>
  <c r="I252" i="12"/>
  <c r="K252" i="12"/>
  <c r="O252" i="12"/>
  <c r="Q252" i="12"/>
  <c r="V252" i="12"/>
  <c r="G258" i="12"/>
  <c r="I258" i="12"/>
  <c r="K258" i="12"/>
  <c r="M258" i="12"/>
  <c r="O258" i="12"/>
  <c r="Q258" i="12"/>
  <c r="V258" i="12"/>
  <c r="G261" i="12"/>
  <c r="M261" i="12" s="1"/>
  <c r="I261" i="12"/>
  <c r="K261" i="12"/>
  <c r="O261" i="12"/>
  <c r="Q261" i="12"/>
  <c r="V261" i="12"/>
  <c r="Q263" i="12"/>
  <c r="G264" i="12"/>
  <c r="G263" i="12" s="1"/>
  <c r="I264" i="12"/>
  <c r="K264" i="12"/>
  <c r="K263" i="12" s="1"/>
  <c r="O264" i="12"/>
  <c r="O263" i="12" s="1"/>
  <c r="Q264" i="12"/>
  <c r="V264" i="12"/>
  <c r="V263" i="12" s="1"/>
  <c r="G268" i="12"/>
  <c r="I268" i="12"/>
  <c r="I263" i="12" s="1"/>
  <c r="K268" i="12"/>
  <c r="M268" i="12"/>
  <c r="O268" i="12"/>
  <c r="Q268" i="12"/>
  <c r="V268" i="12"/>
  <c r="G272" i="12"/>
  <c r="M272" i="12" s="1"/>
  <c r="I272" i="12"/>
  <c r="K272" i="12"/>
  <c r="O272" i="12"/>
  <c r="Q272" i="12"/>
  <c r="V272" i="12"/>
  <c r="I275" i="12"/>
  <c r="Q275" i="12"/>
  <c r="G276" i="12"/>
  <c r="G275" i="12" s="1"/>
  <c r="I276" i="12"/>
  <c r="K276" i="12"/>
  <c r="K275" i="12" s="1"/>
  <c r="O276" i="12"/>
  <c r="O275" i="12" s="1"/>
  <c r="Q276" i="12"/>
  <c r="V276" i="12"/>
  <c r="V275" i="12" s="1"/>
  <c r="G282" i="12"/>
  <c r="G281" i="12" s="1"/>
  <c r="I282" i="12"/>
  <c r="K282" i="12"/>
  <c r="K281" i="12" s="1"/>
  <c r="O282" i="12"/>
  <c r="O281" i="12" s="1"/>
  <c r="Q282" i="12"/>
  <c r="V282" i="12"/>
  <c r="V281" i="12" s="1"/>
  <c r="G287" i="12"/>
  <c r="I287" i="12"/>
  <c r="I281" i="12" s="1"/>
  <c r="K287" i="12"/>
  <c r="M287" i="12"/>
  <c r="O287" i="12"/>
  <c r="Q287" i="12"/>
  <c r="Q281" i="12" s="1"/>
  <c r="V287" i="12"/>
  <c r="G289" i="12"/>
  <c r="M289" i="12" s="1"/>
  <c r="I289" i="12"/>
  <c r="K289" i="12"/>
  <c r="O289" i="12"/>
  <c r="Q289" i="12"/>
  <c r="V289" i="12"/>
  <c r="G291" i="12"/>
  <c r="I291" i="12"/>
  <c r="K291" i="12"/>
  <c r="M291" i="12"/>
  <c r="O291" i="12"/>
  <c r="Q291" i="12"/>
  <c r="V291" i="12"/>
  <c r="G293" i="12"/>
  <c r="M293" i="12" s="1"/>
  <c r="I293" i="12"/>
  <c r="K293" i="12"/>
  <c r="O293" i="12"/>
  <c r="Q293" i="12"/>
  <c r="V293" i="12"/>
  <c r="G295" i="12"/>
  <c r="I295" i="12"/>
  <c r="K295" i="12"/>
  <c r="M295" i="12"/>
  <c r="O295" i="12"/>
  <c r="Q295" i="12"/>
  <c r="V295" i="12"/>
  <c r="G297" i="12"/>
  <c r="M297" i="12" s="1"/>
  <c r="I297" i="12"/>
  <c r="K297" i="12"/>
  <c r="O297" i="12"/>
  <c r="Q297" i="12"/>
  <c r="V297" i="12"/>
  <c r="G299" i="12"/>
  <c r="I299" i="12"/>
  <c r="K299" i="12"/>
  <c r="M299" i="12"/>
  <c r="O299" i="12"/>
  <c r="Q299" i="12"/>
  <c r="V299" i="12"/>
  <c r="G301" i="12"/>
  <c r="M301" i="12" s="1"/>
  <c r="I301" i="12"/>
  <c r="K301" i="12"/>
  <c r="O301" i="12"/>
  <c r="Q301" i="12"/>
  <c r="V301" i="12"/>
  <c r="G303" i="12"/>
  <c r="I303" i="12"/>
  <c r="K303" i="12"/>
  <c r="M303" i="12"/>
  <c r="O303" i="12"/>
  <c r="Q303" i="12"/>
  <c r="V303" i="12"/>
  <c r="G305" i="12"/>
  <c r="M305" i="12" s="1"/>
  <c r="I305" i="12"/>
  <c r="K305" i="12"/>
  <c r="O305" i="12"/>
  <c r="Q305" i="12"/>
  <c r="V305" i="12"/>
  <c r="G308" i="12"/>
  <c r="I308" i="12"/>
  <c r="K308" i="12"/>
  <c r="M308" i="12"/>
  <c r="O308" i="12"/>
  <c r="Q308" i="12"/>
  <c r="V308" i="12"/>
  <c r="G311" i="12"/>
  <c r="M311" i="12" s="1"/>
  <c r="I311" i="12"/>
  <c r="K311" i="12"/>
  <c r="O311" i="12"/>
  <c r="Q311" i="12"/>
  <c r="V311" i="12"/>
  <c r="G313" i="12"/>
  <c r="I313" i="12"/>
  <c r="K313" i="12"/>
  <c r="M313" i="12"/>
  <c r="O313" i="12"/>
  <c r="Q313" i="12"/>
  <c r="V313" i="12"/>
  <c r="G316" i="12"/>
  <c r="K316" i="12"/>
  <c r="O316" i="12"/>
  <c r="V316" i="12"/>
  <c r="G317" i="12"/>
  <c r="I317" i="12"/>
  <c r="I316" i="12" s="1"/>
  <c r="K317" i="12"/>
  <c r="M317" i="12"/>
  <c r="M316" i="12" s="1"/>
  <c r="O317" i="12"/>
  <c r="Q317" i="12"/>
  <c r="Q316" i="12" s="1"/>
  <c r="V317" i="12"/>
  <c r="G323" i="12"/>
  <c r="K323" i="12"/>
  <c r="O323" i="12"/>
  <c r="V323" i="12"/>
  <c r="G324" i="12"/>
  <c r="I324" i="12"/>
  <c r="I323" i="12" s="1"/>
  <c r="K324" i="12"/>
  <c r="M324" i="12"/>
  <c r="M323" i="12" s="1"/>
  <c r="O324" i="12"/>
  <c r="Q324" i="12"/>
  <c r="Q323" i="12" s="1"/>
  <c r="V324" i="12"/>
  <c r="V328" i="12"/>
  <c r="G329" i="12"/>
  <c r="I329" i="12"/>
  <c r="I328" i="12" s="1"/>
  <c r="K329" i="12"/>
  <c r="M329" i="12"/>
  <c r="O329" i="12"/>
  <c r="Q329" i="12"/>
  <c r="Q328" i="12" s="1"/>
  <c r="V329" i="12"/>
  <c r="G349" i="12"/>
  <c r="G328" i="12" s="1"/>
  <c r="I349" i="12"/>
  <c r="K349" i="12"/>
  <c r="K328" i="12" s="1"/>
  <c r="O349" i="12"/>
  <c r="O328" i="12" s="1"/>
  <c r="Q349" i="12"/>
  <c r="V349" i="12"/>
  <c r="G354" i="12"/>
  <c r="G353" i="12" s="1"/>
  <c r="I354" i="12"/>
  <c r="K354" i="12"/>
  <c r="K353" i="12" s="1"/>
  <c r="O354" i="12"/>
  <c r="O353" i="12" s="1"/>
  <c r="Q354" i="12"/>
  <c r="V354" i="12"/>
  <c r="V353" i="12" s="1"/>
  <c r="G363" i="12"/>
  <c r="I363" i="12"/>
  <c r="K363" i="12"/>
  <c r="M363" i="12"/>
  <c r="O363" i="12"/>
  <c r="Q363" i="12"/>
  <c r="Q353" i="12" s="1"/>
  <c r="V363" i="12"/>
  <c r="G368" i="12"/>
  <c r="M368" i="12" s="1"/>
  <c r="I368" i="12"/>
  <c r="K368" i="12"/>
  <c r="O368" i="12"/>
  <c r="Q368" i="12"/>
  <c r="V368" i="12"/>
  <c r="G371" i="12"/>
  <c r="I371" i="12"/>
  <c r="K371" i="12"/>
  <c r="M371" i="12"/>
  <c r="O371" i="12"/>
  <c r="Q371" i="12"/>
  <c r="V371" i="12"/>
  <c r="G376" i="12"/>
  <c r="M376" i="12" s="1"/>
  <c r="I376" i="12"/>
  <c r="K376" i="12"/>
  <c r="O376" i="12"/>
  <c r="Q376" i="12"/>
  <c r="V376" i="12"/>
  <c r="G380" i="12"/>
  <c r="I380" i="12"/>
  <c r="K380" i="12"/>
  <c r="M380" i="12"/>
  <c r="O380" i="12"/>
  <c r="Q380" i="12"/>
  <c r="V380" i="12"/>
  <c r="G383" i="12"/>
  <c r="M383" i="12" s="1"/>
  <c r="I383" i="12"/>
  <c r="K383" i="12"/>
  <c r="O383" i="12"/>
  <c r="Q383" i="12"/>
  <c r="V383" i="12"/>
  <c r="G388" i="12"/>
  <c r="I388" i="12"/>
  <c r="I353" i="12" s="1"/>
  <c r="K388" i="12"/>
  <c r="M388" i="12"/>
  <c r="O388" i="12"/>
  <c r="Q388" i="12"/>
  <c r="V388" i="12"/>
  <c r="G397" i="12"/>
  <c r="M397" i="12" s="1"/>
  <c r="I397" i="12"/>
  <c r="K397" i="12"/>
  <c r="O397" i="12"/>
  <c r="Q397" i="12"/>
  <c r="V397" i="12"/>
  <c r="I407" i="12"/>
  <c r="Q407" i="12"/>
  <c r="G408" i="12"/>
  <c r="G407" i="12" s="1"/>
  <c r="I408" i="12"/>
  <c r="K408" i="12"/>
  <c r="K407" i="12" s="1"/>
  <c r="O408" i="12"/>
  <c r="O407" i="12" s="1"/>
  <c r="Q408" i="12"/>
  <c r="V408" i="12"/>
  <c r="V407" i="12" s="1"/>
  <c r="G412" i="12"/>
  <c r="G411" i="12" s="1"/>
  <c r="I412" i="12"/>
  <c r="K412" i="12"/>
  <c r="K411" i="12" s="1"/>
  <c r="O412" i="12"/>
  <c r="O411" i="12" s="1"/>
  <c r="Q412" i="12"/>
  <c r="V412" i="12"/>
  <c r="V411" i="12" s="1"/>
  <c r="G416" i="12"/>
  <c r="I416" i="12"/>
  <c r="I411" i="12" s="1"/>
  <c r="K416" i="12"/>
  <c r="M416" i="12"/>
  <c r="O416" i="12"/>
  <c r="Q416" i="12"/>
  <c r="V416" i="12"/>
  <c r="G420" i="12"/>
  <c r="M420" i="12" s="1"/>
  <c r="I420" i="12"/>
  <c r="K420" i="12"/>
  <c r="O420" i="12"/>
  <c r="Q420" i="12"/>
  <c r="V420" i="12"/>
  <c r="G424" i="12"/>
  <c r="I424" i="12"/>
  <c r="K424" i="12"/>
  <c r="M424" i="12"/>
  <c r="O424" i="12"/>
  <c r="Q424" i="12"/>
  <c r="V424" i="12"/>
  <c r="G427" i="12"/>
  <c r="M427" i="12" s="1"/>
  <c r="I427" i="12"/>
  <c r="K427" i="12"/>
  <c r="O427" i="12"/>
  <c r="Q427" i="12"/>
  <c r="V427" i="12"/>
  <c r="G430" i="12"/>
  <c r="I430" i="12"/>
  <c r="K430" i="12"/>
  <c r="M430" i="12"/>
  <c r="O430" i="12"/>
  <c r="Q430" i="12"/>
  <c r="V430" i="12"/>
  <c r="G434" i="12"/>
  <c r="M434" i="12" s="1"/>
  <c r="I434" i="12"/>
  <c r="K434" i="12"/>
  <c r="O434" i="12"/>
  <c r="Q434" i="12"/>
  <c r="V434" i="12"/>
  <c r="G437" i="12"/>
  <c r="I437" i="12"/>
  <c r="K437" i="12"/>
  <c r="M437" i="12"/>
  <c r="O437" i="12"/>
  <c r="Q437" i="12"/>
  <c r="Q411" i="12" s="1"/>
  <c r="V437" i="12"/>
  <c r="G440" i="12"/>
  <c r="M440" i="12" s="1"/>
  <c r="I440" i="12"/>
  <c r="K440" i="12"/>
  <c r="O440" i="12"/>
  <c r="Q440" i="12"/>
  <c r="V440" i="12"/>
  <c r="G444" i="12"/>
  <c r="I444" i="12"/>
  <c r="K444" i="12"/>
  <c r="M444" i="12"/>
  <c r="O444" i="12"/>
  <c r="Q444" i="12"/>
  <c r="V444" i="12"/>
  <c r="G448" i="12"/>
  <c r="M448" i="12" s="1"/>
  <c r="I448" i="12"/>
  <c r="K448" i="12"/>
  <c r="O448" i="12"/>
  <c r="Q448" i="12"/>
  <c r="V448" i="12"/>
  <c r="G450" i="12"/>
  <c r="I450" i="12"/>
  <c r="K450" i="12"/>
  <c r="M450" i="12"/>
  <c r="O450" i="12"/>
  <c r="Q450" i="12"/>
  <c r="V450" i="12"/>
  <c r="G454" i="12"/>
  <c r="M454" i="12" s="1"/>
  <c r="I454" i="12"/>
  <c r="K454" i="12"/>
  <c r="O454" i="12"/>
  <c r="Q454" i="12"/>
  <c r="V454" i="12"/>
  <c r="G459" i="12"/>
  <c r="G458" i="12" s="1"/>
  <c r="I459" i="12"/>
  <c r="K459" i="12"/>
  <c r="K458" i="12" s="1"/>
  <c r="O459" i="12"/>
  <c r="O458" i="12" s="1"/>
  <c r="Q459" i="12"/>
  <c r="V459" i="12"/>
  <c r="V458" i="12" s="1"/>
  <c r="G462" i="12"/>
  <c r="I462" i="12"/>
  <c r="I458" i="12" s="1"/>
  <c r="K462" i="12"/>
  <c r="M462" i="12"/>
  <c r="O462" i="12"/>
  <c r="Q462" i="12"/>
  <c r="Q458" i="12" s="1"/>
  <c r="V462" i="12"/>
  <c r="G465" i="12"/>
  <c r="M465" i="12" s="1"/>
  <c r="I465" i="12"/>
  <c r="K465" i="12"/>
  <c r="O465" i="12"/>
  <c r="Q465" i="12"/>
  <c r="V465" i="12"/>
  <c r="G470" i="12"/>
  <c r="I470" i="12"/>
  <c r="K470" i="12"/>
  <c r="M470" i="12"/>
  <c r="O470" i="12"/>
  <c r="Q470" i="12"/>
  <c r="V470" i="12"/>
  <c r="G476" i="12"/>
  <c r="G477" i="12"/>
  <c r="I477" i="12"/>
  <c r="I476" i="12" s="1"/>
  <c r="K477" i="12"/>
  <c r="M477" i="12"/>
  <c r="O477" i="12"/>
  <c r="Q477" i="12"/>
  <c r="Q476" i="12" s="1"/>
  <c r="V477" i="12"/>
  <c r="G482" i="12"/>
  <c r="M482" i="12" s="1"/>
  <c r="I482" i="12"/>
  <c r="K482" i="12"/>
  <c r="K476" i="12" s="1"/>
  <c r="O482" i="12"/>
  <c r="O476" i="12" s="1"/>
  <c r="Q482" i="12"/>
  <c r="V482" i="12"/>
  <c r="V476" i="12" s="1"/>
  <c r="G485" i="12"/>
  <c r="I485" i="12"/>
  <c r="K485" i="12"/>
  <c r="M485" i="12"/>
  <c r="O485" i="12"/>
  <c r="Q485" i="12"/>
  <c r="V485" i="12"/>
  <c r="G490" i="12"/>
  <c r="M490" i="12" s="1"/>
  <c r="I490" i="12"/>
  <c r="K490" i="12"/>
  <c r="O490" i="12"/>
  <c r="Q490" i="12"/>
  <c r="V490" i="12"/>
  <c r="G495" i="12"/>
  <c r="I495" i="12"/>
  <c r="K495" i="12"/>
  <c r="M495" i="12"/>
  <c r="O495" i="12"/>
  <c r="Q495" i="12"/>
  <c r="V495" i="12"/>
  <c r="G498" i="12"/>
  <c r="M498" i="12" s="1"/>
  <c r="I498" i="12"/>
  <c r="K498" i="12"/>
  <c r="O498" i="12"/>
  <c r="Q498" i="12"/>
  <c r="V498" i="12"/>
  <c r="G501" i="12"/>
  <c r="I501" i="12"/>
  <c r="K501" i="12"/>
  <c r="M501" i="12"/>
  <c r="O501" i="12"/>
  <c r="Q501" i="12"/>
  <c r="V501" i="12"/>
  <c r="G504" i="12"/>
  <c r="M504" i="12" s="1"/>
  <c r="I504" i="12"/>
  <c r="K504" i="12"/>
  <c r="O504" i="12"/>
  <c r="Q504" i="12"/>
  <c r="V504" i="12"/>
  <c r="G508" i="12"/>
  <c r="I508" i="12"/>
  <c r="K508" i="12"/>
  <c r="M508" i="12"/>
  <c r="O508" i="12"/>
  <c r="Q508" i="12"/>
  <c r="V508" i="12"/>
  <c r="G513" i="12"/>
  <c r="M513" i="12" s="1"/>
  <c r="I513" i="12"/>
  <c r="K513" i="12"/>
  <c r="O513" i="12"/>
  <c r="Q513" i="12"/>
  <c r="V513" i="12"/>
  <c r="I516" i="12"/>
  <c r="Q516" i="12"/>
  <c r="G517" i="12"/>
  <c r="G516" i="12" s="1"/>
  <c r="I517" i="12"/>
  <c r="K517" i="12"/>
  <c r="K516" i="12" s="1"/>
  <c r="O517" i="12"/>
  <c r="O516" i="12" s="1"/>
  <c r="Q517" i="12"/>
  <c r="V517" i="12"/>
  <c r="V516" i="12" s="1"/>
  <c r="I520" i="12"/>
  <c r="Q520" i="12"/>
  <c r="G521" i="12"/>
  <c r="G520" i="12" s="1"/>
  <c r="I521" i="12"/>
  <c r="K521" i="12"/>
  <c r="K520" i="12" s="1"/>
  <c r="O521" i="12"/>
  <c r="O520" i="12" s="1"/>
  <c r="Q521" i="12"/>
  <c r="V521" i="12"/>
  <c r="V520" i="12" s="1"/>
  <c r="G526" i="12"/>
  <c r="M526" i="12" s="1"/>
  <c r="M525" i="12" s="1"/>
  <c r="I526" i="12"/>
  <c r="K526" i="12"/>
  <c r="K525" i="12" s="1"/>
  <c r="O526" i="12"/>
  <c r="O525" i="12" s="1"/>
  <c r="Q526" i="12"/>
  <c r="V526" i="12"/>
  <c r="V525" i="12" s="1"/>
  <c r="G531" i="12"/>
  <c r="I531" i="12"/>
  <c r="I525" i="12" s="1"/>
  <c r="K531" i="12"/>
  <c r="M531" i="12"/>
  <c r="O531" i="12"/>
  <c r="Q531" i="12"/>
  <c r="Q525" i="12" s="1"/>
  <c r="V531" i="12"/>
  <c r="G535" i="12"/>
  <c r="I535" i="12"/>
  <c r="K535" i="12"/>
  <c r="M535" i="12"/>
  <c r="O535" i="12"/>
  <c r="Q535" i="12"/>
  <c r="V535" i="12"/>
  <c r="G538" i="12"/>
  <c r="I538" i="12"/>
  <c r="K538" i="12"/>
  <c r="M538" i="12"/>
  <c r="O538" i="12"/>
  <c r="Q538" i="12"/>
  <c r="V538" i="12"/>
  <c r="G542" i="12"/>
  <c r="M542" i="12" s="1"/>
  <c r="I542" i="12"/>
  <c r="K542" i="12"/>
  <c r="O542" i="12"/>
  <c r="Q542" i="12"/>
  <c r="V542" i="12"/>
  <c r="G547" i="12"/>
  <c r="I547" i="12"/>
  <c r="K547" i="12"/>
  <c r="M547" i="12"/>
  <c r="O547" i="12"/>
  <c r="Q547" i="12"/>
  <c r="V547" i="12"/>
  <c r="V550" i="12"/>
  <c r="G551" i="12"/>
  <c r="I551" i="12"/>
  <c r="I550" i="12" s="1"/>
  <c r="K551" i="12"/>
  <c r="M551" i="12"/>
  <c r="O551" i="12"/>
  <c r="Q551" i="12"/>
  <c r="Q550" i="12" s="1"/>
  <c r="V551" i="12"/>
  <c r="G556" i="12"/>
  <c r="G550" i="12" s="1"/>
  <c r="I556" i="12"/>
  <c r="K556" i="12"/>
  <c r="K550" i="12" s="1"/>
  <c r="O556" i="12"/>
  <c r="O550" i="12" s="1"/>
  <c r="Q556" i="12"/>
  <c r="V556" i="12"/>
  <c r="G559" i="12"/>
  <c r="I559" i="12"/>
  <c r="K559" i="12"/>
  <c r="M559" i="12"/>
  <c r="O559" i="12"/>
  <c r="Q559" i="12"/>
  <c r="V559" i="12"/>
  <c r="G562" i="12"/>
  <c r="I562" i="12"/>
  <c r="K562" i="12"/>
  <c r="M562" i="12"/>
  <c r="O562" i="12"/>
  <c r="Q562" i="12"/>
  <c r="V562" i="12"/>
  <c r="G564" i="12"/>
  <c r="I564" i="12"/>
  <c r="K564" i="12"/>
  <c r="M564" i="12"/>
  <c r="O564" i="12"/>
  <c r="Q564" i="12"/>
  <c r="V564" i="12"/>
  <c r="G567" i="12"/>
  <c r="M567" i="12" s="1"/>
  <c r="I567" i="12"/>
  <c r="K567" i="12"/>
  <c r="O567" i="12"/>
  <c r="Q567" i="12"/>
  <c r="V567" i="12"/>
  <c r="G570" i="12"/>
  <c r="I570" i="12"/>
  <c r="K570" i="12"/>
  <c r="M570" i="12"/>
  <c r="O570" i="12"/>
  <c r="Q570" i="12"/>
  <c r="V570" i="12"/>
  <c r="V573" i="12"/>
  <c r="G574" i="12"/>
  <c r="I574" i="12"/>
  <c r="I573" i="12" s="1"/>
  <c r="K574" i="12"/>
  <c r="M574" i="12"/>
  <c r="O574" i="12"/>
  <c r="Q574" i="12"/>
  <c r="Q573" i="12" s="1"/>
  <c r="V574" i="12"/>
  <c r="G577" i="12"/>
  <c r="G573" i="12" s="1"/>
  <c r="I577" i="12"/>
  <c r="K577" i="12"/>
  <c r="K573" i="12" s="1"/>
  <c r="O577" i="12"/>
  <c r="O573" i="12" s="1"/>
  <c r="Q577" i="12"/>
  <c r="V577" i="12"/>
  <c r="G580" i="12"/>
  <c r="I580" i="12"/>
  <c r="K580" i="12"/>
  <c r="M580" i="12"/>
  <c r="O580" i="12"/>
  <c r="Q580" i="12"/>
  <c r="V580" i="12"/>
  <c r="G582" i="12"/>
  <c r="I582" i="12"/>
  <c r="K582" i="12"/>
  <c r="M582" i="12"/>
  <c r="O582" i="12"/>
  <c r="Q582" i="12"/>
  <c r="V582" i="12"/>
  <c r="G586" i="12"/>
  <c r="G585" i="12" s="1"/>
  <c r="I586" i="12"/>
  <c r="I585" i="12" s="1"/>
  <c r="K586" i="12"/>
  <c r="K585" i="12" s="1"/>
  <c r="O586" i="12"/>
  <c r="O585" i="12" s="1"/>
  <c r="Q586" i="12"/>
  <c r="V586" i="12"/>
  <c r="V585" i="12" s="1"/>
  <c r="G591" i="12"/>
  <c r="I591" i="12"/>
  <c r="K591" i="12"/>
  <c r="M591" i="12"/>
  <c r="O591" i="12"/>
  <c r="Q591" i="12"/>
  <c r="Q585" i="12" s="1"/>
  <c r="V591" i="12"/>
  <c r="V593" i="12"/>
  <c r="G594" i="12"/>
  <c r="I594" i="12"/>
  <c r="I593" i="12" s="1"/>
  <c r="K594" i="12"/>
  <c r="M594" i="12"/>
  <c r="O594" i="12"/>
  <c r="O593" i="12" s="1"/>
  <c r="Q594" i="12"/>
  <c r="Q593" i="12" s="1"/>
  <c r="V594" i="12"/>
  <c r="G597" i="12"/>
  <c r="G593" i="12" s="1"/>
  <c r="I597" i="12"/>
  <c r="K597" i="12"/>
  <c r="K593" i="12" s="1"/>
  <c r="O597" i="12"/>
  <c r="Q597" i="12"/>
  <c r="V597" i="12"/>
  <c r="G599" i="12"/>
  <c r="I599" i="12"/>
  <c r="K599" i="12"/>
  <c r="M599" i="12"/>
  <c r="O599" i="12"/>
  <c r="Q599" i="12"/>
  <c r="V599" i="12"/>
  <c r="G603" i="12"/>
  <c r="I603" i="12"/>
  <c r="K603" i="12"/>
  <c r="M603" i="12"/>
  <c r="O603" i="12"/>
  <c r="Q603" i="12"/>
  <c r="V603" i="12"/>
  <c r="G607" i="12"/>
  <c r="G606" i="12" s="1"/>
  <c r="I607" i="12"/>
  <c r="I606" i="12" s="1"/>
  <c r="K607" i="12"/>
  <c r="K606" i="12" s="1"/>
  <c r="O607" i="12"/>
  <c r="O606" i="12" s="1"/>
  <c r="Q607" i="12"/>
  <c r="V607" i="12"/>
  <c r="V606" i="12" s="1"/>
  <c r="G617" i="12"/>
  <c r="I617" i="12"/>
  <c r="K617" i="12"/>
  <c r="M617" i="12"/>
  <c r="O617" i="12"/>
  <c r="Q617" i="12"/>
  <c r="Q606" i="12" s="1"/>
  <c r="V617" i="12"/>
  <c r="G621" i="12"/>
  <c r="M621" i="12" s="1"/>
  <c r="I621" i="12"/>
  <c r="K621" i="12"/>
  <c r="O621" i="12"/>
  <c r="Q621" i="12"/>
  <c r="V621" i="12"/>
  <c r="G630" i="12"/>
  <c r="I630" i="12"/>
  <c r="K630" i="12"/>
  <c r="M630" i="12"/>
  <c r="O630" i="12"/>
  <c r="Q630" i="12"/>
  <c r="V630" i="12"/>
  <c r="G633" i="12"/>
  <c r="M633" i="12" s="1"/>
  <c r="I633" i="12"/>
  <c r="K633" i="12"/>
  <c r="O633" i="12"/>
  <c r="Q633" i="12"/>
  <c r="V633" i="12"/>
  <c r="G644" i="12"/>
  <c r="I644" i="12"/>
  <c r="K644" i="12"/>
  <c r="M644" i="12"/>
  <c r="O644" i="12"/>
  <c r="Q644" i="12"/>
  <c r="V644" i="12"/>
  <c r="G647" i="12"/>
  <c r="I647" i="12"/>
  <c r="K647" i="12"/>
  <c r="M647" i="12"/>
  <c r="O647" i="12"/>
  <c r="Q647" i="12"/>
  <c r="V647" i="12"/>
  <c r="G651" i="12"/>
  <c r="G650" i="12" s="1"/>
  <c r="I651" i="12"/>
  <c r="I650" i="12" s="1"/>
  <c r="K651" i="12"/>
  <c r="K650" i="12" s="1"/>
  <c r="O651" i="12"/>
  <c r="O650" i="12" s="1"/>
  <c r="Q651" i="12"/>
  <c r="V651" i="12"/>
  <c r="V650" i="12" s="1"/>
  <c r="G655" i="12"/>
  <c r="I655" i="12"/>
  <c r="K655" i="12"/>
  <c r="M655" i="12"/>
  <c r="O655" i="12"/>
  <c r="Q655" i="12"/>
  <c r="Q650" i="12" s="1"/>
  <c r="V655" i="12"/>
  <c r="G659" i="12"/>
  <c r="M659" i="12" s="1"/>
  <c r="I659" i="12"/>
  <c r="K659" i="12"/>
  <c r="O659" i="12"/>
  <c r="Q659" i="12"/>
  <c r="V659" i="12"/>
  <c r="G663" i="12"/>
  <c r="M663" i="12" s="1"/>
  <c r="M662" i="12" s="1"/>
  <c r="I663" i="12"/>
  <c r="K663" i="12"/>
  <c r="K662" i="12" s="1"/>
  <c r="O663" i="12"/>
  <c r="O662" i="12" s="1"/>
  <c r="Q663" i="12"/>
  <c r="Q662" i="12" s="1"/>
  <c r="V663" i="12"/>
  <c r="V662" i="12" s="1"/>
  <c r="G690" i="12"/>
  <c r="I690" i="12"/>
  <c r="I662" i="12" s="1"/>
  <c r="K690" i="12"/>
  <c r="M690" i="12"/>
  <c r="O690" i="12"/>
  <c r="Q690" i="12"/>
  <c r="V690" i="12"/>
  <c r="G693" i="12"/>
  <c r="I693" i="12"/>
  <c r="K693" i="12"/>
  <c r="M693" i="12"/>
  <c r="O693" i="12"/>
  <c r="Q693" i="12"/>
  <c r="V693" i="12"/>
  <c r="Q713" i="12"/>
  <c r="G714" i="12"/>
  <c r="G713" i="12" s="1"/>
  <c r="I714" i="12"/>
  <c r="I713" i="12" s="1"/>
  <c r="K714" i="12"/>
  <c r="K713" i="12" s="1"/>
  <c r="O714" i="12"/>
  <c r="O713" i="12" s="1"/>
  <c r="Q714" i="12"/>
  <c r="V714" i="12"/>
  <c r="V713" i="12" s="1"/>
  <c r="Q716" i="12"/>
  <c r="G717" i="12"/>
  <c r="G716" i="12" s="1"/>
  <c r="I717" i="12"/>
  <c r="K717" i="12"/>
  <c r="K716" i="12" s="1"/>
  <c r="O717" i="12"/>
  <c r="O716" i="12" s="1"/>
  <c r="Q717" i="12"/>
  <c r="V717" i="12"/>
  <c r="V716" i="12" s="1"/>
  <c r="G720" i="12"/>
  <c r="I720" i="12"/>
  <c r="I716" i="12" s="1"/>
  <c r="K720" i="12"/>
  <c r="M720" i="12"/>
  <c r="O720" i="12"/>
  <c r="Q720" i="12"/>
  <c r="V720" i="12"/>
  <c r="G722" i="12"/>
  <c r="G723" i="12"/>
  <c r="I723" i="12"/>
  <c r="I722" i="12" s="1"/>
  <c r="K723" i="12"/>
  <c r="M723" i="12"/>
  <c r="M722" i="12" s="1"/>
  <c r="O723" i="12"/>
  <c r="Q723" i="12"/>
  <c r="Q722" i="12" s="1"/>
  <c r="V723" i="12"/>
  <c r="V722" i="12" s="1"/>
  <c r="G726" i="12"/>
  <c r="I726" i="12"/>
  <c r="K726" i="12"/>
  <c r="K722" i="12" s="1"/>
  <c r="M726" i="12"/>
  <c r="O726" i="12"/>
  <c r="O722" i="12" s="1"/>
  <c r="Q726" i="12"/>
  <c r="V726" i="12"/>
  <c r="G729" i="12"/>
  <c r="I729" i="12"/>
  <c r="K729" i="12"/>
  <c r="M729" i="12"/>
  <c r="O729" i="12"/>
  <c r="Q729" i="12"/>
  <c r="V729" i="12"/>
  <c r="O731" i="12"/>
  <c r="G732" i="12"/>
  <c r="M732" i="12" s="1"/>
  <c r="I732" i="12"/>
  <c r="I731" i="12" s="1"/>
  <c r="K732" i="12"/>
  <c r="K731" i="12" s="1"/>
  <c r="O732" i="12"/>
  <c r="Q732" i="12"/>
  <c r="Q731" i="12" s="1"/>
  <c r="V732" i="12"/>
  <c r="G734" i="12"/>
  <c r="G731" i="12" s="1"/>
  <c r="I734" i="12"/>
  <c r="K734" i="12"/>
  <c r="O734" i="12"/>
  <c r="Q734" i="12"/>
  <c r="V734" i="12"/>
  <c r="V731" i="12" s="1"/>
  <c r="G737" i="12"/>
  <c r="I737" i="12"/>
  <c r="K737" i="12"/>
  <c r="M737" i="12"/>
  <c r="O737" i="12"/>
  <c r="Q737" i="12"/>
  <c r="V737" i="12"/>
  <c r="G740" i="12"/>
  <c r="M740" i="12" s="1"/>
  <c r="I740" i="12"/>
  <c r="K740" i="12"/>
  <c r="O740" i="12"/>
  <c r="Q740" i="12"/>
  <c r="V740" i="12"/>
  <c r="G743" i="12"/>
  <c r="I743" i="12"/>
  <c r="K743" i="12"/>
  <c r="M743" i="12"/>
  <c r="O743" i="12"/>
  <c r="Q743" i="12"/>
  <c r="V743" i="12"/>
  <c r="AE747" i="12"/>
  <c r="I20" i="1"/>
  <c r="I19" i="1"/>
  <c r="I18" i="1"/>
  <c r="I17" i="1"/>
  <c r="I16" i="1"/>
  <c r="F49" i="1"/>
  <c r="G23" i="1" s="1"/>
  <c r="G49" i="1"/>
  <c r="G25" i="1" s="1"/>
  <c r="A25" i="1" s="1"/>
  <c r="G26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9" i="1" s="1"/>
  <c r="J28" i="1"/>
  <c r="J26" i="1"/>
  <c r="G38" i="1"/>
  <c r="F38" i="1"/>
  <c r="J23" i="1"/>
  <c r="J24" i="1"/>
  <c r="J25" i="1"/>
  <c r="J27" i="1"/>
  <c r="E24" i="1"/>
  <c r="E26" i="1"/>
  <c r="I111" i="1" l="1"/>
  <c r="J109" i="1" s="1"/>
  <c r="A26" i="1"/>
  <c r="A23" i="1"/>
  <c r="G28" i="1"/>
  <c r="AF97" i="15"/>
  <c r="M56" i="15"/>
  <c r="M55" i="15" s="1"/>
  <c r="M9" i="15"/>
  <c r="M8" i="15" s="1"/>
  <c r="AF91" i="14"/>
  <c r="M78" i="14"/>
  <c r="M75" i="14" s="1"/>
  <c r="M52" i="14"/>
  <c r="M49" i="14" s="1"/>
  <c r="M38" i="14"/>
  <c r="M37" i="14" s="1"/>
  <c r="M23" i="14"/>
  <c r="M8" i="14" s="1"/>
  <c r="M36" i="13"/>
  <c r="G36" i="13"/>
  <c r="M15" i="13"/>
  <c r="M8" i="13" s="1"/>
  <c r="AF164" i="13"/>
  <c r="M90" i="13"/>
  <c r="M89" i="13" s="1"/>
  <c r="M44" i="13"/>
  <c r="M43" i="13" s="1"/>
  <c r="M125" i="13"/>
  <c r="M124" i="13" s="1"/>
  <c r="M47" i="13"/>
  <c r="M46" i="13" s="1"/>
  <c r="M34" i="13"/>
  <c r="M31" i="13" s="1"/>
  <c r="M143" i="12"/>
  <c r="M476" i="12"/>
  <c r="M110" i="12"/>
  <c r="M45" i="12"/>
  <c r="G662" i="12"/>
  <c r="G525" i="12"/>
  <c r="M354" i="12"/>
  <c r="M353" i="12" s="1"/>
  <c r="M276" i="12"/>
  <c r="M275" i="12" s="1"/>
  <c r="AF747" i="12"/>
  <c r="M714" i="12"/>
  <c r="M713" i="12" s="1"/>
  <c r="M651" i="12"/>
  <c r="M650" i="12" s="1"/>
  <c r="M607" i="12"/>
  <c r="M606" i="12" s="1"/>
  <c r="M586" i="12"/>
  <c r="M585" i="12" s="1"/>
  <c r="M517" i="12"/>
  <c r="M516" i="12" s="1"/>
  <c r="M459" i="12"/>
  <c r="M458" i="12" s="1"/>
  <c r="M408" i="12"/>
  <c r="M407" i="12" s="1"/>
  <c r="M282" i="12"/>
  <c r="M281" i="12" s="1"/>
  <c r="M115" i="12"/>
  <c r="M92" i="12"/>
  <c r="M91" i="12" s="1"/>
  <c r="M734" i="12"/>
  <c r="M731" i="12" s="1"/>
  <c r="M717" i="12"/>
  <c r="M716" i="12" s="1"/>
  <c r="M521" i="12"/>
  <c r="M520" i="12" s="1"/>
  <c r="M412" i="12"/>
  <c r="M411" i="12" s="1"/>
  <c r="M264" i="12"/>
  <c r="M263" i="12" s="1"/>
  <c r="M98" i="12"/>
  <c r="M97" i="12" s="1"/>
  <c r="M35" i="12"/>
  <c r="M30" i="12" s="1"/>
  <c r="G143" i="12"/>
  <c r="M597" i="12"/>
  <c r="M593" i="12" s="1"/>
  <c r="M577" i="12"/>
  <c r="M573" i="12" s="1"/>
  <c r="M556" i="12"/>
  <c r="M550" i="12" s="1"/>
  <c r="M349" i="12"/>
  <c r="M328" i="12" s="1"/>
  <c r="M221" i="12"/>
  <c r="M214" i="12" s="1"/>
  <c r="M13" i="12"/>
  <c r="M8" i="12" s="1"/>
  <c r="I21" i="1"/>
  <c r="I39" i="1"/>
  <c r="I49" i="1" s="1"/>
  <c r="J90" i="1" l="1"/>
  <c r="J94" i="1"/>
  <c r="J98" i="1"/>
  <c r="J102" i="1"/>
  <c r="J67" i="1"/>
  <c r="J79" i="1"/>
  <c r="J82" i="1"/>
  <c r="J95" i="1"/>
  <c r="J86" i="1"/>
  <c r="J103" i="1"/>
  <c r="J72" i="1"/>
  <c r="J80" i="1"/>
  <c r="J70" i="1"/>
  <c r="J106" i="1"/>
  <c r="J88" i="1"/>
  <c r="J74" i="1"/>
  <c r="J110" i="1"/>
  <c r="J96" i="1"/>
  <c r="J108" i="1"/>
  <c r="J87" i="1"/>
  <c r="J85" i="1"/>
  <c r="J69" i="1"/>
  <c r="J77" i="1"/>
  <c r="J93" i="1"/>
  <c r="J101" i="1"/>
  <c r="J66" i="1"/>
  <c r="J78" i="1"/>
  <c r="J75" i="1"/>
  <c r="J71" i="1"/>
  <c r="J100" i="1"/>
  <c r="J83" i="1"/>
  <c r="J91" i="1"/>
  <c r="J99" i="1"/>
  <c r="J107" i="1"/>
  <c r="J68" i="1"/>
  <c r="J76" i="1"/>
  <c r="J84" i="1"/>
  <c r="J92" i="1"/>
  <c r="J104" i="1"/>
  <c r="J65" i="1"/>
  <c r="J73" i="1"/>
  <c r="J81" i="1"/>
  <c r="J89" i="1"/>
  <c r="J97" i="1"/>
  <c r="J105" i="1"/>
  <c r="G24" i="1"/>
  <c r="A27" i="1" s="1"/>
  <c r="A24" i="1"/>
  <c r="J44" i="1"/>
  <c r="J46" i="1"/>
  <c r="J48" i="1"/>
  <c r="J42" i="1"/>
  <c r="J45" i="1"/>
  <c r="J39" i="1"/>
  <c r="J49" i="1" s="1"/>
  <c r="J41" i="1"/>
  <c r="J47" i="1"/>
  <c r="J43" i="1"/>
  <c r="J111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AAA</author>
  </authors>
  <commentList>
    <comment ref="S6" authorId="0" shapeId="0" xr:uid="{FCCD710A-CFE1-4776-B42B-B54F35AFFEA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18CB3BF-5F06-4579-89A4-631B3518FF3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AAA</author>
  </authors>
  <commentList>
    <comment ref="S6" authorId="0" shapeId="0" xr:uid="{89455950-2E85-44A2-9D3A-A1CA458489F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D8DFF3F-CC8F-4320-8475-711F87909E5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AAA</author>
  </authors>
  <commentList>
    <comment ref="S6" authorId="0" shapeId="0" xr:uid="{03D629CD-622F-4B47-809E-48C1712FCAE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2F43D4C-3EDA-493D-9F4E-CA893F70F0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AAA</author>
  </authors>
  <commentList>
    <comment ref="S6" authorId="0" shapeId="0" xr:uid="{1E21F7D8-E4E0-4181-BA76-3A717F8F4B2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E64C623-FA65-41E8-8645-A80FE6366AC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<sst xmlns="http://schemas.openxmlformats.org/spreadsheetml/2006/main" count="4272" uniqueCount="1071">
  <si>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</si>
  <si>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</si>
  <si>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</si>
  <si>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</si>
  <si>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</si>
  <si>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</si>
  <si>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</si>
  <si>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</si>
  <si>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</si>
  <si>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</si>
  <si>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</si>
  <si>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</si>
  <si>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</si>
  <si>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</si>
  <si>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</si>
  <si>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</si>
  <si>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</si>
  <si>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</si>
  <si>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</si>
  <si>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</si>
  <si>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</si>
  <si>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</si>
  <si>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</si>
  <si>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</si>
  <si>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</si>
  <si>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</si>
  <si>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</si>
  <si>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</si>
  <si>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</si>
  <si>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</si>
  <si>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</si>
  <si>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</si>
  <si>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</si>
  <si>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</si>
  <si>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</si>
  <si>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</si>
  <si>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</si>
  <si>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</si>
  <si>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</si>
  <si>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</si>
  <si>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</si>
  <si>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</si>
  <si>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</si>
  <si>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084</t>
  </si>
  <si>
    <t>HORÁCKÉ MUZEUM V NMNM</t>
  </si>
  <si>
    <t>Stavba</t>
  </si>
  <si>
    <t>Stavební objekt</t>
  </si>
  <si>
    <t>01</t>
  </si>
  <si>
    <t>HORÁCKÉ MUZEUM V NMNM - Stavební úpravy</t>
  </si>
  <si>
    <t>02</t>
  </si>
  <si>
    <t>HORÁCKÉ MUZEUM V NMNM - ZTI</t>
  </si>
  <si>
    <t>03</t>
  </si>
  <si>
    <t>HORÁCKÉ MUZEUM V NMNM - ELEKTRO</t>
  </si>
  <si>
    <t>04</t>
  </si>
  <si>
    <t>HORÁCKÉ MUZEUM V NMNM - Slaboproud</t>
  </si>
  <si>
    <t>Celkem za stavbu</t>
  </si>
  <si>
    <t>CZK</t>
  </si>
  <si>
    <t>#POPS</t>
  </si>
  <si>
    <t>Popis stavby: 084 - HORÁCKÉ MUZEUM V NMNM</t>
  </si>
  <si>
    <t>#POPO</t>
  </si>
  <si>
    <t>Popis objektu: 01 - HORÁCKÉ MUZEUM V NMNM - Stavební úpravy</t>
  </si>
  <si>
    <t>#POPR</t>
  </si>
  <si>
    <t>Popis rozpočtu: 01 - HORÁCKÉ MUZEUM V NMNM - Stavební úpravy</t>
  </si>
  <si>
    <t>Popis objektu: 02 - HORÁCKÉ MUZEUM V NMNM - ZTI</t>
  </si>
  <si>
    <t>Popis rozpočtu: 01 - HORÁCKÉ MUZEUM V NMNM - ZTI</t>
  </si>
  <si>
    <t>Popis objektu: 03 - HORÁCKÉ MUZEUM V NMNM - ELEKTRO</t>
  </si>
  <si>
    <t>Popis rozpočtu: 01 - HORÁCKÉ MUZEUM V NMNM - ELEKTRO</t>
  </si>
  <si>
    <t>Popis objektu: 04 - HORÁCKÉ MUZEUM V NMNM - Slaboproud</t>
  </si>
  <si>
    <t>Popis rozpočtu: 01 - HORÁCKÉ MUZEUM V NMNM - Slaboproud</t>
  </si>
  <si>
    <t>Rekapitulace dílů</t>
  </si>
  <si>
    <t>Typ dílu</t>
  </si>
  <si>
    <t>_1</t>
  </si>
  <si>
    <t>Přístroje</t>
  </si>
  <si>
    <t>_12</t>
  </si>
  <si>
    <t>Trubky, krabice, lišty, podparapetní žlaby</t>
  </si>
  <si>
    <t>_13</t>
  </si>
  <si>
    <t>Kabelové žlaby a žebříky</t>
  </si>
  <si>
    <t>_14</t>
  </si>
  <si>
    <t>Kabely a vodiče</t>
  </si>
  <si>
    <t>_15</t>
  </si>
  <si>
    <t>Vypínače a zásuvky</t>
  </si>
  <si>
    <t>_16</t>
  </si>
  <si>
    <t>Rozvaděče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</si>
  <si>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</si>
  <si>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</si>
  <si>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</si>
  <si>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</si>
  <si>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</si>
  <si>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</si>
  <si>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</si>
  <si>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</si>
  <si>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</si>
  <si>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</si>
  <si>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</si>
  <si>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</si>
  <si>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416</t>
  </si>
  <si>
    <t>Podhledy a mezistropy montované lehké</t>
  </si>
  <si>
    <t>42</t>
  </si>
  <si>
    <t>Vodorovné nosné konstrukce</t>
  </si>
  <si>
    <t>5</t>
  </si>
  <si>
    <t>Komunikace</t>
  </si>
  <si>
    <t>6</t>
  </si>
  <si>
    <t>Úpravy povrchu, podlahy</t>
  </si>
  <si>
    <t>61</t>
  </si>
  <si>
    <t>Upravy povrchů vnitřní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</si>
  <si>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</si>
  <si>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</si>
  <si>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</si>
  <si>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</si>
  <si>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</si>
  <si>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</si>
  <si>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</si>
  <si>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</si>
  <si>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</si>
  <si>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</si>
  <si>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</si>
  <si>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</si>
  <si>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</si>
  <si>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</si>
  <si>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</si>
  <si>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</si>
  <si>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</si>
  <si>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</si>
  <si>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</si>
  <si>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44</t>
  </si>
  <si>
    <t>Izolace proti vodě</t>
  </si>
  <si>
    <t>711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</si>
  <si>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</si>
  <si>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</si>
  <si>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</si>
  <si>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</si>
  <si>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</si>
  <si>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</si>
  <si>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</si>
  <si>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</si>
  <si>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762</t>
  </si>
  <si>
    <t>Konstrukce tesařské</t>
  </si>
  <si>
    <t>763</t>
  </si>
  <si>
    <t>Dřevostavby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</si>
  <si>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</si>
  <si>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</si>
  <si>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</si>
  <si>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</si>
  <si>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</si>
  <si>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</si>
  <si>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</si>
  <si>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</si>
  <si>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</si>
  <si>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</si>
  <si>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784</t>
  </si>
  <si>
    <t>Malby</t>
  </si>
  <si>
    <t>799</t>
  </si>
  <si>
    <t>Ostatní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</si>
  <si>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</si>
  <si>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</si>
  <si>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</si>
  <si>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</si>
  <si>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</si>
  <si>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</si>
  <si>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</si>
  <si>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</si>
  <si>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</si>
  <si>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</si>
  <si>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</si>
  <si>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</si>
  <si>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</si>
  <si>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</si>
  <si>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</si>
  <si>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</si>
  <si>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</si>
  <si>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</si>
  <si>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</si>
  <si>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</si>
  <si>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</si>
  <si>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</si>
  <si>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</si>
  <si>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</si>
  <si>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</si>
  <si>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</si>
  <si>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</si>
  <si>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</si>
  <si>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</si>
  <si>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</si>
  <si>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</si>
  <si>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</si>
  <si>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</si>
  <si>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</si>
  <si>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</si>
  <si>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</si>
  <si>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132201112R00</t>
  </si>
  <si>
    <t>Hloubení rýh šířky do 60 cm nad 100 m3, v hornině 3, hloubení strojně</t>
  </si>
  <si>
    <t>m3</t>
  </si>
  <si>
    <t>800-1</t>
  </si>
  <si>
    <t>RTS 25/ II</t>
  </si>
  <si>
    <t>Práce</t>
  </si>
  <si>
    <t>Běžná</t>
  </si>
  <si>
    <t>POL1_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</si>
  <si>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</si>
  <si>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SPI</t>
  </si>
  <si>
    <t>Základové pasy přístavby : 0,8*0,5*(0,84*2+2,15)</t>
  </si>
  <si>
    <t>VV</t>
  </si>
  <si>
    <t>SPU</t>
  </si>
  <si>
    <t>139601102R00</t>
  </si>
  <si>
    <t>Ruční výkop jam, rýh a šachet v hornině 3</t>
  </si>
  <si>
    <t>s přehozením na vzdálenost do 5 m nebo s naložením na ruční dopravní prostředek</t>
  </si>
  <si>
    <t xml:space="preserve">ruční výpomoc : </t>
  </si>
  <si>
    <t>Odkaz na mn. položky pořadí 1 : 1,53200*0,3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</si>
  <si>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</si>
  <si>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</si>
  <si>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</si>
  <si>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>Odkaz na mn. položky pořadí 1 : 1,53200</t>
  </si>
  <si>
    <t>174101102R00</t>
  </si>
  <si>
    <t>Zásyp sypaninou se zhutněním v uzavřených prostorách s urovnáním povrchu zásypu s ručním zhutněním</t>
  </si>
  <si>
    <t>z jakékoliv horniny s uložením výkopku po vrstvách,</t>
  </si>
  <si>
    <t>přístavba : 2,15*0,9*2,85*0,35</t>
  </si>
  <si>
    <t>199000002R00</t>
  </si>
  <si>
    <t>Poplatky za skládku horniny 1- 4, skupina 17 05 04 z Katalogu odpadů</t>
  </si>
  <si>
    <t>Cena dle Pískovny Černovice. www.piskovna-cernovice.cz</t>
  </si>
  <si>
    <t>POP</t>
  </si>
  <si>
    <t>273321321R00</t>
  </si>
  <si>
    <t>Beton základových desek železový třídy C 20/25</t>
  </si>
  <si>
    <t>801-1</t>
  </si>
  <si>
    <t>bez dodávky a uložení výztuže</t>
  </si>
  <si>
    <t>skladba P1 : 3,15*1,2</t>
  </si>
  <si>
    <t>273362021R00</t>
  </si>
  <si>
    <t>Uložení výztuže základových desek ze svařovaných sítí ze svařovaných sítí</t>
  </si>
  <si>
    <t>t</t>
  </si>
  <si>
    <t>včetně distančních prvků</t>
  </si>
  <si>
    <t xml:space="preserve">skladba P1 : </t>
  </si>
  <si>
    <t>deska : 4,44*3,15*1,2/1000</t>
  </si>
  <si>
    <t>mazanina : 2,02*3,15*1,2/1000</t>
  </si>
  <si>
    <t>274313621R00</t>
  </si>
  <si>
    <t>Beton základových pasů prostý třídy C 20/25</t>
  </si>
  <si>
    <t>Včetně dodávky a uložení betonu a kamene.</t>
  </si>
  <si>
    <t>Základové pasy přístavby : 1,6*0,5*(0,84*2+2,15)</t>
  </si>
  <si>
    <t>317941123RT4</t>
  </si>
  <si>
    <t>Osazení ocelových válcovaných nosníků na zdivu včetně dodávky profilu I, výšky 180 mm</t>
  </si>
  <si>
    <t>profilu I, nebo IE, nebo U, nebo UE, nebo L</t>
  </si>
  <si>
    <t xml:space="preserve">nosník I180 : </t>
  </si>
  <si>
    <t>1.13 : 4*22,5*3,8/1000</t>
  </si>
  <si>
    <t>1.09 : 1*22,5*3,8/1000</t>
  </si>
  <si>
    <t>342248140R00</t>
  </si>
  <si>
    <t>Příčky z tvárnic pálených Příčky z tvárnic keramických pálených tloušťky 80 mm, z děrovaných příčkovek, P 10, zděných na tenkovrstvou maltu</t>
  </si>
  <si>
    <t>m2</t>
  </si>
  <si>
    <t>jednoduché nebo příčky zděné do svislé dřevěné, cihelné, betonové nebo ocelové konstrukce na jakoukoliv maltu vápenocementovou (MVC) nebo cementovou (MC),</t>
  </si>
  <si>
    <t xml:space="preserve">1.NP : </t>
  </si>
  <si>
    <t>1.15 : 4,5*(0,4+1,8+0,8)</t>
  </si>
  <si>
    <t>odečet otvorů : -0,8*2,0*2</t>
  </si>
  <si>
    <t>Koeficient rezerva: 0,05</t>
  </si>
  <si>
    <t>342248154R00</t>
  </si>
  <si>
    <t>Příčky z tvárnic pálených Příčky z tvárnic keramických pálených tloušťky 140 mm, z děrovaných příčkovek, P 10, zděných na suchou pěnu</t>
  </si>
  <si>
    <t>1.15 : 3,0*1,6</t>
  </si>
  <si>
    <t>atika : 0,25*(0,9+3,1+0,9)</t>
  </si>
  <si>
    <t>3_R01</t>
  </si>
  <si>
    <t>Restaurátorská obnova původního překladu</t>
  </si>
  <si>
    <t>kus</t>
  </si>
  <si>
    <t>Vlastní</t>
  </si>
  <si>
    <t>Indiv</t>
  </si>
  <si>
    <t>O1 : 1</t>
  </si>
  <si>
    <t>3_R02</t>
  </si>
  <si>
    <t>Restaurátorská obnova klenby pro nadsvětlík dveří</t>
  </si>
  <si>
    <t>D8 : 1</t>
  </si>
  <si>
    <t>3_R03</t>
  </si>
  <si>
    <t>Sanitární příčka vč.dveří 700x2000mm, D11</t>
  </si>
  <si>
    <t xml:space="preserve">Plné hladké překližkové dveře s wc zámkem, klika referenčně M&amp;T Lusy černá : </t>
  </si>
  <si>
    <t>2x krajní pás + dveře komplet : 1</t>
  </si>
  <si>
    <t>3_R04</t>
  </si>
  <si>
    <t>T1 – Konstrukce vstupu, přisazená ke stávajícím vstupním dveří</t>
  </si>
  <si>
    <t>soubor</t>
  </si>
  <si>
    <t>3_R05</t>
  </si>
  <si>
    <t>Instalační předstěna, dřevěný rošt + tepelná izolace, vedení rozvodů</t>
  </si>
  <si>
    <t xml:space="preserve">skladba S1 : </t>
  </si>
  <si>
    <t>dostavba, instalační předstěna : 2,8*0,9</t>
  </si>
  <si>
    <t>342241162R00_R2</t>
  </si>
  <si>
    <t>Zdivo z cihel plných pálených 290 mm</t>
  </si>
  <si>
    <t>Včetně pomocného lešení výšky do 1900 mm a pro zatížení do 1,5 kPa.</t>
  </si>
  <si>
    <t>Dozdívka u opěráku : 0,8*1,0*2,5/2</t>
  </si>
  <si>
    <t>030110115RAA_R</t>
  </si>
  <si>
    <t>Vnitřní monolitická železobetonová stěna tl. 150 mm, oboustranné bednění, výztuž 100 kg/m3, C 20/25</t>
  </si>
  <si>
    <t>Kalkul</t>
  </si>
  <si>
    <t>Agregovaná položka</t>
  </si>
  <si>
    <t>POL2_</t>
  </si>
  <si>
    <t xml:space="preserve">skladba S3, tl. 150 mm : </t>
  </si>
  <si>
    <t>1.14 : 3,1*1,54</t>
  </si>
  <si>
    <t>1.15 : 3,1*1,54</t>
  </si>
  <si>
    <t>342261113R00</t>
  </si>
  <si>
    <t>Příčky z desek sádrokartonových jednoduché opláštění, jednoduchá konstrukce CW 100 tloušťka příčky 125 mm, desky standard, tloušťky 12,5 mm, tloušťka izolace 80 mm, požární odolnost EI 30</t>
  </si>
  <si>
    <t>zřízení nosné konstrukce příčky, vložení tepelné izolace tl. do 5 cm, montáž desek, tmelení spár Q2 a úprava rohů. Včetně dodávek materiálu.</t>
  </si>
  <si>
    <t>PŘ1 : 2,7*1,02</t>
  </si>
  <si>
    <t>411354173R00</t>
  </si>
  <si>
    <t>Podpěrná konstrukce bednění stropů přes 5 do 12 kPa, zřízení</t>
  </si>
  <si>
    <t>výšky do 4 m se zesílením dna bednění podle hodnoty zatížení betonovou směsí a výztuží. Bez pomocného lešení.</t>
  </si>
  <si>
    <t xml:space="preserve">statické zajištění u klenby sklepa : </t>
  </si>
  <si>
    <t>1.07 : 3,5*0,6</t>
  </si>
  <si>
    <t>4_R01</t>
  </si>
  <si>
    <t>Zapravení konstrukcí a otvorů po průrazu stěny a podlahy kvůli odkouření ze sklepa</t>
  </si>
  <si>
    <t>ks</t>
  </si>
  <si>
    <t>viz bourací práce v místnosti 1.07,1.08 a 2.09 - průraz u stropů a stěn : 3</t>
  </si>
  <si>
    <t>342264051RT1</t>
  </si>
  <si>
    <t>Podhled sádrokartonový na zavěšenou ocel. konstr. desky standard tl. 12,5 mm, bez izolace</t>
  </si>
  <si>
    <t>1.13 WC MUŽI – PŘEDSÍŇ : 2,22</t>
  </si>
  <si>
    <t>411321315R00</t>
  </si>
  <si>
    <t>Beton stropů železový stropů deskových, desek plochých střech, desek balkónových, desek hřibových stropů včetně hlavic hřibových sloupů, železový (bez výztuže) třídy C 20/25</t>
  </si>
  <si>
    <t>Skladba St : 1,8*3,15*0,2</t>
  </si>
  <si>
    <t>411351101R00</t>
  </si>
  <si>
    <t>Bednění stropů deskových, balkonových nebo plošných konzol plné, rovné, popř. s náběhy včetně podpěrné konstrukce systémové, včetně podepření, tloušťka stropu 120 mm, zřízení</t>
  </si>
  <si>
    <t>s pomocným lešením</t>
  </si>
  <si>
    <t>Skladba St : 1,8*3,15</t>
  </si>
  <si>
    <t>411351102R00</t>
  </si>
  <si>
    <t>Bednění stropů deskových, balkonových nebo plošných konzol plné, rovné, popř. s náběhy včetně podpěrné konstrukce  , odstranění</t>
  </si>
  <si>
    <t>Odkaz na mn. položky pořadí 24 : 5,95350</t>
  </si>
  <si>
    <t>411351903R00</t>
  </si>
  <si>
    <t>Bednění stropů bednění prostupu plochy do 0,48 m2</t>
  </si>
  <si>
    <t>411354174R00</t>
  </si>
  <si>
    <t>Podpěrná konstrukce bednění stropů přes 5 do 12 kPa, odstranění</t>
  </si>
  <si>
    <t>Odkaz na mn. položky pořadí 27 : 5,95350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</si>
  <si>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</si>
  <si>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</si>
  <si>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</si>
  <si>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Odkaz na mn. položky pořadí 23 : 1,19067*0,12</t>
  </si>
  <si>
    <t>564871111RT2_R</t>
  </si>
  <si>
    <t>Podklad ze štěrkodrti po zhutnění tloušťky 35 cm, štěrkodrť frakce 0-32 mm</t>
  </si>
  <si>
    <t>601011112RT1</t>
  </si>
  <si>
    <t xml:space="preserve">Omítková vrstva na stropech nebo podhledech vrstva jádrová, vápenocementová,  , tloušťka vrstvy 10 mm,  </t>
  </si>
  <si>
    <t>Včetně pomocného lešení.</t>
  </si>
  <si>
    <t>1.14 WC MUŽI : 1</t>
  </si>
  <si>
    <t>1.15 WC INVALIDÉ + ŽENY : 2,88</t>
  </si>
  <si>
    <t>601011147RT2</t>
  </si>
  <si>
    <t xml:space="preserve">Omítková vrstva na stropech nebo podhledech stěrka, sádrová,  , tloušťka vrstvy 3 mm,  </t>
  </si>
  <si>
    <t>601021148RT1</t>
  </si>
  <si>
    <t xml:space="preserve">Omítková vrstva na stropech nebo podhledech stěrka, vápenocementová, filcovaná, tloušťka vrstvy 2 mm,  </t>
  </si>
  <si>
    <t>602011112RT1</t>
  </si>
  <si>
    <t xml:space="preserve">Omítka stěn z hotových směsí vrstva jádrová, vápenocementová,  , tloušťka vrstvy 10 mm,  </t>
  </si>
  <si>
    <t>po jednotlivých vrstvách</t>
  </si>
  <si>
    <t>1.09 : 1,5*(3,03+0,95)</t>
  </si>
  <si>
    <t>1.13 WC MUŽI – PŘEDSÍŇ : 2,35*(2,07+1,17+1,53+0,37+0,54+0,8)</t>
  </si>
  <si>
    <t>odečet otvorů : -(2,0*0,8+2,0*0,9)</t>
  </si>
  <si>
    <t>1.14 WC MUŽI : 2,35*(1,28*2+0,9*2)</t>
  </si>
  <si>
    <t>odečet otvorů : -(2,0*0,9)</t>
  </si>
  <si>
    <t>1.15 WC INVALIDÉ + ŽENY : 2,7*(1,6*2+1,8*2)</t>
  </si>
  <si>
    <t>odečet otvorů : -(0,5*0,5+0,8*2,0)</t>
  </si>
  <si>
    <t>602011141RT1</t>
  </si>
  <si>
    <t xml:space="preserve">Omítka stěn z hotových směsí vrstva štuková, vápenná,  , tloušťka vrstvy 2 mm,  </t>
  </si>
  <si>
    <t>602011147RT2</t>
  </si>
  <si>
    <t xml:space="preserve">Omítka stěn z hotových směsí stěrka, sádrová,  , tloušťka vrstvy 3 mm,  </t>
  </si>
  <si>
    <t>602015102R00</t>
  </si>
  <si>
    <t xml:space="preserve">Omítka stěn z hotových směsí postřik, báze, cementová,  ,  ,  </t>
  </si>
  <si>
    <t>Odkaz na mn. položky pořadí 39 : 42,75400</t>
  </si>
  <si>
    <t>602021148RT1</t>
  </si>
  <si>
    <t xml:space="preserve">Omítka stěn z hotových směsí stěrka, vápenocementová, filcovaná, tloušťka vrstvy 2 mm,  </t>
  </si>
  <si>
    <t>602010111R00</t>
  </si>
  <si>
    <t>Penetrace - provedení podkladního nátěru nebo penetrace, na stěnách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</si>
  <si>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</si>
  <si>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</si>
  <si>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</si>
  <si>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 xml:space="preserve">součet ploch vnitřních dveří dotčených stavbou : </t>
  </si>
  <si>
    <t>1.NP : 1,0*1,8+1,02*1,8+0,9*1,3+0,9*1,77+0,7*1,95*3+1,4*1,8</t>
  </si>
  <si>
    <t>2.NP : 0,91*1,83+0,9*1,84+1,4*1,8</t>
  </si>
  <si>
    <t>611421321R00</t>
  </si>
  <si>
    <t>Oprava vnitřních vápenných omítek stropů železobetonových rovných tvárnicových a kleneb v množství opravované plochy  v množství opravované plochy přes 10 do 30 %, hladkých</t>
  </si>
  <si>
    <t>801-4</t>
  </si>
  <si>
    <t>Včetně pomocného pracovního lešení o výšce podlahy do 1900 mm a pro zatížení do 1,5 kPa.</t>
  </si>
  <si>
    <t xml:space="preserve">30% vyspravení omítky po elektroinstalaci a stav. úpravách : </t>
  </si>
  <si>
    <t>1.01 MÁZHAUS : 63,56</t>
  </si>
  <si>
    <t>1.07 KANCELÁŘ : 30,74</t>
  </si>
  <si>
    <t>1.08 ZÁZEMÍ NÁVŠTĚVNÍKŮ : 35,35</t>
  </si>
  <si>
    <t>1.09 SCHODIŠTĚ : 16,98</t>
  </si>
  <si>
    <t>1.10 WC ZAMĚSTNANCI : 1,09</t>
  </si>
  <si>
    <t>1.11 WC – PŘEDSÍŇ : 1,49</t>
  </si>
  <si>
    <t>1.12 ÚKLID : 1,5</t>
  </si>
  <si>
    <t>2.09 EXPOZICE : 10,81</t>
  </si>
  <si>
    <t>2.10 STUDOVNA : 15,2</t>
  </si>
  <si>
    <t>612421331R00</t>
  </si>
  <si>
    <t>Oprava vnitřních vápenných omítek stěn v množství opravované plochy přes 10 do 30 %,  štukových</t>
  </si>
  <si>
    <t xml:space="preserve">vyspravení omítky po elektroinstalaci a stav. úpravách : </t>
  </si>
  <si>
    <t>1.01 MÁZHAUS : 3,0*(15,375+0,6*2+1,65+1,2*2+2,91+9,4+1,6+5,6+0,5+0,4)</t>
  </si>
  <si>
    <t>odečet otvorů : -(1,0*1,8+0,9*1,8+1,52*2,53+1,0*0,95+0,9*1,93+1,0*1,8)</t>
  </si>
  <si>
    <t>1.07 KANCELÁŘ : 3,0*(4,2+7,13+4,46+7,08)</t>
  </si>
  <si>
    <t>odečet otvorů : -(1,0*1,8+1,0*1,7*2+0,41*1,0*2+1,0*1,0)</t>
  </si>
  <si>
    <t>1.08 ZÁZEMÍ NÁVŠTĚVNÍKŮ : 3,0*(4,485+0,3*2+7,64+4,8+7,51)</t>
  </si>
  <si>
    <t>odečet otvorů : -(0,9*1,8+1,0*1,7)</t>
  </si>
  <si>
    <t>1.09 SCHODIŠTĚ : 4,45*2,68+6,5+4,5+22,08+27,5+3,3*4,0</t>
  </si>
  <si>
    <t>odečet otvorů : -(1,52*2,53+0,7*1,95+2,4*1,2)</t>
  </si>
  <si>
    <t>1.11 WC – PŘEDSÍŇ : 0,5*2,0</t>
  </si>
  <si>
    <t>1.12 ÚKLID : 0,5*(1,0*2+1,43*2)</t>
  </si>
  <si>
    <t>2.09 EXPOZICE : 3,0*(1,59*2+4,16)</t>
  </si>
  <si>
    <t>odečet otvorů : -(1,0*1,84+0,9*1,83)</t>
  </si>
  <si>
    <t>2.10 STUDOVNA : 3,0*(3,39*2+4,16)</t>
  </si>
  <si>
    <t>odečet otvorů : -1,0*1,75</t>
  </si>
  <si>
    <t>612425931R00</t>
  </si>
  <si>
    <t>Omítka vápenná vnitřního ostění omítkou štukovou</t>
  </si>
  <si>
    <t>okenního nebo dveřního, z pomocného pracovního lešení o výšce podlahy do 1900 mm a pro zatížení do 1,5 kPa,</t>
  </si>
  <si>
    <t>O1 – Nová omítka špalet obnoveného okna mázhausu bude vápenná (popřípadě mírně nastavovaná vápenocementová – maximální podíl cementu do 5 % celkového složení).</t>
  </si>
  <si>
    <t>O1 : 0,45*(0,95*2+0,75)</t>
  </si>
  <si>
    <t>61_R01</t>
  </si>
  <si>
    <t>Omítka vnitřního ostění - mikrocementová stěrka</t>
  </si>
  <si>
    <t>O2 : 0,5*4*0,16</t>
  </si>
  <si>
    <t>610991111R00_R</t>
  </si>
  <si>
    <t>Zakrývání výplní exponátů</t>
  </si>
  <si>
    <t>622434115RT1</t>
  </si>
  <si>
    <t xml:space="preserve">Omítkový sanační systém pro vnější zdivo sanační postřik, sanační jádrová odvlhčovací omítka tl. 25 mm, speciální štuková omítka tl. 2,5 mm,  </t>
  </si>
  <si>
    <t>635111041R00_R</t>
  </si>
  <si>
    <t>Desky Fermacell Powerpanel H2O,desky 25 mm, včetně omítky a hydrofobního nátěru</t>
  </si>
  <si>
    <t>Umístění okrajových pásků, úprava dílců na potřebný rozměr, položení jedné vrstvy ze dvou podlahových dílců (včechny dílce jsou slepeny k sobě už od výrobce), lepení spojů, sešroubování v místě spojů, zatmelení spár. Použití do dočasně a krátkodobě vlhkých prostor.</t>
  </si>
  <si>
    <t>krytí u opěráku : 1,0*1,2</t>
  </si>
  <si>
    <t>ON_R1</t>
  </si>
  <si>
    <t>Oprava a omítnutí kamenného opěráku tras-vápennou omítkou, vč. penetračního a vápenného nátěru</t>
  </si>
  <si>
    <t>Barevný nátěr fasády bude pouze vysoce paropropustný - vápenný, který vykazuje hodnoty Sd max. 0,01 m. : 1</t>
  </si>
  <si>
    <t>631312411RM1</t>
  </si>
  <si>
    <t xml:space="preserve">Mazanina z betonu prostého tl. přes 50 do 80 mm třídy C 8/10 ,  </t>
  </si>
  <si>
    <t>(z kameniva) hlazená dřevěným hladítkem</t>
  </si>
  <si>
    <t>Včetně vytvoření dilatačních spár, bez zaplnění.</t>
  </si>
  <si>
    <t>skladba P1 : 0,06*3,15*1,2</t>
  </si>
  <si>
    <t>64_R01</t>
  </si>
  <si>
    <t>Oprava dveří očištění, servis, barevná korekce, korekce svrchního kování</t>
  </si>
  <si>
    <t xml:space="preserve">bude upřesněno dle individuální potřeby všech dveří : </t>
  </si>
  <si>
    <t>1.NP : 1,0*1,8+1,02*1,8+0,9*1,3+0,9*1,77+0,7*1,95*3</t>
  </si>
  <si>
    <t>2.NP : 0,91*1,83+0,9*1,84</t>
  </si>
  <si>
    <t>64_R02</t>
  </si>
  <si>
    <t>Výměna skla u celoskleněných dveří D3</t>
  </si>
  <si>
    <t>64_R03</t>
  </si>
  <si>
    <t>Přesazení stávajících dveří na vnitřní líc zdiva, vybourání a přezdění otvoru s obnovením klenby, očištění a doplnění omítek, opětovné osazení dveří</t>
  </si>
  <si>
    <t>64_R04</t>
  </si>
  <si>
    <t>D2 - Celoskleněné dveře, dvoukřídlé, izolační</t>
  </si>
  <si>
    <t>64_R05</t>
  </si>
  <si>
    <t>D7 – Protipožární dveře, dvoukřídlé</t>
  </si>
  <si>
    <t>64_R06</t>
  </si>
  <si>
    <t>D9 – Plné hladké překližkové dveře s nadsvětlíkem</t>
  </si>
  <si>
    <t>64_R07</t>
  </si>
  <si>
    <t>D10 – Plné hladké překližkové dveře s nadsvětlíkem, bezbariérové</t>
  </si>
  <si>
    <t>64_R08</t>
  </si>
  <si>
    <t>D13 – Historizující kazetové protipožární dveře (EI30)</t>
  </si>
  <si>
    <t>64_R10</t>
  </si>
  <si>
    <t>Protipožární úprava stávajícího prvku – nátěr, těsnění, kování</t>
  </si>
  <si>
    <t>64_R11</t>
  </si>
  <si>
    <t>O1 – Bezrámové okno s integrovaným elektrickým vytápěním</t>
  </si>
  <si>
    <t>64_R12</t>
  </si>
  <si>
    <t>O2 – Dřevěné otvíravé okno, dvojsklo, EURO 68</t>
  </si>
  <si>
    <t>Dřevěné eurookno, rám tl. 68 mm, izolační dvojsklo, panty nerez, povrchový nátěr</t>
  </si>
  <si>
    <t>64_R13</t>
  </si>
  <si>
    <t>PŘ4 – Prosklená příčka se vstupem, dřevěná rámová konstrukce</t>
  </si>
  <si>
    <t>Dřevěná rámová konstrukce, prosklení ESG 8 mm, dveře D14 včetně kování, povrch lak : 3,2*4,6</t>
  </si>
  <si>
    <t>64_R14</t>
  </si>
  <si>
    <t>D15 – Protipožární úprava stávajícího prvku</t>
  </si>
  <si>
    <t>648952421RT3_R</t>
  </si>
  <si>
    <t>Osazení parapetních desek dřevěných š. do 50 cm, včetně dodávky parapetní desky</t>
  </si>
  <si>
    <t>m</t>
  </si>
  <si>
    <t>O3 : 1,6</t>
  </si>
  <si>
    <t>938907122R00_R</t>
  </si>
  <si>
    <t>Čištění podlah od prachu, nečistot a zbytků nátěrů</t>
  </si>
  <si>
    <t>Nedokončená</t>
  </si>
  <si>
    <t>MÁZHAUS : 63,56</t>
  </si>
  <si>
    <t>KANCELÁŘ : 30,74</t>
  </si>
  <si>
    <t>ZÁZEMÍ NÁVŠTĚVNÍKŮ : 35,35</t>
  </si>
  <si>
    <t>SCHODIŠTĚ : 16,98</t>
  </si>
  <si>
    <t>941940031RAC</t>
  </si>
  <si>
    <t>Lešení lehké fasádní šířky do 1 m, výšky do 10 m, montáž, demontáž, doprava do 10 km, pronájem na 3 měsíce</t>
  </si>
  <si>
    <t>AP-HSV</t>
  </si>
  <si>
    <t>montáž, demontáž a pronájem lešení včetně přesunu hmot na staveništi a dopravy (odvozu i dovozu) na stavbu  tam i zpět.</t>
  </si>
  <si>
    <t>250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</si>
  <si>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</si>
  <si>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</si>
  <si>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1.02 EXPOZICE – VSTUP : 5,08</t>
  </si>
  <si>
    <t>1.03 EXPOZICE – KRAJINA : 16,56</t>
  </si>
  <si>
    <t>1.04 EXPOZICE – SVĚTNICE : 32,25</t>
  </si>
  <si>
    <t>1.05 EXPOZICE : 57,63</t>
  </si>
  <si>
    <t>1.06 SCHODIŠTĚ : 5,93</t>
  </si>
  <si>
    <t>1.16 ZÁDVEŘÍ : 3,8</t>
  </si>
  <si>
    <t>952901110R00_R1</t>
  </si>
  <si>
    <t>Očištění, servis, barevná korekce, korekce svrchního kování dveří</t>
  </si>
  <si>
    <t xml:space="preserve">dveře dotčené stavbou : </t>
  </si>
  <si>
    <t>1.NP : 5</t>
  </si>
  <si>
    <t>962023391R00</t>
  </si>
  <si>
    <t>Bourání zdiva nadzákladového kamenného smíšeného na jakoukoliv maltu vápenou nebo vápenocementovou</t>
  </si>
  <si>
    <t>801-3</t>
  </si>
  <si>
    <t>nebo vybourání otvorů průřezové plochy přes 4 m2 ve zdivu nadzákladovém, včetně pomocného lešení o výšce podlahy do 1900 mm a pro zatížení do 1,5 kPa  (150 kg/m2),</t>
  </si>
  <si>
    <t>nosná vnější stěna u 1.13 : 0,7*3,15*3,15</t>
  </si>
  <si>
    <t>venkovní vnější stěna u 1.13 : 1,0*2,6*5,9/2</t>
  </si>
  <si>
    <t>nika-hydrant 1.09 : 0,8*0,35*0,8</t>
  </si>
  <si>
    <t>nika-hydrant 2.06 : 0,8*0,35*0,8</t>
  </si>
  <si>
    <t>průraz stěny a podlahy kvůli odkouření ze sklepa 1.07 : 3,6*0,6*1,0+0,4*0,4*2,0+0,6*1,0*0,8</t>
  </si>
  <si>
    <t>962031116R00</t>
  </si>
  <si>
    <t>Bourání příček z cihel pálených plných, tloušťky 140 mm</t>
  </si>
  <si>
    <t>nebo vybourání otvorů průřezové plochy přes 4 m2 v příčkách, včetně pomocného lešení o výšce podlahy do 1900 mm a pro zatížení do 1,5 kPa  (150 kg/m2),</t>
  </si>
  <si>
    <t>1.09/1.13 : 3,03*4,5</t>
  </si>
  <si>
    <t>odečet otvorů : -(1,5*2,0)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</si>
  <si>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</si>
  <si>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</si>
  <si>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</si>
  <si>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968062246R00</t>
  </si>
  <si>
    <t>Vybourání dřevěných rámů oken jednoduchých, plochy do 4 m2</t>
  </si>
  <si>
    <t>včetně pomocného lešení o výšce podlahy do 1900 mm a pro zatížení do 1,5 kPa  (150 kg/m2),</t>
  </si>
  <si>
    <t xml:space="preserve">Vybourání otoru v celém rozsahu zazdívky : </t>
  </si>
  <si>
    <t>1.01 Mázhaus : 1,0*0,95</t>
  </si>
  <si>
    <t>968062456R00</t>
  </si>
  <si>
    <t>Vybourání dřevěných rámů dveřních zárubní, plochy přes 2 m2</t>
  </si>
  <si>
    <t>1.09/1.13 : 1,5*2,0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</si>
  <si>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</si>
  <si>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</si>
  <si>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1.09 Schodiště : 1,1*2,0</t>
  </si>
  <si>
    <t>972054691R00</t>
  </si>
  <si>
    <t>Vybourání otvorů ve stropech nebo klenbách železobetonových plochy do 4 m2, tloušťky přes 81 mm</t>
  </si>
  <si>
    <t>bez odstranění podlahy a násypu,</t>
  </si>
  <si>
    <t xml:space="preserve">průraz stěny a podlahy kvůli odkouření ze sklepa : </t>
  </si>
  <si>
    <t>2.NP : 0,8*0,6*0,6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</si>
  <si>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</si>
  <si>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</si>
  <si>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</si>
  <si>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1.10 WC ZAMĚSTNANCI : 2,0*(1,32*2+0,83*2)</t>
  </si>
  <si>
    <t>odečet otvorů : -(0,7*1,95)</t>
  </si>
  <si>
    <t>1.11 WC – PŘEDSÍŇ : 2,0*(1,2*2+1,24*2)</t>
  </si>
  <si>
    <t>odečet otvorů : -(0,7*1,2+0,7*1,95*3)</t>
  </si>
  <si>
    <t>1.12 ÚKLID : 2,0*(1,0*2+1,43*2)</t>
  </si>
  <si>
    <t>965081713RT1_R</t>
  </si>
  <si>
    <t>Bourání dlažeb keramických tl.15 mm, nad 1 m2 ručně, dlaždice keramické</t>
  </si>
  <si>
    <t xml:space="preserve">viz PŮDORYS 1NP : </t>
  </si>
  <si>
    <t>1.01 Mázhaus : 2,8*1,55</t>
  </si>
  <si>
    <t>1.08 Kancelář : 33,35</t>
  </si>
  <si>
    <t>1.09 Schodiště : 0,82*1,1</t>
  </si>
  <si>
    <t>1.13 Knihovna : 6,08</t>
  </si>
  <si>
    <t>1.10 WC zaměstnanci : 1,09</t>
  </si>
  <si>
    <t>1.11 WC předsíň : 1,49</t>
  </si>
  <si>
    <t>1.12 Úklid : 1,5</t>
  </si>
  <si>
    <t>998011003R00</t>
  </si>
  <si>
    <t>Přesun hmot pro budovy s nosnou konstrukcí zděnou výšky přes 12 do 24 m</t>
  </si>
  <si>
    <t>Přesun hmot</t>
  </si>
  <si>
    <t>POL7_</t>
  </si>
  <si>
    <t>přesun hmot pro budovy občanské výstavby (JKSO 801), budovy pro bydlení (JKSO 803) budovy pro výrobu a služby (JKSO 812) s nosnou svislou konstrukcí zděnou z cihel nebo tvárnic nebo kovovou</t>
  </si>
  <si>
    <t>631571005R00</t>
  </si>
  <si>
    <t>Násyp  z kameniva  z kačírku frakce 22-32 mm</t>
  </si>
  <si>
    <t>pod mazaniny a dlažby, popř. na plochých střechách, vodorovný nebo ve spádu, s udusáním a urovnáním povrchu,</t>
  </si>
  <si>
    <t>Skladba St : 0,05*0,9*3,15</t>
  </si>
  <si>
    <t>711757288R00</t>
  </si>
  <si>
    <t>Provedení detailů samolepicím pásem  prostup průměru do 200 mm</t>
  </si>
  <si>
    <t>800-711</t>
  </si>
  <si>
    <t>včetně dodávky samolepicího pásu</t>
  </si>
  <si>
    <t>prostup u atiky : 1</t>
  </si>
  <si>
    <t>712391171RZ7</t>
  </si>
  <si>
    <t>Textílie na střechách do 10° podkladní, včetně dodávky netkané sklovláknité textílie plošné hmotnosti 120 g/m2</t>
  </si>
  <si>
    <t>Skladba St : 0,9*3,15</t>
  </si>
  <si>
    <t>713121211RT4</t>
  </si>
  <si>
    <t>Montáž tepelné izolace podlah  Izolace podlah tepelná lepená, tloušťky 100 mm, jednovrstvá</t>
  </si>
  <si>
    <t>800-713</t>
  </si>
  <si>
    <t>713141312R00</t>
  </si>
  <si>
    <t>Montáž tepelné izolace plochých střech jednovrstvé, tloušťky do 160 mm na kotvy</t>
  </si>
  <si>
    <t>713191100RT9</t>
  </si>
  <si>
    <t>Izolace tepelné běžných konstrukcí - doplňky položení separační fólie, včetně dodávky PE fólie</t>
  </si>
  <si>
    <t>Skladba St, 2 vrstvy : 0,9*3,15*2</t>
  </si>
  <si>
    <t>762441111RU2</t>
  </si>
  <si>
    <t>Obložení atiky s dodávkou dřevoštěpkových desek, tloušťky 18 mm, 1 vrstva, upevnění přibíjením</t>
  </si>
  <si>
    <t>800-762</t>
  </si>
  <si>
    <t>atika : 0,4*(0,8*2+3,2)</t>
  </si>
  <si>
    <t>417387168R00_R</t>
  </si>
  <si>
    <t>Ztužující věnec atiky tl. 200 mm, tl. 250 mm</t>
  </si>
  <si>
    <t>712311101RT1</t>
  </si>
  <si>
    <t>Provedení povlakové krytiny střech do 10°, asfaltovým penetračním nátěrem 1x nátěr - nátěr ve specifikaci DEKPRIMER</t>
  </si>
  <si>
    <t>712341559RV1_R</t>
  </si>
  <si>
    <t>Provedení povlakové krytiny střech do 10°, asfaltovými pásy, přitavení celoplošně 1 vrstva - včetně dodávky Elastek 50 GARDEN</t>
  </si>
  <si>
    <t>998712102R00</t>
  </si>
  <si>
    <t>Přesun hmot pro povlakové krytiny, výšky do 12 m</t>
  </si>
  <si>
    <t>POL1_7</t>
  </si>
  <si>
    <t>283755505R</t>
  </si>
  <si>
    <t>Výrobek izolační pro budovy z polyurethanové pěny - PIR; tvar: deska; tl = 140 mm; OH = 32 kg/m3; lambda = 0,022 W/(m.K); pevnost v tlaku = 100 kPa; povrchová úprava: oboustranně Al fólie</t>
  </si>
  <si>
    <t>SPCM</t>
  </si>
  <si>
    <t>Specifikace</t>
  </si>
  <si>
    <t>POL3_</t>
  </si>
  <si>
    <t>60725014R</t>
  </si>
  <si>
    <t>Deska z plochých třísek (OSB) typ: 3; tl = 18,0 mm; povrch: nebroušený; hrana: rovná</t>
  </si>
  <si>
    <t>Koeficient prořez: 0,1</t>
  </si>
  <si>
    <t>711112001RT1</t>
  </si>
  <si>
    <t>Provedení izolace proti zemní vlhkosti natěradly za studena na ploše svislé, včetně pomocného lešení o výšce podlahy do 1900 mm a pro zatížení do 1,5 kPa. nátěrem penetračním, 1x nátěr, materiál ve specifikaci</t>
  </si>
  <si>
    <t>skladba S3 : 3,825*1,0</t>
  </si>
  <si>
    <t>711142559RY1</t>
  </si>
  <si>
    <t>Provedení izolace proti zemní vlhkosti pásy přitavením svislá, 1 vrstva, s dodávkou izolačního pásu se skleněnou nebo polyesterovou vložkou, s minerálním posypem</t>
  </si>
  <si>
    <t>711141559RY2</t>
  </si>
  <si>
    <t>Provedení izolace proti vlhkosti na ploše vodorovné, asfaltovými pásy přitavením 1 vrstva - včetně dod. Glastek 40 special mineral</t>
  </si>
  <si>
    <t>Provedení očištění povrchu a natavení jedné vrstvy modifikovaného asfaltového pásu včetně dodávky materiálů.</t>
  </si>
  <si>
    <t>Koeficient rezerva+překrytí: 0,15</t>
  </si>
  <si>
    <t>11162512R_R</t>
  </si>
  <si>
    <t>Emulze asfaltová Dekprimer</t>
  </si>
  <si>
    <t xml:space="preserve">0,4kg/m2 : </t>
  </si>
  <si>
    <t>skladba P1 : 3,15*1,2*0,4/1000</t>
  </si>
  <si>
    <t>skladba S3 : 3,825*1,0*0,4/1000</t>
  </si>
  <si>
    <t>skladba St : 0,9*3,15*0,4/1000</t>
  </si>
  <si>
    <t>713134211RK5</t>
  </si>
  <si>
    <t>Montáž tepelné izolace stropů parotěsná zábrana na stěny s přelepením spojů, včetně dodávky fólie</t>
  </si>
  <si>
    <t xml:space="preserve">skladba S1, S2 : </t>
  </si>
  <si>
    <t>dostavba : 3,0*2,85</t>
  </si>
  <si>
    <t>Koeficient rezerva+krytí: 0,15</t>
  </si>
  <si>
    <t>713121111RT1</t>
  </si>
  <si>
    <t>Montáž tepelné izolace podlah  jednovrstvá, bez dodávky materiálu</t>
  </si>
  <si>
    <t>713131131RT4</t>
  </si>
  <si>
    <t>Montáž tepelné izolace stěn lepením, cementovým lepidlem s vlákny</t>
  </si>
  <si>
    <t>Očištění povrchu stěny od prachu, nařezání izolačních desek na požadovaný rozměr, nanesení lepicího tmelu, osazení desek.</t>
  </si>
  <si>
    <t>713135112RS2</t>
  </si>
  <si>
    <t>Montáž tepelné izolace stěn Montáž difúzní fólie do stěn (dřevostaveb) s přelepením spojů, včetně dodávky fólie a spojovací pásky</t>
  </si>
  <si>
    <t>dostavba : 3,0*(3,15+0,9)</t>
  </si>
  <si>
    <t>713161703R00_R</t>
  </si>
  <si>
    <t>Montáž tepelné izolace, PIR desky s nakašírovanou dřevitou deskou, kotvením</t>
  </si>
  <si>
    <t>283754558R</t>
  </si>
  <si>
    <t>Výrobek izolační pro budovy z extrudovaného polystyrenu (XPS) tvar: deska; tl = 100 mm; lambda = 0,035 W/(m.K); pevnost v tlaku = 300 kPa</t>
  </si>
  <si>
    <t>283755502R</t>
  </si>
  <si>
    <t>Výrobek izolační pro budovy z polyurethanové pěny - PIR; tvar: deska; tl = 80 mm; OH = 32 kg/m3; lambda = 0,022 W/(m.K); pevnost v tlaku = 100 kPa; povrchová úprava: oboustranně Al fólie</t>
  </si>
  <si>
    <t xml:space="preserve">5% rezerva : </t>
  </si>
  <si>
    <t>Odkaz na mn. položky pořadí 100 : 3,82500*1,05</t>
  </si>
  <si>
    <t>63151412R</t>
  </si>
  <si>
    <t>Výrobek izolační pro budovy z minerální vlny (MW) tvar: deska; tl = 160 mm; OH = 40 kg/m3; lambda = 0,035 W/(m.K)</t>
  </si>
  <si>
    <t>998713102R00</t>
  </si>
  <si>
    <t>Přesun hmot pro izolace tepelné v objektech výšky do 12 m</t>
  </si>
  <si>
    <t>50 m vodorovně</t>
  </si>
  <si>
    <t>721231114RT4</t>
  </si>
  <si>
    <t>Střešní vtoky vtok pro střechu s povlakovou krytinou, střecha zateplená, výška izolace do 300 mm, D 75, 110, 125 mm, včetně dodávky materiálu</t>
  </si>
  <si>
    <t>800-721</t>
  </si>
  <si>
    <t>plochá střecha dostavby : 1</t>
  </si>
  <si>
    <t>722254111R00_R</t>
  </si>
  <si>
    <t>Montáž hydrantové skříně s dvířky D+M</t>
  </si>
  <si>
    <t>1.09 dvířka se zdvojenými dvířky zapláštěna do niky : 1</t>
  </si>
  <si>
    <t>2.06 dvířka provedena v bílém minimalistickém provedení se zdvojenými dvířky : 1</t>
  </si>
  <si>
    <t>762431230RT2</t>
  </si>
  <si>
    <t>Obložení stěn s dodávkou  sádrokartonem, tloušťky 12,5 mm</t>
  </si>
  <si>
    <t>762431130RT3_R</t>
  </si>
  <si>
    <t>Montáž dřevovláknitých desek</t>
  </si>
  <si>
    <t>762431220R00_R</t>
  </si>
  <si>
    <t>Montáž obložení stěn březovou překližkou 4 mm, včetně roštu</t>
  </si>
  <si>
    <t>T3 : 2,53*(0,95*2+3,03)</t>
  </si>
  <si>
    <t>762524104RT2_R</t>
  </si>
  <si>
    <t>Položení podlah z prken, vč. dodávky selské prkno – třívrstvá parketa s dubovou dýhou tl. min. 3 mm</t>
  </si>
  <si>
    <t>607150103R</t>
  </si>
  <si>
    <t>Výrobek izolační pro budovy z dřevovlákna (WF) tvar: deska; tl = 60 mm; OH = 165 kg/m3; lambda = 0,043 W/(m.K); pevnost v tlaku = 100 kPa; TR 10,0 kPa</t>
  </si>
  <si>
    <t>Koeficient rezerva+prořez: 0,05</t>
  </si>
  <si>
    <t>998762202R00</t>
  </si>
  <si>
    <t>Přesun hmot pro konstrukce tesařské v objektech výšky do 12 m</t>
  </si>
  <si>
    <t>763612231RW6</t>
  </si>
  <si>
    <t>Montáž obložení stěn, z desek tl. nad 18 mm, na sraz, šroubováním, včetně dodávky desky dřevoštěpkové</t>
  </si>
  <si>
    <t>800-763</t>
  </si>
  <si>
    <t>vč. dodávky a montáže spojovacího materiálu</t>
  </si>
  <si>
    <t>763712211R00</t>
  </si>
  <si>
    <t>Montáž svislé konstrukce do 10 m výšky římsy plnostěnné sloupy (mimo rámových), sloupky, paždíky, zavětrovací prvky  průřezové plochy do 150 cm2</t>
  </si>
  <si>
    <t>sloupky 6x16 cm 6ks : 6*3,0</t>
  </si>
  <si>
    <t>763_R01</t>
  </si>
  <si>
    <t>T2 – Nové infocentrum, dřevěná trámková konstrukce opláštěná překližkou</t>
  </si>
  <si>
    <t>kompl</t>
  </si>
  <si>
    <t>Dodávka a montáž trámkové konstrukce 100×100 mm, vyplnění PUR/min. izolačním materiálem, oboustranné opláštění 2× OSB + březová překližka 4 mm s PU lakem, akustická izolace, kotvení do stávajících konstrukcí, otvory pro budoucí elektroinstalaci, dokončovací práce.</t>
  </si>
  <si>
    <t>974054712R00_R</t>
  </si>
  <si>
    <t>Vyřezání otvoru ve stěně 0,5m2</t>
  </si>
  <si>
    <t>60515815R</t>
  </si>
  <si>
    <t>Dřevo konstrukční rostlé (KVH) dřevina: SM; tl = 60,0 mm; š = 160 mm; dl = 5 000 mm; nepohledové (NSi); tř. pevnosti C24</t>
  </si>
  <si>
    <t>sloupky 6x16 cm 6ks : 6*3,0*0,16*0,06</t>
  </si>
  <si>
    <t>60725016R</t>
  </si>
  <si>
    <t>Deska z plochých třísek (OSB) typ: 3; tl = 22,0 mm; povrch: nebroušený; hrana: rovná</t>
  </si>
  <si>
    <t>Odkaz na mn. položky pořadí 113 : 8,55000*1,1</t>
  </si>
  <si>
    <t>998763101R00</t>
  </si>
  <si>
    <t>Přesun hmot dřevostaveb v objektech výšky do 6 m</t>
  </si>
  <si>
    <t>764333230R00</t>
  </si>
  <si>
    <t>Lemování z pozinkovaného plechu výroba a montáž lemování zdí  na plochých střechách včetně rohů, spojů, lišt a dilatací, rš 330 mm</t>
  </si>
  <si>
    <t>800-764</t>
  </si>
  <si>
    <t>atika : 0,8*2+3,2</t>
  </si>
  <si>
    <t>764373111R00_R</t>
  </si>
  <si>
    <t>Trubka svodová z Al profilu ProRin Al, DN 50, délky 3 m, napojení na střešní vpusť, zapravení</t>
  </si>
  <si>
    <t xml:space="preserve"> včetně těsnícího kroužku.</t>
  </si>
  <si>
    <t>764530460R00_R</t>
  </si>
  <si>
    <t>Oplechování opěráku z TiZn plechu, rš 750 mm</t>
  </si>
  <si>
    <t>998764102R00</t>
  </si>
  <si>
    <t>Přesun hmot pro konstrukce klempířské v objektech výšky do 12 m</t>
  </si>
  <si>
    <t>766_R</t>
  </si>
  <si>
    <t>T3 - opláštění niky, březová překližka 4mm, včetně podkladního roštu</t>
  </si>
  <si>
    <t xml:space="preserve">T3 opláštění niky : </t>
  </si>
  <si>
    <t>1.09 : 2,53*(1,32*2+3,03)</t>
  </si>
  <si>
    <t>odečet otvorů : -(0,8*2,3*2)</t>
  </si>
  <si>
    <t>766825121R00_R</t>
  </si>
  <si>
    <t>Montáž vestavěné skříně 2křídlové policové, dodávka + montáž</t>
  </si>
  <si>
    <t>767422111R00</t>
  </si>
  <si>
    <t>Montáž opláštění Montáž kovové fasády práce oceňované na běžný metr, montáž oplechování atiky</t>
  </si>
  <si>
    <t>800-767</t>
  </si>
  <si>
    <t>Odkaz na mn. položky pořadí 120 : 4,80000</t>
  </si>
  <si>
    <t>767_R01</t>
  </si>
  <si>
    <t>Z1 – Mříž, řemeslný kovářský výrobek pojednaný v kovářské černi, z čtvercových profilů, dodávka a montáž</t>
  </si>
  <si>
    <t>553449086R</t>
  </si>
  <si>
    <t>oplechování ke zdi kónické; ocel, žárové zinkování; tl. 0,5 mm; povrch. úprava polyest. nátěr mat; rš = 480 mm; l = 2 000 mm</t>
  </si>
  <si>
    <t>998767102R00</t>
  </si>
  <si>
    <t>Přesun hmot pro kovové stavební doplňk. konstrukce v objektech výšky do 12 m</t>
  </si>
  <si>
    <t>771575107RT1</t>
  </si>
  <si>
    <t>Montáž podlah z dlaždic keramických 200 x 200 mm, režných nebo glazovaných, hladkých, kladených do flexibilního tmele</t>
  </si>
  <si>
    <t>800-771</t>
  </si>
  <si>
    <t xml:space="preserve">Keramická dlažba, historizující 200x200mm, modro-šedý podklad s rostlinným dekorem : </t>
  </si>
  <si>
    <t xml:space="preserve">Koeficient rezerva: </t>
  </si>
  <si>
    <t>771575109R00</t>
  </si>
  <si>
    <t>Montáž podlah z dlaždic keramických 300 x 300 mm, režných nebo glazovaných, hladkých, kladených do flexibilního tmele</t>
  </si>
  <si>
    <t xml:space="preserve">Zachování stávající podlahy, možné doplnění materiálem vybouraným z 1.08 : </t>
  </si>
  <si>
    <t>1.09 SCHODIŠTĚ - 30% : 16,98*0,3</t>
  </si>
  <si>
    <t>781475116RT2</t>
  </si>
  <si>
    <t>Montáž obkladů vnitřních z dlaždic keramických 300 x 300 mm,  , kladených do flexibilního tmele</t>
  </si>
  <si>
    <t>1.07 Obklad niky kuchyňské linky (zadní + boční stěny) : 0,7*(0,42+1,015+0,42+1,72)</t>
  </si>
  <si>
    <t>774412111R</t>
  </si>
  <si>
    <t>Obklad fasády svislý z prken modřínových jemně řezaných, tl. 25 mm, přibitý na rošt 30/50, včetně nátěru a těsnících a ochranných prvlů</t>
  </si>
  <si>
    <t>skladba S1, S2, S3 : 3,825*(1,0+3,4)</t>
  </si>
  <si>
    <t>59760987R</t>
  </si>
  <si>
    <t>Dlažba keramická typ: čtvercový; s glazurou (GL); dl = 198 mm; š = 198 mm; tl = 10,0 mm; nasákavost = 0,5 %; mrazuvzdorná; protiskluznost: R10</t>
  </si>
  <si>
    <t>POL3_0</t>
  </si>
  <si>
    <t xml:space="preserve">Keramická dlažba : </t>
  </si>
  <si>
    <t xml:space="preserve">Keramická dlažba historizující 200x200mm, modro-šedý podklad s rostlinným dekorem : </t>
  </si>
  <si>
    <t>Koeficient rezerva+prořez: 0,1</t>
  </si>
  <si>
    <t>59761002R</t>
  </si>
  <si>
    <t>Obkládačka RAKO EXTRA 300 x 600 mm povrch reliéfní bude upřesněno dle výběru investora</t>
  </si>
  <si>
    <t>Odkaz na mn. položky pořadí 132 : 22,91750</t>
  </si>
  <si>
    <t>998771102R00</t>
  </si>
  <si>
    <t>Přesun hmot pro podlahy z dlaždic v objektech výšky do 12 m</t>
  </si>
  <si>
    <t>776572220R00</t>
  </si>
  <si>
    <t>Položení povlakových podlah textilních montáž   volně položených, ze čtverců textilních zátěžových</t>
  </si>
  <si>
    <t>800-775</t>
  </si>
  <si>
    <t>všívaných a vpichovaných</t>
  </si>
  <si>
    <t>69741305R_R</t>
  </si>
  <si>
    <t>Koberec zátěžový</t>
  </si>
  <si>
    <t>rezerva : 0,2</t>
  </si>
  <si>
    <t>998776102R00</t>
  </si>
  <si>
    <t>Přesun hmot pro podlahy povlakové v objektech výšky do 12 m</t>
  </si>
  <si>
    <t>vodorovně do 50 m</t>
  </si>
  <si>
    <t>784442002RT2</t>
  </si>
  <si>
    <t>Malby z malířských směsí disperzních, v místnostech přes 3,8m do 5 m, jednobarevné, dvojnásobné + 1x penetrace</t>
  </si>
  <si>
    <t>800-784</t>
  </si>
  <si>
    <t xml:space="preserve">Stropy : </t>
  </si>
  <si>
    <t xml:space="preserve">Stěny : </t>
  </si>
  <si>
    <t>odečet otvorů : -11,7526</t>
  </si>
  <si>
    <t>odečet otvorů : -7,02</t>
  </si>
  <si>
    <t>odečet otvorů : -3,32</t>
  </si>
  <si>
    <t>odečet otvorů : -8,0906</t>
  </si>
  <si>
    <t>784011111R00</t>
  </si>
  <si>
    <t xml:space="preserve">Ostatní práce oprášení/ometení podkladu,  ,   </t>
  </si>
  <si>
    <t>Odkaz na mn. položky pořadí 140 : 552,09580</t>
  </si>
  <si>
    <t>784011222RT2</t>
  </si>
  <si>
    <t>Ostatní práce zakrytí podlah,  , včetně papírové lepenky</t>
  </si>
  <si>
    <t>460680021RT1</t>
  </si>
  <si>
    <t>Průraz zdivem v cihlové zdi tloušťky 15 cm, do průměru 6 cm</t>
  </si>
  <si>
    <t>979081111RT2</t>
  </si>
  <si>
    <t>Odvoz suti a vybouraných hmot na skládku do 1 km</t>
  </si>
  <si>
    <t>Přesun suti</t>
  </si>
  <si>
    <t>POL8_</t>
  </si>
  <si>
    <t>Včetně naložení na dopravní prostředek a složení na skládku, bez poplatku za skládku.</t>
  </si>
  <si>
    <t>979082111R00</t>
  </si>
  <si>
    <t>Vnitrostaveništní doprava suti a vybouraných hmot do 10 m</t>
  </si>
  <si>
    <t>005121010R</t>
  </si>
  <si>
    <t>Vybudování zařízení staveniště</t>
  </si>
  <si>
    <t>Soubor</t>
  </si>
  <si>
    <t>VRN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</si>
  <si>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</si>
  <si>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</si>
  <si>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005124010R</t>
  </si>
  <si>
    <t>Koordinační činnost</t>
  </si>
  <si>
    <t>POL99_8</t>
  </si>
  <si>
    <t>Koordinace stavebních a technologických dodávek stavby.</t>
  </si>
  <si>
    <t>202 R00T</t>
  </si>
  <si>
    <t>Zednické výpomoci</t>
  </si>
  <si>
    <t>ON_R2</t>
  </si>
  <si>
    <t>Specializovaná logistika a ochrana historických prostor a exponátů muzea během rekonstrukce stavby</t>
  </si>
  <si>
    <t>005211010R</t>
  </si>
  <si>
    <t>Předání a převzetí staveniště</t>
  </si>
  <si>
    <t>POL99_</t>
  </si>
  <si>
    <t>Náklady spojené s účastí zhotovitele na předání a převzetí staveniště.</t>
  </si>
  <si>
    <t>005231010R</t>
  </si>
  <si>
    <t>Revize</t>
  </si>
  <si>
    <t>náklady spojené s provedením všech technickými normami předepsaných zkoušek a revizí stavebních konstrukcí nebo stavebních prací.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</si>
  <si>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</si>
  <si>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</si>
  <si>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</si>
  <si>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 R</t>
  </si>
  <si>
    <t>Předání a převzetí díla</t>
  </si>
  <si>
    <t>Náklady zhotovitele, které vzniknou v souvislosti s povinnostmi zhotovitele při předání a převzetí díla.</t>
  </si>
  <si>
    <t>SUM</t>
  </si>
  <si>
    <t>END</t>
  </si>
  <si>
    <t>Ruční výkop jam, rýh a šachet v hornině tř. 3</t>
  </si>
  <si>
    <t>POL1_0</t>
  </si>
  <si>
    <t>161101101R00</t>
  </si>
  <si>
    <t>Svislé přemístění výkopku z hor.1-4 do 2,5 m</t>
  </si>
  <si>
    <t>Vodorovné přemístění výkopku z hor.1-4 do 50 m</t>
  </si>
  <si>
    <t>174100050RAB</t>
  </si>
  <si>
    <t>Zásyp jam,rýh a šachet štěrkopískem, dovoz štěrkopísku ze vzdálenosti 5 km</t>
  </si>
  <si>
    <t>583-314007R</t>
  </si>
  <si>
    <t>Kamenivo těžené frakce  4/8  E V</t>
  </si>
  <si>
    <t>demontáž a montáž podlahové vytápění,  vč. teplné izolace</t>
  </si>
  <si>
    <t>451572111R00</t>
  </si>
  <si>
    <t>Lože pod potrubí z kameniva těženého 0 - 4 mm</t>
  </si>
  <si>
    <t>612100010RAA</t>
  </si>
  <si>
    <t>Hrubá výplň rýh ve stěnách, včetně omítky a malby</t>
  </si>
  <si>
    <t>63001 VL</t>
  </si>
  <si>
    <t>Zřízení nového podkladního betonu, hydroizolace vč, napojaní na stáv.hydroiz., bet.mazanina, PVC kryt.</t>
  </si>
  <si>
    <t>965042141R00</t>
  </si>
  <si>
    <t>Bourání mazanin betonových tl. 10 cm, nad 4 m2</t>
  </si>
  <si>
    <t>974029132R00</t>
  </si>
  <si>
    <t>Vysekání rýh ve zdi kamenné 5 x 7 cm</t>
  </si>
  <si>
    <t>974029153R00</t>
  </si>
  <si>
    <t>Vysekání rýh ve zdi kamenné 10 x 10 cm</t>
  </si>
  <si>
    <t>974029165R00</t>
  </si>
  <si>
    <t>Vysekání rýh ve zdi kamenné 15 x 20 cm</t>
  </si>
  <si>
    <t>998011001R00</t>
  </si>
  <si>
    <t>Přesun hmot pro budovy zděné výšky do 6 m</t>
  </si>
  <si>
    <t>721176101R00</t>
  </si>
  <si>
    <t>Potrubí HT připojovací D 32 x 1,8 mm</t>
  </si>
  <si>
    <t>721176102R00</t>
  </si>
  <si>
    <t>Potrubí HT připojovací D 40 x 1,8 mm</t>
  </si>
  <si>
    <t>721176103R00</t>
  </si>
  <si>
    <t>Potrubí HT připojovací D 50 x 1,8 mm</t>
  </si>
  <si>
    <t>721176105R00</t>
  </si>
  <si>
    <t>Potrubí HT připojovací D 100 x 2,7 mm</t>
  </si>
  <si>
    <t>721176114R00</t>
  </si>
  <si>
    <t>Potrubí HT odpadní svislé D 70 x 1,9 mm</t>
  </si>
  <si>
    <t>721176115R00</t>
  </si>
  <si>
    <t>Potrubí HT odpadní svislé D 100 x 2,7 mm</t>
  </si>
  <si>
    <t>721176222R00</t>
  </si>
  <si>
    <t>Potrubí KG svodné (ležaté) v zemi D 100 x 3,2 mm</t>
  </si>
  <si>
    <t>721176223R00</t>
  </si>
  <si>
    <t>Potrubí KG svodné (ležaté) v zemi, D 125 x 3,2 mm</t>
  </si>
  <si>
    <t>721176224R00</t>
  </si>
  <si>
    <t>Potrubí KG svodné (ležaté) v zemi, D 150 x 4,0 mm</t>
  </si>
  <si>
    <t>721194103R00</t>
  </si>
  <si>
    <t>Vyvedení odpadních výpustek D 32 x 1,8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</si>
  <si>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</si>
  <si>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</si>
  <si>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</si>
  <si>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</si>
  <si>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</si>
  <si>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odpadních výpustek D 100 x 2,3</t>
  </si>
  <si>
    <t>55162545.AR</t>
  </si>
  <si>
    <t>Ventil přivzdušňovací DN 100</t>
  </si>
  <si>
    <t>28615422.AR</t>
  </si>
  <si>
    <t>Zátka HTM D 70 mm PP</t>
  </si>
  <si>
    <t>28615442.AR</t>
  </si>
  <si>
    <t>Kus čisticí HTRE D 70 mm PP</t>
  </si>
  <si>
    <t>28615443.AR</t>
  </si>
  <si>
    <t>Kus čisticí HTRE D 100 mm PP</t>
  </si>
  <si>
    <t>721171809R00</t>
  </si>
  <si>
    <t>Demontáž potrubí z PVC do D 150 mm</t>
  </si>
  <si>
    <t>721170967R00</t>
  </si>
  <si>
    <t>Provedení opravy vnitřní kanalizace potrubí, plastové, propojení dosavadního potrubí, D 150 mm</t>
  </si>
  <si>
    <t>721290111R00</t>
  </si>
  <si>
    <t>Zkouška těsnosti kanalizace vodou</t>
  </si>
  <si>
    <t>998721101R00</t>
  </si>
  <si>
    <t>Přesun hmot pro vnitřní kanalizaci, výšky do 6 m</t>
  </si>
  <si>
    <t>722172411R00</t>
  </si>
  <si>
    <t>Potrubí z PPR D 20 x 2,8 mm, PN 16, vč.zed.výpom.</t>
  </si>
  <si>
    <t>722172412R00</t>
  </si>
  <si>
    <t>Potrubí z PPR D 25 x 3,5 mm, PN 16, vč.zed.výpom.</t>
  </si>
  <si>
    <t>722172413R00</t>
  </si>
  <si>
    <t>Potrubí z PPR D 32 x 4,4 mm, PN 16, vč.zed.výpom.</t>
  </si>
  <si>
    <t>722172431R00</t>
  </si>
  <si>
    <t>Potrubí z PPR D 20 x 3,4 mm, PN 20, vč. zed. výpom.</t>
  </si>
  <si>
    <t>722181211RT7</t>
  </si>
  <si>
    <t>Izolace návleková tl. stěny 6 mm, vnitřní průměr 22 mm</t>
  </si>
  <si>
    <t>722181211RT8</t>
  </si>
  <si>
    <t>Izolace návleková tl. stěny 6 mm, vnitřní průměr 25 mm</t>
  </si>
  <si>
    <t>722181211RU1</t>
  </si>
  <si>
    <t>Izolace návleková tl. stěny 6 mm, vnitřní průměr 32 mm</t>
  </si>
  <si>
    <t>722181214RT7</t>
  </si>
  <si>
    <t>Izolace návleková tl. stěny 20 mm, vnitřní průměr 22 mm</t>
  </si>
  <si>
    <t>722190401R00</t>
  </si>
  <si>
    <t>Vyvedení a upevnění výpustek DN 15</t>
  </si>
  <si>
    <t>722268612R00</t>
  </si>
  <si>
    <t>vodoměrná sestava s armaturami DN 25</t>
  </si>
  <si>
    <t>722220121R00</t>
  </si>
  <si>
    <t>Nástěnka K 247, pro baterii G 1/2</t>
  </si>
  <si>
    <t>pár</t>
  </si>
  <si>
    <t>722235113R00</t>
  </si>
  <si>
    <t>Kohout vod.kul.,vnitř.-vnitř.z. DN 25</t>
  </si>
  <si>
    <t>44982600.AR</t>
  </si>
  <si>
    <t>Systém hydrantový D25, 25/20 standard</t>
  </si>
  <si>
    <t>286547027R</t>
  </si>
  <si>
    <t>Klapka zpětná D 25</t>
  </si>
  <si>
    <t>722290234R00</t>
  </si>
  <si>
    <t>Proplach a dezinfekce vodovod.potrubí DN 80</t>
  </si>
  <si>
    <t>722290226R00</t>
  </si>
  <si>
    <t>Zkouška tlaku potrubí závitového DN 50</t>
  </si>
  <si>
    <t>998722101R00</t>
  </si>
  <si>
    <t>Přesun hmot pro vnitřní vodovod, výšky do 6 m</t>
  </si>
  <si>
    <t>725100001RA0</t>
  </si>
  <si>
    <t>Umyvadlo "U", baterie, zápachová uzávěrka</t>
  </si>
  <si>
    <t>725017153R00</t>
  </si>
  <si>
    <t>Umyvadlo ''UI'' invalidní 640 x 550 mm, bílé</t>
  </si>
  <si>
    <t>725-005 VD</t>
  </si>
  <si>
    <t>Klozet "K" závěsný včetně sed, hl.550 mm, vč.mont.</t>
  </si>
  <si>
    <t>725013138RT1</t>
  </si>
  <si>
    <t>Klozet kombi ''K'' nádrž s armaturou, odpad svislý, bílý, , včetně sedátka v bílé barvě</t>
  </si>
  <si>
    <t>725014141R00</t>
  </si>
  <si>
    <t>Klozet závěsný ''KI'' ZTP + sedátko, bílý</t>
  </si>
  <si>
    <t>725003 VD</t>
  </si>
  <si>
    <t>Dřez "D", baterie, zápachová uzávěrka</t>
  </si>
  <si>
    <t>725-004 VD</t>
  </si>
  <si>
    <t>Výlevka "VYL" stojící s plastovou mřížkou, vč.mont., baterie, splach.nádrž, odpad DN100</t>
  </si>
  <si>
    <t>725980122R00</t>
  </si>
  <si>
    <t>Dvířka z plastu, 200 x 300 mm</t>
  </si>
  <si>
    <t>725-011 VD</t>
  </si>
  <si>
    <t>Předstěnový systém pro zazdění, pro WC, h 108 cm</t>
  </si>
  <si>
    <t>725810402R00</t>
  </si>
  <si>
    <t>Ventil rohový bez přípoj. trubičky G 1/2</t>
  </si>
  <si>
    <t>55440005R</t>
  </si>
  <si>
    <t>Madlo rovné s krytkami 700 mm bílé</t>
  </si>
  <si>
    <t>725820801R00</t>
  </si>
  <si>
    <t>Demontáž baterie nástěnné do G 3/4"</t>
  </si>
  <si>
    <t>725210821R00</t>
  </si>
  <si>
    <t>Demontáž umyvadel bez výtokových armatur</t>
  </si>
  <si>
    <t>725110811R00</t>
  </si>
  <si>
    <t>Demontáž klozetů splachovacích</t>
  </si>
  <si>
    <t>725330820R00</t>
  </si>
  <si>
    <t>Demontáž výlevky</t>
  </si>
  <si>
    <t>55149050R</t>
  </si>
  <si>
    <t>Kartáč WC s nerez držákem univerzální SLZN 19</t>
  </si>
  <si>
    <t>55149002R</t>
  </si>
  <si>
    <t>Držák toaletního papíru nerez SLZN 26</t>
  </si>
  <si>
    <t>55149010R</t>
  </si>
  <si>
    <t>Zásobník nerez na papírové ručníky SLZN 03</t>
  </si>
  <si>
    <t>998725101R00</t>
  </si>
  <si>
    <t>Přesun hmot pro zařizovací předměty, výšky do 6 m</t>
  </si>
  <si>
    <t>Pol__0032</t>
  </si>
  <si>
    <t>Instalační krabice přístrojová (d=73mm,h=42mm) pod omítku</t>
  </si>
  <si>
    <t>POL1_1</t>
  </si>
  <si>
    <t>Pol__0033</t>
  </si>
  <si>
    <t>Instalační krabice odbočná s víčkem (d=73mm,h=42mm) pod omítku</t>
  </si>
  <si>
    <t>Pol__0034</t>
  </si>
  <si>
    <t>Instalační krabice odbočná s víčkem (d=103mm,h=50mm) pod omítku</t>
  </si>
  <si>
    <t>Pol__0035</t>
  </si>
  <si>
    <t>Rozbočovací krabice na omítku 80x80x40mm (š x v x h) na omítku, IP44</t>
  </si>
  <si>
    <t>Pol__0036</t>
  </si>
  <si>
    <t>Rozbočovací krabice na omítku 150x110x70mm (š x v x h) na omítku, IP55</t>
  </si>
  <si>
    <t>Pol__0037</t>
  </si>
  <si>
    <t>Instalační krabice s funkčností při požáru 105x105x40mm (š x v x h) , IP54</t>
  </si>
  <si>
    <t>Pol__0038</t>
  </si>
  <si>
    <t>Svorka bezšroubová Wago 3 x 2,5 mm2 s páčkou</t>
  </si>
  <si>
    <t>Pol__0039</t>
  </si>
  <si>
    <t>Svorka bezšroubová Wago 5 x 2,5 mm2 s páčkou</t>
  </si>
  <si>
    <t>Pol__0040</t>
  </si>
  <si>
    <t>Instalační trubka pevná z PVC d=20mm, střední mechanická odolnost,upevňovací a spojovací materiál</t>
  </si>
  <si>
    <t>Pol__0041</t>
  </si>
  <si>
    <t>Instalační trubka pevná z PVC d=40mm,střední mechanická odolnost,upevňovací a spojovací materiál</t>
  </si>
  <si>
    <t>Pol__0042</t>
  </si>
  <si>
    <t>Instalační trubka pevná z PVC d=63mm,střední mechanická odolnost,upevňovací a spojovací materiál</t>
  </si>
  <si>
    <t>Pol__0043</t>
  </si>
  <si>
    <t>Instalační trubka ohebná z PVC d=20mm,nízká mechanická odolnost,upevňovací a spojovací materiál</t>
  </si>
  <si>
    <t>Pol__0044</t>
  </si>
  <si>
    <t>Instalační trubka ohebná z PVC d=32mm,nízká mechanická odolnost,upevňovací a spojovací materiál</t>
  </si>
  <si>
    <t>Pol__0045</t>
  </si>
  <si>
    <t>Instalační trubka ohebná z PVC d=50mm,nízká mechanická odolnost,upevňovací a spojovací materiál</t>
  </si>
  <si>
    <t>Pol__0060</t>
  </si>
  <si>
    <t>Podružný materiál</t>
  </si>
  <si>
    <t>Pol__0061</t>
  </si>
  <si>
    <t>Protipožární ucpávky, včetně příslušenství, nátěru a montáže</t>
  </si>
  <si>
    <t>Pol__0064</t>
  </si>
  <si>
    <t>Kabel CYKY 3x1,5  mm2</t>
  </si>
  <si>
    <t>Pol__0066</t>
  </si>
  <si>
    <t>Kabel CYKY 3x2,5  mm2</t>
  </si>
  <si>
    <t>Pol__0077</t>
  </si>
  <si>
    <t>Vodič H07V-U žz 6 mm2</t>
  </si>
  <si>
    <t>Pol__0094</t>
  </si>
  <si>
    <t>Vypínač č.1, 250V/10A pod omítku</t>
  </si>
  <si>
    <t>Pol__0098</t>
  </si>
  <si>
    <t>Vypínač č.7, 250V/10A pod omítku</t>
  </si>
  <si>
    <t>Pol__0100</t>
  </si>
  <si>
    <t>Časový režim spínání pro větrání, kompletnÍ</t>
  </si>
  <si>
    <t>Pol__0101</t>
  </si>
  <si>
    <t>Doběhový spínač, kopletnÍ</t>
  </si>
  <si>
    <t>Pol__0102</t>
  </si>
  <si>
    <t>Tlačítkový ovladač č.S01, 250V/10A pod omítku</t>
  </si>
  <si>
    <t>Pol__0104</t>
  </si>
  <si>
    <t>Jednonásobná zásuvka 250V/16A</t>
  </si>
  <si>
    <t>Pol__0105</t>
  </si>
  <si>
    <t>Jednonásobná zásuvka 250V/16A s přepěťovou ochranou</t>
  </si>
  <si>
    <t>Pol__0106</t>
  </si>
  <si>
    <t>Jednonásobná zásuvka 250V/16A,IP44 pod omítku</t>
  </si>
  <si>
    <t>Pol__0107</t>
  </si>
  <si>
    <t>Jednonásobná zásuvka 250V/16A,IP44 na omítku</t>
  </si>
  <si>
    <t>Pol__0113</t>
  </si>
  <si>
    <t>ABB 3280B-C10001 B Sada pro nouzovou signalizaci</t>
  </si>
  <si>
    <t>Pol__0114</t>
  </si>
  <si>
    <t>Napájecí zdroj 230V AC/24V DC, napájecí zdroje jsou určeny pro napájení výrobků sanitární techniky</t>
  </si>
  <si>
    <t>Pol__0117</t>
  </si>
  <si>
    <t>Rozvaděč RE, pole 1-3, stávající, doplnění prvků dle výkresové dokumentace, přezbrojení</t>
  </si>
  <si>
    <t>Pol__0172</t>
  </si>
  <si>
    <t>Kompletační činnost - cena obsahuje kompletaci zařízení a jeho odzkoušení s vazbou na ostatní, profese.</t>
  </si>
  <si>
    <t>Pol__0173</t>
  </si>
  <si>
    <t>Připojení zařízení, oživení, funkční zkoušky, zaškolení obsluhy</t>
  </si>
  <si>
    <t>Pol__0174</t>
  </si>
  <si>
    <t>Výchozí revize - cena obsahuje kompletní revizi, včetně zpracování zprávy.</t>
  </si>
  <si>
    <t>Pol__0175</t>
  </si>
  <si>
    <t>Sekání drážek, kapes a průvlaků</t>
  </si>
  <si>
    <t>Pol__0176</t>
  </si>
  <si>
    <t>Projektová dokumentace realizační</t>
  </si>
  <si>
    <t>Pol__0177</t>
  </si>
  <si>
    <t>Projektová dokumentace skutečného provedení</t>
  </si>
  <si>
    <t>Pol__0178</t>
  </si>
  <si>
    <t>Autorský dozor</t>
  </si>
  <si>
    <t>P1</t>
  </si>
  <si>
    <t>Datový rozvaděč nástěnný, uzamykatelný 12U, vybaven optickou vanou 19“ s 24 porty SC, 19“ Panel 8 ×, 230V 16A s vypínačem 1U, patch panel pro 24 portů UTP cat. 5e</t>
  </si>
  <si>
    <t>P2</t>
  </si>
  <si>
    <t>Datový rozvaděč nástěnný, uzamykatelný 9U, vybaven optickou vanou 19“ s 24 porty SC, 19“ Panel 8 ×, 230V 16A s vypínačem 1U, patch panel pro 24 portů UTP cat. 5e</t>
  </si>
  <si>
    <t>P3</t>
  </si>
  <si>
    <t>P4</t>
  </si>
  <si>
    <t>Spojovací materiál</t>
  </si>
  <si>
    <t>P5</t>
  </si>
  <si>
    <t>Zapojení Patch panelu</t>
  </si>
  <si>
    <t>P6</t>
  </si>
  <si>
    <t>Zapojení optických van</t>
  </si>
  <si>
    <t>P7</t>
  </si>
  <si>
    <t>Provaření optických kabelů</t>
  </si>
  <si>
    <t>P8</t>
  </si>
  <si>
    <t>Popisné štítky</t>
  </si>
  <si>
    <t>P9</t>
  </si>
  <si>
    <t>Dvojitá zás. včetně konektorů 2xRJ45</t>
  </si>
  <si>
    <t>P10</t>
  </si>
  <si>
    <t>Jednoduchý datový vývod včetně konektoru 1xRJ45</t>
  </si>
  <si>
    <t>P11</t>
  </si>
  <si>
    <t>Dvojitá zás. Modulová 45x45 včetně konektorů, 2xRJ45</t>
  </si>
  <si>
    <t>P12</t>
  </si>
  <si>
    <t>Svodič přepětí DEHN DPA M CLD</t>
  </si>
  <si>
    <t>P13</t>
  </si>
  <si>
    <t>Měření jedné linky STK vč. Protokolu</t>
  </si>
  <si>
    <t>P14</t>
  </si>
  <si>
    <t>Měření jednoho vlákna optiky  vč. Protokolu</t>
  </si>
  <si>
    <t>P15</t>
  </si>
  <si>
    <t>Zařízení přístupového bodu Wifi access point</t>
  </si>
  <si>
    <t>P16</t>
  </si>
  <si>
    <t>Ústředna zabezpečovacího systému JA-107KRY</t>
  </si>
  <si>
    <t>P17</t>
  </si>
  <si>
    <t>Záložní akumulátor</t>
  </si>
  <si>
    <t>P18</t>
  </si>
  <si>
    <t>Siréna vnitřní</t>
  </si>
  <si>
    <t>P19</t>
  </si>
  <si>
    <t>Ovládací klávesnice LCD - přesun</t>
  </si>
  <si>
    <t>P20</t>
  </si>
  <si>
    <t>Detektor pohybu</t>
  </si>
  <si>
    <t>P21</t>
  </si>
  <si>
    <t>Detektor teploty a kouře se sirénkou</t>
  </si>
  <si>
    <t>P22</t>
  </si>
  <si>
    <t>Alkalická baterie do kouřových detektorů 1,5V</t>
  </si>
  <si>
    <t>P23</t>
  </si>
  <si>
    <t>Stávající kamera CCTV - přesun</t>
  </si>
  <si>
    <t>O1</t>
  </si>
  <si>
    <t>Připojení na silnoproud a zemění</t>
  </si>
  <si>
    <t>cpl.</t>
  </si>
  <si>
    <t>O2</t>
  </si>
  <si>
    <t>Úložný systém vč. upínacích prvků</t>
  </si>
  <si>
    <t>O3</t>
  </si>
  <si>
    <t>Instalační trubka ohebná 1225</t>
  </si>
  <si>
    <t>O4</t>
  </si>
  <si>
    <t>Instalační trubka ohebná 1232</t>
  </si>
  <si>
    <t>O5</t>
  </si>
  <si>
    <t>Instalační trubka tuhá 4025LA</t>
  </si>
  <si>
    <t>O6</t>
  </si>
  <si>
    <t>Instalační trubka tuhá 4032LA</t>
  </si>
  <si>
    <t>O7</t>
  </si>
  <si>
    <t>Dura-Line - HDPE mikrotrubička zemní tlustostěnná 12/8mm, červená</t>
  </si>
  <si>
    <t>O8</t>
  </si>
  <si>
    <t>Dura-Line - HDPE mikrotrubička venkovní tenkostěnná, 07/5,5mm</t>
  </si>
  <si>
    <t>O9</t>
  </si>
  <si>
    <t>Značení trasy vedení</t>
  </si>
  <si>
    <t>O10</t>
  </si>
  <si>
    <t>Protipožární ucpávky</t>
  </si>
  <si>
    <t>O11</t>
  </si>
  <si>
    <t>Drobný pomocný materiál (hmoždinky, sádra...)</t>
  </si>
  <si>
    <t>O12</t>
  </si>
  <si>
    <t>Instalační kabel FTP CAT6</t>
  </si>
  <si>
    <t>O13</t>
  </si>
  <si>
    <t>Optický kabel 4 vlákno s označením G.657</t>
  </si>
  <si>
    <t>O14</t>
  </si>
  <si>
    <t>Instalační kabel SYKFY 4x2x0,5_B</t>
  </si>
  <si>
    <t>O15</t>
  </si>
  <si>
    <t>Vodič CYA 6 zelenožlutý</t>
  </si>
  <si>
    <t>O16</t>
  </si>
  <si>
    <t>Programování zařízení PZTS</t>
  </si>
  <si>
    <t>O17</t>
  </si>
  <si>
    <t>O18</t>
  </si>
  <si>
    <t>Zaškolení obsluhy</t>
  </si>
  <si>
    <t>O19</t>
  </si>
  <si>
    <t>Zkušební provoz</t>
  </si>
  <si>
    <t>O20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</si>
</sst>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20" fillId="0" borderId="0" xfId="0" applyFont="1" applyAlignment="1">
      <alignment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6" fillId="4" borderId="0" xfId="0" applyNumberFormat="1" applyFont="1" applyFill="1" applyAlignment="1" applyProtection="1">
      <alignment horizontal="left" vertical="top" wrapText="1"/>
      <protection locked="0"/>
    </xf>
    <xf numFmtId="49" fontId="16" fillId="4" borderId="0" xfId="0" applyNumberFormat="1" applyFont="1" applyFill="1" applyAlignment="1" applyProtection="1">
      <alignment vertical="top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89" t="s">
        <v>39</v>
      </c>
      <c r="B2" s="189"/>
      <c r="C2" s="189"/>
      <c r="D2" s="189"/>
      <c r="E2" s="189"/>
      <c r="F2" s="189"/>
      <c r="G2" s="189"/>
    </row>
  </sheetData>
  <sheetProtection algorithmName="SHA-512" hashValue="yc7zzIKpXaFA8Xo7u3xbTFMrE+gVK0zBMpGX2t9VPyo+77+UEo+8R2z2rvSDBjG+3+LWopFcjlhXO37D5sxSxg==" saltValue="lQynUxrSKLsP5OSLJC6zX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4"/>
  <sheetViews>
    <sheetView showGridLines="0" tabSelected="1" topLeftCell="B48" zoomScaleNormal="100" zoomScaleSheetLayoutView="75" workbookViewId="0">
      <selection activeCell="D34" sqref="D34:I34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4" t="s">
        <v>41</v>
      </c>
      <c r="C1" s="225"/>
      <c r="D1" s="225"/>
      <c r="E1" s="225"/>
      <c r="F1" s="225"/>
      <c r="G1" s="225"/>
      <c r="H1" s="225"/>
      <c r="I1" s="225"/>
      <c r="J1" s="226"/>
    </row>
    <row r="2" spans="1:15" ht="36" customHeight="1" x14ac:dyDescent="0.2">
      <c r="A2" s="2"/>
      <c r="B2" s="76" t="s">
        <v>22</v>
      </c>
      <c r="C2" s="77"/>
      <c r="D2" s="78" t="s">
        <v>43</v>
      </c>
      <c r="E2" s="230" t="s">
        <v>44</v>
      </c>
      <c r="F2" s="231"/>
      <c r="G2" s="231"/>
      <c r="H2" s="231"/>
      <c r="I2" s="231"/>
      <c r="J2" s="232"/>
      <c r="O2" s="1"/>
    </row>
    <row r="3" spans="1:15" ht="27" hidden="1" customHeight="1" x14ac:dyDescent="0.2">
      <c r="A3" s="2"/>
      <c r="B3" s="79"/>
      <c r="C3" s="77"/>
      <c r="D3" s="80"/>
      <c r="E3" s="233"/>
      <c r="F3" s="234"/>
      <c r="G3" s="234"/>
      <c r="H3" s="234"/>
      <c r="I3" s="234"/>
      <c r="J3" s="235"/>
    </row>
    <row r="4" spans="1:15" ht="23.25" customHeight="1" x14ac:dyDescent="0.2">
      <c r="A4" s="2"/>
      <c r="B4" s="81"/>
      <c r="C4" s="82"/>
      <c r="D4" s="83"/>
      <c r="E4" s="214"/>
      <c r="F4" s="214"/>
      <c r="G4" s="214"/>
      <c r="H4" s="214"/>
      <c r="I4" s="214"/>
      <c r="J4" s="215"/>
    </row>
    <row r="5" spans="1:15" ht="24" customHeight="1" x14ac:dyDescent="0.2">
      <c r="A5" s="2"/>
      <c r="B5" s="31" t="s">
        <v>42</v>
      </c>
      <c r="D5" s="218"/>
      <c r="E5" s="219"/>
      <c r="F5" s="219"/>
      <c r="G5" s="219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0"/>
      <c r="E6" s="221"/>
      <c r="F6" s="221"/>
      <c r="G6" s="221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2"/>
      <c r="F7" s="223"/>
      <c r="G7" s="22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37"/>
      <c r="E11" s="237"/>
      <c r="F11" s="237"/>
      <c r="G11" s="237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13"/>
      <c r="E12" s="213"/>
      <c r="F12" s="213"/>
      <c r="G12" s="213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16"/>
      <c r="F13" s="217"/>
      <c r="G13" s="217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36"/>
      <c r="F15" s="236"/>
      <c r="G15" s="238"/>
      <c r="H15" s="238"/>
      <c r="I15" s="238" t="s">
        <v>29</v>
      </c>
      <c r="J15" s="239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02"/>
      <c r="F16" s="203"/>
      <c r="G16" s="202"/>
      <c r="H16" s="203"/>
      <c r="I16" s="202">
        <f>SUMIF(F65:F110,A16,I65:I110)+SUMIF(F65:F110,"PSU",I65:I110)</f>
        <v>0</v>
      </c>
      <c r="J16" s="204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02"/>
      <c r="F17" s="203"/>
      <c r="G17" s="202"/>
      <c r="H17" s="203"/>
      <c r="I17" s="202">
        <f>SUMIF(F65:F110,A17,I65:I110)</f>
        <v>0</v>
      </c>
      <c r="J17" s="204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02"/>
      <c r="F18" s="203"/>
      <c r="G18" s="202"/>
      <c r="H18" s="203"/>
      <c r="I18" s="202">
        <f>SUMIF(F65:F110,A18,I65:I110)</f>
        <v>0</v>
      </c>
      <c r="J18" s="204"/>
    </row>
    <row r="19" spans="1:10" ht="23.25" customHeight="1" x14ac:dyDescent="0.2">
      <c r="A19" s="138" t="s">
        <v>158</v>
      </c>
      <c r="B19" s="38" t="s">
        <v>27</v>
      </c>
      <c r="C19" s="62"/>
      <c r="D19" s="63"/>
      <c r="E19" s="202"/>
      <c r="F19" s="203"/>
      <c r="G19" s="202"/>
      <c r="H19" s="203"/>
      <c r="I19" s="202">
        <f>SUMIF(F65:F110,A19,I65:I110)</f>
        <v>0</v>
      </c>
      <c r="J19" s="204"/>
    </row>
    <row r="20" spans="1:10" ht="23.25" customHeight="1" x14ac:dyDescent="0.2">
      <c r="A20" s="138" t="s">
        <v>159</v>
      </c>
      <c r="B20" s="38" t="s">
        <v>28</v>
      </c>
      <c r="C20" s="62"/>
      <c r="D20" s="63"/>
      <c r="E20" s="202"/>
      <c r="F20" s="203"/>
      <c r="G20" s="202"/>
      <c r="H20" s="203"/>
      <c r="I20" s="202">
        <f>SUMIF(F65:F110,A20,I65:I110)</f>
        <v>0</v>
      </c>
      <c r="J20" s="204"/>
    </row>
    <row r="21" spans="1:10" ht="23.25" customHeight="1" x14ac:dyDescent="0.2">
      <c r="A21" s="2"/>
      <c r="B21" s="48" t="s">
        <v>29</v>
      </c>
      <c r="C21" s="64"/>
      <c r="D21" s="65"/>
      <c r="E21" s="205"/>
      <c r="F21" s="240"/>
      <c r="G21" s="205"/>
      <c r="H21" s="240"/>
      <c r="I21" s="205">
        <f>SUM(I16:J20)</f>
        <v>0</v>
      </c>
      <c r="J21" s="206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0">
        <f>ZakladDPHSniVypocet</f>
        <v>0</v>
      </c>
      <c r="H23" s="201"/>
      <c r="I23" s="2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198">
        <f>A23</f>
        <v>0</v>
      </c>
      <c r="H24" s="199"/>
      <c r="I24" s="1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0">
        <f>ZakladDPHZaklVypocet</f>
        <v>0</v>
      </c>
      <c r="H25" s="201"/>
      <c r="I25" s="2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27">
        <f>A25</f>
        <v>0</v>
      </c>
      <c r="H26" s="228"/>
      <c r="I26" s="228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29">
        <f>CenaCelkem-(ZakladDPHSni+DPHSni+ZakladDPHZakl+DPHZakl)</f>
        <v>0</v>
      </c>
      <c r="H27" s="229"/>
      <c r="I27" s="229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08">
        <f>ZakladDPHSniVypocet+ZakladDPHZaklVypocet</f>
        <v>0</v>
      </c>
      <c r="H28" s="208"/>
      <c r="I28" s="208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07">
        <f>A27</f>
        <v>0</v>
      </c>
      <c r="H29" s="207"/>
      <c r="I29" s="207"/>
      <c r="J29" s="118" t="s">
        <v>56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09"/>
      <c r="E34" s="210"/>
      <c r="G34" s="211"/>
      <c r="H34" s="212"/>
      <c r="I34" s="212"/>
      <c r="J34" s="25"/>
    </row>
    <row r="35" spans="1:10" ht="12.75" customHeight="1" x14ac:dyDescent="0.2">
      <c r="A35" s="2"/>
      <c r="B35" s="2"/>
      <c r="D35" s="197" t="s">
        <v>2</v>
      </c>
      <c r="E35" s="1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195"/>
      <c r="D39" s="195"/>
      <c r="E39" s="195"/>
      <c r="F39" s="98">
        <f>'01 01 Pol'!AE747+'02 01 Pol'!AE164+'03 01 Pol'!AE91+'04 01 Pol'!AE97</f>
        <v>0</v>
      </c>
      <c r="G39" s="99">
        <f>'01 01 Pol'!AF747+'02 01 Pol'!AF164+'03 01 Pol'!AF91+'04 01 Pol'!AF97</f>
        <v>0</v>
      </c>
      <c r="H39" s="100">
        <f t="shared" ref="H39:H48" si="1">(F39*SazbaDPH1/100)+(G39*SazbaDPH2/100)</f>
        <v>0</v>
      </c>
      <c r="I39" s="100">
        <f>F39+G39+H39</f>
        <v>0</v>
      </c>
      <c r="J39" s="101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2"/>
      <c r="C40" s="196" t="s">
        <v>46</v>
      </c>
      <c r="D40" s="196"/>
      <c r="E40" s="196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196" t="s">
        <v>48</v>
      </c>
      <c r="D41" s="196"/>
      <c r="E41" s="196"/>
      <c r="F41" s="103">
        <f>'01 01 Pol'!AE747</f>
        <v>0</v>
      </c>
      <c r="G41" s="104">
        <f>'01 01 Pol'!AF747</f>
        <v>0</v>
      </c>
      <c r="H41" s="104">
        <f t="shared" si="1"/>
        <v>0</v>
      </c>
      <c r="I41" s="104">
        <f t="shared" ref="I41:I48" si="2">F41+G41+H41</f>
        <v>0</v>
      </c>
      <c r="J41" s="105" t="str">
        <f t="shared" ref="J41:J48" si="3">IF(_xlfn.SINGLE(CenaCelkemVypocet)=0,"",I41/_xlfn.SINGLE(CenaCelkemVypocet)*100)</f>
        <v/>
      </c>
    </row>
    <row r="42" spans="1:10" ht="25.5" customHeight="1" x14ac:dyDescent="0.2">
      <c r="A42" s="87">
        <v>3</v>
      </c>
      <c r="B42" s="106" t="s">
        <v>47</v>
      </c>
      <c r="C42" s="195" t="s">
        <v>48</v>
      </c>
      <c r="D42" s="195"/>
      <c r="E42" s="195"/>
      <c r="F42" s="107">
        <f>'01 01 Pol'!AE747</f>
        <v>0</v>
      </c>
      <c r="G42" s="100">
        <f>'01 01 Pol'!AF747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2</v>
      </c>
      <c r="B43" s="102" t="s">
        <v>49</v>
      </c>
      <c r="C43" s="196" t="s">
        <v>50</v>
      </c>
      <c r="D43" s="196"/>
      <c r="E43" s="196"/>
      <c r="F43" s="103">
        <f>'02 01 Pol'!AE164</f>
        <v>0</v>
      </c>
      <c r="G43" s="104">
        <f>'02 01 Pol'!AF164</f>
        <v>0</v>
      </c>
      <c r="H43" s="104">
        <f t="shared" si="1"/>
        <v>0</v>
      </c>
      <c r="I43" s="104">
        <f t="shared" si="2"/>
        <v>0</v>
      </c>
      <c r="J43" s="105" t="str">
        <f t="shared" si="3"/>
        <v/>
      </c>
    </row>
    <row r="44" spans="1:10" ht="25.5" customHeight="1" x14ac:dyDescent="0.2">
      <c r="A44" s="87">
        <v>3</v>
      </c>
      <c r="B44" s="106" t="s">
        <v>47</v>
      </c>
      <c r="C44" s="195" t="s">
        <v>50</v>
      </c>
      <c r="D44" s="195"/>
      <c r="E44" s="195"/>
      <c r="F44" s="107">
        <f>'02 01 Pol'!AE164</f>
        <v>0</v>
      </c>
      <c r="G44" s="100">
        <f>'02 01 Pol'!AF164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2</v>
      </c>
      <c r="B45" s="102" t="s">
        <v>51</v>
      </c>
      <c r="C45" s="196" t="s">
        <v>52</v>
      </c>
      <c r="D45" s="196"/>
      <c r="E45" s="196"/>
      <c r="F45" s="103">
        <f>'03 01 Pol'!AE91</f>
        <v>0</v>
      </c>
      <c r="G45" s="104">
        <f>'03 01 Pol'!AF91</f>
        <v>0</v>
      </c>
      <c r="H45" s="104">
        <f t="shared" si="1"/>
        <v>0</v>
      </c>
      <c r="I45" s="104">
        <f t="shared" si="2"/>
        <v>0</v>
      </c>
      <c r="J45" s="105" t="str">
        <f t="shared" si="3"/>
        <v/>
      </c>
    </row>
    <row r="46" spans="1:10" ht="25.5" customHeight="1" x14ac:dyDescent="0.2">
      <c r="A46" s="87">
        <v>3</v>
      </c>
      <c r="B46" s="106" t="s">
        <v>47</v>
      </c>
      <c r="C46" s="195" t="s">
        <v>52</v>
      </c>
      <c r="D46" s="195"/>
      <c r="E46" s="195"/>
      <c r="F46" s="107">
        <f>'03 01 Pol'!AE91</f>
        <v>0</v>
      </c>
      <c r="G46" s="100">
        <f>'03 01 Pol'!AF91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2</v>
      </c>
      <c r="B47" s="102" t="s">
        <v>53</v>
      </c>
      <c r="C47" s="196" t="s">
        <v>54</v>
      </c>
      <c r="D47" s="196"/>
      <c r="E47" s="196"/>
      <c r="F47" s="103">
        <f>'04 01 Pol'!AE97</f>
        <v>0</v>
      </c>
      <c r="G47" s="104">
        <f>'04 01 Pol'!AF97</f>
        <v>0</v>
      </c>
      <c r="H47" s="104">
        <f t="shared" si="1"/>
        <v>0</v>
      </c>
      <c r="I47" s="104">
        <f t="shared" si="2"/>
        <v>0</v>
      </c>
      <c r="J47" s="105" t="str">
        <f t="shared" si="3"/>
        <v/>
      </c>
    </row>
    <row r="48" spans="1:10" ht="25.5" customHeight="1" x14ac:dyDescent="0.2">
      <c r="A48" s="87">
        <v>3</v>
      </c>
      <c r="B48" s="106" t="s">
        <v>47</v>
      </c>
      <c r="C48" s="195" t="s">
        <v>54</v>
      </c>
      <c r="D48" s="195"/>
      <c r="E48" s="195"/>
      <c r="F48" s="107">
        <f>'04 01 Pol'!AE97</f>
        <v>0</v>
      </c>
      <c r="G48" s="100">
        <f>'04 01 Pol'!AF97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/>
      <c r="B49" s="192" t="s">
        <v>55</v>
      </c>
      <c r="C49" s="193"/>
      <c r="D49" s="193"/>
      <c r="E49" s="194"/>
      <c r="F49" s="108">
        <f>SUMIF(A39:A48,"=1",F39:F48)</f>
        <v>0</v>
      </c>
      <c r="G49" s="109">
        <f>SUMIF(A39:A48,"=1",G39:G48)</f>
        <v>0</v>
      </c>
      <c r="H49" s="109">
        <f>SUMIF(A39:A48,"=1",H39:H48)</f>
        <v>0</v>
      </c>
      <c r="I49" s="109">
        <f>SUMIF(A39:A48,"=1",I39:I48)</f>
        <v>0</v>
      </c>
      <c r="J49" s="110">
        <f>SUMIF(A39:A48,"=1",J39:J48)</f>
        <v>0</v>
      </c>
    </row>
    <row r="51" spans="1:10" x14ac:dyDescent="0.2">
      <c r="A51" t="s">
        <v>57</v>
      </c>
      <c r="B51" t="s">
        <v>58</v>
      </c>
    </row>
    <row r="52" spans="1:10" x14ac:dyDescent="0.2">
      <c r="A52" t="s">
        <v>59</v>
      </c>
      <c r="B52" t="s">
        <v>60</v>
      </c>
    </row>
    <row r="53" spans="1:10" x14ac:dyDescent="0.2">
      <c r="A53" t="s">
        <v>61</v>
      </c>
      <c r="B53" t="s">
        <v>62</v>
      </c>
    </row>
    <row r="54" spans="1:10" x14ac:dyDescent="0.2">
      <c r="A54" t="s">
        <v>59</v>
      </c>
      <c r="B54" t="s">
        <v>63</v>
      </c>
    </row>
    <row r="55" spans="1:10" x14ac:dyDescent="0.2">
      <c r="A55" t="s">
        <v>61</v>
      </c>
      <c r="B55" t="s">
        <v>64</v>
      </c>
    </row>
    <row r="56" spans="1:10" x14ac:dyDescent="0.2">
      <c r="A56" t="s">
        <v>59</v>
      </c>
      <c r="B56" t="s">
        <v>65</v>
      </c>
    </row>
    <row r="57" spans="1:10" x14ac:dyDescent="0.2">
      <c r="A57" t="s">
        <v>61</v>
      </c>
      <c r="B57" t="s">
        <v>66</v>
      </c>
    </row>
    <row r="58" spans="1:10" x14ac:dyDescent="0.2">
      <c r="A58" t="s">
        <v>59</v>
      </c>
      <c r="B58" t="s">
        <v>67</v>
      </c>
    </row>
    <row r="59" spans="1:10" x14ac:dyDescent="0.2">
      <c r="A59" t="s">
        <v>61</v>
      </c>
      <c r="B59" t="s">
        <v>68</v>
      </c>
    </row>
    <row r="62" spans="1:10" ht="15.75" x14ac:dyDescent="0.25">
      <c r="B62" s="119" t="s">
        <v>69</v>
      </c>
    </row>
    <row r="64" spans="1:10" ht="25.5" customHeight="1" x14ac:dyDescent="0.2">
      <c r="A64" s="121"/>
      <c r="B64" s="124" t="s">
        <v>17</v>
      </c>
      <c r="C64" s="124" t="s">
        <v>5</v>
      </c>
      <c r="D64" s="125"/>
      <c r="E64" s="125"/>
      <c r="F64" s="126" t="s">
        <v>70</v>
      </c>
      <c r="G64" s="126"/>
      <c r="H64" s="126"/>
      <c r="I64" s="126" t="s">
        <v>29</v>
      </c>
      <c r="J64" s="126" t="s">
        <v>0</v>
      </c>
    </row>
    <row r="65" spans="1:10" ht="36.75" customHeight="1" x14ac:dyDescent="0.2">
      <c r="A65" s="122"/>
      <c r="B65" s="127" t="s">
        <v>71</v>
      </c>
      <c r="C65" s="190" t="s">
        <v>72</v>
      </c>
      <c r="D65" s="191"/>
      <c r="E65" s="191"/>
      <c r="F65" s="134" t="s">
        <v>24</v>
      </c>
      <c r="G65" s="135"/>
      <c r="H65" s="135"/>
      <c r="I65" s="135">
        <f>'04 01 Pol'!G8</f>
        <v>0</v>
      </c>
      <c r="J65" s="131" t="str">
        <f>IF(I111=0,"",I65/I111*100)</f>
        <v/>
      </c>
    </row>
    <row r="66" spans="1:10" ht="36.75" customHeight="1" x14ac:dyDescent="0.2">
      <c r="A66" s="122"/>
      <c r="B66" s="127" t="s">
        <v>73</v>
      </c>
      <c r="C66" s="190" t="s">
        <v>74</v>
      </c>
      <c r="D66" s="191"/>
      <c r="E66" s="191"/>
      <c r="F66" s="134" t="s">
        <v>24</v>
      </c>
      <c r="G66" s="135"/>
      <c r="H66" s="135"/>
      <c r="I66" s="135">
        <f>'03 01 Pol'!G8</f>
        <v>0</v>
      </c>
      <c r="J66" s="131" t="str">
        <f>IF(I111=0,"",I66/I111*100)</f>
        <v/>
      </c>
    </row>
    <row r="67" spans="1:10" ht="36.75" customHeight="1" x14ac:dyDescent="0.2">
      <c r="A67" s="122"/>
      <c r="B67" s="127" t="s">
        <v>75</v>
      </c>
      <c r="C67" s="190" t="s">
        <v>76</v>
      </c>
      <c r="D67" s="191"/>
      <c r="E67" s="191"/>
      <c r="F67" s="134" t="s">
        <v>24</v>
      </c>
      <c r="G67" s="135"/>
      <c r="H67" s="135"/>
      <c r="I67" s="135">
        <f>'03 01 Pol'!G37</f>
        <v>0</v>
      </c>
      <c r="J67" s="131" t="str">
        <f>IF(I111=0,"",I67/I111*100)</f>
        <v/>
      </c>
    </row>
    <row r="68" spans="1:10" ht="36.75" customHeight="1" x14ac:dyDescent="0.2">
      <c r="A68" s="122"/>
      <c r="B68" s="127" t="s">
        <v>77</v>
      </c>
      <c r="C68" s="190" t="s">
        <v>78</v>
      </c>
      <c r="D68" s="191"/>
      <c r="E68" s="191"/>
      <c r="F68" s="134" t="s">
        <v>24</v>
      </c>
      <c r="G68" s="135"/>
      <c r="H68" s="135"/>
      <c r="I68" s="135">
        <f>'03 01 Pol'!G42</f>
        <v>0</v>
      </c>
      <c r="J68" s="131" t="str">
        <f>IF(I111=0,"",I68/I111*100)</f>
        <v/>
      </c>
    </row>
    <row r="69" spans="1:10" ht="36.75" customHeight="1" x14ac:dyDescent="0.2">
      <c r="A69" s="122"/>
      <c r="B69" s="127" t="s">
        <v>79</v>
      </c>
      <c r="C69" s="190" t="s">
        <v>80</v>
      </c>
      <c r="D69" s="191"/>
      <c r="E69" s="191"/>
      <c r="F69" s="134" t="s">
        <v>24</v>
      </c>
      <c r="G69" s="135"/>
      <c r="H69" s="135"/>
      <c r="I69" s="135">
        <f>'03 01 Pol'!G49</f>
        <v>0</v>
      </c>
      <c r="J69" s="131" t="str">
        <f>IF(I111=0,"",I69/I111*100)</f>
        <v/>
      </c>
    </row>
    <row r="70" spans="1:10" ht="36.75" customHeight="1" x14ac:dyDescent="0.2">
      <c r="A70" s="122"/>
      <c r="B70" s="127" t="s">
        <v>81</v>
      </c>
      <c r="C70" s="190" t="s">
        <v>82</v>
      </c>
      <c r="D70" s="191"/>
      <c r="E70" s="191"/>
      <c r="F70" s="134" t="s">
        <v>24</v>
      </c>
      <c r="G70" s="135"/>
      <c r="H70" s="135"/>
      <c r="I70" s="135">
        <f>'03 01 Pol'!G72</f>
        <v>0</v>
      </c>
      <c r="J70" s="131" t="str">
        <f>IF(I111=0,"",I70/I111*100)</f>
        <v/>
      </c>
    </row>
    <row r="71" spans="1:10" ht="36.75" customHeight="1" x14ac:dyDescent="0.2">
      <c r="A71" s="122"/>
      <c r="B71" s="127" t="s">
        <v>83</v>
      </c>
      <c r="C71" s="190" t="s">
        <v>84</v>
      </c>
      <c r="D71" s="191"/>
      <c r="E71" s="191"/>
      <c r="F71" s="134" t="s">
        <v>24</v>
      </c>
      <c r="G71" s="135"/>
      <c r="H71" s="135"/>
      <c r="I71" s="135">
        <f>'01 01 Pol'!G8+'02 01 Pol'!G8</f>
        <v>0</v>
      </c>
      <c r="J71" s="131" t="str">
        <f>IF(I111=0,"",I71/I111*100)</f>
        <v/>
      </c>
    </row>
    <row r="72" spans="1:10" ht="36.75" customHeight="1" x14ac:dyDescent="0.2">
      <c r="A72" s="122"/>
      <c r="B72" s="127" t="s">
        <v>85</v>
      </c>
      <c r="C72" s="190" t="s">
        <v>86</v>
      </c>
      <c r="D72" s="191"/>
      <c r="E72" s="191"/>
      <c r="F72" s="134" t="s">
        <v>24</v>
      </c>
      <c r="G72" s="135"/>
      <c r="H72" s="135"/>
      <c r="I72" s="135">
        <f>'02 01 Pol'!G19</f>
        <v>0</v>
      </c>
      <c r="J72" s="131" t="str">
        <f>IF(I111=0,"",I72/I111*100)</f>
        <v/>
      </c>
    </row>
    <row r="73" spans="1:10" ht="36.75" customHeight="1" x14ac:dyDescent="0.2">
      <c r="A73" s="122"/>
      <c r="B73" s="127" t="s">
        <v>87</v>
      </c>
      <c r="C73" s="190" t="s">
        <v>88</v>
      </c>
      <c r="D73" s="191"/>
      <c r="E73" s="191"/>
      <c r="F73" s="134" t="s">
        <v>24</v>
      </c>
      <c r="G73" s="135"/>
      <c r="H73" s="135"/>
      <c r="I73" s="135">
        <f>'01 01 Pol'!G30</f>
        <v>0</v>
      </c>
      <c r="J73" s="131" t="str">
        <f>IF(I111=0,"",I73/I111*100)</f>
        <v/>
      </c>
    </row>
    <row r="74" spans="1:10" ht="36.75" customHeight="1" x14ac:dyDescent="0.2">
      <c r="A74" s="122"/>
      <c r="B74" s="127" t="s">
        <v>89</v>
      </c>
      <c r="C74" s="190" t="s">
        <v>90</v>
      </c>
      <c r="D74" s="191"/>
      <c r="E74" s="191"/>
      <c r="F74" s="134" t="s">
        <v>24</v>
      </c>
      <c r="G74" s="135"/>
      <c r="H74" s="135"/>
      <c r="I74" s="135">
        <f>'01 01 Pol'!G45</f>
        <v>0</v>
      </c>
      <c r="J74" s="131" t="str">
        <f>IF(I111=0,"",I74/I111*100)</f>
        <v/>
      </c>
    </row>
    <row r="75" spans="1:10" ht="36.75" customHeight="1" x14ac:dyDescent="0.2">
      <c r="A75" s="122"/>
      <c r="B75" s="127" t="s">
        <v>91</v>
      </c>
      <c r="C75" s="190" t="s">
        <v>92</v>
      </c>
      <c r="D75" s="191"/>
      <c r="E75" s="191"/>
      <c r="F75" s="134" t="s">
        <v>24</v>
      </c>
      <c r="G75" s="135"/>
      <c r="H75" s="135"/>
      <c r="I75" s="135">
        <f>'01 01 Pol'!G91</f>
        <v>0</v>
      </c>
      <c r="J75" s="131" t="str">
        <f>IF(I111=0,"",I75/I111*100)</f>
        <v/>
      </c>
    </row>
    <row r="76" spans="1:10" ht="36.75" customHeight="1" x14ac:dyDescent="0.2">
      <c r="A76" s="122"/>
      <c r="B76" s="127" t="s">
        <v>93</v>
      </c>
      <c r="C76" s="190" t="s">
        <v>94</v>
      </c>
      <c r="D76" s="191"/>
      <c r="E76" s="191"/>
      <c r="F76" s="134" t="s">
        <v>24</v>
      </c>
      <c r="G76" s="135"/>
      <c r="H76" s="135"/>
      <c r="I76" s="135">
        <f>'01 01 Pol'!G97+'02 01 Pol'!G22</f>
        <v>0</v>
      </c>
      <c r="J76" s="131" t="str">
        <f>IF(I111=0,"",I76/I111*100)</f>
        <v/>
      </c>
    </row>
    <row r="77" spans="1:10" ht="36.75" customHeight="1" x14ac:dyDescent="0.2">
      <c r="A77" s="122"/>
      <c r="B77" s="127" t="s">
        <v>95</v>
      </c>
      <c r="C77" s="190" t="s">
        <v>96</v>
      </c>
      <c r="D77" s="191"/>
      <c r="E77" s="191"/>
      <c r="F77" s="134" t="s">
        <v>24</v>
      </c>
      <c r="G77" s="135"/>
      <c r="H77" s="135"/>
      <c r="I77" s="135">
        <f>'01 01 Pol'!G106</f>
        <v>0</v>
      </c>
      <c r="J77" s="131" t="str">
        <f>IF(I111=0,"",I77/I111*100)</f>
        <v/>
      </c>
    </row>
    <row r="78" spans="1:10" ht="36.75" customHeight="1" x14ac:dyDescent="0.2">
      <c r="A78" s="122"/>
      <c r="B78" s="127" t="s">
        <v>97</v>
      </c>
      <c r="C78" s="190" t="s">
        <v>98</v>
      </c>
      <c r="D78" s="191"/>
      <c r="E78" s="191"/>
      <c r="F78" s="134" t="s">
        <v>24</v>
      </c>
      <c r="G78" s="135"/>
      <c r="H78" s="135"/>
      <c r="I78" s="135">
        <f>'01 01 Pol'!G110</f>
        <v>0</v>
      </c>
      <c r="J78" s="131" t="str">
        <f>IF(I111=0,"",I78/I111*100)</f>
        <v/>
      </c>
    </row>
    <row r="79" spans="1:10" ht="36.75" customHeight="1" x14ac:dyDescent="0.2">
      <c r="A79" s="122"/>
      <c r="B79" s="127" t="s">
        <v>99</v>
      </c>
      <c r="C79" s="190" t="s">
        <v>100</v>
      </c>
      <c r="D79" s="191"/>
      <c r="E79" s="191"/>
      <c r="F79" s="134" t="s">
        <v>24</v>
      </c>
      <c r="G79" s="135"/>
      <c r="H79" s="135"/>
      <c r="I79" s="135">
        <f>'01 01 Pol'!G139</f>
        <v>0</v>
      </c>
      <c r="J79" s="131" t="str">
        <f>IF(I111=0,"",I79/I111*100)</f>
        <v/>
      </c>
    </row>
    <row r="80" spans="1:10" ht="36.75" customHeight="1" x14ac:dyDescent="0.2">
      <c r="A80" s="122"/>
      <c r="B80" s="127" t="s">
        <v>101</v>
      </c>
      <c r="C80" s="190" t="s">
        <v>102</v>
      </c>
      <c r="D80" s="191"/>
      <c r="E80" s="191"/>
      <c r="F80" s="134" t="s">
        <v>24</v>
      </c>
      <c r="G80" s="135"/>
      <c r="H80" s="135"/>
      <c r="I80" s="135">
        <f>'01 01 Pol'!G143</f>
        <v>0</v>
      </c>
      <c r="J80" s="131" t="str">
        <f>IF(I111=0,"",I80/I111*100)</f>
        <v/>
      </c>
    </row>
    <row r="81" spans="1:10" ht="36.75" customHeight="1" x14ac:dyDescent="0.2">
      <c r="A81" s="122"/>
      <c r="B81" s="127" t="s">
        <v>103</v>
      </c>
      <c r="C81" s="190" t="s">
        <v>104</v>
      </c>
      <c r="D81" s="191"/>
      <c r="E81" s="191"/>
      <c r="F81" s="134" t="s">
        <v>24</v>
      </c>
      <c r="G81" s="135"/>
      <c r="H81" s="135"/>
      <c r="I81" s="135">
        <f>'02 01 Pol'!G25</f>
        <v>0</v>
      </c>
      <c r="J81" s="131" t="str">
        <f>IF(I111=0,"",I81/I111*100)</f>
        <v/>
      </c>
    </row>
    <row r="82" spans="1:10" ht="36.75" customHeight="1" x14ac:dyDescent="0.2">
      <c r="A82" s="122"/>
      <c r="B82" s="127" t="s">
        <v>103</v>
      </c>
      <c r="C82" s="190" t="s">
        <v>105</v>
      </c>
      <c r="D82" s="191"/>
      <c r="E82" s="191"/>
      <c r="F82" s="134" t="s">
        <v>24</v>
      </c>
      <c r="G82" s="135"/>
      <c r="H82" s="135"/>
      <c r="I82" s="135">
        <f>'01 01 Pol'!G214</f>
        <v>0</v>
      </c>
      <c r="J82" s="131" t="str">
        <f>IF(I111=0,"",I82/I111*100)</f>
        <v/>
      </c>
    </row>
    <row r="83" spans="1:10" ht="36.75" customHeight="1" x14ac:dyDescent="0.2">
      <c r="A83" s="122"/>
      <c r="B83" s="127" t="s">
        <v>106</v>
      </c>
      <c r="C83" s="190" t="s">
        <v>107</v>
      </c>
      <c r="D83" s="191"/>
      <c r="E83" s="191"/>
      <c r="F83" s="134" t="s">
        <v>24</v>
      </c>
      <c r="G83" s="135"/>
      <c r="H83" s="135"/>
      <c r="I83" s="135">
        <f>'01 01 Pol'!G263</f>
        <v>0</v>
      </c>
      <c r="J83" s="131" t="str">
        <f>IF(I111=0,"",I83/I111*100)</f>
        <v/>
      </c>
    </row>
    <row r="84" spans="1:10" ht="36.75" customHeight="1" x14ac:dyDescent="0.2">
      <c r="A84" s="122"/>
      <c r="B84" s="127" t="s">
        <v>108</v>
      </c>
      <c r="C84" s="190" t="s">
        <v>109</v>
      </c>
      <c r="D84" s="191"/>
      <c r="E84" s="191"/>
      <c r="F84" s="134" t="s">
        <v>24</v>
      </c>
      <c r="G84" s="135"/>
      <c r="H84" s="135"/>
      <c r="I84" s="135">
        <f>'01 01 Pol'!G275+'02 01 Pol'!G28</f>
        <v>0</v>
      </c>
      <c r="J84" s="131" t="str">
        <f>IF(I111=0,"",I84/I111*100)</f>
        <v/>
      </c>
    </row>
    <row r="85" spans="1:10" ht="36.75" customHeight="1" x14ac:dyDescent="0.2">
      <c r="A85" s="122"/>
      <c r="B85" s="127" t="s">
        <v>110</v>
      </c>
      <c r="C85" s="190" t="s">
        <v>111</v>
      </c>
      <c r="D85" s="191"/>
      <c r="E85" s="191"/>
      <c r="F85" s="134" t="s">
        <v>24</v>
      </c>
      <c r="G85" s="135"/>
      <c r="H85" s="135"/>
      <c r="I85" s="135">
        <f>'01 01 Pol'!G281</f>
        <v>0</v>
      </c>
      <c r="J85" s="131" t="str">
        <f>IF(I111=0,"",I85/I111*100)</f>
        <v/>
      </c>
    </row>
    <row r="86" spans="1:10" ht="36.75" customHeight="1" x14ac:dyDescent="0.2">
      <c r="A86" s="122"/>
      <c r="B86" s="127" t="s">
        <v>112</v>
      </c>
      <c r="C86" s="190" t="s">
        <v>113</v>
      </c>
      <c r="D86" s="191"/>
      <c r="E86" s="191"/>
      <c r="F86" s="134" t="s">
        <v>24</v>
      </c>
      <c r="G86" s="135"/>
      <c r="H86" s="135"/>
      <c r="I86" s="135">
        <f>'01 01 Pol'!G316</f>
        <v>0</v>
      </c>
      <c r="J86" s="131" t="str">
        <f>IF(I111=0,"",I86/I111*100)</f>
        <v/>
      </c>
    </row>
    <row r="87" spans="1:10" ht="36.75" customHeight="1" x14ac:dyDescent="0.2">
      <c r="A87" s="122"/>
      <c r="B87" s="127" t="s">
        <v>114</v>
      </c>
      <c r="C87" s="190" t="s">
        <v>115</v>
      </c>
      <c r="D87" s="191"/>
      <c r="E87" s="191"/>
      <c r="F87" s="134" t="s">
        <v>24</v>
      </c>
      <c r="G87" s="135"/>
      <c r="H87" s="135"/>
      <c r="I87" s="135">
        <f>'01 01 Pol'!G323</f>
        <v>0</v>
      </c>
      <c r="J87" s="131" t="str">
        <f>IF(I111=0,"",I87/I111*100)</f>
        <v/>
      </c>
    </row>
    <row r="88" spans="1:10" ht="36.75" customHeight="1" x14ac:dyDescent="0.2">
      <c r="A88" s="122"/>
      <c r="B88" s="127" t="s">
        <v>116</v>
      </c>
      <c r="C88" s="190" t="s">
        <v>117</v>
      </c>
      <c r="D88" s="191"/>
      <c r="E88" s="191"/>
      <c r="F88" s="134" t="s">
        <v>24</v>
      </c>
      <c r="G88" s="135"/>
      <c r="H88" s="135"/>
      <c r="I88" s="135">
        <f>'01 01 Pol'!G328</f>
        <v>0</v>
      </c>
      <c r="J88" s="131" t="str">
        <f>IF(I111=0,"",I88/I111*100)</f>
        <v/>
      </c>
    </row>
    <row r="89" spans="1:10" ht="36.75" customHeight="1" x14ac:dyDescent="0.2">
      <c r="A89" s="122"/>
      <c r="B89" s="127" t="s">
        <v>118</v>
      </c>
      <c r="C89" s="190" t="s">
        <v>119</v>
      </c>
      <c r="D89" s="191"/>
      <c r="E89" s="191"/>
      <c r="F89" s="134" t="s">
        <v>24</v>
      </c>
      <c r="G89" s="135"/>
      <c r="H89" s="135"/>
      <c r="I89" s="135">
        <f>'01 01 Pol'!G353+'02 01 Pol'!G31</f>
        <v>0</v>
      </c>
      <c r="J89" s="131" t="str">
        <f>IF(I111=0,"",I89/I111*100)</f>
        <v/>
      </c>
    </row>
    <row r="90" spans="1:10" ht="36.75" customHeight="1" x14ac:dyDescent="0.2">
      <c r="A90" s="122"/>
      <c r="B90" s="127" t="s">
        <v>120</v>
      </c>
      <c r="C90" s="190" t="s">
        <v>121</v>
      </c>
      <c r="D90" s="191"/>
      <c r="E90" s="191"/>
      <c r="F90" s="134" t="s">
        <v>24</v>
      </c>
      <c r="G90" s="135"/>
      <c r="H90" s="135"/>
      <c r="I90" s="135">
        <f>'02 01 Pol'!G36</f>
        <v>0</v>
      </c>
      <c r="J90" s="131" t="str">
        <f>IF(I111=0,"",I90/I111*100)</f>
        <v/>
      </c>
    </row>
    <row r="91" spans="1:10" ht="36.75" customHeight="1" x14ac:dyDescent="0.2">
      <c r="A91" s="122"/>
      <c r="B91" s="127" t="s">
        <v>122</v>
      </c>
      <c r="C91" s="190" t="s">
        <v>123</v>
      </c>
      <c r="D91" s="191"/>
      <c r="E91" s="191"/>
      <c r="F91" s="134" t="s">
        <v>24</v>
      </c>
      <c r="G91" s="135"/>
      <c r="H91" s="135"/>
      <c r="I91" s="135">
        <f>'01 01 Pol'!G407+'02 01 Pol'!G43</f>
        <v>0</v>
      </c>
      <c r="J91" s="131" t="str">
        <f>IF(I111=0,"",I91/I111*100)</f>
        <v/>
      </c>
    </row>
    <row r="92" spans="1:10" ht="36.75" customHeight="1" x14ac:dyDescent="0.2">
      <c r="A92" s="122"/>
      <c r="B92" s="127" t="s">
        <v>124</v>
      </c>
      <c r="C92" s="190" t="s">
        <v>125</v>
      </c>
      <c r="D92" s="191"/>
      <c r="E92" s="191"/>
      <c r="F92" s="134" t="s">
        <v>25</v>
      </c>
      <c r="G92" s="135"/>
      <c r="H92" s="135"/>
      <c r="I92" s="135">
        <f>'01 01 Pol'!G411</f>
        <v>0</v>
      </c>
      <c r="J92" s="131" t="str">
        <f>IF(I111=0,"",I92/I111*100)</f>
        <v/>
      </c>
    </row>
    <row r="93" spans="1:10" ht="36.75" customHeight="1" x14ac:dyDescent="0.2">
      <c r="A93" s="122"/>
      <c r="B93" s="127" t="s">
        <v>126</v>
      </c>
      <c r="C93" s="190" t="s">
        <v>125</v>
      </c>
      <c r="D93" s="191"/>
      <c r="E93" s="191"/>
      <c r="F93" s="134" t="s">
        <v>25</v>
      </c>
      <c r="G93" s="135"/>
      <c r="H93" s="135"/>
      <c r="I93" s="135">
        <f>'01 01 Pol'!G458</f>
        <v>0</v>
      </c>
      <c r="J93" s="131" t="str">
        <f>IF(I111=0,"",I93/I111*100)</f>
        <v/>
      </c>
    </row>
    <row r="94" spans="1:10" ht="36.75" customHeight="1" x14ac:dyDescent="0.2">
      <c r="A94" s="122"/>
      <c r="B94" s="127" t="s">
        <v>127</v>
      </c>
      <c r="C94" s="190" t="s">
        <v>128</v>
      </c>
      <c r="D94" s="191"/>
      <c r="E94" s="191"/>
      <c r="F94" s="134" t="s">
        <v>25</v>
      </c>
      <c r="G94" s="135"/>
      <c r="H94" s="135"/>
      <c r="I94" s="135">
        <f>'01 01 Pol'!G476</f>
        <v>0</v>
      </c>
      <c r="J94" s="131" t="str">
        <f>IF(I111=0,"",I94/I111*100)</f>
        <v/>
      </c>
    </row>
    <row r="95" spans="1:10" ht="36.75" customHeight="1" x14ac:dyDescent="0.2">
      <c r="A95" s="122"/>
      <c r="B95" s="127" t="s">
        <v>129</v>
      </c>
      <c r="C95" s="190" t="s">
        <v>130</v>
      </c>
      <c r="D95" s="191"/>
      <c r="E95" s="191"/>
      <c r="F95" s="134" t="s">
        <v>25</v>
      </c>
      <c r="G95" s="135"/>
      <c r="H95" s="135"/>
      <c r="I95" s="135">
        <f>'01 01 Pol'!G516+'02 01 Pol'!G46</f>
        <v>0</v>
      </c>
      <c r="J95" s="131" t="str">
        <f>IF(I111=0,"",I95/I111*100)</f>
        <v/>
      </c>
    </row>
    <row r="96" spans="1:10" ht="36.75" customHeight="1" x14ac:dyDescent="0.2">
      <c r="A96" s="122"/>
      <c r="B96" s="127" t="s">
        <v>131</v>
      </c>
      <c r="C96" s="190" t="s">
        <v>132</v>
      </c>
      <c r="D96" s="191"/>
      <c r="E96" s="191"/>
      <c r="F96" s="134" t="s">
        <v>25</v>
      </c>
      <c r="G96" s="135"/>
      <c r="H96" s="135"/>
      <c r="I96" s="135">
        <f>'01 01 Pol'!G520+'02 01 Pol'!G89</f>
        <v>0</v>
      </c>
      <c r="J96" s="131" t="str">
        <f>IF(I111=0,"",I96/I111*100)</f>
        <v/>
      </c>
    </row>
    <row r="97" spans="1:10" ht="36.75" customHeight="1" x14ac:dyDescent="0.2">
      <c r="A97" s="122"/>
      <c r="B97" s="127" t="s">
        <v>133</v>
      </c>
      <c r="C97" s="190" t="s">
        <v>134</v>
      </c>
      <c r="D97" s="191"/>
      <c r="E97" s="191"/>
      <c r="F97" s="134" t="s">
        <v>25</v>
      </c>
      <c r="G97" s="135"/>
      <c r="H97" s="135"/>
      <c r="I97" s="135">
        <f>'02 01 Pol'!G124</f>
        <v>0</v>
      </c>
      <c r="J97" s="131" t="str">
        <f>IF(I111=0,"",I97/I111*100)</f>
        <v/>
      </c>
    </row>
    <row r="98" spans="1:10" ht="36.75" customHeight="1" x14ac:dyDescent="0.2">
      <c r="A98" s="122"/>
      <c r="B98" s="127" t="s">
        <v>135</v>
      </c>
      <c r="C98" s="190" t="s">
        <v>136</v>
      </c>
      <c r="D98" s="191"/>
      <c r="E98" s="191"/>
      <c r="F98" s="134" t="s">
        <v>25</v>
      </c>
      <c r="G98" s="135"/>
      <c r="H98" s="135"/>
      <c r="I98" s="135">
        <f>'01 01 Pol'!G525</f>
        <v>0</v>
      </c>
      <c r="J98" s="131" t="str">
        <f>IF(I111=0,"",I98/I111*100)</f>
        <v/>
      </c>
    </row>
    <row r="99" spans="1:10" ht="36.75" customHeight="1" x14ac:dyDescent="0.2">
      <c r="A99" s="122"/>
      <c r="B99" s="127" t="s">
        <v>137</v>
      </c>
      <c r="C99" s="190" t="s">
        <v>138</v>
      </c>
      <c r="D99" s="191"/>
      <c r="E99" s="191"/>
      <c r="F99" s="134" t="s">
        <v>25</v>
      </c>
      <c r="G99" s="135"/>
      <c r="H99" s="135"/>
      <c r="I99" s="135">
        <f>'01 01 Pol'!G550</f>
        <v>0</v>
      </c>
      <c r="J99" s="131" t="str">
        <f>IF(I111=0,"",I99/I111*100)</f>
        <v/>
      </c>
    </row>
    <row r="100" spans="1:10" ht="36.75" customHeight="1" x14ac:dyDescent="0.2">
      <c r="A100" s="122"/>
      <c r="B100" s="127" t="s">
        <v>139</v>
      </c>
      <c r="C100" s="190" t="s">
        <v>140</v>
      </c>
      <c r="D100" s="191"/>
      <c r="E100" s="191"/>
      <c r="F100" s="134" t="s">
        <v>25</v>
      </c>
      <c r="G100" s="135"/>
      <c r="H100" s="135"/>
      <c r="I100" s="135">
        <f>'01 01 Pol'!G573</f>
        <v>0</v>
      </c>
      <c r="J100" s="131" t="str">
        <f>IF(I111=0,"",I100/I111*100)</f>
        <v/>
      </c>
    </row>
    <row r="101" spans="1:10" ht="36.75" customHeight="1" x14ac:dyDescent="0.2">
      <c r="A101" s="122"/>
      <c r="B101" s="127" t="s">
        <v>141</v>
      </c>
      <c r="C101" s="190" t="s">
        <v>142</v>
      </c>
      <c r="D101" s="191"/>
      <c r="E101" s="191"/>
      <c r="F101" s="134" t="s">
        <v>25</v>
      </c>
      <c r="G101" s="135"/>
      <c r="H101" s="135"/>
      <c r="I101" s="135">
        <f>'01 01 Pol'!G585</f>
        <v>0</v>
      </c>
      <c r="J101" s="131" t="str">
        <f>IF(I111=0,"",I101/I111*100)</f>
        <v/>
      </c>
    </row>
    <row r="102" spans="1:10" ht="36.75" customHeight="1" x14ac:dyDescent="0.2">
      <c r="A102" s="122"/>
      <c r="B102" s="127" t="s">
        <v>143</v>
      </c>
      <c r="C102" s="190" t="s">
        <v>144</v>
      </c>
      <c r="D102" s="191"/>
      <c r="E102" s="191"/>
      <c r="F102" s="134" t="s">
        <v>25</v>
      </c>
      <c r="G102" s="135"/>
      <c r="H102" s="135"/>
      <c r="I102" s="135">
        <f>'01 01 Pol'!G593</f>
        <v>0</v>
      </c>
      <c r="J102" s="131" t="str">
        <f>IF(I111=0,"",I102/I111*100)</f>
        <v/>
      </c>
    </row>
    <row r="103" spans="1:10" ht="36.75" customHeight="1" x14ac:dyDescent="0.2">
      <c r="A103" s="122"/>
      <c r="B103" s="127" t="s">
        <v>145</v>
      </c>
      <c r="C103" s="190" t="s">
        <v>146</v>
      </c>
      <c r="D103" s="191"/>
      <c r="E103" s="191"/>
      <c r="F103" s="134" t="s">
        <v>25</v>
      </c>
      <c r="G103" s="135"/>
      <c r="H103" s="135"/>
      <c r="I103" s="135">
        <f>'01 01 Pol'!G606</f>
        <v>0</v>
      </c>
      <c r="J103" s="131" t="str">
        <f>IF(I111=0,"",I103/I111*100)</f>
        <v/>
      </c>
    </row>
    <row r="104" spans="1:10" ht="36.75" customHeight="1" x14ac:dyDescent="0.2">
      <c r="A104" s="122"/>
      <c r="B104" s="127" t="s">
        <v>147</v>
      </c>
      <c r="C104" s="190" t="s">
        <v>148</v>
      </c>
      <c r="D104" s="191"/>
      <c r="E104" s="191"/>
      <c r="F104" s="134" t="s">
        <v>25</v>
      </c>
      <c r="G104" s="135"/>
      <c r="H104" s="135"/>
      <c r="I104" s="135">
        <f>'01 01 Pol'!G650</f>
        <v>0</v>
      </c>
      <c r="J104" s="131" t="str">
        <f>IF(I111=0,"",I104/I111*100)</f>
        <v/>
      </c>
    </row>
    <row r="105" spans="1:10" ht="36.75" customHeight="1" x14ac:dyDescent="0.2">
      <c r="A105" s="122"/>
      <c r="B105" s="127" t="s">
        <v>149</v>
      </c>
      <c r="C105" s="190" t="s">
        <v>150</v>
      </c>
      <c r="D105" s="191"/>
      <c r="E105" s="191"/>
      <c r="F105" s="134" t="s">
        <v>25</v>
      </c>
      <c r="G105" s="135"/>
      <c r="H105" s="135"/>
      <c r="I105" s="135">
        <f>'01 01 Pol'!G662</f>
        <v>0</v>
      </c>
      <c r="J105" s="131" t="str">
        <f>IF(I111=0,"",I105/I111*100)</f>
        <v/>
      </c>
    </row>
    <row r="106" spans="1:10" ht="36.75" customHeight="1" x14ac:dyDescent="0.2">
      <c r="A106" s="122"/>
      <c r="B106" s="127" t="s">
        <v>151</v>
      </c>
      <c r="C106" s="190" t="s">
        <v>152</v>
      </c>
      <c r="D106" s="191"/>
      <c r="E106" s="191"/>
      <c r="F106" s="134" t="s">
        <v>25</v>
      </c>
      <c r="G106" s="135"/>
      <c r="H106" s="135"/>
      <c r="I106" s="135">
        <f>'03 01 Pol'!G75+'04 01 Pol'!G55</f>
        <v>0</v>
      </c>
      <c r="J106" s="131" t="str">
        <f>IF(I111=0,"",I106/I111*100)</f>
        <v/>
      </c>
    </row>
    <row r="107" spans="1:10" ht="36.75" customHeight="1" x14ac:dyDescent="0.2">
      <c r="A107" s="122"/>
      <c r="B107" s="127" t="s">
        <v>153</v>
      </c>
      <c r="C107" s="190" t="s">
        <v>154</v>
      </c>
      <c r="D107" s="191"/>
      <c r="E107" s="191"/>
      <c r="F107" s="134" t="s">
        <v>26</v>
      </c>
      <c r="G107" s="135"/>
      <c r="H107" s="135"/>
      <c r="I107" s="135">
        <f>'01 01 Pol'!G713</f>
        <v>0</v>
      </c>
      <c r="J107" s="131" t="str">
        <f>IF(I111=0,"",I107/I111*100)</f>
        <v/>
      </c>
    </row>
    <row r="108" spans="1:10" ht="36.75" customHeight="1" x14ac:dyDescent="0.2">
      <c r="A108" s="122"/>
      <c r="B108" s="127" t="s">
        <v>155</v>
      </c>
      <c r="C108" s="190" t="s">
        <v>156</v>
      </c>
      <c r="D108" s="191"/>
      <c r="E108" s="191"/>
      <c r="F108" s="134" t="s">
        <v>157</v>
      </c>
      <c r="G108" s="135"/>
      <c r="H108" s="135"/>
      <c r="I108" s="135">
        <f>'01 01 Pol'!G716</f>
        <v>0</v>
      </c>
      <c r="J108" s="131" t="str">
        <f>IF(I111=0,"",I108/I111*100)</f>
        <v/>
      </c>
    </row>
    <row r="109" spans="1:10" ht="36.75" customHeight="1" x14ac:dyDescent="0.2">
      <c r="A109" s="122"/>
      <c r="B109" s="127" t="s">
        <v>158</v>
      </c>
      <c r="C109" s="190" t="s">
        <v>27</v>
      </c>
      <c r="D109" s="191"/>
      <c r="E109" s="191"/>
      <c r="F109" s="134" t="s">
        <v>158</v>
      </c>
      <c r="G109" s="135"/>
      <c r="H109" s="135"/>
      <c r="I109" s="135">
        <f>'01 01 Pol'!G722</f>
        <v>0</v>
      </c>
      <c r="J109" s="131" t="str">
        <f>IF(I111=0,"",I109/I111*100)</f>
        <v/>
      </c>
    </row>
    <row r="110" spans="1:10" ht="36.75" customHeight="1" x14ac:dyDescent="0.2">
      <c r="A110" s="122"/>
      <c r="B110" s="127" t="s">
        <v>159</v>
      </c>
      <c r="C110" s="190" t="s">
        <v>28</v>
      </c>
      <c r="D110" s="191"/>
      <c r="E110" s="191"/>
      <c r="F110" s="134" t="s">
        <v>159</v>
      </c>
      <c r="G110" s="135"/>
      <c r="H110" s="135"/>
      <c r="I110" s="135">
        <f>'01 01 Pol'!G731</f>
        <v>0</v>
      </c>
      <c r="J110" s="131" t="str">
        <f>IF(I111=0,"",I110/I111*100)</f>
        <v/>
      </c>
    </row>
    <row r="111" spans="1:10" ht="25.5" customHeight="1" x14ac:dyDescent="0.2">
      <c r="A111" s="123"/>
      <c r="B111" s="128" t="s">
        <v>1</v>
      </c>
      <c r="C111" s="129"/>
      <c r="D111" s="130"/>
      <c r="E111" s="130"/>
      <c r="F111" s="136"/>
      <c r="G111" s="137"/>
      <c r="H111" s="137"/>
      <c r="I111" s="137">
        <f>SUM(I65:I110)</f>
        <v>0</v>
      </c>
      <c r="J111" s="132">
        <f>SUM(J65:J110)</f>
        <v>0</v>
      </c>
    </row>
    <row r="112" spans="1:10" x14ac:dyDescent="0.2">
      <c r="F112" s="86"/>
      <c r="G112" s="86"/>
      <c r="H112" s="86"/>
      <c r="I112" s="86"/>
      <c r="J112" s="133"/>
    </row>
    <row r="113" spans="6:10" x14ac:dyDescent="0.2">
      <c r="F113" s="86"/>
      <c r="G113" s="86"/>
      <c r="H113" s="86"/>
      <c r="I113" s="86"/>
      <c r="J113" s="133"/>
    </row>
    <row r="114" spans="6:10" x14ac:dyDescent="0.2">
      <c r="F114" s="86"/>
      <c r="G114" s="86"/>
      <c r="H114" s="86"/>
      <c r="I114" s="86"/>
      <c r="J114" s="133"/>
    </row>
  </sheetData>
  <sheetProtection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9:E109"/>
    <mergeCell ref="C110:E110"/>
    <mergeCell ref="C104:E104"/>
    <mergeCell ref="C105:E105"/>
    <mergeCell ref="C106:E106"/>
    <mergeCell ref="C107:E107"/>
    <mergeCell ref="C108:E10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1" t="s">
        <v>6</v>
      </c>
      <c r="B1" s="241"/>
      <c r="C1" s="242"/>
      <c r="D1" s="241"/>
      <c r="E1" s="241"/>
      <c r="F1" s="241"/>
      <c r="G1" s="241"/>
    </row>
    <row r="2" spans="1:7" ht="24.95" customHeight="1" x14ac:dyDescent="0.2">
      <c r="A2" s="50" t="s">
        <v>7</v>
      </c>
      <c r="B2" s="49"/>
      <c r="C2" s="243"/>
      <c r="D2" s="243"/>
      <c r="E2" s="243"/>
      <c r="F2" s="243"/>
      <c r="G2" s="244"/>
    </row>
    <row r="3" spans="1:7" ht="24.95" customHeight="1" x14ac:dyDescent="0.2">
      <c r="A3" s="50" t="s">
        <v>8</v>
      </c>
      <c r="B3" s="49"/>
      <c r="C3" s="243"/>
      <c r="D3" s="243"/>
      <c r="E3" s="243"/>
      <c r="F3" s="243"/>
      <c r="G3" s="244"/>
    </row>
    <row r="4" spans="1:7" ht="24.95" customHeight="1" x14ac:dyDescent="0.2">
      <c r="A4" s="50" t="s">
        <v>9</v>
      </c>
      <c r="B4" s="49"/>
      <c r="C4" s="243"/>
      <c r="D4" s="243"/>
      <c r="E4" s="243"/>
      <c r="F4" s="243"/>
      <c r="G4" s="244"/>
    </row>
    <row r="5" spans="1:7" x14ac:dyDescent="0.2">
      <c r="B5" s="4"/>
      <c r="C5" s="5"/>
      <c r="D5" s="6"/>
    </row>
  </sheetData>
  <sheetProtection algorithmName="SHA-512" hashValue="9+sy74n+mRkpxWmQ2zwSrsT7lRsK7DX3SG9bCof4im0GQ0gSRCU8DljoGM0FAvKNJ/fb20nsMORqA8dVprv3jg==" saltValue="DvMfiy8p4sXUmf4YGaTzm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F2E06-518B-48EE-A918-5626D8F916D2}">
  <sheetPr>
    <outlinePr summaryBelow="0"/>
  </sheetPr>
  <dimension ref="A1:BH5000"/>
  <sheetViews>
    <sheetView workbookViewId="0">
      <pane ySplit="7" topLeftCell="A120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7" t="s">
        <v>160</v>
      </c>
      <c r="B1" s="257"/>
      <c r="C1" s="257"/>
      <c r="D1" s="257"/>
      <c r="E1" s="257"/>
      <c r="F1" s="257"/>
      <c r="G1" s="257"/>
      <c r="AG1" t="s">
        <v>161</v>
      </c>
    </row>
    <row r="2" spans="1:60" ht="24.95" customHeight="1" x14ac:dyDescent="0.2">
      <c r="A2" s="139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162</v>
      </c>
    </row>
    <row r="3" spans="1:60" ht="24.95" customHeight="1" x14ac:dyDescent="0.2">
      <c r="A3" s="139" t="s">
        <v>8</v>
      </c>
      <c r="B3" s="49" t="s">
        <v>47</v>
      </c>
      <c r="C3" s="258" t="s">
        <v>48</v>
      </c>
      <c r="D3" s="259"/>
      <c r="E3" s="259"/>
      <c r="F3" s="259"/>
      <c r="G3" s="260"/>
      <c r="AC3" s="120" t="s">
        <v>162</v>
      </c>
      <c r="AG3" t="s">
        <v>163</v>
      </c>
    </row>
    <row r="4" spans="1:60" ht="24.95" customHeight="1" x14ac:dyDescent="0.2">
      <c r="A4" s="140" t="s">
        <v>9</v>
      </c>
      <c r="B4" s="141" t="s">
        <v>47</v>
      </c>
      <c r="C4" s="261" t="s">
        <v>48</v>
      </c>
      <c r="D4" s="262"/>
      <c r="E4" s="262"/>
      <c r="F4" s="262"/>
      <c r="G4" s="263"/>
      <c r="AG4" t="s">
        <v>164</v>
      </c>
    </row>
    <row r="5" spans="1:60" x14ac:dyDescent="0.2">
      <c r="D5" s="10"/>
    </row>
    <row r="6" spans="1:60" ht="38.25" x14ac:dyDescent="0.2">
      <c r="A6" s="143" t="s">
        <v>165</v>
      </c>
      <c r="B6" s="145" t="s">
        <v>166</v>
      </c>
      <c r="C6" s="145" t="s">
        <v>167</v>
      </c>
      <c r="D6" s="144" t="s">
        <v>168</v>
      </c>
      <c r="E6" s="143" t="s">
        <v>169</v>
      </c>
      <c r="F6" s="142" t="s">
        <v>170</v>
      </c>
      <c r="G6" s="143" t="s">
        <v>29</v>
      </c>
      <c r="H6" s="146" t="s">
        <v>30</v>
      </c>
      <c r="I6" s="146" t="s">
        <v>171</v>
      </c>
      <c r="J6" s="146" t="s">
        <v>31</v>
      </c>
      <c r="K6" s="146" t="s">
        <v>172</v>
      </c>
      <c r="L6" s="146" t="s">
        <v>173</v>
      </c>
      <c r="M6" s="146" t="s">
        <v>174</v>
      </c>
      <c r="N6" s="146" t="s">
        <v>175</v>
      </c>
      <c r="O6" s="146" t="s">
        <v>176</v>
      </c>
      <c r="P6" s="146" t="s">
        <v>177</v>
      </c>
      <c r="Q6" s="146" t="s">
        <v>178</v>
      </c>
      <c r="R6" s="146" t="s">
        <v>179</v>
      </c>
      <c r="S6" s="146" t="s">
        <v>180</v>
      </c>
      <c r="T6" s="146" t="s">
        <v>181</v>
      </c>
      <c r="U6" s="146" t="s">
        <v>182</v>
      </c>
      <c r="V6" s="146" t="s">
        <v>183</v>
      </c>
      <c r="W6" s="146" t="s">
        <v>184</v>
      </c>
      <c r="X6" s="146" t="s">
        <v>185</v>
      </c>
      <c r="Y6" s="146" t="s">
        <v>186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5" t="s">
        <v>187</v>
      </c>
      <c r="B8" s="166" t="s">
        <v>83</v>
      </c>
      <c r="C8" s="181" t="s">
        <v>84</v>
      </c>
      <c r="D8" s="167"/>
      <c r="E8" s="168"/>
      <c r="F8" s="169"/>
      <c r="G8" s="169">
        <f>SUMIF(AG9:AG29,"&lt;&gt;NOR",G9:G29)</f>
        <v>0</v>
      </c>
      <c r="H8" s="169"/>
      <c r="I8" s="169">
        <f>SUM(I9:I29)</f>
        <v>0</v>
      </c>
      <c r="J8" s="169"/>
      <c r="K8" s="169">
        <f>SUM(K9:K29)</f>
        <v>0</v>
      </c>
      <c r="L8" s="169"/>
      <c r="M8" s="169">
        <f>SUM(M9:M29)</f>
        <v>0</v>
      </c>
      <c r="N8" s="168"/>
      <c r="O8" s="168">
        <f>SUM(O9:O29)</f>
        <v>0</v>
      </c>
      <c r="P8" s="168"/>
      <c r="Q8" s="168">
        <f>SUM(Q9:Q29)</f>
        <v>0</v>
      </c>
      <c r="R8" s="169"/>
      <c r="S8" s="169"/>
      <c r="T8" s="170"/>
      <c r="U8" s="164"/>
      <c r="V8" s="164">
        <f>SUM(V9:V29)</f>
        <v>4.28</v>
      </c>
      <c r="W8" s="164"/>
      <c r="X8" s="164"/>
      <c r="Y8" s="164"/>
      <c r="AG8" t="s">
        <v>188</v>
      </c>
    </row>
    <row r="9" spans="1:60" outlineLevel="1" x14ac:dyDescent="0.2">
      <c r="A9" s="172">
        <v>1</v>
      </c>
      <c r="B9" s="173" t="s">
        <v>189</v>
      </c>
      <c r="C9" s="182" t="s">
        <v>190</v>
      </c>
      <c r="D9" s="174" t="s">
        <v>191</v>
      </c>
      <c r="E9" s="175">
        <v>1.532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 t="s">
        <v>192</v>
      </c>
      <c r="S9" s="177" t="s">
        <v>193</v>
      </c>
      <c r="T9" s="178" t="s">
        <v>193</v>
      </c>
      <c r="U9" s="158">
        <v>0.214</v>
      </c>
      <c r="V9" s="158">
        <f>ROUND(E9*U9,2)</f>
        <v>0.33</v>
      </c>
      <c r="W9" s="158"/>
      <c r="X9" s="158" t="s">
        <v>194</v>
      </c>
      <c r="Y9" s="158" t="s">
        <v>195</v>
      </c>
      <c r="Z9" s="147"/>
      <c r="AA9" s="147"/>
      <c r="AB9" s="147"/>
      <c r="AC9" s="147"/>
      <c r="AD9" s="147"/>
      <c r="AE9" s="147"/>
      <c r="AF9" s="147"/>
      <c r="AG9" s="147" t="s">
        <v>196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2" x14ac:dyDescent="0.2">
      <c r="A10" s="154"/>
      <c r="B10" s="155"/>
      <c r="C10" s="251" t="s">
        <v>197</v>
      </c>
      <c r="D10" s="252"/>
      <c r="E10" s="252"/>
      <c r="F10" s="252"/>
      <c r="G10" s="252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198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9" t="str">
        <f>C10</f>
        <v>zapažených i nezapažených s urovnáním dna do předepsaného profilu a spádu, s přehozením výkopku na přilehlém terénu na vzdálenost do 3 m od podélné osy rýhy nebo s naložením výkopku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199</v>
      </c>
      <c r="D11" s="160"/>
      <c r="E11" s="161">
        <v>1.532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200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45"/>
      <c r="D12" s="246"/>
      <c r="E12" s="246"/>
      <c r="F12" s="246"/>
      <c r="G12" s="24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2">
        <v>2</v>
      </c>
      <c r="B13" s="173" t="s">
        <v>202</v>
      </c>
      <c r="C13" s="182" t="s">
        <v>203</v>
      </c>
      <c r="D13" s="174" t="s">
        <v>191</v>
      </c>
      <c r="E13" s="175">
        <v>0.45960000000000001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5">
        <v>0</v>
      </c>
      <c r="O13" s="175">
        <f>ROUND(E13*N13,2)</f>
        <v>0</v>
      </c>
      <c r="P13" s="175">
        <v>0</v>
      </c>
      <c r="Q13" s="175">
        <f>ROUND(E13*P13,2)</f>
        <v>0</v>
      </c>
      <c r="R13" s="177" t="s">
        <v>192</v>
      </c>
      <c r="S13" s="177" t="s">
        <v>193</v>
      </c>
      <c r="T13" s="178" t="s">
        <v>193</v>
      </c>
      <c r="U13" s="158">
        <v>3.5329999999999999</v>
      </c>
      <c r="V13" s="158">
        <f>ROUND(E13*U13,2)</f>
        <v>1.62</v>
      </c>
      <c r="W13" s="158"/>
      <c r="X13" s="158" t="s">
        <v>194</v>
      </c>
      <c r="Y13" s="158" t="s">
        <v>195</v>
      </c>
      <c r="Z13" s="147"/>
      <c r="AA13" s="147"/>
      <c r="AB13" s="147"/>
      <c r="AC13" s="147"/>
      <c r="AD13" s="147"/>
      <c r="AE13" s="147"/>
      <c r="AF13" s="147"/>
      <c r="AG13" s="147" t="s">
        <v>196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1" t="s">
        <v>204</v>
      </c>
      <c r="D14" s="252"/>
      <c r="E14" s="252"/>
      <c r="F14" s="252"/>
      <c r="G14" s="252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198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3" t="s">
        <v>205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200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3" t="s">
        <v>206</v>
      </c>
      <c r="D16" s="160"/>
      <c r="E16" s="161">
        <v>0.45960000000000001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200</v>
      </c>
      <c r="AH16" s="147">
        <v>5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45"/>
      <c r="D17" s="246"/>
      <c r="E17" s="246"/>
      <c r="F17" s="246"/>
      <c r="G17" s="246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201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2">
        <v>3</v>
      </c>
      <c r="B18" s="173" t="s">
        <v>207</v>
      </c>
      <c r="C18" s="182" t="s">
        <v>208</v>
      </c>
      <c r="D18" s="174" t="s">
        <v>191</v>
      </c>
      <c r="E18" s="175">
        <v>1.532</v>
      </c>
      <c r="F18" s="176"/>
      <c r="G18" s="177">
        <f>ROUND(E18*F18,2)</f>
        <v>0</v>
      </c>
      <c r="H18" s="176"/>
      <c r="I18" s="177">
        <f>ROUND(E18*H18,2)</f>
        <v>0</v>
      </c>
      <c r="J18" s="176"/>
      <c r="K18" s="177">
        <f>ROUND(E18*J18,2)</f>
        <v>0</v>
      </c>
      <c r="L18" s="177">
        <v>21</v>
      </c>
      <c r="M18" s="177">
        <f>G18*(1+L18/100)</f>
        <v>0</v>
      </c>
      <c r="N18" s="175">
        <v>0</v>
      </c>
      <c r="O18" s="175">
        <f>ROUND(E18*N18,2)</f>
        <v>0</v>
      </c>
      <c r="P18" s="175">
        <v>0</v>
      </c>
      <c r="Q18" s="175">
        <f>ROUND(E18*P18,2)</f>
        <v>0</v>
      </c>
      <c r="R18" s="177" t="s">
        <v>192</v>
      </c>
      <c r="S18" s="177" t="s">
        <v>193</v>
      </c>
      <c r="T18" s="178" t="s">
        <v>193</v>
      </c>
      <c r="U18" s="158">
        <v>7.3999999999999996E-2</v>
      </c>
      <c r="V18" s="158">
        <f>ROUND(E18*U18,2)</f>
        <v>0.11</v>
      </c>
      <c r="W18" s="158"/>
      <c r="X18" s="158" t="s">
        <v>194</v>
      </c>
      <c r="Y18" s="158" t="s">
        <v>195</v>
      </c>
      <c r="Z18" s="147"/>
      <c r="AA18" s="147"/>
      <c r="AB18" s="147"/>
      <c r="AC18" s="147"/>
      <c r="AD18" s="147"/>
      <c r="AE18" s="147"/>
      <c r="AF18" s="147"/>
      <c r="AG18" s="147" t="s">
        <v>196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1" t="s">
        <v>209</v>
      </c>
      <c r="D19" s="252"/>
      <c r="E19" s="252"/>
      <c r="F19" s="252"/>
      <c r="G19" s="252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198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3" t="s">
        <v>210</v>
      </c>
      <c r="D20" s="160"/>
      <c r="E20" s="161">
        <v>1.532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200</v>
      </c>
      <c r="AH20" s="147">
        <v>5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45"/>
      <c r="D21" s="246"/>
      <c r="E21" s="246"/>
      <c r="F21" s="246"/>
      <c r="G21" s="246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201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72">
        <v>4</v>
      </c>
      <c r="B22" s="173" t="s">
        <v>211</v>
      </c>
      <c r="C22" s="182" t="s">
        <v>212</v>
      </c>
      <c r="D22" s="174" t="s">
        <v>191</v>
      </c>
      <c r="E22" s="175">
        <v>1.9301600000000001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5">
        <v>0</v>
      </c>
      <c r="O22" s="175">
        <f>ROUND(E22*N22,2)</f>
        <v>0</v>
      </c>
      <c r="P22" s="175">
        <v>0</v>
      </c>
      <c r="Q22" s="175">
        <f>ROUND(E22*P22,2)</f>
        <v>0</v>
      </c>
      <c r="R22" s="177" t="s">
        <v>192</v>
      </c>
      <c r="S22" s="177" t="s">
        <v>193</v>
      </c>
      <c r="T22" s="178" t="s">
        <v>193</v>
      </c>
      <c r="U22" s="158">
        <v>1.1499999999999999</v>
      </c>
      <c r="V22" s="158">
        <f>ROUND(E22*U22,2)</f>
        <v>2.2200000000000002</v>
      </c>
      <c r="W22" s="158"/>
      <c r="X22" s="158" t="s">
        <v>194</v>
      </c>
      <c r="Y22" s="158" t="s">
        <v>195</v>
      </c>
      <c r="Z22" s="147"/>
      <c r="AA22" s="147"/>
      <c r="AB22" s="147"/>
      <c r="AC22" s="147"/>
      <c r="AD22" s="147"/>
      <c r="AE22" s="147"/>
      <c r="AF22" s="147"/>
      <c r="AG22" s="147" t="s">
        <v>196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1" t="s">
        <v>213</v>
      </c>
      <c r="D23" s="252"/>
      <c r="E23" s="252"/>
      <c r="F23" s="252"/>
      <c r="G23" s="252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198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214</v>
      </c>
      <c r="D24" s="160"/>
      <c r="E24" s="161">
        <v>1.9301600000000001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45"/>
      <c r="D25" s="246"/>
      <c r="E25" s="246"/>
      <c r="F25" s="246"/>
      <c r="G25" s="246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201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2">
        <v>5</v>
      </c>
      <c r="B26" s="173" t="s">
        <v>215</v>
      </c>
      <c r="C26" s="182" t="s">
        <v>216</v>
      </c>
      <c r="D26" s="174" t="s">
        <v>191</v>
      </c>
      <c r="E26" s="175">
        <v>1.532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21</v>
      </c>
      <c r="M26" s="177">
        <f>G26*(1+L26/100)</f>
        <v>0</v>
      </c>
      <c r="N26" s="175">
        <v>0</v>
      </c>
      <c r="O26" s="175">
        <f>ROUND(E26*N26,2)</f>
        <v>0</v>
      </c>
      <c r="P26" s="175">
        <v>0</v>
      </c>
      <c r="Q26" s="175">
        <f>ROUND(E26*P26,2)</f>
        <v>0</v>
      </c>
      <c r="R26" s="177" t="s">
        <v>192</v>
      </c>
      <c r="S26" s="177" t="s">
        <v>193</v>
      </c>
      <c r="T26" s="178" t="s">
        <v>193</v>
      </c>
      <c r="U26" s="158">
        <v>0</v>
      </c>
      <c r="V26" s="158">
        <f>ROUND(E26*U26,2)</f>
        <v>0</v>
      </c>
      <c r="W26" s="158"/>
      <c r="X26" s="158" t="s">
        <v>194</v>
      </c>
      <c r="Y26" s="158" t="s">
        <v>195</v>
      </c>
      <c r="Z26" s="147"/>
      <c r="AA26" s="147"/>
      <c r="AB26" s="147"/>
      <c r="AC26" s="147"/>
      <c r="AD26" s="147"/>
      <c r="AE26" s="147"/>
      <c r="AF26" s="147"/>
      <c r="AG26" s="147" t="s">
        <v>196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47" t="s">
        <v>217</v>
      </c>
      <c r="D27" s="248"/>
      <c r="E27" s="248"/>
      <c r="F27" s="248"/>
      <c r="G27" s="24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218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3" t="s">
        <v>210</v>
      </c>
      <c r="D28" s="160"/>
      <c r="E28" s="161">
        <v>1.532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200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5"/>
      <c r="D29" s="246"/>
      <c r="E29" s="246"/>
      <c r="F29" s="246"/>
      <c r="G29" s="246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x14ac:dyDescent="0.2">
      <c r="A30" s="165" t="s">
        <v>187</v>
      </c>
      <c r="B30" s="166" t="s">
        <v>87</v>
      </c>
      <c r="C30" s="181" t="s">
        <v>88</v>
      </c>
      <c r="D30" s="167"/>
      <c r="E30" s="168"/>
      <c r="F30" s="169"/>
      <c r="G30" s="169">
        <f>SUMIF(AG31:AG44,"&lt;&gt;NOR",G31:G44)</f>
        <v>0</v>
      </c>
      <c r="H30" s="169"/>
      <c r="I30" s="169">
        <f>SUM(I31:I44)</f>
        <v>0</v>
      </c>
      <c r="J30" s="169"/>
      <c r="K30" s="169">
        <f>SUM(K31:K44)</f>
        <v>0</v>
      </c>
      <c r="L30" s="169"/>
      <c r="M30" s="169">
        <f>SUM(M31:M44)</f>
        <v>0</v>
      </c>
      <c r="N30" s="168"/>
      <c r="O30" s="168">
        <f>SUM(O31:O44)</f>
        <v>17.309999999999999</v>
      </c>
      <c r="P30" s="168"/>
      <c r="Q30" s="168">
        <f>SUM(Q31:Q44)</f>
        <v>0</v>
      </c>
      <c r="R30" s="169"/>
      <c r="S30" s="169"/>
      <c r="T30" s="170"/>
      <c r="U30" s="164"/>
      <c r="V30" s="164">
        <f>SUM(V31:V44)</f>
        <v>3.64</v>
      </c>
      <c r="W30" s="164"/>
      <c r="X30" s="164"/>
      <c r="Y30" s="164"/>
      <c r="AG30" t="s">
        <v>188</v>
      </c>
    </row>
    <row r="31" spans="1:60" outlineLevel="1" x14ac:dyDescent="0.2">
      <c r="A31" s="172">
        <v>6</v>
      </c>
      <c r="B31" s="173" t="s">
        <v>219</v>
      </c>
      <c r="C31" s="182" t="s">
        <v>220</v>
      </c>
      <c r="D31" s="174" t="s">
        <v>191</v>
      </c>
      <c r="E31" s="175">
        <v>3.78</v>
      </c>
      <c r="F31" s="176"/>
      <c r="G31" s="177">
        <f>ROUND(E31*F31,2)</f>
        <v>0</v>
      </c>
      <c r="H31" s="176"/>
      <c r="I31" s="177">
        <f>ROUND(E31*H31,2)</f>
        <v>0</v>
      </c>
      <c r="J31" s="176"/>
      <c r="K31" s="177">
        <f>ROUND(E31*J31,2)</f>
        <v>0</v>
      </c>
      <c r="L31" s="177">
        <v>21</v>
      </c>
      <c r="M31" s="177">
        <f>G31*(1+L31/100)</f>
        <v>0</v>
      </c>
      <c r="N31" s="175">
        <v>2.5249999999999999</v>
      </c>
      <c r="O31" s="175">
        <f>ROUND(E31*N31,2)</f>
        <v>9.5399999999999991</v>
      </c>
      <c r="P31" s="175">
        <v>0</v>
      </c>
      <c r="Q31" s="175">
        <f>ROUND(E31*P31,2)</f>
        <v>0</v>
      </c>
      <c r="R31" s="177" t="s">
        <v>221</v>
      </c>
      <c r="S31" s="177" t="s">
        <v>193</v>
      </c>
      <c r="T31" s="178" t="s">
        <v>193</v>
      </c>
      <c r="U31" s="158">
        <v>0.48</v>
      </c>
      <c r="V31" s="158">
        <f>ROUND(E31*U31,2)</f>
        <v>1.81</v>
      </c>
      <c r="W31" s="158"/>
      <c r="X31" s="158" t="s">
        <v>194</v>
      </c>
      <c r="Y31" s="158" t="s">
        <v>195</v>
      </c>
      <c r="Z31" s="147"/>
      <c r="AA31" s="147"/>
      <c r="AB31" s="147"/>
      <c r="AC31" s="147"/>
      <c r="AD31" s="147"/>
      <c r="AE31" s="147"/>
      <c r="AF31" s="147"/>
      <c r="AG31" s="147" t="s">
        <v>196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1" t="s">
        <v>222</v>
      </c>
      <c r="D32" s="252"/>
      <c r="E32" s="252"/>
      <c r="F32" s="252"/>
      <c r="G32" s="252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198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223</v>
      </c>
      <c r="D33" s="160"/>
      <c r="E33" s="161">
        <v>3.78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200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45"/>
      <c r="D34" s="246"/>
      <c r="E34" s="246"/>
      <c r="F34" s="246"/>
      <c r="G34" s="246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201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2">
        <v>7</v>
      </c>
      <c r="B35" s="173" t="s">
        <v>224</v>
      </c>
      <c r="C35" s="182" t="s">
        <v>225</v>
      </c>
      <c r="D35" s="174" t="s">
        <v>226</v>
      </c>
      <c r="E35" s="175">
        <v>2.4420000000000001E-2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21</v>
      </c>
      <c r="M35" s="177">
        <f>G35*(1+L35/100)</f>
        <v>0</v>
      </c>
      <c r="N35" s="175">
        <v>1.06274</v>
      </c>
      <c r="O35" s="175">
        <f>ROUND(E35*N35,2)</f>
        <v>0.03</v>
      </c>
      <c r="P35" s="175">
        <v>0</v>
      </c>
      <c r="Q35" s="175">
        <f>ROUND(E35*P35,2)</f>
        <v>0</v>
      </c>
      <c r="R35" s="177" t="s">
        <v>221</v>
      </c>
      <c r="S35" s="177" t="s">
        <v>193</v>
      </c>
      <c r="T35" s="178" t="s">
        <v>193</v>
      </c>
      <c r="U35" s="158">
        <v>15.231</v>
      </c>
      <c r="V35" s="158">
        <f>ROUND(E35*U35,2)</f>
        <v>0.37</v>
      </c>
      <c r="W35" s="158"/>
      <c r="X35" s="158" t="s">
        <v>194</v>
      </c>
      <c r="Y35" s="158" t="s">
        <v>195</v>
      </c>
      <c r="Z35" s="147"/>
      <c r="AA35" s="147"/>
      <c r="AB35" s="147"/>
      <c r="AC35" s="147"/>
      <c r="AD35" s="147"/>
      <c r="AE35" s="147"/>
      <c r="AF35" s="147"/>
      <c r="AG35" s="147" t="s">
        <v>196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1" t="s">
        <v>227</v>
      </c>
      <c r="D36" s="252"/>
      <c r="E36" s="252"/>
      <c r="F36" s="252"/>
      <c r="G36" s="252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198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3" t="s">
        <v>228</v>
      </c>
      <c r="D37" s="160"/>
      <c r="E37" s="161"/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200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">
      <c r="A38" s="154"/>
      <c r="B38" s="155"/>
      <c r="C38" s="183" t="s">
        <v>229</v>
      </c>
      <c r="D38" s="160"/>
      <c r="E38" s="161">
        <v>1.678E-2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">
      <c r="A39" s="154"/>
      <c r="B39" s="155"/>
      <c r="C39" s="183" t="s">
        <v>230</v>
      </c>
      <c r="D39" s="160"/>
      <c r="E39" s="161">
        <v>7.6400000000000001E-3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200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45"/>
      <c r="D40" s="246"/>
      <c r="E40" s="246"/>
      <c r="F40" s="246"/>
      <c r="G40" s="246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2">
        <v>8</v>
      </c>
      <c r="B41" s="173" t="s">
        <v>231</v>
      </c>
      <c r="C41" s="182" t="s">
        <v>232</v>
      </c>
      <c r="D41" s="174" t="s">
        <v>191</v>
      </c>
      <c r="E41" s="175">
        <v>3.0640000000000001</v>
      </c>
      <c r="F41" s="176"/>
      <c r="G41" s="177">
        <f>ROUND(E41*F41,2)</f>
        <v>0</v>
      </c>
      <c r="H41" s="176"/>
      <c r="I41" s="177">
        <f>ROUND(E41*H41,2)</f>
        <v>0</v>
      </c>
      <c r="J41" s="176"/>
      <c r="K41" s="177">
        <f>ROUND(E41*J41,2)</f>
        <v>0</v>
      </c>
      <c r="L41" s="177">
        <v>21</v>
      </c>
      <c r="M41" s="177">
        <f>G41*(1+L41/100)</f>
        <v>0</v>
      </c>
      <c r="N41" s="175">
        <v>2.5249999999999999</v>
      </c>
      <c r="O41" s="175">
        <f>ROUND(E41*N41,2)</f>
        <v>7.74</v>
      </c>
      <c r="P41" s="175">
        <v>0</v>
      </c>
      <c r="Q41" s="175">
        <f>ROUND(E41*P41,2)</f>
        <v>0</v>
      </c>
      <c r="R41" s="177" t="s">
        <v>221</v>
      </c>
      <c r="S41" s="177" t="s">
        <v>193</v>
      </c>
      <c r="T41" s="178" t="s">
        <v>193</v>
      </c>
      <c r="U41" s="158">
        <v>0.47699999999999998</v>
      </c>
      <c r="V41" s="158">
        <f>ROUND(E41*U41,2)</f>
        <v>1.46</v>
      </c>
      <c r="W41" s="158"/>
      <c r="X41" s="158" t="s">
        <v>194</v>
      </c>
      <c r="Y41" s="158" t="s">
        <v>195</v>
      </c>
      <c r="Z41" s="147"/>
      <c r="AA41" s="147"/>
      <c r="AB41" s="147"/>
      <c r="AC41" s="147"/>
      <c r="AD41" s="147"/>
      <c r="AE41" s="147"/>
      <c r="AF41" s="147"/>
      <c r="AG41" s="147" t="s">
        <v>196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47" t="s">
        <v>233</v>
      </c>
      <c r="D42" s="248"/>
      <c r="E42" s="248"/>
      <c r="F42" s="248"/>
      <c r="G42" s="24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218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3" t="s">
        <v>234</v>
      </c>
      <c r="D43" s="160"/>
      <c r="E43" s="161">
        <v>3.0640000000000001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200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45"/>
      <c r="D44" s="246"/>
      <c r="E44" s="246"/>
      <c r="F44" s="246"/>
      <c r="G44" s="246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201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x14ac:dyDescent="0.2">
      <c r="A45" s="165" t="s">
        <v>187</v>
      </c>
      <c r="B45" s="166" t="s">
        <v>89</v>
      </c>
      <c r="C45" s="181" t="s">
        <v>90</v>
      </c>
      <c r="D45" s="167"/>
      <c r="E45" s="168"/>
      <c r="F45" s="169"/>
      <c r="G45" s="169">
        <f>SUMIF(AG46:AG90,"&lt;&gt;NOR",G46:G90)</f>
        <v>0</v>
      </c>
      <c r="H45" s="169"/>
      <c r="I45" s="169">
        <f>SUM(I46:I90)</f>
        <v>0</v>
      </c>
      <c r="J45" s="169"/>
      <c r="K45" s="169">
        <f>SUM(K46:K90)</f>
        <v>0</v>
      </c>
      <c r="L45" s="169"/>
      <c r="M45" s="169">
        <f>SUM(M46:M90)</f>
        <v>0</v>
      </c>
      <c r="N45" s="168"/>
      <c r="O45" s="168">
        <f>SUM(O46:O90)</f>
        <v>7.26</v>
      </c>
      <c r="P45" s="168"/>
      <c r="Q45" s="168">
        <f>SUM(Q46:Q90)</f>
        <v>0</v>
      </c>
      <c r="R45" s="169"/>
      <c r="S45" s="169"/>
      <c r="T45" s="170"/>
      <c r="U45" s="164"/>
      <c r="V45" s="164">
        <f>SUM(V46:V90)</f>
        <v>44.58</v>
      </c>
      <c r="W45" s="164"/>
      <c r="X45" s="164"/>
      <c r="Y45" s="164"/>
      <c r="AG45" t="s">
        <v>188</v>
      </c>
    </row>
    <row r="46" spans="1:60" ht="22.5" outlineLevel="1" x14ac:dyDescent="0.2">
      <c r="A46" s="172">
        <v>9</v>
      </c>
      <c r="B46" s="173" t="s">
        <v>235</v>
      </c>
      <c r="C46" s="182" t="s">
        <v>236</v>
      </c>
      <c r="D46" s="174" t="s">
        <v>226</v>
      </c>
      <c r="E46" s="175">
        <v>0.42749999999999999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5">
        <v>1.0970899999999999</v>
      </c>
      <c r="O46" s="175">
        <f>ROUND(E46*N46,2)</f>
        <v>0.47</v>
      </c>
      <c r="P46" s="175">
        <v>0</v>
      </c>
      <c r="Q46" s="175">
        <f>ROUND(E46*P46,2)</f>
        <v>0</v>
      </c>
      <c r="R46" s="177" t="s">
        <v>221</v>
      </c>
      <c r="S46" s="177" t="s">
        <v>193</v>
      </c>
      <c r="T46" s="178" t="s">
        <v>193</v>
      </c>
      <c r="U46" s="158">
        <v>16.582999999999998</v>
      </c>
      <c r="V46" s="158">
        <f>ROUND(E46*U46,2)</f>
        <v>7.09</v>
      </c>
      <c r="W46" s="158"/>
      <c r="X46" s="158" t="s">
        <v>194</v>
      </c>
      <c r="Y46" s="158" t="s">
        <v>195</v>
      </c>
      <c r="Z46" s="147"/>
      <c r="AA46" s="147"/>
      <c r="AB46" s="147"/>
      <c r="AC46" s="147"/>
      <c r="AD46" s="147"/>
      <c r="AE46" s="147"/>
      <c r="AF46" s="147"/>
      <c r="AG46" s="147" t="s">
        <v>196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251" t="s">
        <v>237</v>
      </c>
      <c r="D47" s="252"/>
      <c r="E47" s="252"/>
      <c r="F47" s="252"/>
      <c r="G47" s="252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198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3" t="s">
        <v>238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200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3" t="s">
        <v>239</v>
      </c>
      <c r="D49" s="160"/>
      <c r="E49" s="161">
        <v>0.34200000000000003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200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3" t="s">
        <v>240</v>
      </c>
      <c r="D50" s="160"/>
      <c r="E50" s="161">
        <v>8.5500000000000007E-2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200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45"/>
      <c r="D51" s="246"/>
      <c r="E51" s="246"/>
      <c r="F51" s="246"/>
      <c r="G51" s="246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201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72">
        <v>10</v>
      </c>
      <c r="B52" s="173" t="s">
        <v>241</v>
      </c>
      <c r="C52" s="182" t="s">
        <v>242</v>
      </c>
      <c r="D52" s="174" t="s">
        <v>243</v>
      </c>
      <c r="E52" s="175">
        <v>10.815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5">
        <v>7.9430000000000001E-2</v>
      </c>
      <c r="O52" s="175">
        <f>ROUND(E52*N52,2)</f>
        <v>0.86</v>
      </c>
      <c r="P52" s="175">
        <v>0</v>
      </c>
      <c r="Q52" s="175">
        <f>ROUND(E52*P52,2)</f>
        <v>0</v>
      </c>
      <c r="R52" s="177" t="s">
        <v>221</v>
      </c>
      <c r="S52" s="177" t="s">
        <v>193</v>
      </c>
      <c r="T52" s="178" t="s">
        <v>193</v>
      </c>
      <c r="U52" s="158">
        <v>0.49390000000000001</v>
      </c>
      <c r="V52" s="158">
        <f>ROUND(E52*U52,2)</f>
        <v>5.34</v>
      </c>
      <c r="W52" s="158"/>
      <c r="X52" s="158" t="s">
        <v>194</v>
      </c>
      <c r="Y52" s="158" t="s">
        <v>195</v>
      </c>
      <c r="Z52" s="147"/>
      <c r="AA52" s="147"/>
      <c r="AB52" s="147"/>
      <c r="AC52" s="147"/>
      <c r="AD52" s="147"/>
      <c r="AE52" s="147"/>
      <c r="AF52" s="147"/>
      <c r="AG52" s="147" t="s">
        <v>196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2" x14ac:dyDescent="0.2">
      <c r="A53" s="154"/>
      <c r="B53" s="155"/>
      <c r="C53" s="251" t="s">
        <v>244</v>
      </c>
      <c r="D53" s="252"/>
      <c r="E53" s="252"/>
      <c r="F53" s="252"/>
      <c r="G53" s="252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198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79" t="str">
        <f>C53</f>
        <v>jednoduché nebo příčky zděné do svislé dřevěné, cihelné, betonové nebo ocelové konstrukce na jakoukoliv maltu vápenocementovou (MVC) nebo cementovou (MC),</v>
      </c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3" t="s">
        <v>245</v>
      </c>
      <c r="D54" s="160"/>
      <c r="E54" s="161"/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3" t="s">
        <v>246</v>
      </c>
      <c r="D55" s="160"/>
      <c r="E55" s="161">
        <v>13.5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200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3" t="s">
        <v>247</v>
      </c>
      <c r="D56" s="160"/>
      <c r="E56" s="161">
        <v>-3.2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200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4" t="s">
        <v>248</v>
      </c>
      <c r="D57" s="162"/>
      <c r="E57" s="163">
        <v>0.51500000000000001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200</v>
      </c>
      <c r="AH57" s="147">
        <v>4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45"/>
      <c r="D58" s="246"/>
      <c r="E58" s="246"/>
      <c r="F58" s="246"/>
      <c r="G58" s="246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201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2">
        <v>11</v>
      </c>
      <c r="B59" s="173" t="s">
        <v>249</v>
      </c>
      <c r="C59" s="182" t="s">
        <v>250</v>
      </c>
      <c r="D59" s="174" t="s">
        <v>243</v>
      </c>
      <c r="E59" s="175">
        <v>6.3262499999999999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5">
        <v>0.12282999999999999</v>
      </c>
      <c r="O59" s="175">
        <f>ROUND(E59*N59,2)</f>
        <v>0.78</v>
      </c>
      <c r="P59" s="175">
        <v>0</v>
      </c>
      <c r="Q59" s="175">
        <f>ROUND(E59*P59,2)</f>
        <v>0</v>
      </c>
      <c r="R59" s="177" t="s">
        <v>221</v>
      </c>
      <c r="S59" s="177" t="s">
        <v>193</v>
      </c>
      <c r="T59" s="178" t="s">
        <v>193</v>
      </c>
      <c r="U59" s="158">
        <v>0.54154000000000002</v>
      </c>
      <c r="V59" s="158">
        <f>ROUND(E59*U59,2)</f>
        <v>3.43</v>
      </c>
      <c r="W59" s="158"/>
      <c r="X59" s="158" t="s">
        <v>194</v>
      </c>
      <c r="Y59" s="158" t="s">
        <v>195</v>
      </c>
      <c r="Z59" s="147"/>
      <c r="AA59" s="147"/>
      <c r="AB59" s="147"/>
      <c r="AC59" s="147"/>
      <c r="AD59" s="147"/>
      <c r="AE59" s="147"/>
      <c r="AF59" s="147"/>
      <c r="AG59" s="147" t="s">
        <v>196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2" x14ac:dyDescent="0.2">
      <c r="A60" s="154"/>
      <c r="B60" s="155"/>
      <c r="C60" s="251" t="s">
        <v>244</v>
      </c>
      <c r="D60" s="252"/>
      <c r="E60" s="252"/>
      <c r="F60" s="252"/>
      <c r="G60" s="252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198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79" t="str">
        <f>C60</f>
        <v>jednoduché nebo příčky zděné do svislé dřevěné, cihelné, betonové nebo ocelové konstrukce na jakoukoliv maltu vápenocementovou (MVC) nebo cementovou (MC),</v>
      </c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83" t="s">
        <v>245</v>
      </c>
      <c r="D61" s="160"/>
      <c r="E61" s="161"/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200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3" t="s">
        <v>251</v>
      </c>
      <c r="D62" s="160"/>
      <c r="E62" s="161">
        <v>4.8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200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3" t="s">
        <v>252</v>
      </c>
      <c r="D63" s="160"/>
      <c r="E63" s="161">
        <v>1.2250000000000001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200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4" t="s">
        <v>248</v>
      </c>
      <c r="D64" s="162"/>
      <c r="E64" s="163">
        <v>0.30125000000000002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200</v>
      </c>
      <c r="AH64" s="147">
        <v>4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45"/>
      <c r="D65" s="246"/>
      <c r="E65" s="246"/>
      <c r="F65" s="246"/>
      <c r="G65" s="246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201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2">
        <v>12</v>
      </c>
      <c r="B66" s="173" t="s">
        <v>253</v>
      </c>
      <c r="C66" s="182" t="s">
        <v>254</v>
      </c>
      <c r="D66" s="174" t="s">
        <v>255</v>
      </c>
      <c r="E66" s="175">
        <v>1</v>
      </c>
      <c r="F66" s="176"/>
      <c r="G66" s="177">
        <f>ROUND(E66*F66,2)</f>
        <v>0</v>
      </c>
      <c r="H66" s="176"/>
      <c r="I66" s="177">
        <f>ROUND(E66*H66,2)</f>
        <v>0</v>
      </c>
      <c r="J66" s="176"/>
      <c r="K66" s="177">
        <f>ROUND(E66*J66,2)</f>
        <v>0</v>
      </c>
      <c r="L66" s="177">
        <v>21</v>
      </c>
      <c r="M66" s="177">
        <f>G66*(1+L66/100)</f>
        <v>0</v>
      </c>
      <c r="N66" s="175">
        <v>2.3290000000000002E-2</v>
      </c>
      <c r="O66" s="175">
        <f>ROUND(E66*N66,2)</f>
        <v>0.02</v>
      </c>
      <c r="P66" s="175">
        <v>0</v>
      </c>
      <c r="Q66" s="175">
        <f>ROUND(E66*P66,2)</f>
        <v>0</v>
      </c>
      <c r="R66" s="177"/>
      <c r="S66" s="177" t="s">
        <v>256</v>
      </c>
      <c r="T66" s="178" t="s">
        <v>257</v>
      </c>
      <c r="U66" s="158">
        <v>0.24199999999999999</v>
      </c>
      <c r="V66" s="158">
        <f>ROUND(E66*U66,2)</f>
        <v>0.24</v>
      </c>
      <c r="W66" s="158"/>
      <c r="X66" s="158" t="s">
        <v>194</v>
      </c>
      <c r="Y66" s="158" t="s">
        <v>195</v>
      </c>
      <c r="Z66" s="147"/>
      <c r="AA66" s="147"/>
      <c r="AB66" s="147"/>
      <c r="AC66" s="147"/>
      <c r="AD66" s="147"/>
      <c r="AE66" s="147"/>
      <c r="AF66" s="147"/>
      <c r="AG66" s="147" t="s">
        <v>196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83" t="s">
        <v>258</v>
      </c>
      <c r="D67" s="160"/>
      <c r="E67" s="161">
        <v>1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200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45"/>
      <c r="D68" s="246"/>
      <c r="E68" s="246"/>
      <c r="F68" s="246"/>
      <c r="G68" s="246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201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2">
        <v>13</v>
      </c>
      <c r="B69" s="173" t="s">
        <v>259</v>
      </c>
      <c r="C69" s="182" t="s">
        <v>260</v>
      </c>
      <c r="D69" s="174" t="s">
        <v>255</v>
      </c>
      <c r="E69" s="175">
        <v>1</v>
      </c>
      <c r="F69" s="176"/>
      <c r="G69" s="177">
        <f>ROUND(E69*F69,2)</f>
        <v>0</v>
      </c>
      <c r="H69" s="176"/>
      <c r="I69" s="177">
        <f>ROUND(E69*H69,2)</f>
        <v>0</v>
      </c>
      <c r="J69" s="176"/>
      <c r="K69" s="177">
        <f>ROUND(E69*J69,2)</f>
        <v>0</v>
      </c>
      <c r="L69" s="177">
        <v>21</v>
      </c>
      <c r="M69" s="177">
        <f>G69*(1+L69/100)</f>
        <v>0</v>
      </c>
      <c r="N69" s="175">
        <v>2.3290000000000002E-2</v>
      </c>
      <c r="O69" s="175">
        <f>ROUND(E69*N69,2)</f>
        <v>0.02</v>
      </c>
      <c r="P69" s="175">
        <v>0</v>
      </c>
      <c r="Q69" s="175">
        <f>ROUND(E69*P69,2)</f>
        <v>0</v>
      </c>
      <c r="R69" s="177"/>
      <c r="S69" s="177" t="s">
        <v>256</v>
      </c>
      <c r="T69" s="178" t="s">
        <v>257</v>
      </c>
      <c r="U69" s="158">
        <v>0.24199999999999999</v>
      </c>
      <c r="V69" s="158">
        <f>ROUND(E69*U69,2)</f>
        <v>0.24</v>
      </c>
      <c r="W69" s="158"/>
      <c r="X69" s="158" t="s">
        <v>194</v>
      </c>
      <c r="Y69" s="158" t="s">
        <v>195</v>
      </c>
      <c r="Z69" s="147"/>
      <c r="AA69" s="147"/>
      <c r="AB69" s="147"/>
      <c r="AC69" s="147"/>
      <c r="AD69" s="147"/>
      <c r="AE69" s="147"/>
      <c r="AF69" s="147"/>
      <c r="AG69" s="147" t="s">
        <v>196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3" t="s">
        <v>261</v>
      </c>
      <c r="D70" s="160"/>
      <c r="E70" s="161">
        <v>1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200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45"/>
      <c r="D71" s="246"/>
      <c r="E71" s="246"/>
      <c r="F71" s="246"/>
      <c r="G71" s="246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201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2">
        <v>14</v>
      </c>
      <c r="B72" s="173" t="s">
        <v>262</v>
      </c>
      <c r="C72" s="182" t="s">
        <v>263</v>
      </c>
      <c r="D72" s="174" t="s">
        <v>255</v>
      </c>
      <c r="E72" s="175">
        <v>1</v>
      </c>
      <c r="F72" s="176"/>
      <c r="G72" s="177">
        <f>ROUND(E72*F72,2)</f>
        <v>0</v>
      </c>
      <c r="H72" s="176"/>
      <c r="I72" s="177">
        <f>ROUND(E72*H72,2)</f>
        <v>0</v>
      </c>
      <c r="J72" s="176"/>
      <c r="K72" s="177">
        <f>ROUND(E72*J72,2)</f>
        <v>0</v>
      </c>
      <c r="L72" s="177">
        <v>21</v>
      </c>
      <c r="M72" s="177">
        <f>G72*(1+L72/100)</f>
        <v>0</v>
      </c>
      <c r="N72" s="175">
        <v>0</v>
      </c>
      <c r="O72" s="175">
        <f>ROUND(E72*N72,2)</f>
        <v>0</v>
      </c>
      <c r="P72" s="175">
        <v>0</v>
      </c>
      <c r="Q72" s="175">
        <f>ROUND(E72*P72,2)</f>
        <v>0</v>
      </c>
      <c r="R72" s="177"/>
      <c r="S72" s="177" t="s">
        <v>256</v>
      </c>
      <c r="T72" s="178" t="s">
        <v>257</v>
      </c>
      <c r="U72" s="158">
        <v>0</v>
      </c>
      <c r="V72" s="158">
        <f>ROUND(E72*U72,2)</f>
        <v>0</v>
      </c>
      <c r="W72" s="158"/>
      <c r="X72" s="158" t="s">
        <v>194</v>
      </c>
      <c r="Y72" s="158" t="s">
        <v>195</v>
      </c>
      <c r="Z72" s="147"/>
      <c r="AA72" s="147"/>
      <c r="AB72" s="147"/>
      <c r="AC72" s="147"/>
      <c r="AD72" s="147"/>
      <c r="AE72" s="147"/>
      <c r="AF72" s="147"/>
      <c r="AG72" s="147" t="s">
        <v>196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183" t="s">
        <v>264</v>
      </c>
      <c r="D73" s="160"/>
      <c r="E73" s="161"/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200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3" t="s">
        <v>265</v>
      </c>
      <c r="D74" s="160"/>
      <c r="E74" s="161">
        <v>1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200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45"/>
      <c r="D75" s="246"/>
      <c r="E75" s="246"/>
      <c r="F75" s="246"/>
      <c r="G75" s="246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201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2">
        <v>15</v>
      </c>
      <c r="B76" s="173" t="s">
        <v>266</v>
      </c>
      <c r="C76" s="182" t="s">
        <v>267</v>
      </c>
      <c r="D76" s="174" t="s">
        <v>268</v>
      </c>
      <c r="E76" s="175">
        <v>1</v>
      </c>
      <c r="F76" s="176"/>
      <c r="G76" s="177">
        <f>ROUND(E76*F76,2)</f>
        <v>0</v>
      </c>
      <c r="H76" s="176"/>
      <c r="I76" s="177">
        <f>ROUND(E76*H76,2)</f>
        <v>0</v>
      </c>
      <c r="J76" s="176"/>
      <c r="K76" s="177">
        <f>ROUND(E76*J76,2)</f>
        <v>0</v>
      </c>
      <c r="L76" s="177">
        <v>21</v>
      </c>
      <c r="M76" s="177">
        <f>G76*(1+L76/100)</f>
        <v>0</v>
      </c>
      <c r="N76" s="175">
        <v>0</v>
      </c>
      <c r="O76" s="175">
        <f>ROUND(E76*N76,2)</f>
        <v>0</v>
      </c>
      <c r="P76" s="175">
        <v>0</v>
      </c>
      <c r="Q76" s="175">
        <f>ROUND(E76*P76,2)</f>
        <v>0</v>
      </c>
      <c r="R76" s="177"/>
      <c r="S76" s="177" t="s">
        <v>256</v>
      </c>
      <c r="T76" s="178" t="s">
        <v>257</v>
      </c>
      <c r="U76" s="158">
        <v>0</v>
      </c>
      <c r="V76" s="158">
        <f>ROUND(E76*U76,2)</f>
        <v>0</v>
      </c>
      <c r="W76" s="158"/>
      <c r="X76" s="158" t="s">
        <v>194</v>
      </c>
      <c r="Y76" s="158" t="s">
        <v>195</v>
      </c>
      <c r="Z76" s="147"/>
      <c r="AA76" s="147"/>
      <c r="AB76" s="147"/>
      <c r="AC76" s="147"/>
      <c r="AD76" s="147"/>
      <c r="AE76" s="147"/>
      <c r="AF76" s="147"/>
      <c r="AG76" s="147" t="s">
        <v>196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249"/>
      <c r="D77" s="250"/>
      <c r="E77" s="250"/>
      <c r="F77" s="250"/>
      <c r="G77" s="250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201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2">
        <v>16</v>
      </c>
      <c r="B78" s="173" t="s">
        <v>269</v>
      </c>
      <c r="C78" s="182" t="s">
        <v>270</v>
      </c>
      <c r="D78" s="174" t="s">
        <v>243</v>
      </c>
      <c r="E78" s="175">
        <v>2.52</v>
      </c>
      <c r="F78" s="176"/>
      <c r="G78" s="177">
        <f>ROUND(E78*F78,2)</f>
        <v>0</v>
      </c>
      <c r="H78" s="176"/>
      <c r="I78" s="177">
        <f>ROUND(E78*H78,2)</f>
        <v>0</v>
      </c>
      <c r="J78" s="176"/>
      <c r="K78" s="177">
        <f>ROUND(E78*J78,2)</f>
        <v>0</v>
      </c>
      <c r="L78" s="177">
        <v>21</v>
      </c>
      <c r="M78" s="177">
        <f>G78*(1+L78/100)</f>
        <v>0</v>
      </c>
      <c r="N78" s="175">
        <v>0</v>
      </c>
      <c r="O78" s="175">
        <f>ROUND(E78*N78,2)</f>
        <v>0</v>
      </c>
      <c r="P78" s="175">
        <v>0</v>
      </c>
      <c r="Q78" s="175">
        <f>ROUND(E78*P78,2)</f>
        <v>0</v>
      </c>
      <c r="R78" s="177"/>
      <c r="S78" s="177" t="s">
        <v>256</v>
      </c>
      <c r="T78" s="178" t="s">
        <v>257</v>
      </c>
      <c r="U78" s="158">
        <v>0</v>
      </c>
      <c r="V78" s="158">
        <f>ROUND(E78*U78,2)</f>
        <v>0</v>
      </c>
      <c r="W78" s="158"/>
      <c r="X78" s="158" t="s">
        <v>194</v>
      </c>
      <c r="Y78" s="158" t="s">
        <v>195</v>
      </c>
      <c r="Z78" s="147"/>
      <c r="AA78" s="147"/>
      <c r="AB78" s="147"/>
      <c r="AC78" s="147"/>
      <c r="AD78" s="147"/>
      <c r="AE78" s="147"/>
      <c r="AF78" s="147"/>
      <c r="AG78" s="147" t="s">
        <v>196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183" t="s">
        <v>271</v>
      </c>
      <c r="D79" s="160"/>
      <c r="E79" s="161"/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200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3" t="s">
        <v>272</v>
      </c>
      <c r="D80" s="160"/>
      <c r="E80" s="161">
        <v>2.52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200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45"/>
      <c r="D81" s="246"/>
      <c r="E81" s="246"/>
      <c r="F81" s="246"/>
      <c r="G81" s="246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2">
        <v>17</v>
      </c>
      <c r="B82" s="173" t="s">
        <v>273</v>
      </c>
      <c r="C82" s="182" t="s">
        <v>274</v>
      </c>
      <c r="D82" s="174" t="s">
        <v>191</v>
      </c>
      <c r="E82" s="175">
        <v>1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21</v>
      </c>
      <c r="M82" s="177">
        <f>G82*(1+L82/100)</f>
        <v>0</v>
      </c>
      <c r="N82" s="175">
        <v>0.26783000000000001</v>
      </c>
      <c r="O82" s="175">
        <f>ROUND(E82*N82,2)</f>
        <v>0.27</v>
      </c>
      <c r="P82" s="175">
        <v>0</v>
      </c>
      <c r="Q82" s="175">
        <f>ROUND(E82*P82,2)</f>
        <v>0</v>
      </c>
      <c r="R82" s="177"/>
      <c r="S82" s="177" t="s">
        <v>256</v>
      </c>
      <c r="T82" s="178" t="s">
        <v>257</v>
      </c>
      <c r="U82" s="158">
        <v>0.69099999999999995</v>
      </c>
      <c r="V82" s="158">
        <f>ROUND(E82*U82,2)</f>
        <v>0.69</v>
      </c>
      <c r="W82" s="158"/>
      <c r="X82" s="158" t="s">
        <v>194</v>
      </c>
      <c r="Y82" s="158" t="s">
        <v>195</v>
      </c>
      <c r="Z82" s="147"/>
      <c r="AA82" s="147"/>
      <c r="AB82" s="147"/>
      <c r="AC82" s="147"/>
      <c r="AD82" s="147"/>
      <c r="AE82" s="147"/>
      <c r="AF82" s="147"/>
      <c r="AG82" s="147" t="s">
        <v>196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47" t="s">
        <v>275</v>
      </c>
      <c r="D83" s="248"/>
      <c r="E83" s="248"/>
      <c r="F83" s="248"/>
      <c r="G83" s="24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218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3" t="s">
        <v>276</v>
      </c>
      <c r="D84" s="160"/>
      <c r="E84" s="161">
        <v>1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200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45"/>
      <c r="D85" s="246"/>
      <c r="E85" s="246"/>
      <c r="F85" s="246"/>
      <c r="G85" s="246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201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2.5" outlineLevel="1" x14ac:dyDescent="0.2">
      <c r="A86" s="172">
        <v>18</v>
      </c>
      <c r="B86" s="173" t="s">
        <v>277</v>
      </c>
      <c r="C86" s="182" t="s">
        <v>278</v>
      </c>
      <c r="D86" s="174" t="s">
        <v>243</v>
      </c>
      <c r="E86" s="175">
        <v>9.548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21</v>
      </c>
      <c r="M86" s="177">
        <f>G86*(1+L86/100)</f>
        <v>0</v>
      </c>
      <c r="N86" s="175">
        <v>0.50668999999999997</v>
      </c>
      <c r="O86" s="175">
        <f>ROUND(E86*N86,2)</f>
        <v>4.84</v>
      </c>
      <c r="P86" s="175">
        <v>0</v>
      </c>
      <c r="Q86" s="175">
        <f>ROUND(E86*P86,2)</f>
        <v>0</v>
      </c>
      <c r="R86" s="177"/>
      <c r="S86" s="177" t="s">
        <v>256</v>
      </c>
      <c r="T86" s="178" t="s">
        <v>279</v>
      </c>
      <c r="U86" s="158">
        <v>2.8853200000000001</v>
      </c>
      <c r="V86" s="158">
        <f>ROUND(E86*U86,2)</f>
        <v>27.55</v>
      </c>
      <c r="W86" s="158"/>
      <c r="X86" s="158" t="s">
        <v>280</v>
      </c>
      <c r="Y86" s="158" t="s">
        <v>195</v>
      </c>
      <c r="Z86" s="147"/>
      <c r="AA86" s="147"/>
      <c r="AB86" s="147"/>
      <c r="AC86" s="147"/>
      <c r="AD86" s="147"/>
      <c r="AE86" s="147"/>
      <c r="AF86" s="147"/>
      <c r="AG86" s="147" t="s">
        <v>281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3" t="s">
        <v>282</v>
      </c>
      <c r="D87" s="160"/>
      <c r="E87" s="161"/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200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183" t="s">
        <v>283</v>
      </c>
      <c r="D88" s="160"/>
      <c r="E88" s="161">
        <v>4.774</v>
      </c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200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3" t="s">
        <v>284</v>
      </c>
      <c r="D89" s="160"/>
      <c r="E89" s="161">
        <v>4.774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200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45"/>
      <c r="D90" s="246"/>
      <c r="E90" s="246"/>
      <c r="F90" s="246"/>
      <c r="G90" s="246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201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165" t="s">
        <v>187</v>
      </c>
      <c r="B91" s="166" t="s">
        <v>91</v>
      </c>
      <c r="C91" s="181" t="s">
        <v>92</v>
      </c>
      <c r="D91" s="167"/>
      <c r="E91" s="168"/>
      <c r="F91" s="169"/>
      <c r="G91" s="169">
        <f>SUMIF(AG92:AG96,"&lt;&gt;NOR",G92:G96)</f>
        <v>0</v>
      </c>
      <c r="H91" s="169"/>
      <c r="I91" s="169">
        <f>SUM(I92:I96)</f>
        <v>0</v>
      </c>
      <c r="J91" s="169"/>
      <c r="K91" s="169">
        <f>SUM(K92:K96)</f>
        <v>0</v>
      </c>
      <c r="L91" s="169"/>
      <c r="M91" s="169">
        <f>SUM(M92:M96)</f>
        <v>0</v>
      </c>
      <c r="N91" s="168"/>
      <c r="O91" s="168">
        <f>SUM(O92:O96)</f>
        <v>7.0000000000000007E-2</v>
      </c>
      <c r="P91" s="168"/>
      <c r="Q91" s="168">
        <f>SUM(Q92:Q96)</f>
        <v>0</v>
      </c>
      <c r="R91" s="169"/>
      <c r="S91" s="169"/>
      <c r="T91" s="170"/>
      <c r="U91" s="164"/>
      <c r="V91" s="164">
        <f>SUM(V92:V96)</f>
        <v>2.73</v>
      </c>
      <c r="W91" s="164"/>
      <c r="X91" s="164"/>
      <c r="Y91" s="164"/>
      <c r="AG91" t="s">
        <v>188</v>
      </c>
    </row>
    <row r="92" spans="1:60" ht="33.75" outlineLevel="1" x14ac:dyDescent="0.2">
      <c r="A92" s="172">
        <v>19</v>
      </c>
      <c r="B92" s="173" t="s">
        <v>285</v>
      </c>
      <c r="C92" s="182" t="s">
        <v>286</v>
      </c>
      <c r="D92" s="174" t="s">
        <v>243</v>
      </c>
      <c r="E92" s="175">
        <v>2.754</v>
      </c>
      <c r="F92" s="176"/>
      <c r="G92" s="177">
        <f>ROUND(E92*F92,2)</f>
        <v>0</v>
      </c>
      <c r="H92" s="176"/>
      <c r="I92" s="177">
        <f>ROUND(E92*H92,2)</f>
        <v>0</v>
      </c>
      <c r="J92" s="176"/>
      <c r="K92" s="177">
        <f>ROUND(E92*J92,2)</f>
        <v>0</v>
      </c>
      <c r="L92" s="177">
        <v>21</v>
      </c>
      <c r="M92" s="177">
        <f>G92*(1+L92/100)</f>
        <v>0</v>
      </c>
      <c r="N92" s="175">
        <v>2.5590000000000002E-2</v>
      </c>
      <c r="O92" s="175">
        <f>ROUND(E92*N92,2)</f>
        <v>7.0000000000000007E-2</v>
      </c>
      <c r="P92" s="175">
        <v>0</v>
      </c>
      <c r="Q92" s="175">
        <f>ROUND(E92*P92,2)</f>
        <v>0</v>
      </c>
      <c r="R92" s="177" t="s">
        <v>221</v>
      </c>
      <c r="S92" s="177" t="s">
        <v>193</v>
      </c>
      <c r="T92" s="178" t="s">
        <v>193</v>
      </c>
      <c r="U92" s="158">
        <v>0.99</v>
      </c>
      <c r="V92" s="158">
        <f>ROUND(E92*U92,2)</f>
        <v>2.73</v>
      </c>
      <c r="W92" s="158"/>
      <c r="X92" s="158" t="s">
        <v>194</v>
      </c>
      <c r="Y92" s="158" t="s">
        <v>195</v>
      </c>
      <c r="Z92" s="147"/>
      <c r="AA92" s="147"/>
      <c r="AB92" s="147"/>
      <c r="AC92" s="147"/>
      <c r="AD92" s="147"/>
      <c r="AE92" s="147"/>
      <c r="AF92" s="147"/>
      <c r="AG92" s="147" t="s">
        <v>196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outlineLevel="2" x14ac:dyDescent="0.2">
      <c r="A93" s="154"/>
      <c r="B93" s="155"/>
      <c r="C93" s="251" t="s">
        <v>287</v>
      </c>
      <c r="D93" s="252"/>
      <c r="E93" s="252"/>
      <c r="F93" s="252"/>
      <c r="G93" s="252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198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79" t="str">
        <f>C93</f>
        <v>zřízení nosné konstrukce příčky, vložení tepelné izolace tl. do 5 cm, montáž desek, tmelení spár Q2 a úprava rohů. Včetně dodávek materiálu.</v>
      </c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3" t="s">
        <v>245</v>
      </c>
      <c r="D94" s="160"/>
      <c r="E94" s="161"/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200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3" t="s">
        <v>288</v>
      </c>
      <c r="D95" s="160"/>
      <c r="E95" s="161">
        <v>2.754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200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45"/>
      <c r="D96" s="246"/>
      <c r="E96" s="246"/>
      <c r="F96" s="246"/>
      <c r="G96" s="246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201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x14ac:dyDescent="0.2">
      <c r="A97" s="165" t="s">
        <v>187</v>
      </c>
      <c r="B97" s="166" t="s">
        <v>93</v>
      </c>
      <c r="C97" s="181" t="s">
        <v>94</v>
      </c>
      <c r="D97" s="167"/>
      <c r="E97" s="168"/>
      <c r="F97" s="169"/>
      <c r="G97" s="169">
        <f>SUMIF(AG98:AG105,"&lt;&gt;NOR",G98:G105)</f>
        <v>0</v>
      </c>
      <c r="H97" s="169"/>
      <c r="I97" s="169">
        <f>SUM(I98:I105)</f>
        <v>0</v>
      </c>
      <c r="J97" s="169"/>
      <c r="K97" s="169">
        <f>SUM(K98:K105)</f>
        <v>0</v>
      </c>
      <c r="L97" s="169"/>
      <c r="M97" s="169">
        <f>SUM(M98:M105)</f>
        <v>0</v>
      </c>
      <c r="N97" s="168"/>
      <c r="O97" s="168">
        <f>SUM(O98:O105)</f>
        <v>0.01</v>
      </c>
      <c r="P97" s="168"/>
      <c r="Q97" s="168">
        <f>SUM(Q98:Q105)</f>
        <v>0</v>
      </c>
      <c r="R97" s="169"/>
      <c r="S97" s="169"/>
      <c r="T97" s="170"/>
      <c r="U97" s="164"/>
      <c r="V97" s="164">
        <f>SUM(V98:V105)</f>
        <v>1</v>
      </c>
      <c r="W97" s="164"/>
      <c r="X97" s="164"/>
      <c r="Y97" s="164"/>
      <c r="AG97" t="s">
        <v>188</v>
      </c>
    </row>
    <row r="98" spans="1:60" outlineLevel="1" x14ac:dyDescent="0.2">
      <c r="A98" s="172">
        <v>20</v>
      </c>
      <c r="B98" s="173" t="s">
        <v>289</v>
      </c>
      <c r="C98" s="182" t="s">
        <v>290</v>
      </c>
      <c r="D98" s="174" t="s">
        <v>243</v>
      </c>
      <c r="E98" s="175">
        <v>2.1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21</v>
      </c>
      <c r="M98" s="177">
        <f>G98*(1+L98/100)</f>
        <v>0</v>
      </c>
      <c r="N98" s="175">
        <v>3.8700000000000002E-3</v>
      </c>
      <c r="O98" s="175">
        <f>ROUND(E98*N98,2)</f>
        <v>0.01</v>
      </c>
      <c r="P98" s="175">
        <v>0</v>
      </c>
      <c r="Q98" s="175">
        <f>ROUND(E98*P98,2)</f>
        <v>0</v>
      </c>
      <c r="R98" s="177" t="s">
        <v>221</v>
      </c>
      <c r="S98" s="177" t="s">
        <v>193</v>
      </c>
      <c r="T98" s="178" t="s">
        <v>193</v>
      </c>
      <c r="U98" s="158">
        <v>0.47399999999999998</v>
      </c>
      <c r="V98" s="158">
        <f>ROUND(E98*U98,2)</f>
        <v>1</v>
      </c>
      <c r="W98" s="158"/>
      <c r="X98" s="158" t="s">
        <v>194</v>
      </c>
      <c r="Y98" s="158" t="s">
        <v>195</v>
      </c>
      <c r="Z98" s="147"/>
      <c r="AA98" s="147"/>
      <c r="AB98" s="147"/>
      <c r="AC98" s="147"/>
      <c r="AD98" s="147"/>
      <c r="AE98" s="147"/>
      <c r="AF98" s="147"/>
      <c r="AG98" s="147" t="s">
        <v>196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1" t="s">
        <v>291</v>
      </c>
      <c r="D99" s="252"/>
      <c r="E99" s="252"/>
      <c r="F99" s="252"/>
      <c r="G99" s="252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198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79" t="str">
        <f>C99</f>
        <v>výšky do 4 m se zesílením dna bednění podle hodnoty zatížení betonovou směsí a výztuží. Bez pomocného lešení.</v>
      </c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3" t="s">
        <v>292</v>
      </c>
      <c r="D100" s="160"/>
      <c r="E100" s="161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200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3" t="s">
        <v>293</v>
      </c>
      <c r="D101" s="160"/>
      <c r="E101" s="161">
        <v>2.1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200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45"/>
      <c r="D102" s="246"/>
      <c r="E102" s="246"/>
      <c r="F102" s="246"/>
      <c r="G102" s="246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201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2">
        <v>21</v>
      </c>
      <c r="B103" s="173" t="s">
        <v>294</v>
      </c>
      <c r="C103" s="182" t="s">
        <v>295</v>
      </c>
      <c r="D103" s="174" t="s">
        <v>296</v>
      </c>
      <c r="E103" s="175">
        <v>3</v>
      </c>
      <c r="F103" s="176"/>
      <c r="G103" s="177">
        <f>ROUND(E103*F103,2)</f>
        <v>0</v>
      </c>
      <c r="H103" s="176"/>
      <c r="I103" s="177">
        <f>ROUND(E103*H103,2)</f>
        <v>0</v>
      </c>
      <c r="J103" s="176"/>
      <c r="K103" s="177">
        <f>ROUND(E103*J103,2)</f>
        <v>0</v>
      </c>
      <c r="L103" s="177">
        <v>21</v>
      </c>
      <c r="M103" s="177">
        <f>G103*(1+L103/100)</f>
        <v>0</v>
      </c>
      <c r="N103" s="175">
        <v>0</v>
      </c>
      <c r="O103" s="175">
        <f>ROUND(E103*N103,2)</f>
        <v>0</v>
      </c>
      <c r="P103" s="175">
        <v>0</v>
      </c>
      <c r="Q103" s="175">
        <f>ROUND(E103*P103,2)</f>
        <v>0</v>
      </c>
      <c r="R103" s="177"/>
      <c r="S103" s="177" t="s">
        <v>256</v>
      </c>
      <c r="T103" s="178" t="s">
        <v>257</v>
      </c>
      <c r="U103" s="158">
        <v>0</v>
      </c>
      <c r="V103" s="158">
        <f>ROUND(E103*U103,2)</f>
        <v>0</v>
      </c>
      <c r="W103" s="158"/>
      <c r="X103" s="158" t="s">
        <v>194</v>
      </c>
      <c r="Y103" s="158" t="s">
        <v>195</v>
      </c>
      <c r="Z103" s="147"/>
      <c r="AA103" s="147"/>
      <c r="AB103" s="147"/>
      <c r="AC103" s="147"/>
      <c r="AD103" s="147"/>
      <c r="AE103" s="147"/>
      <c r="AF103" s="147"/>
      <c r="AG103" s="147" t="s">
        <v>196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3" t="s">
        <v>297</v>
      </c>
      <c r="D104" s="160"/>
      <c r="E104" s="161">
        <v>3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200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5"/>
      <c r="D105" s="246"/>
      <c r="E105" s="246"/>
      <c r="F105" s="246"/>
      <c r="G105" s="246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201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x14ac:dyDescent="0.2">
      <c r="A106" s="165" t="s">
        <v>187</v>
      </c>
      <c r="B106" s="166" t="s">
        <v>95</v>
      </c>
      <c r="C106" s="181" t="s">
        <v>96</v>
      </c>
      <c r="D106" s="167"/>
      <c r="E106" s="168"/>
      <c r="F106" s="169"/>
      <c r="G106" s="169">
        <f>SUMIF(AG107:AG109,"&lt;&gt;NOR",G107:G109)</f>
        <v>0</v>
      </c>
      <c r="H106" s="169"/>
      <c r="I106" s="169">
        <f>SUM(I107:I109)</f>
        <v>0</v>
      </c>
      <c r="J106" s="169"/>
      <c r="K106" s="169">
        <f>SUM(K107:K109)</f>
        <v>0</v>
      </c>
      <c r="L106" s="169"/>
      <c r="M106" s="169">
        <f>SUM(M107:M109)</f>
        <v>0</v>
      </c>
      <c r="N106" s="168"/>
      <c r="O106" s="168">
        <f>SUM(O107:O109)</f>
        <v>0.03</v>
      </c>
      <c r="P106" s="168"/>
      <c r="Q106" s="168">
        <f>SUM(Q107:Q109)</f>
        <v>0</v>
      </c>
      <c r="R106" s="169"/>
      <c r="S106" s="169"/>
      <c r="T106" s="170"/>
      <c r="U106" s="164"/>
      <c r="V106" s="164">
        <f>SUM(V107:V109)</f>
        <v>2.2400000000000002</v>
      </c>
      <c r="W106" s="164"/>
      <c r="X106" s="164"/>
      <c r="Y106" s="164"/>
      <c r="AG106" t="s">
        <v>188</v>
      </c>
    </row>
    <row r="107" spans="1:60" ht="22.5" outlineLevel="1" x14ac:dyDescent="0.2">
      <c r="A107" s="172">
        <v>22</v>
      </c>
      <c r="B107" s="173" t="s">
        <v>298</v>
      </c>
      <c r="C107" s="182" t="s">
        <v>299</v>
      </c>
      <c r="D107" s="174" t="s">
        <v>243</v>
      </c>
      <c r="E107" s="175">
        <v>2.2200000000000002</v>
      </c>
      <c r="F107" s="176"/>
      <c r="G107" s="177">
        <f>ROUND(E107*F107,2)</f>
        <v>0</v>
      </c>
      <c r="H107" s="176"/>
      <c r="I107" s="177">
        <f>ROUND(E107*H107,2)</f>
        <v>0</v>
      </c>
      <c r="J107" s="176"/>
      <c r="K107" s="177">
        <f>ROUND(E107*J107,2)</f>
        <v>0</v>
      </c>
      <c r="L107" s="177">
        <v>21</v>
      </c>
      <c r="M107" s="177">
        <f>G107*(1+L107/100)</f>
        <v>0</v>
      </c>
      <c r="N107" s="175">
        <v>1.205E-2</v>
      </c>
      <c r="O107" s="175">
        <f>ROUND(E107*N107,2)</f>
        <v>0.03</v>
      </c>
      <c r="P107" s="175">
        <v>0</v>
      </c>
      <c r="Q107" s="175">
        <f>ROUND(E107*P107,2)</f>
        <v>0</v>
      </c>
      <c r="R107" s="177"/>
      <c r="S107" s="177" t="s">
        <v>256</v>
      </c>
      <c r="T107" s="178" t="s">
        <v>257</v>
      </c>
      <c r="U107" s="158">
        <v>1.0109999999999999</v>
      </c>
      <c r="V107" s="158">
        <f>ROUND(E107*U107,2)</f>
        <v>2.2400000000000002</v>
      </c>
      <c r="W107" s="158"/>
      <c r="X107" s="158" t="s">
        <v>194</v>
      </c>
      <c r="Y107" s="158" t="s">
        <v>195</v>
      </c>
      <c r="Z107" s="147"/>
      <c r="AA107" s="147"/>
      <c r="AB107" s="147"/>
      <c r="AC107" s="147"/>
      <c r="AD107" s="147"/>
      <c r="AE107" s="147"/>
      <c r="AF107" s="147"/>
      <c r="AG107" s="147" t="s">
        <v>196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183" t="s">
        <v>300</v>
      </c>
      <c r="D108" s="160"/>
      <c r="E108" s="161">
        <v>2.2200000000000002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200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45"/>
      <c r="D109" s="246"/>
      <c r="E109" s="246"/>
      <c r="F109" s="246"/>
      <c r="G109" s="246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201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x14ac:dyDescent="0.2">
      <c r="A110" s="165" t="s">
        <v>187</v>
      </c>
      <c r="B110" s="166" t="s">
        <v>97</v>
      </c>
      <c r="C110" s="181" t="s">
        <v>98</v>
      </c>
      <c r="D110" s="167"/>
      <c r="E110" s="168"/>
      <c r="F110" s="169"/>
      <c r="G110" s="169">
        <f>SUMIF(AG111:AG138,"&lt;&gt;NOR",G111:G138)</f>
        <v>0</v>
      </c>
      <c r="H110" s="169"/>
      <c r="I110" s="169">
        <f>SUM(I111:I138)</f>
        <v>0</v>
      </c>
      <c r="J110" s="169"/>
      <c r="K110" s="169">
        <f>SUM(K111:K138)</f>
        <v>0</v>
      </c>
      <c r="L110" s="169"/>
      <c r="M110" s="169">
        <f>SUM(M111:M138)</f>
        <v>0</v>
      </c>
      <c r="N110" s="168"/>
      <c r="O110" s="168">
        <f>SUM(O111:O138)</f>
        <v>3.4899999999999998</v>
      </c>
      <c r="P110" s="168"/>
      <c r="Q110" s="168">
        <f>SUM(Q111:Q138)</f>
        <v>0</v>
      </c>
      <c r="R110" s="169"/>
      <c r="S110" s="169"/>
      <c r="T110" s="170"/>
      <c r="U110" s="164"/>
      <c r="V110" s="164">
        <f>SUM(V111:V138)</f>
        <v>18.88</v>
      </c>
      <c r="W110" s="164"/>
      <c r="X110" s="164"/>
      <c r="Y110" s="164"/>
      <c r="AG110" t="s">
        <v>188</v>
      </c>
    </row>
    <row r="111" spans="1:60" ht="33.75" outlineLevel="1" x14ac:dyDescent="0.2">
      <c r="A111" s="172">
        <v>23</v>
      </c>
      <c r="B111" s="173" t="s">
        <v>301</v>
      </c>
      <c r="C111" s="182" t="s">
        <v>302</v>
      </c>
      <c r="D111" s="174" t="s">
        <v>191</v>
      </c>
      <c r="E111" s="175">
        <v>1.1907000000000001</v>
      </c>
      <c r="F111" s="176"/>
      <c r="G111" s="177">
        <f>ROUND(E111*F111,2)</f>
        <v>0</v>
      </c>
      <c r="H111" s="176"/>
      <c r="I111" s="177">
        <f>ROUND(E111*H111,2)</f>
        <v>0</v>
      </c>
      <c r="J111" s="176"/>
      <c r="K111" s="177">
        <f>ROUND(E111*J111,2)</f>
        <v>0</v>
      </c>
      <c r="L111" s="177">
        <v>21</v>
      </c>
      <c r="M111" s="177">
        <f>G111*(1+L111/100)</f>
        <v>0</v>
      </c>
      <c r="N111" s="175">
        <v>2.5251399999999999</v>
      </c>
      <c r="O111" s="175">
        <f>ROUND(E111*N111,2)</f>
        <v>3.01</v>
      </c>
      <c r="P111" s="175">
        <v>0</v>
      </c>
      <c r="Q111" s="175">
        <f>ROUND(E111*P111,2)</f>
        <v>0</v>
      </c>
      <c r="R111" s="177" t="s">
        <v>221</v>
      </c>
      <c r="S111" s="177" t="s">
        <v>193</v>
      </c>
      <c r="T111" s="178" t="s">
        <v>193</v>
      </c>
      <c r="U111" s="158">
        <v>0.98699999999999999</v>
      </c>
      <c r="V111" s="158">
        <f>ROUND(E111*U111,2)</f>
        <v>1.18</v>
      </c>
      <c r="W111" s="158"/>
      <c r="X111" s="158" t="s">
        <v>194</v>
      </c>
      <c r="Y111" s="158" t="s">
        <v>195</v>
      </c>
      <c r="Z111" s="147"/>
      <c r="AA111" s="147"/>
      <c r="AB111" s="147"/>
      <c r="AC111" s="147"/>
      <c r="AD111" s="147"/>
      <c r="AE111" s="147"/>
      <c r="AF111" s="147"/>
      <c r="AG111" s="147" t="s">
        <v>196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183" t="s">
        <v>303</v>
      </c>
      <c r="D112" s="160"/>
      <c r="E112" s="161">
        <v>1.1339999999999999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200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4" t="s">
        <v>248</v>
      </c>
      <c r="D113" s="162"/>
      <c r="E113" s="163">
        <v>5.67E-2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200</v>
      </c>
      <c r="AH113" s="147">
        <v>4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5"/>
      <c r="D114" s="246"/>
      <c r="E114" s="246"/>
      <c r="F114" s="246"/>
      <c r="G114" s="246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201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33.75" outlineLevel="1" x14ac:dyDescent="0.2">
      <c r="A115" s="172">
        <v>24</v>
      </c>
      <c r="B115" s="173" t="s">
        <v>304</v>
      </c>
      <c r="C115" s="182" t="s">
        <v>305</v>
      </c>
      <c r="D115" s="174" t="s">
        <v>243</v>
      </c>
      <c r="E115" s="175">
        <v>5.9535</v>
      </c>
      <c r="F115" s="176"/>
      <c r="G115" s="177">
        <f>ROUND(E115*F115,2)</f>
        <v>0</v>
      </c>
      <c r="H115" s="176"/>
      <c r="I115" s="177">
        <f>ROUND(E115*H115,2)</f>
        <v>0</v>
      </c>
      <c r="J115" s="176"/>
      <c r="K115" s="177">
        <f>ROUND(E115*J115,2)</f>
        <v>0</v>
      </c>
      <c r="L115" s="177">
        <v>21</v>
      </c>
      <c r="M115" s="177">
        <f>G115*(1+L115/100)</f>
        <v>0</v>
      </c>
      <c r="N115" s="175">
        <v>4.7509999999999997E-2</v>
      </c>
      <c r="O115" s="175">
        <f>ROUND(E115*N115,2)</f>
        <v>0.28000000000000003</v>
      </c>
      <c r="P115" s="175">
        <v>0</v>
      </c>
      <c r="Q115" s="175">
        <f>ROUND(E115*P115,2)</f>
        <v>0</v>
      </c>
      <c r="R115" s="177" t="s">
        <v>221</v>
      </c>
      <c r="S115" s="177" t="s">
        <v>193</v>
      </c>
      <c r="T115" s="178" t="s">
        <v>257</v>
      </c>
      <c r="U115" s="158">
        <v>0.89800000000000002</v>
      </c>
      <c r="V115" s="158">
        <f>ROUND(E115*U115,2)</f>
        <v>5.35</v>
      </c>
      <c r="W115" s="158"/>
      <c r="X115" s="158" t="s">
        <v>194</v>
      </c>
      <c r="Y115" s="158" t="s">
        <v>195</v>
      </c>
      <c r="Z115" s="147"/>
      <c r="AA115" s="147"/>
      <c r="AB115" s="147"/>
      <c r="AC115" s="147"/>
      <c r="AD115" s="147"/>
      <c r="AE115" s="147"/>
      <c r="AF115" s="147"/>
      <c r="AG115" s="147" t="s">
        <v>196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1" t="s">
        <v>306</v>
      </c>
      <c r="D116" s="252"/>
      <c r="E116" s="252"/>
      <c r="F116" s="252"/>
      <c r="G116" s="252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198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3" t="s">
        <v>307</v>
      </c>
      <c r="D117" s="160"/>
      <c r="E117" s="161">
        <v>5.67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200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4" t="s">
        <v>248</v>
      </c>
      <c r="D118" s="162"/>
      <c r="E118" s="163">
        <v>0.28349999999999997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200</v>
      </c>
      <c r="AH118" s="147">
        <v>4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45"/>
      <c r="D119" s="246"/>
      <c r="E119" s="246"/>
      <c r="F119" s="246"/>
      <c r="G119" s="246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201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2.5" outlineLevel="1" x14ac:dyDescent="0.2">
      <c r="A120" s="172">
        <v>25</v>
      </c>
      <c r="B120" s="173" t="s">
        <v>308</v>
      </c>
      <c r="C120" s="182" t="s">
        <v>309</v>
      </c>
      <c r="D120" s="174" t="s">
        <v>243</v>
      </c>
      <c r="E120" s="175">
        <v>5.9535</v>
      </c>
      <c r="F120" s="176"/>
      <c r="G120" s="177">
        <f>ROUND(E120*F120,2)</f>
        <v>0</v>
      </c>
      <c r="H120" s="176"/>
      <c r="I120" s="177">
        <f>ROUND(E120*H120,2)</f>
        <v>0</v>
      </c>
      <c r="J120" s="176"/>
      <c r="K120" s="177">
        <f>ROUND(E120*J120,2)</f>
        <v>0</v>
      </c>
      <c r="L120" s="177">
        <v>21</v>
      </c>
      <c r="M120" s="177">
        <f>G120*(1+L120/100)</f>
        <v>0</v>
      </c>
      <c r="N120" s="175">
        <v>0</v>
      </c>
      <c r="O120" s="175">
        <f>ROUND(E120*N120,2)</f>
        <v>0</v>
      </c>
      <c r="P120" s="175">
        <v>0</v>
      </c>
      <c r="Q120" s="175">
        <f>ROUND(E120*P120,2)</f>
        <v>0</v>
      </c>
      <c r="R120" s="177" t="s">
        <v>221</v>
      </c>
      <c r="S120" s="177" t="s">
        <v>193</v>
      </c>
      <c r="T120" s="178" t="s">
        <v>257</v>
      </c>
      <c r="U120" s="158">
        <v>0.26600000000000001</v>
      </c>
      <c r="V120" s="158">
        <f>ROUND(E120*U120,2)</f>
        <v>1.58</v>
      </c>
      <c r="W120" s="158"/>
      <c r="X120" s="158" t="s">
        <v>194</v>
      </c>
      <c r="Y120" s="158" t="s">
        <v>195</v>
      </c>
      <c r="Z120" s="147"/>
      <c r="AA120" s="147"/>
      <c r="AB120" s="147"/>
      <c r="AC120" s="147"/>
      <c r="AD120" s="147"/>
      <c r="AE120" s="147"/>
      <c r="AF120" s="147"/>
      <c r="AG120" s="147" t="s">
        <v>196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51" t="s">
        <v>306</v>
      </c>
      <c r="D121" s="252"/>
      <c r="E121" s="252"/>
      <c r="F121" s="252"/>
      <c r="G121" s="252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198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183" t="s">
        <v>310</v>
      </c>
      <c r="D122" s="160"/>
      <c r="E122" s="161">
        <v>5.9535</v>
      </c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200</v>
      </c>
      <c r="AH122" s="147">
        <v>5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45"/>
      <c r="D123" s="246"/>
      <c r="E123" s="246"/>
      <c r="F123" s="246"/>
      <c r="G123" s="246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201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2">
        <v>26</v>
      </c>
      <c r="B124" s="173" t="s">
        <v>311</v>
      </c>
      <c r="C124" s="182" t="s">
        <v>312</v>
      </c>
      <c r="D124" s="174" t="s">
        <v>255</v>
      </c>
      <c r="E124" s="175">
        <v>2</v>
      </c>
      <c r="F124" s="176"/>
      <c r="G124" s="177">
        <f>ROUND(E124*F124,2)</f>
        <v>0</v>
      </c>
      <c r="H124" s="176"/>
      <c r="I124" s="177">
        <f>ROUND(E124*H124,2)</f>
        <v>0</v>
      </c>
      <c r="J124" s="176"/>
      <c r="K124" s="177">
        <f>ROUND(E124*J124,2)</f>
        <v>0</v>
      </c>
      <c r="L124" s="177">
        <v>21</v>
      </c>
      <c r="M124" s="177">
        <f>G124*(1+L124/100)</f>
        <v>0</v>
      </c>
      <c r="N124" s="175">
        <v>1.7069999999999998E-2</v>
      </c>
      <c r="O124" s="175">
        <f>ROUND(E124*N124,2)</f>
        <v>0.03</v>
      </c>
      <c r="P124" s="175">
        <v>0</v>
      </c>
      <c r="Q124" s="175">
        <f>ROUND(E124*P124,2)</f>
        <v>0</v>
      </c>
      <c r="R124" s="177" t="s">
        <v>221</v>
      </c>
      <c r="S124" s="177" t="s">
        <v>193</v>
      </c>
      <c r="T124" s="178" t="s">
        <v>257</v>
      </c>
      <c r="U124" s="158">
        <v>1.5980000000000001</v>
      </c>
      <c r="V124" s="158">
        <f>ROUND(E124*U124,2)</f>
        <v>3.2</v>
      </c>
      <c r="W124" s="158"/>
      <c r="X124" s="158" t="s">
        <v>194</v>
      </c>
      <c r="Y124" s="158" t="s">
        <v>195</v>
      </c>
      <c r="Z124" s="147"/>
      <c r="AA124" s="147"/>
      <c r="AB124" s="147"/>
      <c r="AC124" s="147"/>
      <c r="AD124" s="147"/>
      <c r="AE124" s="147"/>
      <c r="AF124" s="147"/>
      <c r="AG124" s="147" t="s">
        <v>196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51" t="s">
        <v>306</v>
      </c>
      <c r="D125" s="252"/>
      <c r="E125" s="252"/>
      <c r="F125" s="252"/>
      <c r="G125" s="252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198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2" x14ac:dyDescent="0.2">
      <c r="A126" s="154"/>
      <c r="B126" s="155"/>
      <c r="C126" s="245"/>
      <c r="D126" s="246"/>
      <c r="E126" s="246"/>
      <c r="F126" s="246"/>
      <c r="G126" s="246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201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2">
        <v>27</v>
      </c>
      <c r="B127" s="173" t="s">
        <v>289</v>
      </c>
      <c r="C127" s="182" t="s">
        <v>290</v>
      </c>
      <c r="D127" s="174" t="s">
        <v>243</v>
      </c>
      <c r="E127" s="175">
        <v>5.9535</v>
      </c>
      <c r="F127" s="176"/>
      <c r="G127" s="177">
        <f>ROUND(E127*F127,2)</f>
        <v>0</v>
      </c>
      <c r="H127" s="176"/>
      <c r="I127" s="177">
        <f>ROUND(E127*H127,2)</f>
        <v>0</v>
      </c>
      <c r="J127" s="176"/>
      <c r="K127" s="177">
        <f>ROUND(E127*J127,2)</f>
        <v>0</v>
      </c>
      <c r="L127" s="177">
        <v>21</v>
      </c>
      <c r="M127" s="177">
        <f>G127*(1+L127/100)</f>
        <v>0</v>
      </c>
      <c r="N127" s="175">
        <v>3.8700000000000002E-3</v>
      </c>
      <c r="O127" s="175">
        <f>ROUND(E127*N127,2)</f>
        <v>0.02</v>
      </c>
      <c r="P127" s="175">
        <v>0</v>
      </c>
      <c r="Q127" s="175">
        <f>ROUND(E127*P127,2)</f>
        <v>0</v>
      </c>
      <c r="R127" s="177" t="s">
        <v>221</v>
      </c>
      <c r="S127" s="177" t="s">
        <v>193</v>
      </c>
      <c r="T127" s="178" t="s">
        <v>257</v>
      </c>
      <c r="U127" s="158">
        <v>0.47399999999999998</v>
      </c>
      <c r="V127" s="158">
        <f>ROUND(E127*U127,2)</f>
        <v>2.82</v>
      </c>
      <c r="W127" s="158"/>
      <c r="X127" s="158" t="s">
        <v>194</v>
      </c>
      <c r="Y127" s="158" t="s">
        <v>195</v>
      </c>
      <c r="Z127" s="147"/>
      <c r="AA127" s="147"/>
      <c r="AB127" s="147"/>
      <c r="AC127" s="147"/>
      <c r="AD127" s="147"/>
      <c r="AE127" s="147"/>
      <c r="AF127" s="147"/>
      <c r="AG127" s="147" t="s">
        <v>196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251" t="s">
        <v>291</v>
      </c>
      <c r="D128" s="252"/>
      <c r="E128" s="252"/>
      <c r="F128" s="252"/>
      <c r="G128" s="252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198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79" t="str">
        <f>C128</f>
        <v>výšky do 4 m se zesílením dna bednění podle hodnoty zatížení betonovou směsí a výztuží. Bez pomocného lešení.</v>
      </c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183" t="s">
        <v>310</v>
      </c>
      <c r="D129" s="160"/>
      <c r="E129" s="161">
        <v>5.9535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200</v>
      </c>
      <c r="AH129" s="147">
        <v>5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245"/>
      <c r="D130" s="246"/>
      <c r="E130" s="246"/>
      <c r="F130" s="246"/>
      <c r="G130" s="246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201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2">
        <v>28</v>
      </c>
      <c r="B131" s="173" t="s">
        <v>313</v>
      </c>
      <c r="C131" s="182" t="s">
        <v>314</v>
      </c>
      <c r="D131" s="174" t="s">
        <v>243</v>
      </c>
      <c r="E131" s="175">
        <v>5.9535</v>
      </c>
      <c r="F131" s="176"/>
      <c r="G131" s="177">
        <f>ROUND(E131*F131,2)</f>
        <v>0</v>
      </c>
      <c r="H131" s="176"/>
      <c r="I131" s="177">
        <f>ROUND(E131*H131,2)</f>
        <v>0</v>
      </c>
      <c r="J131" s="176"/>
      <c r="K131" s="177">
        <f>ROUND(E131*J131,2)</f>
        <v>0</v>
      </c>
      <c r="L131" s="177">
        <v>21</v>
      </c>
      <c r="M131" s="177">
        <f>G131*(1+L131/100)</f>
        <v>0</v>
      </c>
      <c r="N131" s="175">
        <v>0</v>
      </c>
      <c r="O131" s="175">
        <f>ROUND(E131*N131,2)</f>
        <v>0</v>
      </c>
      <c r="P131" s="175">
        <v>0</v>
      </c>
      <c r="Q131" s="175">
        <f>ROUND(E131*P131,2)</f>
        <v>0</v>
      </c>
      <c r="R131" s="177" t="s">
        <v>221</v>
      </c>
      <c r="S131" s="177" t="s">
        <v>193</v>
      </c>
      <c r="T131" s="178" t="s">
        <v>257</v>
      </c>
      <c r="U131" s="158">
        <v>0.16</v>
      </c>
      <c r="V131" s="158">
        <f>ROUND(E131*U131,2)</f>
        <v>0.95</v>
      </c>
      <c r="W131" s="158"/>
      <c r="X131" s="158" t="s">
        <v>194</v>
      </c>
      <c r="Y131" s="158" t="s">
        <v>195</v>
      </c>
      <c r="Z131" s="147"/>
      <c r="AA131" s="147"/>
      <c r="AB131" s="147"/>
      <c r="AC131" s="147"/>
      <c r="AD131" s="147"/>
      <c r="AE131" s="147"/>
      <c r="AF131" s="147"/>
      <c r="AG131" s="147" t="s">
        <v>196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51" t="s">
        <v>291</v>
      </c>
      <c r="D132" s="252"/>
      <c r="E132" s="252"/>
      <c r="F132" s="252"/>
      <c r="G132" s="252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198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79" t="str">
        <f>C132</f>
        <v>výšky do 4 m se zesílením dna bednění podle hodnoty zatížení betonovou směsí a výztuží. Bez pomocného lešení.</v>
      </c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3" t="s">
        <v>315</v>
      </c>
      <c r="D133" s="160"/>
      <c r="E133" s="161">
        <v>5.9535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200</v>
      </c>
      <c r="AH133" s="147">
        <v>5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45"/>
      <c r="D134" s="246"/>
      <c r="E134" s="246"/>
      <c r="F134" s="246"/>
      <c r="G134" s="246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201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72">
        <v>29</v>
      </c>
      <c r="B135" s="173" t="s">
        <v>316</v>
      </c>
      <c r="C135" s="182" t="s">
        <v>317</v>
      </c>
      <c r="D135" s="174" t="s">
        <v>226</v>
      </c>
      <c r="E135" s="175">
        <v>0.14288000000000001</v>
      </c>
      <c r="F135" s="176"/>
      <c r="G135" s="177">
        <f>ROUND(E135*F135,2)</f>
        <v>0</v>
      </c>
      <c r="H135" s="176"/>
      <c r="I135" s="177">
        <f>ROUND(E135*H135,2)</f>
        <v>0</v>
      </c>
      <c r="J135" s="176"/>
      <c r="K135" s="177">
        <f>ROUND(E135*J135,2)</f>
        <v>0</v>
      </c>
      <c r="L135" s="177">
        <v>21</v>
      </c>
      <c r="M135" s="177">
        <f>G135*(1+L135/100)</f>
        <v>0</v>
      </c>
      <c r="N135" s="175">
        <v>1.0327900000000001</v>
      </c>
      <c r="O135" s="175">
        <f>ROUND(E135*N135,2)</f>
        <v>0.15</v>
      </c>
      <c r="P135" s="175">
        <v>0</v>
      </c>
      <c r="Q135" s="175">
        <f>ROUND(E135*P135,2)</f>
        <v>0</v>
      </c>
      <c r="R135" s="177" t="s">
        <v>221</v>
      </c>
      <c r="S135" s="177" t="s">
        <v>193</v>
      </c>
      <c r="T135" s="178" t="s">
        <v>257</v>
      </c>
      <c r="U135" s="158">
        <v>26.616</v>
      </c>
      <c r="V135" s="158">
        <f>ROUND(E135*U135,2)</f>
        <v>3.8</v>
      </c>
      <c r="W135" s="158"/>
      <c r="X135" s="158" t="s">
        <v>194</v>
      </c>
      <c r="Y135" s="158" t="s">
        <v>195</v>
      </c>
      <c r="Z135" s="147"/>
      <c r="AA135" s="147"/>
      <c r="AB135" s="147"/>
      <c r="AC135" s="147"/>
      <c r="AD135" s="147"/>
      <c r="AE135" s="147"/>
      <c r="AF135" s="147"/>
      <c r="AG135" s="147" t="s">
        <v>196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ht="33.75" outlineLevel="2" x14ac:dyDescent="0.2">
      <c r="A136" s="154"/>
      <c r="B136" s="155"/>
      <c r="C136" s="251" t="s">
        <v>318</v>
      </c>
      <c r="D136" s="252"/>
      <c r="E136" s="252"/>
      <c r="F136" s="252"/>
      <c r="G136" s="252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198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79" t="str">
        <f>C136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183" t="s">
        <v>319</v>
      </c>
      <c r="D137" s="160"/>
      <c r="E137" s="161">
        <v>0.14288000000000001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200</v>
      </c>
      <c r="AH137" s="147">
        <v>5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45"/>
      <c r="D138" s="246"/>
      <c r="E138" s="246"/>
      <c r="F138" s="246"/>
      <c r="G138" s="246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201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x14ac:dyDescent="0.2">
      <c r="A139" s="165" t="s">
        <v>187</v>
      </c>
      <c r="B139" s="166" t="s">
        <v>99</v>
      </c>
      <c r="C139" s="181" t="s">
        <v>100</v>
      </c>
      <c r="D139" s="167"/>
      <c r="E139" s="168"/>
      <c r="F139" s="169"/>
      <c r="G139" s="169">
        <f>SUMIF(AG140:AG142,"&lt;&gt;NOR",G140:G142)</f>
        <v>0</v>
      </c>
      <c r="H139" s="169"/>
      <c r="I139" s="169">
        <f>SUM(I140:I142)</f>
        <v>0</v>
      </c>
      <c r="J139" s="169"/>
      <c r="K139" s="169">
        <f>SUM(K140:K142)</f>
        <v>0</v>
      </c>
      <c r="L139" s="169"/>
      <c r="M139" s="169">
        <f>SUM(M140:M142)</f>
        <v>0</v>
      </c>
      <c r="N139" s="168"/>
      <c r="O139" s="168">
        <f>SUM(O140:O142)</f>
        <v>2.17</v>
      </c>
      <c r="P139" s="168"/>
      <c r="Q139" s="168">
        <f>SUM(Q140:Q142)</f>
        <v>0</v>
      </c>
      <c r="R139" s="169"/>
      <c r="S139" s="169"/>
      <c r="T139" s="170"/>
      <c r="U139" s="164"/>
      <c r="V139" s="164">
        <f>SUM(V140:V142)</f>
        <v>0.1</v>
      </c>
      <c r="W139" s="164"/>
      <c r="X139" s="164"/>
      <c r="Y139" s="164"/>
      <c r="AG139" t="s">
        <v>188</v>
      </c>
    </row>
    <row r="140" spans="1:60" outlineLevel="1" x14ac:dyDescent="0.2">
      <c r="A140" s="172">
        <v>30</v>
      </c>
      <c r="B140" s="173" t="s">
        <v>320</v>
      </c>
      <c r="C140" s="182" t="s">
        <v>321</v>
      </c>
      <c r="D140" s="174" t="s">
        <v>243</v>
      </c>
      <c r="E140" s="175">
        <v>3.78</v>
      </c>
      <c r="F140" s="176"/>
      <c r="G140" s="177">
        <f>ROUND(E140*F140,2)</f>
        <v>0</v>
      </c>
      <c r="H140" s="176"/>
      <c r="I140" s="177">
        <f>ROUND(E140*H140,2)</f>
        <v>0</v>
      </c>
      <c r="J140" s="176"/>
      <c r="K140" s="177">
        <f>ROUND(E140*J140,2)</f>
        <v>0</v>
      </c>
      <c r="L140" s="177">
        <v>21</v>
      </c>
      <c r="M140" s="177">
        <f>G140*(1+L140/100)</f>
        <v>0</v>
      </c>
      <c r="N140" s="175">
        <v>0.57499999999999996</v>
      </c>
      <c r="O140" s="175">
        <f>ROUND(E140*N140,2)</f>
        <v>2.17</v>
      </c>
      <c r="P140" s="175">
        <v>0</v>
      </c>
      <c r="Q140" s="175">
        <f>ROUND(E140*P140,2)</f>
        <v>0</v>
      </c>
      <c r="R140" s="177"/>
      <c r="S140" s="177" t="s">
        <v>256</v>
      </c>
      <c r="T140" s="178" t="s">
        <v>279</v>
      </c>
      <c r="U140" s="158">
        <v>2.7E-2</v>
      </c>
      <c r="V140" s="158">
        <f>ROUND(E140*U140,2)</f>
        <v>0.1</v>
      </c>
      <c r="W140" s="158"/>
      <c r="X140" s="158" t="s">
        <v>194</v>
      </c>
      <c r="Y140" s="158" t="s">
        <v>195</v>
      </c>
      <c r="Z140" s="147"/>
      <c r="AA140" s="147"/>
      <c r="AB140" s="147"/>
      <c r="AC140" s="147"/>
      <c r="AD140" s="147"/>
      <c r="AE140" s="147"/>
      <c r="AF140" s="147"/>
      <c r="AG140" s="147" t="s">
        <v>196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183" t="s">
        <v>223</v>
      </c>
      <c r="D141" s="160"/>
      <c r="E141" s="161">
        <v>3.78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200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245"/>
      <c r="D142" s="246"/>
      <c r="E142" s="246"/>
      <c r="F142" s="246"/>
      <c r="G142" s="246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201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x14ac:dyDescent="0.2">
      <c r="A143" s="165" t="s">
        <v>187</v>
      </c>
      <c r="B143" s="166" t="s">
        <v>101</v>
      </c>
      <c r="C143" s="181" t="s">
        <v>102</v>
      </c>
      <c r="D143" s="167"/>
      <c r="E143" s="168"/>
      <c r="F143" s="169"/>
      <c r="G143" s="169">
        <f>SUMIF(AG144:AG213,"&lt;&gt;NOR",G144:G213)</f>
        <v>0</v>
      </c>
      <c r="H143" s="169"/>
      <c r="I143" s="169">
        <f>SUM(I144:I213)</f>
        <v>0</v>
      </c>
      <c r="J143" s="169"/>
      <c r="K143" s="169">
        <f>SUM(K144:K213)</f>
        <v>0</v>
      </c>
      <c r="L143" s="169"/>
      <c r="M143" s="169">
        <f>SUM(M144:M213)</f>
        <v>0</v>
      </c>
      <c r="N143" s="168"/>
      <c r="O143" s="168">
        <f>SUM(O144:O213)</f>
        <v>1.65</v>
      </c>
      <c r="P143" s="168"/>
      <c r="Q143" s="168">
        <f>SUM(Q144:Q213)</f>
        <v>0</v>
      </c>
      <c r="R143" s="169"/>
      <c r="S143" s="169"/>
      <c r="T143" s="170"/>
      <c r="U143" s="164"/>
      <c r="V143" s="164">
        <f>SUM(V144:V213)</f>
        <v>47.9</v>
      </c>
      <c r="W143" s="164"/>
      <c r="X143" s="164"/>
      <c r="Y143" s="164"/>
      <c r="AG143" t="s">
        <v>188</v>
      </c>
    </row>
    <row r="144" spans="1:60" ht="22.5" outlineLevel="1" x14ac:dyDescent="0.2">
      <c r="A144" s="172">
        <v>31</v>
      </c>
      <c r="B144" s="173" t="s">
        <v>322</v>
      </c>
      <c r="C144" s="182" t="s">
        <v>323</v>
      </c>
      <c r="D144" s="174" t="s">
        <v>243</v>
      </c>
      <c r="E144" s="175">
        <v>6.1</v>
      </c>
      <c r="F144" s="176"/>
      <c r="G144" s="177">
        <f>ROUND(E144*F144,2)</f>
        <v>0</v>
      </c>
      <c r="H144" s="176"/>
      <c r="I144" s="177">
        <f>ROUND(E144*H144,2)</f>
        <v>0</v>
      </c>
      <c r="J144" s="176"/>
      <c r="K144" s="177">
        <f>ROUND(E144*J144,2)</f>
        <v>0</v>
      </c>
      <c r="L144" s="177">
        <v>21</v>
      </c>
      <c r="M144" s="177">
        <f>G144*(1+L144/100)</f>
        <v>0</v>
      </c>
      <c r="N144" s="175">
        <v>2.1250000000000002E-2</v>
      </c>
      <c r="O144" s="175">
        <f>ROUND(E144*N144,2)</f>
        <v>0.13</v>
      </c>
      <c r="P144" s="175">
        <v>0</v>
      </c>
      <c r="Q144" s="175">
        <f>ROUND(E144*P144,2)</f>
        <v>0</v>
      </c>
      <c r="R144" s="177" t="s">
        <v>221</v>
      </c>
      <c r="S144" s="177" t="s">
        <v>193</v>
      </c>
      <c r="T144" s="178" t="s">
        <v>193</v>
      </c>
      <c r="U144" s="158">
        <v>0.48932999999999999</v>
      </c>
      <c r="V144" s="158">
        <f>ROUND(E144*U144,2)</f>
        <v>2.98</v>
      </c>
      <c r="W144" s="158"/>
      <c r="X144" s="158" t="s">
        <v>194</v>
      </c>
      <c r="Y144" s="158" t="s">
        <v>195</v>
      </c>
      <c r="Z144" s="147"/>
      <c r="AA144" s="147"/>
      <c r="AB144" s="147"/>
      <c r="AC144" s="147"/>
      <c r="AD144" s="147"/>
      <c r="AE144" s="147"/>
      <c r="AF144" s="147"/>
      <c r="AG144" s="147" t="s">
        <v>196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247" t="s">
        <v>324</v>
      </c>
      <c r="D145" s="248"/>
      <c r="E145" s="248"/>
      <c r="F145" s="248"/>
      <c r="G145" s="24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218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2" x14ac:dyDescent="0.2">
      <c r="A146" s="154"/>
      <c r="B146" s="155"/>
      <c r="C146" s="183" t="s">
        <v>245</v>
      </c>
      <c r="D146" s="160"/>
      <c r="E146" s="161"/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200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83" t="s">
        <v>300</v>
      </c>
      <c r="D147" s="160"/>
      <c r="E147" s="161">
        <v>2.2200000000000002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200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183" t="s">
        <v>325</v>
      </c>
      <c r="D148" s="160"/>
      <c r="E148" s="161">
        <v>1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200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3" x14ac:dyDescent="0.2">
      <c r="A149" s="154"/>
      <c r="B149" s="155"/>
      <c r="C149" s="183" t="s">
        <v>326</v>
      </c>
      <c r="D149" s="160"/>
      <c r="E149" s="161">
        <v>2.88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200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45"/>
      <c r="D150" s="246"/>
      <c r="E150" s="246"/>
      <c r="F150" s="246"/>
      <c r="G150" s="24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201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72">
        <v>32</v>
      </c>
      <c r="B151" s="173" t="s">
        <v>327</v>
      </c>
      <c r="C151" s="182" t="s">
        <v>328</v>
      </c>
      <c r="D151" s="174" t="s">
        <v>243</v>
      </c>
      <c r="E151" s="175">
        <v>6.1</v>
      </c>
      <c r="F151" s="176"/>
      <c r="G151" s="177">
        <f>ROUND(E151*F151,2)</f>
        <v>0</v>
      </c>
      <c r="H151" s="176"/>
      <c r="I151" s="177">
        <f>ROUND(E151*H151,2)</f>
        <v>0</v>
      </c>
      <c r="J151" s="176"/>
      <c r="K151" s="177">
        <f>ROUND(E151*J151,2)</f>
        <v>0</v>
      </c>
      <c r="L151" s="177">
        <v>21</v>
      </c>
      <c r="M151" s="177">
        <f>G151*(1+L151/100)</f>
        <v>0</v>
      </c>
      <c r="N151" s="175">
        <v>6.0499999999999998E-3</v>
      </c>
      <c r="O151" s="175">
        <f>ROUND(E151*N151,2)</f>
        <v>0.04</v>
      </c>
      <c r="P151" s="175">
        <v>0</v>
      </c>
      <c r="Q151" s="175">
        <f>ROUND(E151*P151,2)</f>
        <v>0</v>
      </c>
      <c r="R151" s="177" t="s">
        <v>221</v>
      </c>
      <c r="S151" s="177" t="s">
        <v>193</v>
      </c>
      <c r="T151" s="178" t="s">
        <v>193</v>
      </c>
      <c r="U151" s="158">
        <v>0.315</v>
      </c>
      <c r="V151" s="158">
        <f>ROUND(E151*U151,2)</f>
        <v>1.92</v>
      </c>
      <c r="W151" s="158"/>
      <c r="X151" s="158" t="s">
        <v>194</v>
      </c>
      <c r="Y151" s="158" t="s">
        <v>195</v>
      </c>
      <c r="Z151" s="147"/>
      <c r="AA151" s="147"/>
      <c r="AB151" s="147"/>
      <c r="AC151" s="147"/>
      <c r="AD151" s="147"/>
      <c r="AE151" s="147"/>
      <c r="AF151" s="147"/>
      <c r="AG151" s="147" t="s">
        <v>196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47" t="s">
        <v>324</v>
      </c>
      <c r="D152" s="248"/>
      <c r="E152" s="248"/>
      <c r="F152" s="248"/>
      <c r="G152" s="24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218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183" t="s">
        <v>245</v>
      </c>
      <c r="D153" s="160"/>
      <c r="E153" s="161"/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200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83" t="s">
        <v>300</v>
      </c>
      <c r="D154" s="160"/>
      <c r="E154" s="161">
        <v>2.2200000000000002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200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83" t="s">
        <v>325</v>
      </c>
      <c r="D155" s="160"/>
      <c r="E155" s="161">
        <v>1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200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83" t="s">
        <v>326</v>
      </c>
      <c r="D156" s="160"/>
      <c r="E156" s="161">
        <v>2.88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200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245"/>
      <c r="D157" s="246"/>
      <c r="E157" s="246"/>
      <c r="F157" s="246"/>
      <c r="G157" s="246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201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ht="22.5" outlineLevel="1" x14ac:dyDescent="0.2">
      <c r="A158" s="172">
        <v>33</v>
      </c>
      <c r="B158" s="173" t="s">
        <v>329</v>
      </c>
      <c r="C158" s="182" t="s">
        <v>330</v>
      </c>
      <c r="D158" s="174" t="s">
        <v>243</v>
      </c>
      <c r="E158" s="175">
        <v>6.1</v>
      </c>
      <c r="F158" s="176"/>
      <c r="G158" s="177">
        <f>ROUND(E158*F158,2)</f>
        <v>0</v>
      </c>
      <c r="H158" s="176"/>
      <c r="I158" s="177">
        <f>ROUND(E158*H158,2)</f>
        <v>0</v>
      </c>
      <c r="J158" s="176"/>
      <c r="K158" s="177">
        <f>ROUND(E158*J158,2)</f>
        <v>0</v>
      </c>
      <c r="L158" s="177">
        <v>21</v>
      </c>
      <c r="M158" s="177">
        <f>G158*(1+L158/100)</f>
        <v>0</v>
      </c>
      <c r="N158" s="175">
        <v>3.8300000000000001E-3</v>
      </c>
      <c r="O158" s="175">
        <f>ROUND(E158*N158,2)</f>
        <v>0.02</v>
      </c>
      <c r="P158" s="175">
        <v>0</v>
      </c>
      <c r="Q158" s="175">
        <f>ROUND(E158*P158,2)</f>
        <v>0</v>
      </c>
      <c r="R158" s="177" t="s">
        <v>221</v>
      </c>
      <c r="S158" s="177" t="s">
        <v>193</v>
      </c>
      <c r="T158" s="178" t="s">
        <v>193</v>
      </c>
      <c r="U158" s="158">
        <v>0.31</v>
      </c>
      <c r="V158" s="158">
        <f>ROUND(E158*U158,2)</f>
        <v>1.89</v>
      </c>
      <c r="W158" s="158"/>
      <c r="X158" s="158" t="s">
        <v>194</v>
      </c>
      <c r="Y158" s="158" t="s">
        <v>195</v>
      </c>
      <c r="Z158" s="147"/>
      <c r="AA158" s="147"/>
      <c r="AB158" s="147"/>
      <c r="AC158" s="147"/>
      <c r="AD158" s="147"/>
      <c r="AE158" s="147"/>
      <c r="AF158" s="147"/>
      <c r="AG158" s="147" t="s">
        <v>196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247" t="s">
        <v>324</v>
      </c>
      <c r="D159" s="248"/>
      <c r="E159" s="248"/>
      <c r="F159" s="248"/>
      <c r="G159" s="24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218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183" t="s">
        <v>245</v>
      </c>
      <c r="D160" s="160"/>
      <c r="E160" s="161"/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200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3" t="s">
        <v>300</v>
      </c>
      <c r="D161" s="160"/>
      <c r="E161" s="161">
        <v>2.2200000000000002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200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83" t="s">
        <v>325</v>
      </c>
      <c r="D162" s="160"/>
      <c r="E162" s="161">
        <v>1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200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3" x14ac:dyDescent="0.2">
      <c r="A163" s="154"/>
      <c r="B163" s="155"/>
      <c r="C163" s="183" t="s">
        <v>326</v>
      </c>
      <c r="D163" s="160"/>
      <c r="E163" s="161">
        <v>2.88</v>
      </c>
      <c r="F163" s="158"/>
      <c r="G163" s="15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200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245"/>
      <c r="D164" s="246"/>
      <c r="E164" s="246"/>
      <c r="F164" s="246"/>
      <c r="G164" s="246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201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ht="22.5" outlineLevel="1" x14ac:dyDescent="0.2">
      <c r="A165" s="172">
        <v>34</v>
      </c>
      <c r="B165" s="173" t="s">
        <v>331</v>
      </c>
      <c r="C165" s="182" t="s">
        <v>332</v>
      </c>
      <c r="D165" s="174" t="s">
        <v>243</v>
      </c>
      <c r="E165" s="175">
        <v>42.753999999999998</v>
      </c>
      <c r="F165" s="176"/>
      <c r="G165" s="177">
        <f>ROUND(E165*F165,2)</f>
        <v>0</v>
      </c>
      <c r="H165" s="176"/>
      <c r="I165" s="177">
        <f>ROUND(E165*H165,2)</f>
        <v>0</v>
      </c>
      <c r="J165" s="176"/>
      <c r="K165" s="177">
        <f>ROUND(E165*J165,2)</f>
        <v>0</v>
      </c>
      <c r="L165" s="177">
        <v>21</v>
      </c>
      <c r="M165" s="177">
        <f>G165*(1+L165/100)</f>
        <v>0</v>
      </c>
      <c r="N165" s="175">
        <v>0.02</v>
      </c>
      <c r="O165" s="175">
        <f>ROUND(E165*N165,2)</f>
        <v>0.86</v>
      </c>
      <c r="P165" s="175">
        <v>0</v>
      </c>
      <c r="Q165" s="175">
        <f>ROUND(E165*P165,2)</f>
        <v>0</v>
      </c>
      <c r="R165" s="177" t="s">
        <v>221</v>
      </c>
      <c r="S165" s="177" t="s">
        <v>193</v>
      </c>
      <c r="T165" s="178" t="s">
        <v>193</v>
      </c>
      <c r="U165" s="158">
        <v>0.36</v>
      </c>
      <c r="V165" s="158">
        <f>ROUND(E165*U165,2)</f>
        <v>15.39</v>
      </c>
      <c r="W165" s="158"/>
      <c r="X165" s="158" t="s">
        <v>194</v>
      </c>
      <c r="Y165" s="158" t="s">
        <v>195</v>
      </c>
      <c r="Z165" s="147"/>
      <c r="AA165" s="147"/>
      <c r="AB165" s="147"/>
      <c r="AC165" s="147"/>
      <c r="AD165" s="147"/>
      <c r="AE165" s="147"/>
      <c r="AF165" s="147"/>
      <c r="AG165" s="147" t="s">
        <v>196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251" t="s">
        <v>333</v>
      </c>
      <c r="D166" s="252"/>
      <c r="E166" s="252"/>
      <c r="F166" s="252"/>
      <c r="G166" s="252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198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183" t="s">
        <v>245</v>
      </c>
      <c r="D167" s="160"/>
      <c r="E167" s="161"/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200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83" t="s">
        <v>334</v>
      </c>
      <c r="D168" s="160"/>
      <c r="E168" s="161">
        <v>5.97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200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">
      <c r="A169" s="154"/>
      <c r="B169" s="155"/>
      <c r="C169" s="183" t="s">
        <v>335</v>
      </c>
      <c r="D169" s="160"/>
      <c r="E169" s="161">
        <v>15.228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200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">
      <c r="A170" s="154"/>
      <c r="B170" s="155"/>
      <c r="C170" s="183" t="s">
        <v>336</v>
      </c>
      <c r="D170" s="160"/>
      <c r="E170" s="161">
        <v>-3.4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200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">
      <c r="A171" s="154"/>
      <c r="B171" s="155"/>
      <c r="C171" s="183" t="s">
        <v>337</v>
      </c>
      <c r="D171" s="160"/>
      <c r="E171" s="161">
        <v>10.246</v>
      </c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200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3" t="s">
        <v>338</v>
      </c>
      <c r="D172" s="160"/>
      <c r="E172" s="161">
        <v>-1.8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200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3" t="s">
        <v>339</v>
      </c>
      <c r="D173" s="160"/>
      <c r="E173" s="161">
        <v>18.36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200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83" t="s">
        <v>340</v>
      </c>
      <c r="D174" s="160"/>
      <c r="E174" s="161">
        <v>-1.85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200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45"/>
      <c r="D175" s="246"/>
      <c r="E175" s="246"/>
      <c r="F175" s="246"/>
      <c r="G175" s="246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201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2">
        <v>35</v>
      </c>
      <c r="B176" s="173" t="s">
        <v>341</v>
      </c>
      <c r="C176" s="182" t="s">
        <v>342</v>
      </c>
      <c r="D176" s="174" t="s">
        <v>243</v>
      </c>
      <c r="E176" s="175">
        <v>5.97</v>
      </c>
      <c r="F176" s="176"/>
      <c r="G176" s="177">
        <f>ROUND(E176*F176,2)</f>
        <v>0</v>
      </c>
      <c r="H176" s="176"/>
      <c r="I176" s="177">
        <f>ROUND(E176*H176,2)</f>
        <v>0</v>
      </c>
      <c r="J176" s="176"/>
      <c r="K176" s="177">
        <f>ROUND(E176*J176,2)</f>
        <v>0</v>
      </c>
      <c r="L176" s="177">
        <v>21</v>
      </c>
      <c r="M176" s="177">
        <f>G176*(1+L176/100)</f>
        <v>0</v>
      </c>
      <c r="N176" s="175">
        <v>3.5000000000000001E-3</v>
      </c>
      <c r="O176" s="175">
        <f>ROUND(E176*N176,2)</f>
        <v>0.02</v>
      </c>
      <c r="P176" s="175">
        <v>0</v>
      </c>
      <c r="Q176" s="175">
        <f>ROUND(E176*P176,2)</f>
        <v>0</v>
      </c>
      <c r="R176" s="177" t="s">
        <v>221</v>
      </c>
      <c r="S176" s="177" t="s">
        <v>193</v>
      </c>
      <c r="T176" s="178" t="s">
        <v>193</v>
      </c>
      <c r="U176" s="158">
        <v>0.24</v>
      </c>
      <c r="V176" s="158">
        <f>ROUND(E176*U176,2)</f>
        <v>1.43</v>
      </c>
      <c r="W176" s="158"/>
      <c r="X176" s="158" t="s">
        <v>194</v>
      </c>
      <c r="Y176" s="158" t="s">
        <v>195</v>
      </c>
      <c r="Z176" s="147"/>
      <c r="AA176" s="147"/>
      <c r="AB176" s="147"/>
      <c r="AC176" s="147"/>
      <c r="AD176" s="147"/>
      <c r="AE176" s="147"/>
      <c r="AF176" s="147"/>
      <c r="AG176" s="147" t="s">
        <v>196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251" t="s">
        <v>333</v>
      </c>
      <c r="D177" s="252"/>
      <c r="E177" s="252"/>
      <c r="F177" s="252"/>
      <c r="G177" s="252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198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183" t="s">
        <v>334</v>
      </c>
      <c r="D178" s="160"/>
      <c r="E178" s="161">
        <v>5.97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200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245"/>
      <c r="D179" s="246"/>
      <c r="E179" s="246"/>
      <c r="F179" s="246"/>
      <c r="G179" s="246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201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72">
        <v>36</v>
      </c>
      <c r="B180" s="173" t="s">
        <v>343</v>
      </c>
      <c r="C180" s="182" t="s">
        <v>344</v>
      </c>
      <c r="D180" s="174" t="s">
        <v>243</v>
      </c>
      <c r="E180" s="175">
        <v>36.783999999999999</v>
      </c>
      <c r="F180" s="176"/>
      <c r="G180" s="177">
        <f>ROUND(E180*F180,2)</f>
        <v>0</v>
      </c>
      <c r="H180" s="176"/>
      <c r="I180" s="177">
        <f>ROUND(E180*H180,2)</f>
        <v>0</v>
      </c>
      <c r="J180" s="176"/>
      <c r="K180" s="177">
        <f>ROUND(E180*J180,2)</f>
        <v>0</v>
      </c>
      <c r="L180" s="177">
        <v>21</v>
      </c>
      <c r="M180" s="177">
        <f>G180*(1+L180/100)</f>
        <v>0</v>
      </c>
      <c r="N180" s="175">
        <v>5.5999999999999999E-3</v>
      </c>
      <c r="O180" s="175">
        <f>ROUND(E180*N180,2)</f>
        <v>0.21</v>
      </c>
      <c r="P180" s="175">
        <v>0</v>
      </c>
      <c r="Q180" s="175">
        <f>ROUND(E180*P180,2)</f>
        <v>0</v>
      </c>
      <c r="R180" s="177" t="s">
        <v>221</v>
      </c>
      <c r="S180" s="177" t="s">
        <v>193</v>
      </c>
      <c r="T180" s="178" t="s">
        <v>193</v>
      </c>
      <c r="U180" s="158">
        <v>0.245</v>
      </c>
      <c r="V180" s="158">
        <f>ROUND(E180*U180,2)</f>
        <v>9.01</v>
      </c>
      <c r="W180" s="158"/>
      <c r="X180" s="158" t="s">
        <v>194</v>
      </c>
      <c r="Y180" s="158" t="s">
        <v>195</v>
      </c>
      <c r="Z180" s="147"/>
      <c r="AA180" s="147"/>
      <c r="AB180" s="147"/>
      <c r="AC180" s="147"/>
      <c r="AD180" s="147"/>
      <c r="AE180" s="147"/>
      <c r="AF180" s="147"/>
      <c r="AG180" s="147" t="s">
        <v>196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51" t="s">
        <v>333</v>
      </c>
      <c r="D181" s="252"/>
      <c r="E181" s="252"/>
      <c r="F181" s="252"/>
      <c r="G181" s="252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198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183" t="s">
        <v>245</v>
      </c>
      <c r="D182" s="160"/>
      <c r="E182" s="161"/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200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3" t="s">
        <v>335</v>
      </c>
      <c r="D183" s="160"/>
      <c r="E183" s="161">
        <v>15.228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200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3" t="s">
        <v>336</v>
      </c>
      <c r="D184" s="160"/>
      <c r="E184" s="161">
        <v>-3.4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200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83" t="s">
        <v>337</v>
      </c>
      <c r="D185" s="160"/>
      <c r="E185" s="161">
        <v>10.246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200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83" t="s">
        <v>338</v>
      </c>
      <c r="D186" s="160"/>
      <c r="E186" s="161">
        <v>-1.8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200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">
      <c r="A187" s="154"/>
      <c r="B187" s="155"/>
      <c r="C187" s="183" t="s">
        <v>339</v>
      </c>
      <c r="D187" s="160"/>
      <c r="E187" s="161">
        <v>18.36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200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3" t="s">
        <v>340</v>
      </c>
      <c r="D188" s="160"/>
      <c r="E188" s="161">
        <v>-1.85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200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2" x14ac:dyDescent="0.2">
      <c r="A189" s="154"/>
      <c r="B189" s="155"/>
      <c r="C189" s="245"/>
      <c r="D189" s="246"/>
      <c r="E189" s="246"/>
      <c r="F189" s="246"/>
      <c r="G189" s="246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201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2">
        <v>37</v>
      </c>
      <c r="B190" s="173" t="s">
        <v>345</v>
      </c>
      <c r="C190" s="182" t="s">
        <v>346</v>
      </c>
      <c r="D190" s="174" t="s">
        <v>243</v>
      </c>
      <c r="E190" s="175">
        <v>42.753999999999998</v>
      </c>
      <c r="F190" s="176"/>
      <c r="G190" s="177">
        <f>ROUND(E190*F190,2)</f>
        <v>0</v>
      </c>
      <c r="H190" s="176"/>
      <c r="I190" s="177">
        <f>ROUND(E190*H190,2)</f>
        <v>0</v>
      </c>
      <c r="J190" s="176"/>
      <c r="K190" s="177">
        <f>ROUND(E190*J190,2)</f>
        <v>0</v>
      </c>
      <c r="L190" s="177">
        <v>21</v>
      </c>
      <c r="M190" s="177">
        <f>G190*(1+L190/100)</f>
        <v>0</v>
      </c>
      <c r="N190" s="175">
        <v>5.7999999999999996E-3</v>
      </c>
      <c r="O190" s="175">
        <f>ROUND(E190*N190,2)</f>
        <v>0.25</v>
      </c>
      <c r="P190" s="175">
        <v>0</v>
      </c>
      <c r="Q190" s="175">
        <f>ROUND(E190*P190,2)</f>
        <v>0</v>
      </c>
      <c r="R190" s="177" t="s">
        <v>221</v>
      </c>
      <c r="S190" s="177" t="s">
        <v>193</v>
      </c>
      <c r="T190" s="178" t="s">
        <v>193</v>
      </c>
      <c r="U190" s="158">
        <v>8.1000000000000003E-2</v>
      </c>
      <c r="V190" s="158">
        <f>ROUND(E190*U190,2)</f>
        <v>3.46</v>
      </c>
      <c r="W190" s="158"/>
      <c r="X190" s="158" t="s">
        <v>194</v>
      </c>
      <c r="Y190" s="158" t="s">
        <v>195</v>
      </c>
      <c r="Z190" s="147"/>
      <c r="AA190" s="147"/>
      <c r="AB190" s="147"/>
      <c r="AC190" s="147"/>
      <c r="AD190" s="147"/>
      <c r="AE190" s="147"/>
      <c r="AF190" s="147"/>
      <c r="AG190" s="147" t="s">
        <v>196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2" x14ac:dyDescent="0.2">
      <c r="A191" s="154"/>
      <c r="B191" s="155"/>
      <c r="C191" s="251" t="s">
        <v>333</v>
      </c>
      <c r="D191" s="252"/>
      <c r="E191" s="252"/>
      <c r="F191" s="252"/>
      <c r="G191" s="252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198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183" t="s">
        <v>347</v>
      </c>
      <c r="D192" s="160"/>
      <c r="E192" s="161">
        <v>42.753999999999998</v>
      </c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200</v>
      </c>
      <c r="AH192" s="147">
        <v>5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2" x14ac:dyDescent="0.2">
      <c r="A193" s="154"/>
      <c r="B193" s="155"/>
      <c r="C193" s="245"/>
      <c r="D193" s="246"/>
      <c r="E193" s="246"/>
      <c r="F193" s="246"/>
      <c r="G193" s="246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201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ht="22.5" outlineLevel="1" x14ac:dyDescent="0.2">
      <c r="A194" s="172">
        <v>38</v>
      </c>
      <c r="B194" s="173" t="s">
        <v>348</v>
      </c>
      <c r="C194" s="182" t="s">
        <v>349</v>
      </c>
      <c r="D194" s="174" t="s">
        <v>243</v>
      </c>
      <c r="E194" s="175">
        <v>36.783999999999999</v>
      </c>
      <c r="F194" s="176"/>
      <c r="G194" s="177">
        <f>ROUND(E194*F194,2)</f>
        <v>0</v>
      </c>
      <c r="H194" s="176"/>
      <c r="I194" s="177">
        <f>ROUND(E194*H194,2)</f>
        <v>0</v>
      </c>
      <c r="J194" s="176"/>
      <c r="K194" s="177">
        <f>ROUND(E194*J194,2)</f>
        <v>0</v>
      </c>
      <c r="L194" s="177">
        <v>21</v>
      </c>
      <c r="M194" s="177">
        <f>G194*(1+L194/100)</f>
        <v>0</v>
      </c>
      <c r="N194" s="175">
        <v>3.3800000000000002E-3</v>
      </c>
      <c r="O194" s="175">
        <f>ROUND(E194*N194,2)</f>
        <v>0.12</v>
      </c>
      <c r="P194" s="175">
        <v>0</v>
      </c>
      <c r="Q194" s="175">
        <f>ROUND(E194*P194,2)</f>
        <v>0</v>
      </c>
      <c r="R194" s="177" t="s">
        <v>221</v>
      </c>
      <c r="S194" s="177" t="s">
        <v>193</v>
      </c>
      <c r="T194" s="178" t="s">
        <v>193</v>
      </c>
      <c r="U194" s="158">
        <v>0.24</v>
      </c>
      <c r="V194" s="158">
        <f>ROUND(E194*U194,2)</f>
        <v>8.83</v>
      </c>
      <c r="W194" s="158"/>
      <c r="X194" s="158" t="s">
        <v>194</v>
      </c>
      <c r="Y194" s="158" t="s">
        <v>195</v>
      </c>
      <c r="Z194" s="147"/>
      <c r="AA194" s="147"/>
      <c r="AB194" s="147"/>
      <c r="AC194" s="147"/>
      <c r="AD194" s="147"/>
      <c r="AE194" s="147"/>
      <c r="AF194" s="147"/>
      <c r="AG194" s="147" t="s">
        <v>196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251" t="s">
        <v>333</v>
      </c>
      <c r="D195" s="252"/>
      <c r="E195" s="252"/>
      <c r="F195" s="252"/>
      <c r="G195" s="252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198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2" x14ac:dyDescent="0.2">
      <c r="A196" s="154"/>
      <c r="B196" s="155"/>
      <c r="C196" s="183" t="s">
        <v>245</v>
      </c>
      <c r="D196" s="160"/>
      <c r="E196" s="161"/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200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3" t="s">
        <v>335</v>
      </c>
      <c r="D197" s="160"/>
      <c r="E197" s="161">
        <v>15.228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200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83" t="s">
        <v>336</v>
      </c>
      <c r="D198" s="160"/>
      <c r="E198" s="161">
        <v>-3.4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200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83" t="s">
        <v>337</v>
      </c>
      <c r="D199" s="160"/>
      <c r="E199" s="161">
        <v>10.246</v>
      </c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200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183" t="s">
        <v>338</v>
      </c>
      <c r="D200" s="160"/>
      <c r="E200" s="161">
        <v>-1.8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200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83" t="s">
        <v>339</v>
      </c>
      <c r="D201" s="160"/>
      <c r="E201" s="161">
        <v>18.36</v>
      </c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200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3" t="s">
        <v>340</v>
      </c>
      <c r="D202" s="160"/>
      <c r="E202" s="161">
        <v>-1.85</v>
      </c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200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2" x14ac:dyDescent="0.2">
      <c r="A203" s="154"/>
      <c r="B203" s="155"/>
      <c r="C203" s="245"/>
      <c r="D203" s="246"/>
      <c r="E203" s="246"/>
      <c r="F203" s="246"/>
      <c r="G203" s="246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201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72">
        <v>39</v>
      </c>
      <c r="B204" s="173" t="s">
        <v>350</v>
      </c>
      <c r="C204" s="182" t="s">
        <v>351</v>
      </c>
      <c r="D204" s="174" t="s">
        <v>243</v>
      </c>
      <c r="E204" s="175">
        <v>42.753999999999998</v>
      </c>
      <c r="F204" s="176"/>
      <c r="G204" s="177">
        <f>ROUND(E204*F204,2)</f>
        <v>0</v>
      </c>
      <c r="H204" s="176"/>
      <c r="I204" s="177">
        <f>ROUND(E204*H204,2)</f>
        <v>0</v>
      </c>
      <c r="J204" s="176"/>
      <c r="K204" s="177">
        <f>ROUND(E204*J204,2)</f>
        <v>0</v>
      </c>
      <c r="L204" s="177">
        <v>21</v>
      </c>
      <c r="M204" s="177">
        <f>G204*(1+L204/100)</f>
        <v>0</v>
      </c>
      <c r="N204" s="175">
        <v>0</v>
      </c>
      <c r="O204" s="175">
        <f>ROUND(E204*N204,2)</f>
        <v>0</v>
      </c>
      <c r="P204" s="175">
        <v>0</v>
      </c>
      <c r="Q204" s="175">
        <f>ROUND(E204*P204,2)</f>
        <v>0</v>
      </c>
      <c r="R204" s="177" t="s">
        <v>221</v>
      </c>
      <c r="S204" s="177" t="s">
        <v>193</v>
      </c>
      <c r="T204" s="178" t="s">
        <v>193</v>
      </c>
      <c r="U204" s="158">
        <v>7.0000000000000007E-2</v>
      </c>
      <c r="V204" s="158">
        <f>ROUND(E204*U204,2)</f>
        <v>2.99</v>
      </c>
      <c r="W204" s="158"/>
      <c r="X204" s="158" t="s">
        <v>194</v>
      </c>
      <c r="Y204" s="158" t="s">
        <v>195</v>
      </c>
      <c r="Z204" s="147"/>
      <c r="AA204" s="147"/>
      <c r="AB204" s="147"/>
      <c r="AC204" s="147"/>
      <c r="AD204" s="147"/>
      <c r="AE204" s="147"/>
      <c r="AF204" s="147"/>
      <c r="AG204" s="147" t="s">
        <v>196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183" t="s">
        <v>245</v>
      </c>
      <c r="D205" s="160"/>
      <c r="E205" s="161"/>
      <c r="F205" s="158"/>
      <c r="G205" s="158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200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183" t="s">
        <v>334</v>
      </c>
      <c r="D206" s="160"/>
      <c r="E206" s="161">
        <v>5.97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200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83" t="s">
        <v>335</v>
      </c>
      <c r="D207" s="160"/>
      <c r="E207" s="161">
        <v>15.228</v>
      </c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200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3" t="s">
        <v>336</v>
      </c>
      <c r="D208" s="160"/>
      <c r="E208" s="161">
        <v>-3.4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200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3" t="s">
        <v>337</v>
      </c>
      <c r="D209" s="160"/>
      <c r="E209" s="161">
        <v>10.246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200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83" t="s">
        <v>338</v>
      </c>
      <c r="D210" s="160"/>
      <c r="E210" s="161">
        <v>-1.8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200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83" t="s">
        <v>339</v>
      </c>
      <c r="D211" s="160"/>
      <c r="E211" s="161">
        <v>18.36</v>
      </c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200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3" t="s">
        <v>340</v>
      </c>
      <c r="D212" s="160"/>
      <c r="E212" s="161">
        <v>-1.85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200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">
      <c r="A213" s="154"/>
      <c r="B213" s="155"/>
      <c r="C213" s="245"/>
      <c r="D213" s="246"/>
      <c r="E213" s="246"/>
      <c r="F213" s="246"/>
      <c r="G213" s="246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201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x14ac:dyDescent="0.2">
      <c r="A214" s="165" t="s">
        <v>187</v>
      </c>
      <c r="B214" s="166" t="s">
        <v>103</v>
      </c>
      <c r="C214" s="181" t="s">
        <v>105</v>
      </c>
      <c r="D214" s="167"/>
      <c r="E214" s="168"/>
      <c r="F214" s="169"/>
      <c r="G214" s="169">
        <f>SUMIF(AG215:AG262,"&lt;&gt;NOR",G215:G262)</f>
        <v>0</v>
      </c>
      <c r="H214" s="169"/>
      <c r="I214" s="169">
        <f>SUM(I215:I262)</f>
        <v>0</v>
      </c>
      <c r="J214" s="169"/>
      <c r="K214" s="169">
        <f>SUM(K215:K262)</f>
        <v>0</v>
      </c>
      <c r="L214" s="169"/>
      <c r="M214" s="169">
        <f>SUM(M215:M262)</f>
        <v>0</v>
      </c>
      <c r="N214" s="168"/>
      <c r="O214" s="168">
        <f>SUM(O215:O262)</f>
        <v>8.7800000000000011</v>
      </c>
      <c r="P214" s="168"/>
      <c r="Q214" s="168">
        <f>SUM(Q215:Q262)</f>
        <v>0</v>
      </c>
      <c r="R214" s="169"/>
      <c r="S214" s="169"/>
      <c r="T214" s="170"/>
      <c r="U214" s="164"/>
      <c r="V214" s="164">
        <f>SUM(V215:V262)</f>
        <v>187.94000000000003</v>
      </c>
      <c r="W214" s="164"/>
      <c r="X214" s="164"/>
      <c r="Y214" s="164"/>
      <c r="AG214" t="s">
        <v>188</v>
      </c>
    </row>
    <row r="215" spans="1:60" outlineLevel="1" x14ac:dyDescent="0.2">
      <c r="A215" s="172">
        <v>40</v>
      </c>
      <c r="B215" s="173" t="s">
        <v>352</v>
      </c>
      <c r="C215" s="182" t="s">
        <v>353</v>
      </c>
      <c r="D215" s="174" t="s">
        <v>243</v>
      </c>
      <c r="E215" s="175">
        <v>18.8553</v>
      </c>
      <c r="F215" s="176"/>
      <c r="G215" s="177">
        <f>ROUND(E215*F215,2)</f>
        <v>0</v>
      </c>
      <c r="H215" s="176"/>
      <c r="I215" s="177">
        <f>ROUND(E215*H215,2)</f>
        <v>0</v>
      </c>
      <c r="J215" s="176"/>
      <c r="K215" s="177">
        <f>ROUND(E215*J215,2)</f>
        <v>0</v>
      </c>
      <c r="L215" s="177">
        <v>21</v>
      </c>
      <c r="M215" s="177">
        <f>G215*(1+L215/100)</f>
        <v>0</v>
      </c>
      <c r="N215" s="175">
        <v>4.0000000000000003E-5</v>
      </c>
      <c r="O215" s="175">
        <f>ROUND(E215*N215,2)</f>
        <v>0</v>
      </c>
      <c r="P215" s="175">
        <v>0</v>
      </c>
      <c r="Q215" s="175">
        <f>ROUND(E215*P215,2)</f>
        <v>0</v>
      </c>
      <c r="R215" s="177" t="s">
        <v>221</v>
      </c>
      <c r="S215" s="177" t="s">
        <v>193</v>
      </c>
      <c r="T215" s="178" t="s">
        <v>193</v>
      </c>
      <c r="U215" s="158">
        <v>7.8E-2</v>
      </c>
      <c r="V215" s="158">
        <f>ROUND(E215*U215,2)</f>
        <v>1.47</v>
      </c>
      <c r="W215" s="158"/>
      <c r="X215" s="158" t="s">
        <v>194</v>
      </c>
      <c r="Y215" s="158" t="s">
        <v>195</v>
      </c>
      <c r="Z215" s="147"/>
      <c r="AA215" s="147"/>
      <c r="AB215" s="147"/>
      <c r="AC215" s="147"/>
      <c r="AD215" s="147"/>
      <c r="AE215" s="147"/>
      <c r="AF215" s="147"/>
      <c r="AG215" s="147" t="s">
        <v>196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2" x14ac:dyDescent="0.2">
      <c r="A216" s="154"/>
      <c r="B216" s="155"/>
      <c r="C216" s="251" t="s">
        <v>354</v>
      </c>
      <c r="D216" s="252"/>
      <c r="E216" s="252"/>
      <c r="F216" s="252"/>
      <c r="G216" s="252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198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79" t="str">
        <f>C216</f>
        <v>které se zřizují před úpravami povrchu, a obalení osazených dveřních zárubní před znečištěním při úpravách povrchu nástřikem plastických maltovin včetně pozdějšího odkrytí,</v>
      </c>
      <c r="BB216" s="147"/>
      <c r="BC216" s="147"/>
      <c r="BD216" s="147"/>
      <c r="BE216" s="147"/>
      <c r="BF216" s="147"/>
      <c r="BG216" s="147"/>
      <c r="BH216" s="147"/>
    </row>
    <row r="217" spans="1:60" outlineLevel="2" x14ac:dyDescent="0.2">
      <c r="A217" s="154"/>
      <c r="B217" s="155"/>
      <c r="C217" s="183" t="s">
        <v>355</v>
      </c>
      <c r="D217" s="160"/>
      <c r="E217" s="161"/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200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83" t="s">
        <v>356</v>
      </c>
      <c r="D218" s="160"/>
      <c r="E218" s="161">
        <v>13.013999999999999</v>
      </c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200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3" t="s">
        <v>357</v>
      </c>
      <c r="D219" s="160"/>
      <c r="E219" s="161">
        <v>5.8413000000000004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200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245"/>
      <c r="D220" s="246"/>
      <c r="E220" s="246"/>
      <c r="F220" s="246"/>
      <c r="G220" s="246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201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ht="33.75" outlineLevel="1" x14ac:dyDescent="0.2">
      <c r="A221" s="172">
        <v>41</v>
      </c>
      <c r="B221" s="173" t="s">
        <v>358</v>
      </c>
      <c r="C221" s="182" t="s">
        <v>359</v>
      </c>
      <c r="D221" s="174" t="s">
        <v>243</v>
      </c>
      <c r="E221" s="175">
        <v>176.72</v>
      </c>
      <c r="F221" s="176"/>
      <c r="G221" s="177">
        <f>ROUND(E221*F221,2)</f>
        <v>0</v>
      </c>
      <c r="H221" s="176"/>
      <c r="I221" s="177">
        <f>ROUND(E221*H221,2)</f>
        <v>0</v>
      </c>
      <c r="J221" s="176"/>
      <c r="K221" s="177">
        <f>ROUND(E221*J221,2)</f>
        <v>0</v>
      </c>
      <c r="L221" s="177">
        <v>21</v>
      </c>
      <c r="M221" s="177">
        <f>G221*(1+L221/100)</f>
        <v>0</v>
      </c>
      <c r="N221" s="175">
        <v>1.5879999999999998E-2</v>
      </c>
      <c r="O221" s="175">
        <f>ROUND(E221*N221,2)</f>
        <v>2.81</v>
      </c>
      <c r="P221" s="175">
        <v>0</v>
      </c>
      <c r="Q221" s="175">
        <f>ROUND(E221*P221,2)</f>
        <v>0</v>
      </c>
      <c r="R221" s="177" t="s">
        <v>360</v>
      </c>
      <c r="S221" s="177" t="s">
        <v>193</v>
      </c>
      <c r="T221" s="178" t="s">
        <v>193</v>
      </c>
      <c r="U221" s="158">
        <v>0.33605000000000002</v>
      </c>
      <c r="V221" s="158">
        <f>ROUND(E221*U221,2)</f>
        <v>59.39</v>
      </c>
      <c r="W221" s="158"/>
      <c r="X221" s="158" t="s">
        <v>194</v>
      </c>
      <c r="Y221" s="158" t="s">
        <v>195</v>
      </c>
      <c r="Z221" s="147"/>
      <c r="AA221" s="147"/>
      <c r="AB221" s="147"/>
      <c r="AC221" s="147"/>
      <c r="AD221" s="147"/>
      <c r="AE221" s="147"/>
      <c r="AF221" s="147"/>
      <c r="AG221" s="147" t="s">
        <v>196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2" x14ac:dyDescent="0.2">
      <c r="A222" s="154"/>
      <c r="B222" s="155"/>
      <c r="C222" s="247" t="s">
        <v>361</v>
      </c>
      <c r="D222" s="248"/>
      <c r="E222" s="248"/>
      <c r="F222" s="248"/>
      <c r="G222" s="24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218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183" t="s">
        <v>362</v>
      </c>
      <c r="D223" s="160"/>
      <c r="E223" s="161"/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200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183" t="s">
        <v>363</v>
      </c>
      <c r="D224" s="160"/>
      <c r="E224" s="161">
        <v>63.56</v>
      </c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200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3" t="s">
        <v>364</v>
      </c>
      <c r="D225" s="160"/>
      <c r="E225" s="161">
        <v>30.74</v>
      </c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200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183" t="s">
        <v>365</v>
      </c>
      <c r="D226" s="160"/>
      <c r="E226" s="161">
        <v>35.35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200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3" x14ac:dyDescent="0.2">
      <c r="A227" s="154"/>
      <c r="B227" s="155"/>
      <c r="C227" s="183" t="s">
        <v>366</v>
      </c>
      <c r="D227" s="160"/>
      <c r="E227" s="161">
        <v>16.98</v>
      </c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200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183" t="s">
        <v>367</v>
      </c>
      <c r="D228" s="160"/>
      <c r="E228" s="161">
        <v>1.0900000000000001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200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83" t="s">
        <v>368</v>
      </c>
      <c r="D229" s="160"/>
      <c r="E229" s="161">
        <v>1.49</v>
      </c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200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3" t="s">
        <v>369</v>
      </c>
      <c r="D230" s="160"/>
      <c r="E230" s="161">
        <v>1.5</v>
      </c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200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3" t="s">
        <v>370</v>
      </c>
      <c r="D231" s="160"/>
      <c r="E231" s="161">
        <v>10.81</v>
      </c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200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183" t="s">
        <v>371</v>
      </c>
      <c r="D232" s="160"/>
      <c r="E232" s="161">
        <v>15.2</v>
      </c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200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2" x14ac:dyDescent="0.2">
      <c r="A233" s="154"/>
      <c r="B233" s="155"/>
      <c r="C233" s="245"/>
      <c r="D233" s="246"/>
      <c r="E233" s="246"/>
      <c r="F233" s="246"/>
      <c r="G233" s="246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201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2.5" outlineLevel="1" x14ac:dyDescent="0.2">
      <c r="A234" s="172">
        <v>42</v>
      </c>
      <c r="B234" s="173" t="s">
        <v>372</v>
      </c>
      <c r="C234" s="182" t="s">
        <v>373</v>
      </c>
      <c r="D234" s="174" t="s">
        <v>243</v>
      </c>
      <c r="E234" s="175">
        <v>375.37580000000003</v>
      </c>
      <c r="F234" s="176"/>
      <c r="G234" s="177">
        <f>ROUND(E234*F234,2)</f>
        <v>0</v>
      </c>
      <c r="H234" s="176"/>
      <c r="I234" s="177">
        <f>ROUND(E234*H234,2)</f>
        <v>0</v>
      </c>
      <c r="J234" s="176"/>
      <c r="K234" s="177">
        <f>ROUND(E234*J234,2)</f>
        <v>0</v>
      </c>
      <c r="L234" s="177">
        <v>21</v>
      </c>
      <c r="M234" s="177">
        <f>G234*(1+L234/100)</f>
        <v>0</v>
      </c>
      <c r="N234" s="175">
        <v>1.5740000000000001E-2</v>
      </c>
      <c r="O234" s="175">
        <f>ROUND(E234*N234,2)</f>
        <v>5.91</v>
      </c>
      <c r="P234" s="175">
        <v>0</v>
      </c>
      <c r="Q234" s="175">
        <f>ROUND(E234*P234,2)</f>
        <v>0</v>
      </c>
      <c r="R234" s="177" t="s">
        <v>360</v>
      </c>
      <c r="S234" s="177" t="s">
        <v>193</v>
      </c>
      <c r="T234" s="178" t="s">
        <v>193</v>
      </c>
      <c r="U234" s="158">
        <v>0.33481</v>
      </c>
      <c r="V234" s="158">
        <f>ROUND(E234*U234,2)</f>
        <v>125.68</v>
      </c>
      <c r="W234" s="158"/>
      <c r="X234" s="158" t="s">
        <v>194</v>
      </c>
      <c r="Y234" s="158" t="s">
        <v>195</v>
      </c>
      <c r="Z234" s="147"/>
      <c r="AA234" s="147"/>
      <c r="AB234" s="147"/>
      <c r="AC234" s="147"/>
      <c r="AD234" s="147"/>
      <c r="AE234" s="147"/>
      <c r="AF234" s="147"/>
      <c r="AG234" s="147" t="s">
        <v>196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247" t="s">
        <v>361</v>
      </c>
      <c r="D235" s="248"/>
      <c r="E235" s="248"/>
      <c r="F235" s="248"/>
      <c r="G235" s="24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218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183" t="s">
        <v>374</v>
      </c>
      <c r="D236" s="160"/>
      <c r="E236" s="161"/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200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183" t="s">
        <v>375</v>
      </c>
      <c r="D237" s="160"/>
      <c r="E237" s="161">
        <v>123.105</v>
      </c>
      <c r="F237" s="158"/>
      <c r="G237" s="158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200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3" x14ac:dyDescent="0.2">
      <c r="A238" s="154"/>
      <c r="B238" s="155"/>
      <c r="C238" s="183" t="s">
        <v>376</v>
      </c>
      <c r="D238" s="160"/>
      <c r="E238" s="161">
        <v>-11.752599999999999</v>
      </c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200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83" t="s">
        <v>377</v>
      </c>
      <c r="D239" s="160"/>
      <c r="E239" s="161">
        <v>68.61</v>
      </c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200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183" t="s">
        <v>378</v>
      </c>
      <c r="D240" s="160"/>
      <c r="E240" s="161">
        <v>-7.02</v>
      </c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200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183" t="s">
        <v>379</v>
      </c>
      <c r="D241" s="160"/>
      <c r="E241" s="161">
        <v>75.105000000000004</v>
      </c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200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83" t="s">
        <v>380</v>
      </c>
      <c r="D242" s="160"/>
      <c r="E242" s="161">
        <v>-3.32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200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3" x14ac:dyDescent="0.2">
      <c r="A243" s="154"/>
      <c r="B243" s="155"/>
      <c r="C243" s="183" t="s">
        <v>381</v>
      </c>
      <c r="D243" s="160"/>
      <c r="E243" s="161">
        <v>85.706000000000003</v>
      </c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200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183" t="s">
        <v>382</v>
      </c>
      <c r="D244" s="160"/>
      <c r="E244" s="161">
        <v>-8.0906000000000002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200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3" x14ac:dyDescent="0.2">
      <c r="A245" s="154"/>
      <c r="B245" s="155"/>
      <c r="C245" s="183" t="s">
        <v>383</v>
      </c>
      <c r="D245" s="160"/>
      <c r="E245" s="161">
        <v>1</v>
      </c>
      <c r="F245" s="158"/>
      <c r="G245" s="158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7"/>
      <c r="AA245" s="147"/>
      <c r="AB245" s="147"/>
      <c r="AC245" s="147"/>
      <c r="AD245" s="147"/>
      <c r="AE245" s="147"/>
      <c r="AF245" s="147"/>
      <c r="AG245" s="147" t="s">
        <v>200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3" x14ac:dyDescent="0.2">
      <c r="A246" s="154"/>
      <c r="B246" s="155"/>
      <c r="C246" s="183" t="s">
        <v>384</v>
      </c>
      <c r="D246" s="160"/>
      <c r="E246" s="161">
        <v>2.4300000000000002</v>
      </c>
      <c r="F246" s="158"/>
      <c r="G246" s="158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200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3" x14ac:dyDescent="0.2">
      <c r="A247" s="154"/>
      <c r="B247" s="155"/>
      <c r="C247" s="183" t="s">
        <v>385</v>
      </c>
      <c r="D247" s="160"/>
      <c r="E247" s="161">
        <v>22.02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200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83" t="s">
        <v>386</v>
      </c>
      <c r="D248" s="160"/>
      <c r="E248" s="161">
        <v>-3.4870000000000001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200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3" x14ac:dyDescent="0.2">
      <c r="A249" s="154"/>
      <c r="B249" s="155"/>
      <c r="C249" s="183" t="s">
        <v>387</v>
      </c>
      <c r="D249" s="160"/>
      <c r="E249" s="161">
        <v>32.82</v>
      </c>
      <c r="F249" s="158"/>
      <c r="G249" s="158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200</v>
      </c>
      <c r="AH249" s="147">
        <v>0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3" x14ac:dyDescent="0.2">
      <c r="A250" s="154"/>
      <c r="B250" s="155"/>
      <c r="C250" s="183" t="s">
        <v>388</v>
      </c>
      <c r="D250" s="160"/>
      <c r="E250" s="161">
        <v>-1.75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200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245"/>
      <c r="D251" s="246"/>
      <c r="E251" s="246"/>
      <c r="F251" s="246"/>
      <c r="G251" s="246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201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72">
        <v>43</v>
      </c>
      <c r="B252" s="173" t="s">
        <v>389</v>
      </c>
      <c r="C252" s="182" t="s">
        <v>390</v>
      </c>
      <c r="D252" s="174" t="s">
        <v>243</v>
      </c>
      <c r="E252" s="175">
        <v>1.1924999999999999</v>
      </c>
      <c r="F252" s="176"/>
      <c r="G252" s="177">
        <f>ROUND(E252*F252,2)</f>
        <v>0</v>
      </c>
      <c r="H252" s="176"/>
      <c r="I252" s="177">
        <f>ROUND(E252*H252,2)</f>
        <v>0</v>
      </c>
      <c r="J252" s="176"/>
      <c r="K252" s="177">
        <f>ROUND(E252*J252,2)</f>
        <v>0</v>
      </c>
      <c r="L252" s="177">
        <v>21</v>
      </c>
      <c r="M252" s="177">
        <f>G252*(1+L252/100)</f>
        <v>0</v>
      </c>
      <c r="N252" s="175">
        <v>5.3690000000000002E-2</v>
      </c>
      <c r="O252" s="175">
        <f>ROUND(E252*N252,2)</f>
        <v>0.06</v>
      </c>
      <c r="P252" s="175">
        <v>0</v>
      </c>
      <c r="Q252" s="175">
        <f>ROUND(E252*P252,2)</f>
        <v>0</v>
      </c>
      <c r="R252" s="177" t="s">
        <v>360</v>
      </c>
      <c r="S252" s="177" t="s">
        <v>193</v>
      </c>
      <c r="T252" s="178" t="s">
        <v>193</v>
      </c>
      <c r="U252" s="158">
        <v>1.17717</v>
      </c>
      <c r="V252" s="158">
        <f>ROUND(E252*U252,2)</f>
        <v>1.4</v>
      </c>
      <c r="W252" s="158"/>
      <c r="X252" s="158" t="s">
        <v>194</v>
      </c>
      <c r="Y252" s="158" t="s">
        <v>195</v>
      </c>
      <c r="Z252" s="147"/>
      <c r="AA252" s="147"/>
      <c r="AB252" s="147"/>
      <c r="AC252" s="147"/>
      <c r="AD252" s="147"/>
      <c r="AE252" s="147"/>
      <c r="AF252" s="147"/>
      <c r="AG252" s="147" t="s">
        <v>196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251" t="s">
        <v>391</v>
      </c>
      <c r="D253" s="252"/>
      <c r="E253" s="252"/>
      <c r="F253" s="252"/>
      <c r="G253" s="252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198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79" t="str">
        <f>C253</f>
        <v>okenního nebo dveřního, z pomocného pracovního lešení o výšce podlahy do 1900 mm a pro zatížení do 1,5 kPa,</v>
      </c>
      <c r="BB253" s="147"/>
      <c r="BC253" s="147"/>
      <c r="BD253" s="147"/>
      <c r="BE253" s="147"/>
      <c r="BF253" s="147"/>
      <c r="BG253" s="147"/>
      <c r="BH253" s="147"/>
    </row>
    <row r="254" spans="1:60" ht="22.5" outlineLevel="2" x14ac:dyDescent="0.2">
      <c r="A254" s="154"/>
      <c r="B254" s="155"/>
      <c r="C254" s="255" t="s">
        <v>392</v>
      </c>
      <c r="D254" s="256"/>
      <c r="E254" s="256"/>
      <c r="F254" s="256"/>
      <c r="G254" s="256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218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79" t="str">
        <f>C254</f>
        <v>O1 – Nová omítka špalet obnoveného okna mázhausu bude vápenná (popřípadě mírně nastavovaná vápenocementová – maximální podíl cementu do 5 % celkového složení).</v>
      </c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3" t="s">
        <v>245</v>
      </c>
      <c r="D255" s="160"/>
      <c r="E255" s="161"/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200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3" t="s">
        <v>393</v>
      </c>
      <c r="D256" s="160"/>
      <c r="E256" s="161">
        <v>1.1924999999999999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200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45"/>
      <c r="D257" s="246"/>
      <c r="E257" s="246"/>
      <c r="F257" s="246"/>
      <c r="G257" s="246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201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72">
        <v>44</v>
      </c>
      <c r="B258" s="173" t="s">
        <v>394</v>
      </c>
      <c r="C258" s="182" t="s">
        <v>395</v>
      </c>
      <c r="D258" s="174" t="s">
        <v>243</v>
      </c>
      <c r="E258" s="175">
        <v>0.32</v>
      </c>
      <c r="F258" s="176"/>
      <c r="G258" s="177">
        <f>ROUND(E258*F258,2)</f>
        <v>0</v>
      </c>
      <c r="H258" s="176"/>
      <c r="I258" s="177">
        <f>ROUND(E258*H258,2)</f>
        <v>0</v>
      </c>
      <c r="J258" s="176"/>
      <c r="K258" s="177">
        <f>ROUND(E258*J258,2)</f>
        <v>0</v>
      </c>
      <c r="L258" s="177">
        <v>21</v>
      </c>
      <c r="M258" s="177">
        <f>G258*(1+L258/100)</f>
        <v>0</v>
      </c>
      <c r="N258" s="175">
        <v>0</v>
      </c>
      <c r="O258" s="175">
        <f>ROUND(E258*N258,2)</f>
        <v>0</v>
      </c>
      <c r="P258" s="175">
        <v>0</v>
      </c>
      <c r="Q258" s="175">
        <f>ROUND(E258*P258,2)</f>
        <v>0</v>
      </c>
      <c r="R258" s="177"/>
      <c r="S258" s="177" t="s">
        <v>256</v>
      </c>
      <c r="T258" s="178" t="s">
        <v>257</v>
      </c>
      <c r="U258" s="158">
        <v>0</v>
      </c>
      <c r="V258" s="158">
        <f>ROUND(E258*U258,2)</f>
        <v>0</v>
      </c>
      <c r="W258" s="158"/>
      <c r="X258" s="158" t="s">
        <v>194</v>
      </c>
      <c r="Y258" s="158" t="s">
        <v>195</v>
      </c>
      <c r="Z258" s="147"/>
      <c r="AA258" s="147"/>
      <c r="AB258" s="147"/>
      <c r="AC258" s="147"/>
      <c r="AD258" s="147"/>
      <c r="AE258" s="147"/>
      <c r="AF258" s="147"/>
      <c r="AG258" s="147" t="s">
        <v>196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183" t="s">
        <v>396</v>
      </c>
      <c r="D259" s="160"/>
      <c r="E259" s="161">
        <v>0.32</v>
      </c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200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245"/>
      <c r="D260" s="246"/>
      <c r="E260" s="246"/>
      <c r="F260" s="246"/>
      <c r="G260" s="246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201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72">
        <v>45</v>
      </c>
      <c r="B261" s="173" t="s">
        <v>397</v>
      </c>
      <c r="C261" s="182" t="s">
        <v>398</v>
      </c>
      <c r="D261" s="174" t="s">
        <v>268</v>
      </c>
      <c r="E261" s="175">
        <v>1</v>
      </c>
      <c r="F261" s="176"/>
      <c r="G261" s="177">
        <f>ROUND(E261*F261,2)</f>
        <v>0</v>
      </c>
      <c r="H261" s="176"/>
      <c r="I261" s="177">
        <f>ROUND(E261*H261,2)</f>
        <v>0</v>
      </c>
      <c r="J261" s="176"/>
      <c r="K261" s="177">
        <f>ROUND(E261*J261,2)</f>
        <v>0</v>
      </c>
      <c r="L261" s="177">
        <v>21</v>
      </c>
      <c r="M261" s="177">
        <f>G261*(1+L261/100)</f>
        <v>0</v>
      </c>
      <c r="N261" s="175">
        <v>4.0000000000000003E-5</v>
      </c>
      <c r="O261" s="175">
        <f>ROUND(E261*N261,2)</f>
        <v>0</v>
      </c>
      <c r="P261" s="175">
        <v>0</v>
      </c>
      <c r="Q261" s="175">
        <f>ROUND(E261*P261,2)</f>
        <v>0</v>
      </c>
      <c r="R261" s="177"/>
      <c r="S261" s="177" t="s">
        <v>256</v>
      </c>
      <c r="T261" s="178" t="s">
        <v>257</v>
      </c>
      <c r="U261" s="158">
        <v>0</v>
      </c>
      <c r="V261" s="158">
        <f>ROUND(E261*U261,2)</f>
        <v>0</v>
      </c>
      <c r="W261" s="158"/>
      <c r="X261" s="158" t="s">
        <v>194</v>
      </c>
      <c r="Y261" s="158" t="s">
        <v>195</v>
      </c>
      <c r="Z261" s="147"/>
      <c r="AA261" s="147"/>
      <c r="AB261" s="147"/>
      <c r="AC261" s="147"/>
      <c r="AD261" s="147"/>
      <c r="AE261" s="147"/>
      <c r="AF261" s="147"/>
      <c r="AG261" s="147" t="s">
        <v>196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2" x14ac:dyDescent="0.2">
      <c r="A262" s="154"/>
      <c r="B262" s="155"/>
      <c r="C262" s="249"/>
      <c r="D262" s="250"/>
      <c r="E262" s="250"/>
      <c r="F262" s="250"/>
      <c r="G262" s="250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201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x14ac:dyDescent="0.2">
      <c r="A263" s="165" t="s">
        <v>187</v>
      </c>
      <c r="B263" s="166" t="s">
        <v>106</v>
      </c>
      <c r="C263" s="181" t="s">
        <v>107</v>
      </c>
      <c r="D263" s="167"/>
      <c r="E263" s="168"/>
      <c r="F263" s="169"/>
      <c r="G263" s="169">
        <f>SUMIF(AG264:AG274,"&lt;&gt;NOR",G264:G274)</f>
        <v>0</v>
      </c>
      <c r="H263" s="169"/>
      <c r="I263" s="169">
        <f>SUM(I264:I274)</f>
        <v>0</v>
      </c>
      <c r="J263" s="169"/>
      <c r="K263" s="169">
        <f>SUM(K264:K274)</f>
        <v>0</v>
      </c>
      <c r="L263" s="169"/>
      <c r="M263" s="169">
        <f>SUM(M264:M274)</f>
        <v>0</v>
      </c>
      <c r="N263" s="168"/>
      <c r="O263" s="168">
        <f>SUM(O264:O274)</f>
        <v>0.08</v>
      </c>
      <c r="P263" s="168"/>
      <c r="Q263" s="168">
        <f>SUM(Q264:Q274)</f>
        <v>0</v>
      </c>
      <c r="R263" s="169"/>
      <c r="S263" s="169"/>
      <c r="T263" s="170"/>
      <c r="U263" s="164"/>
      <c r="V263" s="164">
        <f>SUM(V264:V274)</f>
        <v>1.23</v>
      </c>
      <c r="W263" s="164"/>
      <c r="X263" s="164"/>
      <c r="Y263" s="164"/>
      <c r="AG263" t="s">
        <v>188</v>
      </c>
    </row>
    <row r="264" spans="1:60" ht="22.5" outlineLevel="1" x14ac:dyDescent="0.2">
      <c r="A264" s="172">
        <v>46</v>
      </c>
      <c r="B264" s="173" t="s">
        <v>399</v>
      </c>
      <c r="C264" s="182" t="s">
        <v>400</v>
      </c>
      <c r="D264" s="174" t="s">
        <v>243</v>
      </c>
      <c r="E264" s="175">
        <v>1.1924999999999999</v>
      </c>
      <c r="F264" s="176"/>
      <c r="G264" s="177">
        <f>ROUND(E264*F264,2)</f>
        <v>0</v>
      </c>
      <c r="H264" s="176"/>
      <c r="I264" s="177">
        <f>ROUND(E264*H264,2)</f>
        <v>0</v>
      </c>
      <c r="J264" s="176"/>
      <c r="K264" s="177">
        <f>ROUND(E264*J264,2)</f>
        <v>0</v>
      </c>
      <c r="L264" s="177">
        <v>21</v>
      </c>
      <c r="M264" s="177">
        <f>G264*(1+L264/100)</f>
        <v>0</v>
      </c>
      <c r="N264" s="175">
        <v>4.095E-2</v>
      </c>
      <c r="O264" s="175">
        <f>ROUND(E264*N264,2)</f>
        <v>0.05</v>
      </c>
      <c r="P264" s="175">
        <v>0</v>
      </c>
      <c r="Q264" s="175">
        <f>ROUND(E264*P264,2)</f>
        <v>0</v>
      </c>
      <c r="R264" s="177" t="s">
        <v>360</v>
      </c>
      <c r="S264" s="177" t="s">
        <v>193</v>
      </c>
      <c r="T264" s="178" t="s">
        <v>193</v>
      </c>
      <c r="U264" s="158">
        <v>0.73243999999999998</v>
      </c>
      <c r="V264" s="158">
        <f>ROUND(E264*U264,2)</f>
        <v>0.87</v>
      </c>
      <c r="W264" s="158"/>
      <c r="X264" s="158" t="s">
        <v>194</v>
      </c>
      <c r="Y264" s="158" t="s">
        <v>195</v>
      </c>
      <c r="Z264" s="147"/>
      <c r="AA264" s="147"/>
      <c r="AB264" s="147"/>
      <c r="AC264" s="147"/>
      <c r="AD264" s="147"/>
      <c r="AE264" s="147"/>
      <c r="AF264" s="147"/>
      <c r="AG264" s="147" t="s">
        <v>196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183" t="s">
        <v>245</v>
      </c>
      <c r="D265" s="160"/>
      <c r="E265" s="161"/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200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83" t="s">
        <v>393</v>
      </c>
      <c r="D266" s="160"/>
      <c r="E266" s="161">
        <v>1.1924999999999999</v>
      </c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200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245"/>
      <c r="D267" s="246"/>
      <c r="E267" s="246"/>
      <c r="F267" s="246"/>
      <c r="G267" s="246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201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72">
        <v>47</v>
      </c>
      <c r="B268" s="173" t="s">
        <v>401</v>
      </c>
      <c r="C268" s="182" t="s">
        <v>402</v>
      </c>
      <c r="D268" s="174" t="s">
        <v>243</v>
      </c>
      <c r="E268" s="175">
        <v>1.2</v>
      </c>
      <c r="F268" s="176"/>
      <c r="G268" s="177">
        <f>ROUND(E268*F268,2)</f>
        <v>0</v>
      </c>
      <c r="H268" s="176"/>
      <c r="I268" s="177">
        <f>ROUND(E268*H268,2)</f>
        <v>0</v>
      </c>
      <c r="J268" s="176"/>
      <c r="K268" s="177">
        <f>ROUND(E268*J268,2)</f>
        <v>0</v>
      </c>
      <c r="L268" s="177">
        <v>21</v>
      </c>
      <c r="M268" s="177">
        <f>G268*(1+L268/100)</f>
        <v>0</v>
      </c>
      <c r="N268" s="175">
        <v>2.7089999999999999E-2</v>
      </c>
      <c r="O268" s="175">
        <f>ROUND(E268*N268,2)</f>
        <v>0.03</v>
      </c>
      <c r="P268" s="175">
        <v>0</v>
      </c>
      <c r="Q268" s="175">
        <f>ROUND(E268*P268,2)</f>
        <v>0</v>
      </c>
      <c r="R268" s="177"/>
      <c r="S268" s="177" t="s">
        <v>256</v>
      </c>
      <c r="T268" s="178" t="s">
        <v>257</v>
      </c>
      <c r="U268" s="158">
        <v>0.3</v>
      </c>
      <c r="V268" s="158">
        <f>ROUND(E268*U268,2)</f>
        <v>0.36</v>
      </c>
      <c r="W268" s="158"/>
      <c r="X268" s="158" t="s">
        <v>194</v>
      </c>
      <c r="Y268" s="158" t="s">
        <v>195</v>
      </c>
      <c r="Z268" s="147"/>
      <c r="AA268" s="147"/>
      <c r="AB268" s="147"/>
      <c r="AC268" s="147"/>
      <c r="AD268" s="147"/>
      <c r="AE268" s="147"/>
      <c r="AF268" s="147"/>
      <c r="AG268" s="147" t="s">
        <v>196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ht="33.75" outlineLevel="2" x14ac:dyDescent="0.2">
      <c r="A269" s="154"/>
      <c r="B269" s="155"/>
      <c r="C269" s="247" t="s">
        <v>403</v>
      </c>
      <c r="D269" s="248"/>
      <c r="E269" s="248"/>
      <c r="F269" s="248"/>
      <c r="G269" s="24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218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79" t="str">
        <f>C269</f>
        <v>Umístění okrajových pásků, úprava dílců na potřebný rozměr, položení jedné vrstvy ze dvou podlahových dílců (včechny dílce jsou slepeny k sobě už od výrobce), lepení spojů, sešroubování v místě spojů, zatmelení spár. Použití do dočasně a krátkodobě vlhkých prostor.</v>
      </c>
      <c r="BB269" s="147"/>
      <c r="BC269" s="147"/>
      <c r="BD269" s="147"/>
      <c r="BE269" s="147"/>
      <c r="BF269" s="147"/>
      <c r="BG269" s="147"/>
      <c r="BH269" s="147"/>
    </row>
    <row r="270" spans="1:60" outlineLevel="2" x14ac:dyDescent="0.2">
      <c r="A270" s="154"/>
      <c r="B270" s="155"/>
      <c r="C270" s="183" t="s">
        <v>404</v>
      </c>
      <c r="D270" s="160"/>
      <c r="E270" s="161">
        <v>1.2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200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245"/>
      <c r="D271" s="246"/>
      <c r="E271" s="246"/>
      <c r="F271" s="246"/>
      <c r="G271" s="246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201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ht="22.5" outlineLevel="1" x14ac:dyDescent="0.2">
      <c r="A272" s="172">
        <v>48</v>
      </c>
      <c r="B272" s="173" t="s">
        <v>405</v>
      </c>
      <c r="C272" s="182" t="s">
        <v>406</v>
      </c>
      <c r="D272" s="174" t="s">
        <v>296</v>
      </c>
      <c r="E272" s="175">
        <v>1</v>
      </c>
      <c r="F272" s="176"/>
      <c r="G272" s="177">
        <f>ROUND(E272*F272,2)</f>
        <v>0</v>
      </c>
      <c r="H272" s="176"/>
      <c r="I272" s="177">
        <f>ROUND(E272*H272,2)</f>
        <v>0</v>
      </c>
      <c r="J272" s="176"/>
      <c r="K272" s="177">
        <f>ROUND(E272*J272,2)</f>
        <v>0</v>
      </c>
      <c r="L272" s="177">
        <v>21</v>
      </c>
      <c r="M272" s="177">
        <f>G272*(1+L272/100)</f>
        <v>0</v>
      </c>
      <c r="N272" s="175">
        <v>0</v>
      </c>
      <c r="O272" s="175">
        <f>ROUND(E272*N272,2)</f>
        <v>0</v>
      </c>
      <c r="P272" s="175">
        <v>0</v>
      </c>
      <c r="Q272" s="175">
        <f>ROUND(E272*P272,2)</f>
        <v>0</v>
      </c>
      <c r="R272" s="177"/>
      <c r="S272" s="177" t="s">
        <v>256</v>
      </c>
      <c r="T272" s="178" t="s">
        <v>257</v>
      </c>
      <c r="U272" s="158">
        <v>0</v>
      </c>
      <c r="V272" s="158">
        <f>ROUND(E272*U272,2)</f>
        <v>0</v>
      </c>
      <c r="W272" s="158"/>
      <c r="X272" s="158" t="s">
        <v>194</v>
      </c>
      <c r="Y272" s="158" t="s">
        <v>195</v>
      </c>
      <c r="Z272" s="147"/>
      <c r="AA272" s="147"/>
      <c r="AB272" s="147"/>
      <c r="AC272" s="147"/>
      <c r="AD272" s="147"/>
      <c r="AE272" s="147"/>
      <c r="AF272" s="147"/>
      <c r="AG272" s="147" t="s">
        <v>196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ht="22.5" outlineLevel="2" x14ac:dyDescent="0.2">
      <c r="A273" s="154"/>
      <c r="B273" s="155"/>
      <c r="C273" s="183" t="s">
        <v>407</v>
      </c>
      <c r="D273" s="160"/>
      <c r="E273" s="161">
        <v>1</v>
      </c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200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">
      <c r="A274" s="154"/>
      <c r="B274" s="155"/>
      <c r="C274" s="245"/>
      <c r="D274" s="246"/>
      <c r="E274" s="246"/>
      <c r="F274" s="246"/>
      <c r="G274" s="246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201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x14ac:dyDescent="0.2">
      <c r="A275" s="165" t="s">
        <v>187</v>
      </c>
      <c r="B275" s="166" t="s">
        <v>108</v>
      </c>
      <c r="C275" s="181" t="s">
        <v>109</v>
      </c>
      <c r="D275" s="167"/>
      <c r="E275" s="168"/>
      <c r="F275" s="169"/>
      <c r="G275" s="169">
        <f>SUMIF(AG276:AG280,"&lt;&gt;NOR",G276:G280)</f>
        <v>0</v>
      </c>
      <c r="H275" s="169"/>
      <c r="I275" s="169">
        <f>SUM(I276:I280)</f>
        <v>0</v>
      </c>
      <c r="J275" s="169"/>
      <c r="K275" s="169">
        <f>SUM(K276:K280)</f>
        <v>0</v>
      </c>
      <c r="L275" s="169"/>
      <c r="M275" s="169">
        <f>SUM(M276:M280)</f>
        <v>0</v>
      </c>
      <c r="N275" s="168"/>
      <c r="O275" s="168">
        <f>SUM(O276:O280)</f>
        <v>0.56999999999999995</v>
      </c>
      <c r="P275" s="168"/>
      <c r="Q275" s="168">
        <f>SUM(Q276:Q280)</f>
        <v>0</v>
      </c>
      <c r="R275" s="169"/>
      <c r="S275" s="169"/>
      <c r="T275" s="170"/>
      <c r="U275" s="164"/>
      <c r="V275" s="164">
        <f>SUM(V276:V280)</f>
        <v>0.73</v>
      </c>
      <c r="W275" s="164"/>
      <c r="X275" s="164"/>
      <c r="Y275" s="164"/>
      <c r="AG275" t="s">
        <v>188</v>
      </c>
    </row>
    <row r="276" spans="1:60" outlineLevel="1" x14ac:dyDescent="0.2">
      <c r="A276" s="172">
        <v>49</v>
      </c>
      <c r="B276" s="173" t="s">
        <v>408</v>
      </c>
      <c r="C276" s="182" t="s">
        <v>409</v>
      </c>
      <c r="D276" s="174" t="s">
        <v>191</v>
      </c>
      <c r="E276" s="175">
        <v>0.2268</v>
      </c>
      <c r="F276" s="176"/>
      <c r="G276" s="177">
        <f>ROUND(E276*F276,2)</f>
        <v>0</v>
      </c>
      <c r="H276" s="176"/>
      <c r="I276" s="177">
        <f>ROUND(E276*H276,2)</f>
        <v>0</v>
      </c>
      <c r="J276" s="176"/>
      <c r="K276" s="177">
        <f>ROUND(E276*J276,2)</f>
        <v>0</v>
      </c>
      <c r="L276" s="177">
        <v>21</v>
      </c>
      <c r="M276" s="177">
        <f>G276*(1+L276/100)</f>
        <v>0</v>
      </c>
      <c r="N276" s="175">
        <v>2.5249999999999999</v>
      </c>
      <c r="O276" s="175">
        <f>ROUND(E276*N276,2)</f>
        <v>0.56999999999999995</v>
      </c>
      <c r="P276" s="175">
        <v>0</v>
      </c>
      <c r="Q276" s="175">
        <f>ROUND(E276*P276,2)</f>
        <v>0</v>
      </c>
      <c r="R276" s="177" t="s">
        <v>221</v>
      </c>
      <c r="S276" s="177" t="s">
        <v>193</v>
      </c>
      <c r="T276" s="178" t="s">
        <v>193</v>
      </c>
      <c r="U276" s="158">
        <v>3.2130000000000001</v>
      </c>
      <c r="V276" s="158">
        <f>ROUND(E276*U276,2)</f>
        <v>0.73</v>
      </c>
      <c r="W276" s="158"/>
      <c r="X276" s="158" t="s">
        <v>194</v>
      </c>
      <c r="Y276" s="158" t="s">
        <v>195</v>
      </c>
      <c r="Z276" s="147"/>
      <c r="AA276" s="147"/>
      <c r="AB276" s="147"/>
      <c r="AC276" s="147"/>
      <c r="AD276" s="147"/>
      <c r="AE276" s="147"/>
      <c r="AF276" s="147"/>
      <c r="AG276" s="147" t="s">
        <v>196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251" t="s">
        <v>410</v>
      </c>
      <c r="D277" s="252"/>
      <c r="E277" s="252"/>
      <c r="F277" s="252"/>
      <c r="G277" s="252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198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2" x14ac:dyDescent="0.2">
      <c r="A278" s="154"/>
      <c r="B278" s="155"/>
      <c r="C278" s="255" t="s">
        <v>411</v>
      </c>
      <c r="D278" s="256"/>
      <c r="E278" s="256"/>
      <c r="F278" s="256"/>
      <c r="G278" s="256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218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183" t="s">
        <v>412</v>
      </c>
      <c r="D279" s="160"/>
      <c r="E279" s="161">
        <v>0.2268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200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245"/>
      <c r="D280" s="246"/>
      <c r="E280" s="246"/>
      <c r="F280" s="246"/>
      <c r="G280" s="246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201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x14ac:dyDescent="0.2">
      <c r="A281" s="165" t="s">
        <v>187</v>
      </c>
      <c r="B281" s="166" t="s">
        <v>110</v>
      </c>
      <c r="C281" s="181" t="s">
        <v>111</v>
      </c>
      <c r="D281" s="167"/>
      <c r="E281" s="168"/>
      <c r="F281" s="169"/>
      <c r="G281" s="169">
        <f>SUMIF(AG282:AG315,"&lt;&gt;NOR",G282:G315)</f>
        <v>0</v>
      </c>
      <c r="H281" s="169"/>
      <c r="I281" s="169">
        <f>SUM(I282:I315)</f>
        <v>0</v>
      </c>
      <c r="J281" s="169"/>
      <c r="K281" s="169">
        <f>SUM(K282:K315)</f>
        <v>0</v>
      </c>
      <c r="L281" s="169"/>
      <c r="M281" s="169">
        <f>SUM(M282:M315)</f>
        <v>0</v>
      </c>
      <c r="N281" s="168"/>
      <c r="O281" s="168">
        <f>SUM(O282:O315)</f>
        <v>0.02</v>
      </c>
      <c r="P281" s="168"/>
      <c r="Q281" s="168">
        <f>SUM(Q282:Q315)</f>
        <v>0</v>
      </c>
      <c r="R281" s="169"/>
      <c r="S281" s="169"/>
      <c r="T281" s="170"/>
      <c r="U281" s="164"/>
      <c r="V281" s="164">
        <f>SUM(V282:V315)</f>
        <v>21.57</v>
      </c>
      <c r="W281" s="164"/>
      <c r="X281" s="164"/>
      <c r="Y281" s="164"/>
      <c r="AG281" t="s">
        <v>188</v>
      </c>
    </row>
    <row r="282" spans="1:60" outlineLevel="1" x14ac:dyDescent="0.2">
      <c r="A282" s="172">
        <v>50</v>
      </c>
      <c r="B282" s="173" t="s">
        <v>413</v>
      </c>
      <c r="C282" s="182" t="s">
        <v>414</v>
      </c>
      <c r="D282" s="174" t="s">
        <v>243</v>
      </c>
      <c r="E282" s="175">
        <v>13.815300000000001</v>
      </c>
      <c r="F282" s="176"/>
      <c r="G282" s="177">
        <f>ROUND(E282*F282,2)</f>
        <v>0</v>
      </c>
      <c r="H282" s="176"/>
      <c r="I282" s="177">
        <f>ROUND(E282*H282,2)</f>
        <v>0</v>
      </c>
      <c r="J282" s="176"/>
      <c r="K282" s="177">
        <f>ROUND(E282*J282,2)</f>
        <v>0</v>
      </c>
      <c r="L282" s="177">
        <v>21</v>
      </c>
      <c r="M282" s="177">
        <f>G282*(1+L282/100)</f>
        <v>0</v>
      </c>
      <c r="N282" s="175">
        <v>2.5000000000000001E-4</v>
      </c>
      <c r="O282" s="175">
        <f>ROUND(E282*N282,2)</f>
        <v>0</v>
      </c>
      <c r="P282" s="175">
        <v>0</v>
      </c>
      <c r="Q282" s="175">
        <f>ROUND(E282*P282,2)</f>
        <v>0</v>
      </c>
      <c r="R282" s="177"/>
      <c r="S282" s="177" t="s">
        <v>256</v>
      </c>
      <c r="T282" s="178" t="s">
        <v>257</v>
      </c>
      <c r="U282" s="158">
        <v>1.5</v>
      </c>
      <c r="V282" s="158">
        <f>ROUND(E282*U282,2)</f>
        <v>20.72</v>
      </c>
      <c r="W282" s="158"/>
      <c r="X282" s="158" t="s">
        <v>194</v>
      </c>
      <c r="Y282" s="158" t="s">
        <v>195</v>
      </c>
      <c r="Z282" s="147"/>
      <c r="AA282" s="147"/>
      <c r="AB282" s="147"/>
      <c r="AC282" s="147"/>
      <c r="AD282" s="147"/>
      <c r="AE282" s="147"/>
      <c r="AF282" s="147"/>
      <c r="AG282" s="147" t="s">
        <v>196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">
      <c r="A283" s="154"/>
      <c r="B283" s="155"/>
      <c r="C283" s="183" t="s">
        <v>415</v>
      </c>
      <c r="D283" s="160"/>
      <c r="E283" s="161"/>
      <c r="F283" s="158"/>
      <c r="G283" s="158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200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183" t="s">
        <v>416</v>
      </c>
      <c r="D284" s="160"/>
      <c r="E284" s="161">
        <v>10.494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200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3" t="s">
        <v>417</v>
      </c>
      <c r="D285" s="160"/>
      <c r="E285" s="161">
        <v>3.3212999999999999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200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45"/>
      <c r="D286" s="246"/>
      <c r="E286" s="246"/>
      <c r="F286" s="246"/>
      <c r="G286" s="246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201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72">
        <v>51</v>
      </c>
      <c r="B287" s="173" t="s">
        <v>418</v>
      </c>
      <c r="C287" s="182" t="s">
        <v>419</v>
      </c>
      <c r="D287" s="174" t="s">
        <v>296</v>
      </c>
      <c r="E287" s="175">
        <v>1</v>
      </c>
      <c r="F287" s="176"/>
      <c r="G287" s="177">
        <f>ROUND(E287*F287,2)</f>
        <v>0</v>
      </c>
      <c r="H287" s="176"/>
      <c r="I287" s="177">
        <f>ROUND(E287*H287,2)</f>
        <v>0</v>
      </c>
      <c r="J287" s="176"/>
      <c r="K287" s="177">
        <f>ROUND(E287*J287,2)</f>
        <v>0</v>
      </c>
      <c r="L287" s="177">
        <v>21</v>
      </c>
      <c r="M287" s="177">
        <f>G287*(1+L287/100)</f>
        <v>0</v>
      </c>
      <c r="N287" s="175">
        <v>0</v>
      </c>
      <c r="O287" s="175">
        <f>ROUND(E287*N287,2)</f>
        <v>0</v>
      </c>
      <c r="P287" s="175">
        <v>0</v>
      </c>
      <c r="Q287" s="175">
        <f>ROUND(E287*P287,2)</f>
        <v>0</v>
      </c>
      <c r="R287" s="177"/>
      <c r="S287" s="177" t="s">
        <v>256</v>
      </c>
      <c r="T287" s="178" t="s">
        <v>257</v>
      </c>
      <c r="U287" s="158">
        <v>0</v>
      </c>
      <c r="V287" s="158">
        <f>ROUND(E287*U287,2)</f>
        <v>0</v>
      </c>
      <c r="W287" s="158"/>
      <c r="X287" s="158" t="s">
        <v>194</v>
      </c>
      <c r="Y287" s="158" t="s">
        <v>195</v>
      </c>
      <c r="Z287" s="147"/>
      <c r="AA287" s="147"/>
      <c r="AB287" s="147"/>
      <c r="AC287" s="147"/>
      <c r="AD287" s="147"/>
      <c r="AE287" s="147"/>
      <c r="AF287" s="147"/>
      <c r="AG287" s="147" t="s">
        <v>196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249"/>
      <c r="D288" s="250"/>
      <c r="E288" s="250"/>
      <c r="F288" s="250"/>
      <c r="G288" s="250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201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ht="22.5" outlineLevel="1" x14ac:dyDescent="0.2">
      <c r="A289" s="172">
        <v>52</v>
      </c>
      <c r="B289" s="173" t="s">
        <v>420</v>
      </c>
      <c r="C289" s="182" t="s">
        <v>421</v>
      </c>
      <c r="D289" s="174" t="s">
        <v>296</v>
      </c>
      <c r="E289" s="175">
        <v>1</v>
      </c>
      <c r="F289" s="176"/>
      <c r="G289" s="177">
        <f>ROUND(E289*F289,2)</f>
        <v>0</v>
      </c>
      <c r="H289" s="176"/>
      <c r="I289" s="177">
        <f>ROUND(E289*H289,2)</f>
        <v>0</v>
      </c>
      <c r="J289" s="176"/>
      <c r="K289" s="177">
        <f>ROUND(E289*J289,2)</f>
        <v>0</v>
      </c>
      <c r="L289" s="177">
        <v>21</v>
      </c>
      <c r="M289" s="177">
        <f>G289*(1+L289/100)</f>
        <v>0</v>
      </c>
      <c r="N289" s="175">
        <v>0</v>
      </c>
      <c r="O289" s="175">
        <f>ROUND(E289*N289,2)</f>
        <v>0</v>
      </c>
      <c r="P289" s="175">
        <v>0</v>
      </c>
      <c r="Q289" s="175">
        <f>ROUND(E289*P289,2)</f>
        <v>0</v>
      </c>
      <c r="R289" s="177"/>
      <c r="S289" s="177" t="s">
        <v>256</v>
      </c>
      <c r="T289" s="178" t="s">
        <v>257</v>
      </c>
      <c r="U289" s="158">
        <v>0</v>
      </c>
      <c r="V289" s="158">
        <f>ROUND(E289*U289,2)</f>
        <v>0</v>
      </c>
      <c r="W289" s="158"/>
      <c r="X289" s="158" t="s">
        <v>194</v>
      </c>
      <c r="Y289" s="158" t="s">
        <v>195</v>
      </c>
      <c r="Z289" s="147"/>
      <c r="AA289" s="147"/>
      <c r="AB289" s="147"/>
      <c r="AC289" s="147"/>
      <c r="AD289" s="147"/>
      <c r="AE289" s="147"/>
      <c r="AF289" s="147"/>
      <c r="AG289" s="147" t="s">
        <v>196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249"/>
      <c r="D290" s="250"/>
      <c r="E290" s="250"/>
      <c r="F290" s="250"/>
      <c r="G290" s="250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201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72">
        <v>53</v>
      </c>
      <c r="B291" s="173" t="s">
        <v>422</v>
      </c>
      <c r="C291" s="182" t="s">
        <v>423</v>
      </c>
      <c r="D291" s="174" t="s">
        <v>296</v>
      </c>
      <c r="E291" s="175">
        <v>1</v>
      </c>
      <c r="F291" s="176"/>
      <c r="G291" s="177">
        <f>ROUND(E291*F291,2)</f>
        <v>0</v>
      </c>
      <c r="H291" s="176"/>
      <c r="I291" s="177">
        <f>ROUND(E291*H291,2)</f>
        <v>0</v>
      </c>
      <c r="J291" s="176"/>
      <c r="K291" s="177">
        <f>ROUND(E291*J291,2)</f>
        <v>0</v>
      </c>
      <c r="L291" s="177">
        <v>21</v>
      </c>
      <c r="M291" s="177">
        <f>G291*(1+L291/100)</f>
        <v>0</v>
      </c>
      <c r="N291" s="175">
        <v>0</v>
      </c>
      <c r="O291" s="175">
        <f>ROUND(E291*N291,2)</f>
        <v>0</v>
      </c>
      <c r="P291" s="175">
        <v>0</v>
      </c>
      <c r="Q291" s="175">
        <f>ROUND(E291*P291,2)</f>
        <v>0</v>
      </c>
      <c r="R291" s="177"/>
      <c r="S291" s="177" t="s">
        <v>256</v>
      </c>
      <c r="T291" s="178" t="s">
        <v>257</v>
      </c>
      <c r="U291" s="158">
        <v>0</v>
      </c>
      <c r="V291" s="158">
        <f>ROUND(E291*U291,2)</f>
        <v>0</v>
      </c>
      <c r="W291" s="158"/>
      <c r="X291" s="158" t="s">
        <v>194</v>
      </c>
      <c r="Y291" s="158" t="s">
        <v>195</v>
      </c>
      <c r="Z291" s="147"/>
      <c r="AA291" s="147"/>
      <c r="AB291" s="147"/>
      <c r="AC291" s="147"/>
      <c r="AD291" s="147"/>
      <c r="AE291" s="147"/>
      <c r="AF291" s="147"/>
      <c r="AG291" s="147" t="s">
        <v>196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249"/>
      <c r="D292" s="250"/>
      <c r="E292" s="250"/>
      <c r="F292" s="250"/>
      <c r="G292" s="250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201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72">
        <v>54</v>
      </c>
      <c r="B293" s="173" t="s">
        <v>424</v>
      </c>
      <c r="C293" s="182" t="s">
        <v>425</v>
      </c>
      <c r="D293" s="174" t="s">
        <v>296</v>
      </c>
      <c r="E293" s="175">
        <v>1</v>
      </c>
      <c r="F293" s="176"/>
      <c r="G293" s="177">
        <f>ROUND(E293*F293,2)</f>
        <v>0</v>
      </c>
      <c r="H293" s="176"/>
      <c r="I293" s="177">
        <f>ROUND(E293*H293,2)</f>
        <v>0</v>
      </c>
      <c r="J293" s="176"/>
      <c r="K293" s="177">
        <f>ROUND(E293*J293,2)</f>
        <v>0</v>
      </c>
      <c r="L293" s="177">
        <v>21</v>
      </c>
      <c r="M293" s="177">
        <f>G293*(1+L293/100)</f>
        <v>0</v>
      </c>
      <c r="N293" s="175">
        <v>0</v>
      </c>
      <c r="O293" s="175">
        <f>ROUND(E293*N293,2)</f>
        <v>0</v>
      </c>
      <c r="P293" s="175">
        <v>0</v>
      </c>
      <c r="Q293" s="175">
        <f>ROUND(E293*P293,2)</f>
        <v>0</v>
      </c>
      <c r="R293" s="177"/>
      <c r="S293" s="177" t="s">
        <v>256</v>
      </c>
      <c r="T293" s="178" t="s">
        <v>257</v>
      </c>
      <c r="U293" s="158">
        <v>0</v>
      </c>
      <c r="V293" s="158">
        <f>ROUND(E293*U293,2)</f>
        <v>0</v>
      </c>
      <c r="W293" s="158"/>
      <c r="X293" s="158" t="s">
        <v>194</v>
      </c>
      <c r="Y293" s="158" t="s">
        <v>195</v>
      </c>
      <c r="Z293" s="147"/>
      <c r="AA293" s="147"/>
      <c r="AB293" s="147"/>
      <c r="AC293" s="147"/>
      <c r="AD293" s="147"/>
      <c r="AE293" s="147"/>
      <c r="AF293" s="147"/>
      <c r="AG293" s="147" t="s">
        <v>196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249"/>
      <c r="D294" s="250"/>
      <c r="E294" s="250"/>
      <c r="F294" s="250"/>
      <c r="G294" s="250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201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72">
        <v>55</v>
      </c>
      <c r="B295" s="173" t="s">
        <v>426</v>
      </c>
      <c r="C295" s="182" t="s">
        <v>427</v>
      </c>
      <c r="D295" s="174" t="s">
        <v>296</v>
      </c>
      <c r="E295" s="175">
        <v>1</v>
      </c>
      <c r="F295" s="176"/>
      <c r="G295" s="177">
        <f>ROUND(E295*F295,2)</f>
        <v>0</v>
      </c>
      <c r="H295" s="176"/>
      <c r="I295" s="177">
        <f>ROUND(E295*H295,2)</f>
        <v>0</v>
      </c>
      <c r="J295" s="176"/>
      <c r="K295" s="177">
        <f>ROUND(E295*J295,2)</f>
        <v>0</v>
      </c>
      <c r="L295" s="177">
        <v>21</v>
      </c>
      <c r="M295" s="177">
        <f>G295*(1+L295/100)</f>
        <v>0</v>
      </c>
      <c r="N295" s="175">
        <v>0</v>
      </c>
      <c r="O295" s="175">
        <f>ROUND(E295*N295,2)</f>
        <v>0</v>
      </c>
      <c r="P295" s="175">
        <v>0</v>
      </c>
      <c r="Q295" s="175">
        <f>ROUND(E295*P295,2)</f>
        <v>0</v>
      </c>
      <c r="R295" s="177"/>
      <c r="S295" s="177" t="s">
        <v>256</v>
      </c>
      <c r="T295" s="178" t="s">
        <v>257</v>
      </c>
      <c r="U295" s="158">
        <v>0</v>
      </c>
      <c r="V295" s="158">
        <f>ROUND(E295*U295,2)</f>
        <v>0</v>
      </c>
      <c r="W295" s="158"/>
      <c r="X295" s="158" t="s">
        <v>194</v>
      </c>
      <c r="Y295" s="158" t="s">
        <v>195</v>
      </c>
      <c r="Z295" s="147"/>
      <c r="AA295" s="147"/>
      <c r="AB295" s="147"/>
      <c r="AC295" s="147"/>
      <c r="AD295" s="147"/>
      <c r="AE295" s="147"/>
      <c r="AF295" s="147"/>
      <c r="AG295" s="147" t="s">
        <v>196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249"/>
      <c r="D296" s="250"/>
      <c r="E296" s="250"/>
      <c r="F296" s="250"/>
      <c r="G296" s="250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201</v>
      </c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72">
        <v>56</v>
      </c>
      <c r="B297" s="173" t="s">
        <v>428</v>
      </c>
      <c r="C297" s="182" t="s">
        <v>429</v>
      </c>
      <c r="D297" s="174" t="s">
        <v>296</v>
      </c>
      <c r="E297" s="175">
        <v>1</v>
      </c>
      <c r="F297" s="176"/>
      <c r="G297" s="177">
        <f>ROUND(E297*F297,2)</f>
        <v>0</v>
      </c>
      <c r="H297" s="176"/>
      <c r="I297" s="177">
        <f>ROUND(E297*H297,2)</f>
        <v>0</v>
      </c>
      <c r="J297" s="176"/>
      <c r="K297" s="177">
        <f>ROUND(E297*J297,2)</f>
        <v>0</v>
      </c>
      <c r="L297" s="177">
        <v>21</v>
      </c>
      <c r="M297" s="177">
        <f>G297*(1+L297/100)</f>
        <v>0</v>
      </c>
      <c r="N297" s="175">
        <v>0</v>
      </c>
      <c r="O297" s="175">
        <f>ROUND(E297*N297,2)</f>
        <v>0</v>
      </c>
      <c r="P297" s="175">
        <v>0</v>
      </c>
      <c r="Q297" s="175">
        <f>ROUND(E297*P297,2)</f>
        <v>0</v>
      </c>
      <c r="R297" s="177"/>
      <c r="S297" s="177" t="s">
        <v>256</v>
      </c>
      <c r="T297" s="178" t="s">
        <v>257</v>
      </c>
      <c r="U297" s="158">
        <v>0</v>
      </c>
      <c r="V297" s="158">
        <f>ROUND(E297*U297,2)</f>
        <v>0</v>
      </c>
      <c r="W297" s="158"/>
      <c r="X297" s="158" t="s">
        <v>194</v>
      </c>
      <c r="Y297" s="158" t="s">
        <v>195</v>
      </c>
      <c r="Z297" s="147"/>
      <c r="AA297" s="147"/>
      <c r="AB297" s="147"/>
      <c r="AC297" s="147"/>
      <c r="AD297" s="147"/>
      <c r="AE297" s="147"/>
      <c r="AF297" s="147"/>
      <c r="AG297" s="147" t="s">
        <v>196</v>
      </c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2" x14ac:dyDescent="0.2">
      <c r="A298" s="154"/>
      <c r="B298" s="155"/>
      <c r="C298" s="249"/>
      <c r="D298" s="250"/>
      <c r="E298" s="250"/>
      <c r="F298" s="250"/>
      <c r="G298" s="250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201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1" x14ac:dyDescent="0.2">
      <c r="A299" s="172">
        <v>57</v>
      </c>
      <c r="B299" s="173" t="s">
        <v>430</v>
      </c>
      <c r="C299" s="182" t="s">
        <v>431</v>
      </c>
      <c r="D299" s="174" t="s">
        <v>296</v>
      </c>
      <c r="E299" s="175">
        <v>1</v>
      </c>
      <c r="F299" s="176"/>
      <c r="G299" s="177">
        <f>ROUND(E299*F299,2)</f>
        <v>0</v>
      </c>
      <c r="H299" s="176"/>
      <c r="I299" s="177">
        <f>ROUND(E299*H299,2)</f>
        <v>0</v>
      </c>
      <c r="J299" s="176"/>
      <c r="K299" s="177">
        <f>ROUND(E299*J299,2)</f>
        <v>0</v>
      </c>
      <c r="L299" s="177">
        <v>21</v>
      </c>
      <c r="M299" s="177">
        <f>G299*(1+L299/100)</f>
        <v>0</v>
      </c>
      <c r="N299" s="175">
        <v>0</v>
      </c>
      <c r="O299" s="175">
        <f>ROUND(E299*N299,2)</f>
        <v>0</v>
      </c>
      <c r="P299" s="175">
        <v>0</v>
      </c>
      <c r="Q299" s="175">
        <f>ROUND(E299*P299,2)</f>
        <v>0</v>
      </c>
      <c r="R299" s="177"/>
      <c r="S299" s="177" t="s">
        <v>256</v>
      </c>
      <c r="T299" s="178" t="s">
        <v>257</v>
      </c>
      <c r="U299" s="158">
        <v>0</v>
      </c>
      <c r="V299" s="158">
        <f>ROUND(E299*U299,2)</f>
        <v>0</v>
      </c>
      <c r="W299" s="158"/>
      <c r="X299" s="158" t="s">
        <v>194</v>
      </c>
      <c r="Y299" s="158" t="s">
        <v>195</v>
      </c>
      <c r="Z299" s="147"/>
      <c r="AA299" s="147"/>
      <c r="AB299" s="147"/>
      <c r="AC299" s="147"/>
      <c r="AD299" s="147"/>
      <c r="AE299" s="147"/>
      <c r="AF299" s="147"/>
      <c r="AG299" s="147" t="s">
        <v>196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2" x14ac:dyDescent="0.2">
      <c r="A300" s="154"/>
      <c r="B300" s="155"/>
      <c r="C300" s="249"/>
      <c r="D300" s="250"/>
      <c r="E300" s="250"/>
      <c r="F300" s="250"/>
      <c r="G300" s="250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201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1" x14ac:dyDescent="0.2">
      <c r="A301" s="172">
        <v>58</v>
      </c>
      <c r="B301" s="173" t="s">
        <v>432</v>
      </c>
      <c r="C301" s="182" t="s">
        <v>433</v>
      </c>
      <c r="D301" s="174" t="s">
        <v>296</v>
      </c>
      <c r="E301" s="175">
        <v>1</v>
      </c>
      <c r="F301" s="176"/>
      <c r="G301" s="177">
        <f>ROUND(E301*F301,2)</f>
        <v>0</v>
      </c>
      <c r="H301" s="176"/>
      <c r="I301" s="177">
        <f>ROUND(E301*H301,2)</f>
        <v>0</v>
      </c>
      <c r="J301" s="176"/>
      <c r="K301" s="177">
        <f>ROUND(E301*J301,2)</f>
        <v>0</v>
      </c>
      <c r="L301" s="177">
        <v>21</v>
      </c>
      <c r="M301" s="177">
        <f>G301*(1+L301/100)</f>
        <v>0</v>
      </c>
      <c r="N301" s="175">
        <v>0</v>
      </c>
      <c r="O301" s="175">
        <f>ROUND(E301*N301,2)</f>
        <v>0</v>
      </c>
      <c r="P301" s="175">
        <v>0</v>
      </c>
      <c r="Q301" s="175">
        <f>ROUND(E301*P301,2)</f>
        <v>0</v>
      </c>
      <c r="R301" s="177"/>
      <c r="S301" s="177" t="s">
        <v>256</v>
      </c>
      <c r="T301" s="178" t="s">
        <v>257</v>
      </c>
      <c r="U301" s="158">
        <v>0</v>
      </c>
      <c r="V301" s="158">
        <f>ROUND(E301*U301,2)</f>
        <v>0</v>
      </c>
      <c r="W301" s="158"/>
      <c r="X301" s="158" t="s">
        <v>194</v>
      </c>
      <c r="Y301" s="158" t="s">
        <v>195</v>
      </c>
      <c r="Z301" s="147"/>
      <c r="AA301" s="147"/>
      <c r="AB301" s="147"/>
      <c r="AC301" s="147"/>
      <c r="AD301" s="147"/>
      <c r="AE301" s="147"/>
      <c r="AF301" s="147"/>
      <c r="AG301" s="147" t="s">
        <v>196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2" x14ac:dyDescent="0.2">
      <c r="A302" s="154"/>
      <c r="B302" s="155"/>
      <c r="C302" s="249"/>
      <c r="D302" s="250"/>
      <c r="E302" s="250"/>
      <c r="F302" s="250"/>
      <c r="G302" s="250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201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72">
        <v>59</v>
      </c>
      <c r="B303" s="173" t="s">
        <v>434</v>
      </c>
      <c r="C303" s="182" t="s">
        <v>435</v>
      </c>
      <c r="D303" s="174" t="s">
        <v>296</v>
      </c>
      <c r="E303" s="175">
        <v>1</v>
      </c>
      <c r="F303" s="176"/>
      <c r="G303" s="177">
        <f>ROUND(E303*F303,2)</f>
        <v>0</v>
      </c>
      <c r="H303" s="176"/>
      <c r="I303" s="177">
        <f>ROUND(E303*H303,2)</f>
        <v>0</v>
      </c>
      <c r="J303" s="176"/>
      <c r="K303" s="177">
        <f>ROUND(E303*J303,2)</f>
        <v>0</v>
      </c>
      <c r="L303" s="177">
        <v>21</v>
      </c>
      <c r="M303" s="177">
        <f>G303*(1+L303/100)</f>
        <v>0</v>
      </c>
      <c r="N303" s="175">
        <v>0</v>
      </c>
      <c r="O303" s="175">
        <f>ROUND(E303*N303,2)</f>
        <v>0</v>
      </c>
      <c r="P303" s="175">
        <v>0</v>
      </c>
      <c r="Q303" s="175">
        <f>ROUND(E303*P303,2)</f>
        <v>0</v>
      </c>
      <c r="R303" s="177"/>
      <c r="S303" s="177" t="s">
        <v>256</v>
      </c>
      <c r="T303" s="178" t="s">
        <v>257</v>
      </c>
      <c r="U303" s="158">
        <v>0</v>
      </c>
      <c r="V303" s="158">
        <f>ROUND(E303*U303,2)</f>
        <v>0</v>
      </c>
      <c r="W303" s="158"/>
      <c r="X303" s="158" t="s">
        <v>194</v>
      </c>
      <c r="Y303" s="158" t="s">
        <v>195</v>
      </c>
      <c r="Z303" s="147"/>
      <c r="AA303" s="147"/>
      <c r="AB303" s="147"/>
      <c r="AC303" s="147"/>
      <c r="AD303" s="147"/>
      <c r="AE303" s="147"/>
      <c r="AF303" s="147"/>
      <c r="AG303" s="147" t="s">
        <v>196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249"/>
      <c r="D304" s="250"/>
      <c r="E304" s="250"/>
      <c r="F304" s="250"/>
      <c r="G304" s="250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201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72">
        <v>60</v>
      </c>
      <c r="B305" s="173" t="s">
        <v>436</v>
      </c>
      <c r="C305" s="182" t="s">
        <v>437</v>
      </c>
      <c r="D305" s="174" t="s">
        <v>296</v>
      </c>
      <c r="E305" s="175">
        <v>1</v>
      </c>
      <c r="F305" s="176"/>
      <c r="G305" s="177">
        <f>ROUND(E305*F305,2)</f>
        <v>0</v>
      </c>
      <c r="H305" s="176"/>
      <c r="I305" s="177">
        <f>ROUND(E305*H305,2)</f>
        <v>0</v>
      </c>
      <c r="J305" s="176"/>
      <c r="K305" s="177">
        <f>ROUND(E305*J305,2)</f>
        <v>0</v>
      </c>
      <c r="L305" s="177">
        <v>21</v>
      </c>
      <c r="M305" s="177">
        <f>G305*(1+L305/100)</f>
        <v>0</v>
      </c>
      <c r="N305" s="175">
        <v>0</v>
      </c>
      <c r="O305" s="175">
        <f>ROUND(E305*N305,2)</f>
        <v>0</v>
      </c>
      <c r="P305" s="175">
        <v>0</v>
      </c>
      <c r="Q305" s="175">
        <f>ROUND(E305*P305,2)</f>
        <v>0</v>
      </c>
      <c r="R305" s="177"/>
      <c r="S305" s="177" t="s">
        <v>256</v>
      </c>
      <c r="T305" s="178" t="s">
        <v>257</v>
      </c>
      <c r="U305" s="158">
        <v>0</v>
      </c>
      <c r="V305" s="158">
        <f>ROUND(E305*U305,2)</f>
        <v>0</v>
      </c>
      <c r="W305" s="158"/>
      <c r="X305" s="158" t="s">
        <v>194</v>
      </c>
      <c r="Y305" s="158" t="s">
        <v>195</v>
      </c>
      <c r="Z305" s="147"/>
      <c r="AA305" s="147"/>
      <c r="AB305" s="147"/>
      <c r="AC305" s="147"/>
      <c r="AD305" s="147"/>
      <c r="AE305" s="147"/>
      <c r="AF305" s="147"/>
      <c r="AG305" s="147" t="s">
        <v>196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247" t="s">
        <v>438</v>
      </c>
      <c r="D306" s="248"/>
      <c r="E306" s="248"/>
      <c r="F306" s="248"/>
      <c r="G306" s="24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218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2" x14ac:dyDescent="0.2">
      <c r="A307" s="154"/>
      <c r="B307" s="155"/>
      <c r="C307" s="245"/>
      <c r="D307" s="246"/>
      <c r="E307" s="246"/>
      <c r="F307" s="246"/>
      <c r="G307" s="246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201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72">
        <v>61</v>
      </c>
      <c r="B308" s="173" t="s">
        <v>439</v>
      </c>
      <c r="C308" s="182" t="s">
        <v>440</v>
      </c>
      <c r="D308" s="174" t="s">
        <v>243</v>
      </c>
      <c r="E308" s="175">
        <v>14.72</v>
      </c>
      <c r="F308" s="176"/>
      <c r="G308" s="177">
        <f>ROUND(E308*F308,2)</f>
        <v>0</v>
      </c>
      <c r="H308" s="176"/>
      <c r="I308" s="177">
        <f>ROUND(E308*H308,2)</f>
        <v>0</v>
      </c>
      <c r="J308" s="176"/>
      <c r="K308" s="177">
        <f>ROUND(E308*J308,2)</f>
        <v>0</v>
      </c>
      <c r="L308" s="177">
        <v>21</v>
      </c>
      <c r="M308" s="177">
        <f>G308*(1+L308/100)</f>
        <v>0</v>
      </c>
      <c r="N308" s="175">
        <v>0</v>
      </c>
      <c r="O308" s="175">
        <f>ROUND(E308*N308,2)</f>
        <v>0</v>
      </c>
      <c r="P308" s="175">
        <v>0</v>
      </c>
      <c r="Q308" s="175">
        <f>ROUND(E308*P308,2)</f>
        <v>0</v>
      </c>
      <c r="R308" s="177"/>
      <c r="S308" s="177" t="s">
        <v>256</v>
      </c>
      <c r="T308" s="178" t="s">
        <v>257</v>
      </c>
      <c r="U308" s="158">
        <v>0</v>
      </c>
      <c r="V308" s="158">
        <f>ROUND(E308*U308,2)</f>
        <v>0</v>
      </c>
      <c r="W308" s="158"/>
      <c r="X308" s="158" t="s">
        <v>194</v>
      </c>
      <c r="Y308" s="158" t="s">
        <v>195</v>
      </c>
      <c r="Z308" s="147"/>
      <c r="AA308" s="147"/>
      <c r="AB308" s="147"/>
      <c r="AC308" s="147"/>
      <c r="AD308" s="147"/>
      <c r="AE308" s="147"/>
      <c r="AF308" s="147"/>
      <c r="AG308" s="147" t="s">
        <v>196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ht="22.5" outlineLevel="2" x14ac:dyDescent="0.2">
      <c r="A309" s="154"/>
      <c r="B309" s="155"/>
      <c r="C309" s="183" t="s">
        <v>441</v>
      </c>
      <c r="D309" s="160"/>
      <c r="E309" s="161">
        <v>14.72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200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2" x14ac:dyDescent="0.2">
      <c r="A310" s="154"/>
      <c r="B310" s="155"/>
      <c r="C310" s="245"/>
      <c r="D310" s="246"/>
      <c r="E310" s="246"/>
      <c r="F310" s="246"/>
      <c r="G310" s="246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201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72">
        <v>62</v>
      </c>
      <c r="B311" s="173" t="s">
        <v>442</v>
      </c>
      <c r="C311" s="182" t="s">
        <v>443</v>
      </c>
      <c r="D311" s="174" t="s">
        <v>296</v>
      </c>
      <c r="E311" s="175">
        <v>1</v>
      </c>
      <c r="F311" s="176"/>
      <c r="G311" s="177">
        <f>ROUND(E311*F311,2)</f>
        <v>0</v>
      </c>
      <c r="H311" s="176"/>
      <c r="I311" s="177">
        <f>ROUND(E311*H311,2)</f>
        <v>0</v>
      </c>
      <c r="J311" s="176"/>
      <c r="K311" s="177">
        <f>ROUND(E311*J311,2)</f>
        <v>0</v>
      </c>
      <c r="L311" s="177">
        <v>21</v>
      </c>
      <c r="M311" s="177">
        <f>G311*(1+L311/100)</f>
        <v>0</v>
      </c>
      <c r="N311" s="175">
        <v>0</v>
      </c>
      <c r="O311" s="175">
        <f>ROUND(E311*N311,2)</f>
        <v>0</v>
      </c>
      <c r="P311" s="175">
        <v>0</v>
      </c>
      <c r="Q311" s="175">
        <f>ROUND(E311*P311,2)</f>
        <v>0</v>
      </c>
      <c r="R311" s="177"/>
      <c r="S311" s="177" t="s">
        <v>256</v>
      </c>
      <c r="T311" s="178" t="s">
        <v>257</v>
      </c>
      <c r="U311" s="158">
        <v>0</v>
      </c>
      <c r="V311" s="158">
        <f>ROUND(E311*U311,2)</f>
        <v>0</v>
      </c>
      <c r="W311" s="158"/>
      <c r="X311" s="158" t="s">
        <v>194</v>
      </c>
      <c r="Y311" s="158" t="s">
        <v>195</v>
      </c>
      <c r="Z311" s="147"/>
      <c r="AA311" s="147"/>
      <c r="AB311" s="147"/>
      <c r="AC311" s="147"/>
      <c r="AD311" s="147"/>
      <c r="AE311" s="147"/>
      <c r="AF311" s="147"/>
      <c r="AG311" s="147" t="s">
        <v>196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249"/>
      <c r="D312" s="250"/>
      <c r="E312" s="250"/>
      <c r="F312" s="250"/>
      <c r="G312" s="250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201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72">
        <v>63</v>
      </c>
      <c r="B313" s="173" t="s">
        <v>444</v>
      </c>
      <c r="C313" s="182" t="s">
        <v>445</v>
      </c>
      <c r="D313" s="174" t="s">
        <v>446</v>
      </c>
      <c r="E313" s="175">
        <v>1.6</v>
      </c>
      <c r="F313" s="176"/>
      <c r="G313" s="177">
        <f>ROUND(E313*F313,2)</f>
        <v>0</v>
      </c>
      <c r="H313" s="176"/>
      <c r="I313" s="177">
        <f>ROUND(E313*H313,2)</f>
        <v>0</v>
      </c>
      <c r="J313" s="176"/>
      <c r="K313" s="177">
        <f>ROUND(E313*J313,2)</f>
        <v>0</v>
      </c>
      <c r="L313" s="177">
        <v>21</v>
      </c>
      <c r="M313" s="177">
        <f>G313*(1+L313/100)</f>
        <v>0</v>
      </c>
      <c r="N313" s="175">
        <v>1.4930000000000001E-2</v>
      </c>
      <c r="O313" s="175">
        <f>ROUND(E313*N313,2)</f>
        <v>0.02</v>
      </c>
      <c r="P313" s="175">
        <v>0</v>
      </c>
      <c r="Q313" s="175">
        <f>ROUND(E313*P313,2)</f>
        <v>0</v>
      </c>
      <c r="R313" s="177"/>
      <c r="S313" s="177" t="s">
        <v>256</v>
      </c>
      <c r="T313" s="178" t="s">
        <v>257</v>
      </c>
      <c r="U313" s="158">
        <v>0.53</v>
      </c>
      <c r="V313" s="158">
        <f>ROUND(E313*U313,2)</f>
        <v>0.85</v>
      </c>
      <c r="W313" s="158"/>
      <c r="X313" s="158" t="s">
        <v>194</v>
      </c>
      <c r="Y313" s="158" t="s">
        <v>195</v>
      </c>
      <c r="Z313" s="147"/>
      <c r="AA313" s="147"/>
      <c r="AB313" s="147"/>
      <c r="AC313" s="147"/>
      <c r="AD313" s="147"/>
      <c r="AE313" s="147"/>
      <c r="AF313" s="147"/>
      <c r="AG313" s="147" t="s">
        <v>196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2" x14ac:dyDescent="0.2">
      <c r="A314" s="154"/>
      <c r="B314" s="155"/>
      <c r="C314" s="183" t="s">
        <v>447</v>
      </c>
      <c r="D314" s="160"/>
      <c r="E314" s="161">
        <v>1.6</v>
      </c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200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2" x14ac:dyDescent="0.2">
      <c r="A315" s="154"/>
      <c r="B315" s="155"/>
      <c r="C315" s="245"/>
      <c r="D315" s="246"/>
      <c r="E315" s="246"/>
      <c r="F315" s="246"/>
      <c r="G315" s="246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201</v>
      </c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x14ac:dyDescent="0.2">
      <c r="A316" s="165" t="s">
        <v>187</v>
      </c>
      <c r="B316" s="166" t="s">
        <v>112</v>
      </c>
      <c r="C316" s="181" t="s">
        <v>113</v>
      </c>
      <c r="D316" s="167"/>
      <c r="E316" s="168"/>
      <c r="F316" s="169"/>
      <c r="G316" s="169">
        <f>SUMIF(AG317:AG322,"&lt;&gt;NOR",G317:G322)</f>
        <v>0</v>
      </c>
      <c r="H316" s="169"/>
      <c r="I316" s="169">
        <f>SUM(I317:I322)</f>
        <v>0</v>
      </c>
      <c r="J316" s="169"/>
      <c r="K316" s="169">
        <f>SUM(K317:K322)</f>
        <v>0</v>
      </c>
      <c r="L316" s="169"/>
      <c r="M316" s="169">
        <f>SUM(M317:M322)</f>
        <v>0</v>
      </c>
      <c r="N316" s="168"/>
      <c r="O316" s="168">
        <f>SUM(O317:O322)</f>
        <v>0</v>
      </c>
      <c r="P316" s="168"/>
      <c r="Q316" s="168">
        <f>SUM(Q317:Q322)</f>
        <v>0</v>
      </c>
      <c r="R316" s="169"/>
      <c r="S316" s="169"/>
      <c r="T316" s="170"/>
      <c r="U316" s="164"/>
      <c r="V316" s="164">
        <f>SUM(V317:V322)</f>
        <v>5.13</v>
      </c>
      <c r="W316" s="164"/>
      <c r="X316" s="164"/>
      <c r="Y316" s="164"/>
      <c r="AG316" t="s">
        <v>188</v>
      </c>
    </row>
    <row r="317" spans="1:60" outlineLevel="1" x14ac:dyDescent="0.2">
      <c r="A317" s="172">
        <v>64</v>
      </c>
      <c r="B317" s="173" t="s">
        <v>448</v>
      </c>
      <c r="C317" s="182" t="s">
        <v>449</v>
      </c>
      <c r="D317" s="174" t="s">
        <v>243</v>
      </c>
      <c r="E317" s="175">
        <v>146.63</v>
      </c>
      <c r="F317" s="176"/>
      <c r="G317" s="177">
        <f>ROUND(E317*F317,2)</f>
        <v>0</v>
      </c>
      <c r="H317" s="176"/>
      <c r="I317" s="177">
        <f>ROUND(E317*H317,2)</f>
        <v>0</v>
      </c>
      <c r="J317" s="176"/>
      <c r="K317" s="177">
        <f>ROUND(E317*J317,2)</f>
        <v>0</v>
      </c>
      <c r="L317" s="177">
        <v>21</v>
      </c>
      <c r="M317" s="177">
        <f>G317*(1+L317/100)</f>
        <v>0</v>
      </c>
      <c r="N317" s="175">
        <v>0</v>
      </c>
      <c r="O317" s="175">
        <f>ROUND(E317*N317,2)</f>
        <v>0</v>
      </c>
      <c r="P317" s="175">
        <v>0</v>
      </c>
      <c r="Q317" s="175">
        <f>ROUND(E317*P317,2)</f>
        <v>0</v>
      </c>
      <c r="R317" s="177"/>
      <c r="S317" s="177" t="s">
        <v>256</v>
      </c>
      <c r="T317" s="178" t="s">
        <v>257</v>
      </c>
      <c r="U317" s="158">
        <v>3.5000000000000003E-2</v>
      </c>
      <c r="V317" s="158">
        <f>ROUND(E317*U317,2)</f>
        <v>5.13</v>
      </c>
      <c r="W317" s="158"/>
      <c r="X317" s="158" t="s">
        <v>194</v>
      </c>
      <c r="Y317" s="158" t="s">
        <v>450</v>
      </c>
      <c r="Z317" s="147"/>
      <c r="AA317" s="147"/>
      <c r="AB317" s="147"/>
      <c r="AC317" s="147"/>
      <c r="AD317" s="147"/>
      <c r="AE317" s="147"/>
      <c r="AF317" s="147"/>
      <c r="AG317" s="147" t="s">
        <v>196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2" x14ac:dyDescent="0.2">
      <c r="A318" s="154"/>
      <c r="B318" s="155"/>
      <c r="C318" s="183" t="s">
        <v>451</v>
      </c>
      <c r="D318" s="160"/>
      <c r="E318" s="161">
        <v>63.56</v>
      </c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200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3" t="s">
        <v>452</v>
      </c>
      <c r="D319" s="160"/>
      <c r="E319" s="161">
        <v>30.74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200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3" t="s">
        <v>453</v>
      </c>
      <c r="D320" s="160"/>
      <c r="E320" s="161">
        <v>35.35</v>
      </c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200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83" t="s">
        <v>454</v>
      </c>
      <c r="D321" s="160"/>
      <c r="E321" s="161">
        <v>16.98</v>
      </c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200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2" x14ac:dyDescent="0.2">
      <c r="A322" s="154"/>
      <c r="B322" s="155"/>
      <c r="C322" s="245"/>
      <c r="D322" s="246"/>
      <c r="E322" s="246"/>
      <c r="F322" s="246"/>
      <c r="G322" s="246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201</v>
      </c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x14ac:dyDescent="0.2">
      <c r="A323" s="165" t="s">
        <v>187</v>
      </c>
      <c r="B323" s="166" t="s">
        <v>114</v>
      </c>
      <c r="C323" s="181" t="s">
        <v>115</v>
      </c>
      <c r="D323" s="167"/>
      <c r="E323" s="168"/>
      <c r="F323" s="169"/>
      <c r="G323" s="169">
        <f>SUMIF(AG324:AG327,"&lt;&gt;NOR",G324:G327)</f>
        <v>0</v>
      </c>
      <c r="H323" s="169"/>
      <c r="I323" s="169">
        <f>SUM(I324:I327)</f>
        <v>0</v>
      </c>
      <c r="J323" s="169"/>
      <c r="K323" s="169">
        <f>SUM(K324:K327)</f>
        <v>0</v>
      </c>
      <c r="L323" s="169"/>
      <c r="M323" s="169">
        <f>SUM(M324:M327)</f>
        <v>0</v>
      </c>
      <c r="N323" s="168"/>
      <c r="O323" s="168">
        <f>SUM(O324:O327)</f>
        <v>4.5999999999999996</v>
      </c>
      <c r="P323" s="168"/>
      <c r="Q323" s="168">
        <f>SUM(Q324:Q327)</f>
        <v>0</v>
      </c>
      <c r="R323" s="169"/>
      <c r="S323" s="169"/>
      <c r="T323" s="170"/>
      <c r="U323" s="164"/>
      <c r="V323" s="164">
        <f>SUM(V324:V327)</f>
        <v>52.11</v>
      </c>
      <c r="W323" s="164"/>
      <c r="X323" s="164"/>
      <c r="Y323" s="164"/>
      <c r="AG323" t="s">
        <v>188</v>
      </c>
    </row>
    <row r="324" spans="1:60" ht="22.5" outlineLevel="1" x14ac:dyDescent="0.2">
      <c r="A324" s="172">
        <v>65</v>
      </c>
      <c r="B324" s="173" t="s">
        <v>455</v>
      </c>
      <c r="C324" s="182" t="s">
        <v>456</v>
      </c>
      <c r="D324" s="174" t="s">
        <v>243</v>
      </c>
      <c r="E324" s="175">
        <v>250</v>
      </c>
      <c r="F324" s="176"/>
      <c r="G324" s="177">
        <f>ROUND(E324*F324,2)</f>
        <v>0</v>
      </c>
      <c r="H324" s="176"/>
      <c r="I324" s="177">
        <f>ROUND(E324*H324,2)</f>
        <v>0</v>
      </c>
      <c r="J324" s="176"/>
      <c r="K324" s="177">
        <f>ROUND(E324*J324,2)</f>
        <v>0</v>
      </c>
      <c r="L324" s="177">
        <v>21</v>
      </c>
      <c r="M324" s="177">
        <f>G324*(1+L324/100)</f>
        <v>0</v>
      </c>
      <c r="N324" s="175">
        <v>1.8380000000000001E-2</v>
      </c>
      <c r="O324" s="175">
        <f>ROUND(E324*N324,2)</f>
        <v>4.5999999999999996</v>
      </c>
      <c r="P324" s="175">
        <v>0</v>
      </c>
      <c r="Q324" s="175">
        <f>ROUND(E324*P324,2)</f>
        <v>0</v>
      </c>
      <c r="R324" s="177" t="s">
        <v>457</v>
      </c>
      <c r="S324" s="177" t="s">
        <v>193</v>
      </c>
      <c r="T324" s="178" t="s">
        <v>193</v>
      </c>
      <c r="U324" s="158">
        <v>0.20841999999999999</v>
      </c>
      <c r="V324" s="158">
        <f>ROUND(E324*U324,2)</f>
        <v>52.11</v>
      </c>
      <c r="W324" s="158"/>
      <c r="X324" s="158" t="s">
        <v>280</v>
      </c>
      <c r="Y324" s="158" t="s">
        <v>195</v>
      </c>
      <c r="Z324" s="147"/>
      <c r="AA324" s="147"/>
      <c r="AB324" s="147"/>
      <c r="AC324" s="147"/>
      <c r="AD324" s="147"/>
      <c r="AE324" s="147"/>
      <c r="AF324" s="147"/>
      <c r="AG324" s="147" t="s">
        <v>281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2" x14ac:dyDescent="0.2">
      <c r="A325" s="154"/>
      <c r="B325" s="155"/>
      <c r="C325" s="251" t="s">
        <v>458</v>
      </c>
      <c r="D325" s="252"/>
      <c r="E325" s="252"/>
      <c r="F325" s="252"/>
      <c r="G325" s="252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7"/>
      <c r="AA325" s="147"/>
      <c r="AB325" s="147"/>
      <c r="AC325" s="147"/>
      <c r="AD325" s="147"/>
      <c r="AE325" s="147"/>
      <c r="AF325" s="147"/>
      <c r="AG325" s="147" t="s">
        <v>198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79" t="str">
        <f>C325</f>
        <v>montáž, demontáž a pronájem lešení včetně přesunu hmot na staveništi a dopravy (odvozu i dovozu) na stavbu  tam i zpět.</v>
      </c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">
      <c r="A326" s="154"/>
      <c r="B326" s="155"/>
      <c r="C326" s="183" t="s">
        <v>459</v>
      </c>
      <c r="D326" s="160"/>
      <c r="E326" s="161">
        <v>250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200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2" x14ac:dyDescent="0.2">
      <c r="A327" s="154"/>
      <c r="B327" s="155"/>
      <c r="C327" s="245"/>
      <c r="D327" s="246"/>
      <c r="E327" s="246"/>
      <c r="F327" s="246"/>
      <c r="G327" s="246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201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x14ac:dyDescent="0.2">
      <c r="A328" s="165" t="s">
        <v>187</v>
      </c>
      <c r="B328" s="166" t="s">
        <v>116</v>
      </c>
      <c r="C328" s="181" t="s">
        <v>117</v>
      </c>
      <c r="D328" s="167"/>
      <c r="E328" s="168"/>
      <c r="F328" s="169"/>
      <c r="G328" s="169">
        <f>SUMIF(AG329:AG352,"&lt;&gt;NOR",G329:G352)</f>
        <v>0</v>
      </c>
      <c r="H328" s="169"/>
      <c r="I328" s="169">
        <f>SUM(I329:I352)</f>
        <v>0</v>
      </c>
      <c r="J328" s="169"/>
      <c r="K328" s="169">
        <f>SUM(K329:K352)</f>
        <v>0</v>
      </c>
      <c r="L328" s="169"/>
      <c r="M328" s="169">
        <f>SUM(M329:M352)</f>
        <v>0</v>
      </c>
      <c r="N328" s="168"/>
      <c r="O328" s="168">
        <f>SUM(O329:O352)</f>
        <v>0.01</v>
      </c>
      <c r="P328" s="168"/>
      <c r="Q328" s="168">
        <f>SUM(Q329:Q352)</f>
        <v>0</v>
      </c>
      <c r="R328" s="169"/>
      <c r="S328" s="169"/>
      <c r="T328" s="170"/>
      <c r="U328" s="164"/>
      <c r="V328" s="164">
        <f>SUM(V329:V352)</f>
        <v>93.65</v>
      </c>
      <c r="W328" s="164"/>
      <c r="X328" s="164"/>
      <c r="Y328" s="164"/>
      <c r="AG328" t="s">
        <v>188</v>
      </c>
    </row>
    <row r="329" spans="1:60" ht="56.25" outlineLevel="1" x14ac:dyDescent="0.2">
      <c r="A329" s="172">
        <v>66</v>
      </c>
      <c r="B329" s="173" t="s">
        <v>460</v>
      </c>
      <c r="C329" s="182" t="s">
        <v>461</v>
      </c>
      <c r="D329" s="174" t="s">
        <v>243</v>
      </c>
      <c r="E329" s="175">
        <v>304.07</v>
      </c>
      <c r="F329" s="176"/>
      <c r="G329" s="177">
        <f>ROUND(E329*F329,2)</f>
        <v>0</v>
      </c>
      <c r="H329" s="176"/>
      <c r="I329" s="177">
        <f>ROUND(E329*H329,2)</f>
        <v>0</v>
      </c>
      <c r="J329" s="176"/>
      <c r="K329" s="177">
        <f>ROUND(E329*J329,2)</f>
        <v>0</v>
      </c>
      <c r="L329" s="177">
        <v>21</v>
      </c>
      <c r="M329" s="177">
        <f>G329*(1+L329/100)</f>
        <v>0</v>
      </c>
      <c r="N329" s="175">
        <v>4.0000000000000003E-5</v>
      </c>
      <c r="O329" s="175">
        <f>ROUND(E329*N329,2)</f>
        <v>0.01</v>
      </c>
      <c r="P329" s="175">
        <v>0</v>
      </c>
      <c r="Q329" s="175">
        <f>ROUND(E329*P329,2)</f>
        <v>0</v>
      </c>
      <c r="R329" s="177" t="s">
        <v>221</v>
      </c>
      <c r="S329" s="177" t="s">
        <v>193</v>
      </c>
      <c r="T329" s="178" t="s">
        <v>193</v>
      </c>
      <c r="U329" s="158">
        <v>0.308</v>
      </c>
      <c r="V329" s="158">
        <f>ROUND(E329*U329,2)</f>
        <v>93.65</v>
      </c>
      <c r="W329" s="158"/>
      <c r="X329" s="158" t="s">
        <v>194</v>
      </c>
      <c r="Y329" s="158" t="s">
        <v>195</v>
      </c>
      <c r="Z329" s="147"/>
      <c r="AA329" s="147"/>
      <c r="AB329" s="147"/>
      <c r="AC329" s="147"/>
      <c r="AD329" s="147"/>
      <c r="AE329" s="147"/>
      <c r="AF329" s="147"/>
      <c r="AG329" s="147" t="s">
        <v>196</v>
      </c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183" t="s">
        <v>363</v>
      </c>
      <c r="D330" s="160"/>
      <c r="E330" s="161">
        <v>63.56</v>
      </c>
      <c r="F330" s="158"/>
      <c r="G330" s="158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200</v>
      </c>
      <c r="AH330" s="147">
        <v>0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3" x14ac:dyDescent="0.2">
      <c r="A331" s="154"/>
      <c r="B331" s="155"/>
      <c r="C331" s="183" t="s">
        <v>462</v>
      </c>
      <c r="D331" s="160"/>
      <c r="E331" s="161">
        <v>5.08</v>
      </c>
      <c r="F331" s="158"/>
      <c r="G331" s="158"/>
      <c r="H331" s="158"/>
      <c r="I331" s="158"/>
      <c r="J331" s="158"/>
      <c r="K331" s="158"/>
      <c r="L331" s="158"/>
      <c r="M331" s="158"/>
      <c r="N331" s="157"/>
      <c r="O331" s="157"/>
      <c r="P331" s="157"/>
      <c r="Q331" s="157"/>
      <c r="R331" s="158"/>
      <c r="S331" s="158"/>
      <c r="T331" s="158"/>
      <c r="U331" s="158"/>
      <c r="V331" s="158"/>
      <c r="W331" s="158"/>
      <c r="X331" s="158"/>
      <c r="Y331" s="158"/>
      <c r="Z331" s="147"/>
      <c r="AA331" s="147"/>
      <c r="AB331" s="147"/>
      <c r="AC331" s="147"/>
      <c r="AD331" s="147"/>
      <c r="AE331" s="147"/>
      <c r="AF331" s="147"/>
      <c r="AG331" s="147" t="s">
        <v>200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3" x14ac:dyDescent="0.2">
      <c r="A332" s="154"/>
      <c r="B332" s="155"/>
      <c r="C332" s="183" t="s">
        <v>463</v>
      </c>
      <c r="D332" s="160"/>
      <c r="E332" s="161">
        <v>16.559999999999999</v>
      </c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200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183" t="s">
        <v>464</v>
      </c>
      <c r="D333" s="160"/>
      <c r="E333" s="161">
        <v>32.25</v>
      </c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200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3" t="s">
        <v>465</v>
      </c>
      <c r="D334" s="160"/>
      <c r="E334" s="161">
        <v>57.63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200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3" x14ac:dyDescent="0.2">
      <c r="A335" s="154"/>
      <c r="B335" s="155"/>
      <c r="C335" s="183" t="s">
        <v>466</v>
      </c>
      <c r="D335" s="160"/>
      <c r="E335" s="161">
        <v>5.93</v>
      </c>
      <c r="F335" s="158"/>
      <c r="G335" s="158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200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3" x14ac:dyDescent="0.2">
      <c r="A336" s="154"/>
      <c r="B336" s="155"/>
      <c r="C336" s="183" t="s">
        <v>364</v>
      </c>
      <c r="D336" s="160"/>
      <c r="E336" s="161">
        <v>30.74</v>
      </c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200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183" t="s">
        <v>365</v>
      </c>
      <c r="D337" s="160"/>
      <c r="E337" s="161">
        <v>35.35</v>
      </c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200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3" t="s">
        <v>366</v>
      </c>
      <c r="D338" s="160"/>
      <c r="E338" s="161">
        <v>16.98</v>
      </c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200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3" t="s">
        <v>367</v>
      </c>
      <c r="D339" s="160"/>
      <c r="E339" s="161">
        <v>1.0900000000000001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200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">
      <c r="A340" s="154"/>
      <c r="B340" s="155"/>
      <c r="C340" s="183" t="s">
        <v>368</v>
      </c>
      <c r="D340" s="160"/>
      <c r="E340" s="161">
        <v>1.49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200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3" x14ac:dyDescent="0.2">
      <c r="A341" s="154"/>
      <c r="B341" s="155"/>
      <c r="C341" s="183" t="s">
        <v>369</v>
      </c>
      <c r="D341" s="160"/>
      <c r="E341" s="161">
        <v>1.5</v>
      </c>
      <c r="F341" s="158"/>
      <c r="G341" s="158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200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3" x14ac:dyDescent="0.2">
      <c r="A342" s="154"/>
      <c r="B342" s="155"/>
      <c r="C342" s="183" t="s">
        <v>300</v>
      </c>
      <c r="D342" s="160"/>
      <c r="E342" s="161">
        <v>2.2200000000000002</v>
      </c>
      <c r="F342" s="158"/>
      <c r="G342" s="158"/>
      <c r="H342" s="158"/>
      <c r="I342" s="158"/>
      <c r="J342" s="158"/>
      <c r="K342" s="158"/>
      <c r="L342" s="158"/>
      <c r="M342" s="158"/>
      <c r="N342" s="157"/>
      <c r="O342" s="157"/>
      <c r="P342" s="157"/>
      <c r="Q342" s="157"/>
      <c r="R342" s="158"/>
      <c r="S342" s="158"/>
      <c r="T342" s="158"/>
      <c r="U342" s="158"/>
      <c r="V342" s="158"/>
      <c r="W342" s="158"/>
      <c r="X342" s="158"/>
      <c r="Y342" s="158"/>
      <c r="Z342" s="147"/>
      <c r="AA342" s="147"/>
      <c r="AB342" s="147"/>
      <c r="AC342" s="147"/>
      <c r="AD342" s="147"/>
      <c r="AE342" s="147"/>
      <c r="AF342" s="147"/>
      <c r="AG342" s="147" t="s">
        <v>200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3" x14ac:dyDescent="0.2">
      <c r="A343" s="154"/>
      <c r="B343" s="155"/>
      <c r="C343" s="183" t="s">
        <v>325</v>
      </c>
      <c r="D343" s="160"/>
      <c r="E343" s="161">
        <v>1</v>
      </c>
      <c r="F343" s="158"/>
      <c r="G343" s="158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200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3" x14ac:dyDescent="0.2">
      <c r="A344" s="154"/>
      <c r="B344" s="155"/>
      <c r="C344" s="183" t="s">
        <v>326</v>
      </c>
      <c r="D344" s="160"/>
      <c r="E344" s="161">
        <v>2.88</v>
      </c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200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">
      <c r="A345" s="154"/>
      <c r="B345" s="155"/>
      <c r="C345" s="183" t="s">
        <v>467</v>
      </c>
      <c r="D345" s="160"/>
      <c r="E345" s="161">
        <v>3.8</v>
      </c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200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183" t="s">
        <v>370</v>
      </c>
      <c r="D346" s="160"/>
      <c r="E346" s="161">
        <v>10.81</v>
      </c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200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">
      <c r="A347" s="154"/>
      <c r="B347" s="155"/>
      <c r="C347" s="183" t="s">
        <v>371</v>
      </c>
      <c r="D347" s="160"/>
      <c r="E347" s="161">
        <v>15.2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200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2" x14ac:dyDescent="0.2">
      <c r="A348" s="154"/>
      <c r="B348" s="155"/>
      <c r="C348" s="245"/>
      <c r="D348" s="246"/>
      <c r="E348" s="246"/>
      <c r="F348" s="246"/>
      <c r="G348" s="246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201</v>
      </c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1" x14ac:dyDescent="0.2">
      <c r="A349" s="172">
        <v>67</v>
      </c>
      <c r="B349" s="173" t="s">
        <v>468</v>
      </c>
      <c r="C349" s="182" t="s">
        <v>469</v>
      </c>
      <c r="D349" s="174" t="s">
        <v>296</v>
      </c>
      <c r="E349" s="175">
        <v>5</v>
      </c>
      <c r="F349" s="176"/>
      <c r="G349" s="177">
        <f>ROUND(E349*F349,2)</f>
        <v>0</v>
      </c>
      <c r="H349" s="176"/>
      <c r="I349" s="177">
        <f>ROUND(E349*H349,2)</f>
        <v>0</v>
      </c>
      <c r="J349" s="176"/>
      <c r="K349" s="177">
        <f>ROUND(E349*J349,2)</f>
        <v>0</v>
      </c>
      <c r="L349" s="177">
        <v>21</v>
      </c>
      <c r="M349" s="177">
        <f>G349*(1+L349/100)</f>
        <v>0</v>
      </c>
      <c r="N349" s="175">
        <v>1.0000000000000001E-5</v>
      </c>
      <c r="O349" s="175">
        <f>ROUND(E349*N349,2)</f>
        <v>0</v>
      </c>
      <c r="P349" s="175">
        <v>0</v>
      </c>
      <c r="Q349" s="175">
        <f>ROUND(E349*P349,2)</f>
        <v>0</v>
      </c>
      <c r="R349" s="177"/>
      <c r="S349" s="177" t="s">
        <v>256</v>
      </c>
      <c r="T349" s="178" t="s">
        <v>257</v>
      </c>
      <c r="U349" s="158">
        <v>0</v>
      </c>
      <c r="V349" s="158">
        <f>ROUND(E349*U349,2)</f>
        <v>0</v>
      </c>
      <c r="W349" s="158"/>
      <c r="X349" s="158" t="s">
        <v>194</v>
      </c>
      <c r="Y349" s="158" t="s">
        <v>195</v>
      </c>
      <c r="Z349" s="147"/>
      <c r="AA349" s="147"/>
      <c r="AB349" s="147"/>
      <c r="AC349" s="147"/>
      <c r="AD349" s="147"/>
      <c r="AE349" s="147"/>
      <c r="AF349" s="147"/>
      <c r="AG349" s="147" t="s">
        <v>196</v>
      </c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2" x14ac:dyDescent="0.2">
      <c r="A350" s="154"/>
      <c r="B350" s="155"/>
      <c r="C350" s="183" t="s">
        <v>470</v>
      </c>
      <c r="D350" s="160"/>
      <c r="E350" s="161"/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200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">
      <c r="A351" s="154"/>
      <c r="B351" s="155"/>
      <c r="C351" s="183" t="s">
        <v>471</v>
      </c>
      <c r="D351" s="160"/>
      <c r="E351" s="161">
        <v>5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200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2" x14ac:dyDescent="0.2">
      <c r="A352" s="154"/>
      <c r="B352" s="155"/>
      <c r="C352" s="245"/>
      <c r="D352" s="246"/>
      <c r="E352" s="246"/>
      <c r="F352" s="246"/>
      <c r="G352" s="246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201</v>
      </c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x14ac:dyDescent="0.2">
      <c r="A353" s="165" t="s">
        <v>187</v>
      </c>
      <c r="B353" s="166" t="s">
        <v>118</v>
      </c>
      <c r="C353" s="181" t="s">
        <v>119</v>
      </c>
      <c r="D353" s="167"/>
      <c r="E353" s="168"/>
      <c r="F353" s="169"/>
      <c r="G353" s="169">
        <f>SUMIF(AG354:AG406,"&lt;&gt;NOR",G354:G406)</f>
        <v>0</v>
      </c>
      <c r="H353" s="169"/>
      <c r="I353" s="169">
        <f>SUM(I354:I406)</f>
        <v>0</v>
      </c>
      <c r="J353" s="169"/>
      <c r="K353" s="169">
        <f>SUM(K354:K406)</f>
        <v>0</v>
      </c>
      <c r="L353" s="169"/>
      <c r="M353" s="169">
        <f>SUM(M354:M406)</f>
        <v>0</v>
      </c>
      <c r="N353" s="168"/>
      <c r="O353" s="168">
        <f>SUM(O354:O406)</f>
        <v>0.03</v>
      </c>
      <c r="P353" s="168"/>
      <c r="Q353" s="168">
        <f>SUM(Q354:Q406)</f>
        <v>47.73</v>
      </c>
      <c r="R353" s="169"/>
      <c r="S353" s="169"/>
      <c r="T353" s="170"/>
      <c r="U353" s="164"/>
      <c r="V353" s="164">
        <f>SUM(V354:V406)</f>
        <v>45.74</v>
      </c>
      <c r="W353" s="164"/>
      <c r="X353" s="164"/>
      <c r="Y353" s="164"/>
      <c r="AG353" t="s">
        <v>188</v>
      </c>
    </row>
    <row r="354" spans="1:60" ht="22.5" outlineLevel="1" x14ac:dyDescent="0.2">
      <c r="A354" s="172">
        <v>68</v>
      </c>
      <c r="B354" s="173" t="s">
        <v>472</v>
      </c>
      <c r="C354" s="182" t="s">
        <v>473</v>
      </c>
      <c r="D354" s="174" t="s">
        <v>191</v>
      </c>
      <c r="E354" s="175">
        <v>18.02375</v>
      </c>
      <c r="F354" s="176"/>
      <c r="G354" s="177">
        <f>ROUND(E354*F354,2)</f>
        <v>0</v>
      </c>
      <c r="H354" s="176"/>
      <c r="I354" s="177">
        <f>ROUND(E354*H354,2)</f>
        <v>0</v>
      </c>
      <c r="J354" s="176"/>
      <c r="K354" s="177">
        <f>ROUND(E354*J354,2)</f>
        <v>0</v>
      </c>
      <c r="L354" s="177">
        <v>21</v>
      </c>
      <c r="M354" s="177">
        <f>G354*(1+L354/100)</f>
        <v>0</v>
      </c>
      <c r="N354" s="175">
        <v>1.33E-3</v>
      </c>
      <c r="O354" s="175">
        <f>ROUND(E354*N354,2)</f>
        <v>0.02</v>
      </c>
      <c r="P354" s="175">
        <v>2.27</v>
      </c>
      <c r="Q354" s="175">
        <f>ROUND(E354*P354,2)</f>
        <v>40.909999999999997</v>
      </c>
      <c r="R354" s="177" t="s">
        <v>474</v>
      </c>
      <c r="S354" s="177" t="s">
        <v>193</v>
      </c>
      <c r="T354" s="178" t="s">
        <v>193</v>
      </c>
      <c r="U354" s="158">
        <v>1.5860000000000001</v>
      </c>
      <c r="V354" s="158">
        <f>ROUND(E354*U354,2)</f>
        <v>28.59</v>
      </c>
      <c r="W354" s="158"/>
      <c r="X354" s="158" t="s">
        <v>194</v>
      </c>
      <c r="Y354" s="158" t="s">
        <v>195</v>
      </c>
      <c r="Z354" s="147"/>
      <c r="AA354" s="147"/>
      <c r="AB354" s="147"/>
      <c r="AC354" s="147"/>
      <c r="AD354" s="147"/>
      <c r="AE354" s="147"/>
      <c r="AF354" s="147"/>
      <c r="AG354" s="147" t="s">
        <v>196</v>
      </c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ht="22.5" outlineLevel="2" x14ac:dyDescent="0.2">
      <c r="A355" s="154"/>
      <c r="B355" s="155"/>
      <c r="C355" s="251" t="s">
        <v>475</v>
      </c>
      <c r="D355" s="252"/>
      <c r="E355" s="252"/>
      <c r="F355" s="252"/>
      <c r="G355" s="252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198</v>
      </c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79" t="str">
        <f>C355</f>
        <v>nebo vybourání otvorů průřezové plochy přes 4 m2 ve zdivu nadzákladovém, včetně pomocného lešení o výšce podlahy do 1900 mm a pro zatížení do 1,5 kPa  (150 kg/m2),</v>
      </c>
      <c r="BB355" s="147"/>
      <c r="BC355" s="147"/>
      <c r="BD355" s="147"/>
      <c r="BE355" s="147"/>
      <c r="BF355" s="147"/>
      <c r="BG355" s="147"/>
      <c r="BH355" s="147"/>
    </row>
    <row r="356" spans="1:60" outlineLevel="2" x14ac:dyDescent="0.2">
      <c r="A356" s="154"/>
      <c r="B356" s="155"/>
      <c r="C356" s="183" t="s">
        <v>245</v>
      </c>
      <c r="D356" s="160"/>
      <c r="E356" s="161"/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200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3" t="s">
        <v>476</v>
      </c>
      <c r="D357" s="160"/>
      <c r="E357" s="161">
        <v>6.9457500000000003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200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">
      <c r="A358" s="154"/>
      <c r="B358" s="155"/>
      <c r="C358" s="183" t="s">
        <v>477</v>
      </c>
      <c r="D358" s="160"/>
      <c r="E358" s="161">
        <v>7.67</v>
      </c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200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83" t="s">
        <v>478</v>
      </c>
      <c r="D359" s="160"/>
      <c r="E359" s="161">
        <v>0.224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200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83" t="s">
        <v>479</v>
      </c>
      <c r="D360" s="160"/>
      <c r="E360" s="161">
        <v>0.224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200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ht="22.5" outlineLevel="3" x14ac:dyDescent="0.2">
      <c r="A361" s="154"/>
      <c r="B361" s="155"/>
      <c r="C361" s="183" t="s">
        <v>480</v>
      </c>
      <c r="D361" s="160"/>
      <c r="E361" s="161">
        <v>2.96</v>
      </c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200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2" x14ac:dyDescent="0.2">
      <c r="A362" s="154"/>
      <c r="B362" s="155"/>
      <c r="C362" s="245"/>
      <c r="D362" s="246"/>
      <c r="E362" s="246"/>
      <c r="F362" s="246"/>
      <c r="G362" s="246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201</v>
      </c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1" x14ac:dyDescent="0.2">
      <c r="A363" s="172">
        <v>69</v>
      </c>
      <c r="B363" s="173" t="s">
        <v>481</v>
      </c>
      <c r="C363" s="182" t="s">
        <v>482</v>
      </c>
      <c r="D363" s="174" t="s">
        <v>243</v>
      </c>
      <c r="E363" s="175">
        <v>10.635</v>
      </c>
      <c r="F363" s="176"/>
      <c r="G363" s="177">
        <f>ROUND(E363*F363,2)</f>
        <v>0</v>
      </c>
      <c r="H363" s="176"/>
      <c r="I363" s="177">
        <f>ROUND(E363*H363,2)</f>
        <v>0</v>
      </c>
      <c r="J363" s="176"/>
      <c r="K363" s="177">
        <f>ROUND(E363*J363,2)</f>
        <v>0</v>
      </c>
      <c r="L363" s="177">
        <v>21</v>
      </c>
      <c r="M363" s="177">
        <f>G363*(1+L363/100)</f>
        <v>0</v>
      </c>
      <c r="N363" s="175">
        <v>6.7000000000000002E-4</v>
      </c>
      <c r="O363" s="175">
        <f>ROUND(E363*N363,2)</f>
        <v>0.01</v>
      </c>
      <c r="P363" s="175">
        <v>0.31900000000000001</v>
      </c>
      <c r="Q363" s="175">
        <f>ROUND(E363*P363,2)</f>
        <v>3.39</v>
      </c>
      <c r="R363" s="177" t="s">
        <v>474</v>
      </c>
      <c r="S363" s="177" t="s">
        <v>193</v>
      </c>
      <c r="T363" s="178" t="s">
        <v>193</v>
      </c>
      <c r="U363" s="158">
        <v>0.317</v>
      </c>
      <c r="V363" s="158">
        <f>ROUND(E363*U363,2)</f>
        <v>3.37</v>
      </c>
      <c r="W363" s="158"/>
      <c r="X363" s="158" t="s">
        <v>194</v>
      </c>
      <c r="Y363" s="158" t="s">
        <v>195</v>
      </c>
      <c r="Z363" s="147"/>
      <c r="AA363" s="147"/>
      <c r="AB363" s="147"/>
      <c r="AC363" s="147"/>
      <c r="AD363" s="147"/>
      <c r="AE363" s="147"/>
      <c r="AF363" s="147"/>
      <c r="AG363" s="147" t="s">
        <v>196</v>
      </c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ht="22.5" outlineLevel="2" x14ac:dyDescent="0.2">
      <c r="A364" s="154"/>
      <c r="B364" s="155"/>
      <c r="C364" s="251" t="s">
        <v>483</v>
      </c>
      <c r="D364" s="252"/>
      <c r="E364" s="252"/>
      <c r="F364" s="252"/>
      <c r="G364" s="252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198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79" t="str">
        <f>C364</f>
        <v>nebo vybourání otvorů průřezové plochy přes 4 m2 v příčkách, včetně pomocného lešení o výšce podlahy do 1900 mm a pro zatížení do 1,5 kPa  (150 kg/m2),</v>
      </c>
      <c r="BB364" s="147"/>
      <c r="BC364" s="147"/>
      <c r="BD364" s="147"/>
      <c r="BE364" s="147"/>
      <c r="BF364" s="147"/>
      <c r="BG364" s="147"/>
      <c r="BH364" s="147"/>
    </row>
    <row r="365" spans="1:60" outlineLevel="2" x14ac:dyDescent="0.2">
      <c r="A365" s="154"/>
      <c r="B365" s="155"/>
      <c r="C365" s="183" t="s">
        <v>484</v>
      </c>
      <c r="D365" s="160"/>
      <c r="E365" s="161">
        <v>13.635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200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">
      <c r="A366" s="154"/>
      <c r="B366" s="155"/>
      <c r="C366" s="183" t="s">
        <v>485</v>
      </c>
      <c r="D366" s="160"/>
      <c r="E366" s="161">
        <v>-3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200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2" x14ac:dyDescent="0.2">
      <c r="A367" s="154"/>
      <c r="B367" s="155"/>
      <c r="C367" s="245"/>
      <c r="D367" s="246"/>
      <c r="E367" s="246"/>
      <c r="F367" s="246"/>
      <c r="G367" s="246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201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1" x14ac:dyDescent="0.2">
      <c r="A368" s="172">
        <v>70</v>
      </c>
      <c r="B368" s="173" t="s">
        <v>486</v>
      </c>
      <c r="C368" s="182" t="s">
        <v>487</v>
      </c>
      <c r="D368" s="174" t="s">
        <v>255</v>
      </c>
      <c r="E368" s="175">
        <v>2</v>
      </c>
      <c r="F368" s="176"/>
      <c r="G368" s="177">
        <f>ROUND(E368*F368,2)</f>
        <v>0</v>
      </c>
      <c r="H368" s="176"/>
      <c r="I368" s="177">
        <f>ROUND(E368*H368,2)</f>
        <v>0</v>
      </c>
      <c r="J368" s="176"/>
      <c r="K368" s="177">
        <f>ROUND(E368*J368,2)</f>
        <v>0</v>
      </c>
      <c r="L368" s="177">
        <v>21</v>
      </c>
      <c r="M368" s="177">
        <f>G368*(1+L368/100)</f>
        <v>0</v>
      </c>
      <c r="N368" s="175">
        <v>0</v>
      </c>
      <c r="O368" s="175">
        <f>ROUND(E368*N368,2)</f>
        <v>0</v>
      </c>
      <c r="P368" s="175">
        <v>0</v>
      </c>
      <c r="Q368" s="175">
        <f>ROUND(E368*P368,2)</f>
        <v>0</v>
      </c>
      <c r="R368" s="177" t="s">
        <v>474</v>
      </c>
      <c r="S368" s="177" t="s">
        <v>193</v>
      </c>
      <c r="T368" s="178" t="s">
        <v>193</v>
      </c>
      <c r="U368" s="158">
        <v>0.05</v>
      </c>
      <c r="V368" s="158">
        <f>ROUND(E368*U368,2)</f>
        <v>0.1</v>
      </c>
      <c r="W368" s="158"/>
      <c r="X368" s="158" t="s">
        <v>194</v>
      </c>
      <c r="Y368" s="158" t="s">
        <v>195</v>
      </c>
      <c r="Z368" s="147"/>
      <c r="AA368" s="147"/>
      <c r="AB368" s="147"/>
      <c r="AC368" s="147"/>
      <c r="AD368" s="147"/>
      <c r="AE368" s="147"/>
      <c r="AF368" s="147"/>
      <c r="AG368" s="147" t="s">
        <v>196</v>
      </c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2" x14ac:dyDescent="0.2">
      <c r="A369" s="154"/>
      <c r="B369" s="155"/>
      <c r="C369" s="251" t="s">
        <v>488</v>
      </c>
      <c r="D369" s="252"/>
      <c r="E369" s="252"/>
      <c r="F369" s="252"/>
      <c r="G369" s="252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198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2" x14ac:dyDescent="0.2">
      <c r="A370" s="154"/>
      <c r="B370" s="155"/>
      <c r="C370" s="245"/>
      <c r="D370" s="246"/>
      <c r="E370" s="246"/>
      <c r="F370" s="246"/>
      <c r="G370" s="246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201</v>
      </c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1" x14ac:dyDescent="0.2">
      <c r="A371" s="172">
        <v>71</v>
      </c>
      <c r="B371" s="173" t="s">
        <v>489</v>
      </c>
      <c r="C371" s="182" t="s">
        <v>490</v>
      </c>
      <c r="D371" s="174" t="s">
        <v>243</v>
      </c>
      <c r="E371" s="175">
        <v>0.95</v>
      </c>
      <c r="F371" s="176"/>
      <c r="G371" s="177">
        <f>ROUND(E371*F371,2)</f>
        <v>0</v>
      </c>
      <c r="H371" s="176"/>
      <c r="I371" s="177">
        <f>ROUND(E371*H371,2)</f>
        <v>0</v>
      </c>
      <c r="J371" s="176"/>
      <c r="K371" s="177">
        <f>ROUND(E371*J371,2)</f>
        <v>0</v>
      </c>
      <c r="L371" s="177">
        <v>21</v>
      </c>
      <c r="M371" s="177">
        <f>G371*(1+L371/100)</f>
        <v>0</v>
      </c>
      <c r="N371" s="175">
        <v>9.2000000000000003E-4</v>
      </c>
      <c r="O371" s="175">
        <f>ROUND(E371*N371,2)</f>
        <v>0</v>
      </c>
      <c r="P371" s="175">
        <v>2.7E-2</v>
      </c>
      <c r="Q371" s="175">
        <f>ROUND(E371*P371,2)</f>
        <v>0.03</v>
      </c>
      <c r="R371" s="177" t="s">
        <v>474</v>
      </c>
      <c r="S371" s="177" t="s">
        <v>193</v>
      </c>
      <c r="T371" s="178" t="s">
        <v>193</v>
      </c>
      <c r="U371" s="158">
        <v>0.26300000000000001</v>
      </c>
      <c r="V371" s="158">
        <f>ROUND(E371*U371,2)</f>
        <v>0.25</v>
      </c>
      <c r="W371" s="158"/>
      <c r="X371" s="158" t="s">
        <v>194</v>
      </c>
      <c r="Y371" s="158" t="s">
        <v>195</v>
      </c>
      <c r="Z371" s="147"/>
      <c r="AA371" s="147"/>
      <c r="AB371" s="147"/>
      <c r="AC371" s="147"/>
      <c r="AD371" s="147"/>
      <c r="AE371" s="147"/>
      <c r="AF371" s="147"/>
      <c r="AG371" s="147" t="s">
        <v>196</v>
      </c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2" x14ac:dyDescent="0.2">
      <c r="A372" s="154"/>
      <c r="B372" s="155"/>
      <c r="C372" s="251" t="s">
        <v>491</v>
      </c>
      <c r="D372" s="252"/>
      <c r="E372" s="252"/>
      <c r="F372" s="252"/>
      <c r="G372" s="252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198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2" x14ac:dyDescent="0.2">
      <c r="A373" s="154"/>
      <c r="B373" s="155"/>
      <c r="C373" s="183" t="s">
        <v>492</v>
      </c>
      <c r="D373" s="160"/>
      <c r="E373" s="161"/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200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3" x14ac:dyDescent="0.2">
      <c r="A374" s="154"/>
      <c r="B374" s="155"/>
      <c r="C374" s="183" t="s">
        <v>493</v>
      </c>
      <c r="D374" s="160"/>
      <c r="E374" s="161">
        <v>0.95</v>
      </c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200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2" x14ac:dyDescent="0.2">
      <c r="A375" s="154"/>
      <c r="B375" s="155"/>
      <c r="C375" s="245"/>
      <c r="D375" s="246"/>
      <c r="E375" s="246"/>
      <c r="F375" s="246"/>
      <c r="G375" s="246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201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1" x14ac:dyDescent="0.2">
      <c r="A376" s="172">
        <v>72</v>
      </c>
      <c r="B376" s="173" t="s">
        <v>494</v>
      </c>
      <c r="C376" s="182" t="s">
        <v>495</v>
      </c>
      <c r="D376" s="174" t="s">
        <v>243</v>
      </c>
      <c r="E376" s="175">
        <v>3</v>
      </c>
      <c r="F376" s="176"/>
      <c r="G376" s="177">
        <f>ROUND(E376*F376,2)</f>
        <v>0</v>
      </c>
      <c r="H376" s="176"/>
      <c r="I376" s="177">
        <f>ROUND(E376*H376,2)</f>
        <v>0</v>
      </c>
      <c r="J376" s="176"/>
      <c r="K376" s="177">
        <f>ROUND(E376*J376,2)</f>
        <v>0</v>
      </c>
      <c r="L376" s="177">
        <v>21</v>
      </c>
      <c r="M376" s="177">
        <f>G376*(1+L376/100)</f>
        <v>0</v>
      </c>
      <c r="N376" s="175">
        <v>1E-3</v>
      </c>
      <c r="O376" s="175">
        <f>ROUND(E376*N376,2)</f>
        <v>0</v>
      </c>
      <c r="P376" s="175">
        <v>6.7000000000000004E-2</v>
      </c>
      <c r="Q376" s="175">
        <f>ROUND(E376*P376,2)</f>
        <v>0.2</v>
      </c>
      <c r="R376" s="177" t="s">
        <v>474</v>
      </c>
      <c r="S376" s="177" t="s">
        <v>193</v>
      </c>
      <c r="T376" s="178" t="s">
        <v>193</v>
      </c>
      <c r="U376" s="158">
        <v>0.53300000000000003</v>
      </c>
      <c r="V376" s="158">
        <f>ROUND(E376*U376,2)</f>
        <v>1.6</v>
      </c>
      <c r="W376" s="158"/>
      <c r="X376" s="158" t="s">
        <v>194</v>
      </c>
      <c r="Y376" s="158" t="s">
        <v>195</v>
      </c>
      <c r="Z376" s="147"/>
      <c r="AA376" s="147"/>
      <c r="AB376" s="147"/>
      <c r="AC376" s="147"/>
      <c r="AD376" s="147"/>
      <c r="AE376" s="147"/>
      <c r="AF376" s="147"/>
      <c r="AG376" s="147" t="s">
        <v>196</v>
      </c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2" x14ac:dyDescent="0.2">
      <c r="A377" s="154"/>
      <c r="B377" s="155"/>
      <c r="C377" s="251" t="s">
        <v>491</v>
      </c>
      <c r="D377" s="252"/>
      <c r="E377" s="252"/>
      <c r="F377" s="252"/>
      <c r="G377" s="252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198</v>
      </c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2" x14ac:dyDescent="0.2">
      <c r="A378" s="154"/>
      <c r="B378" s="155"/>
      <c r="C378" s="183" t="s">
        <v>496</v>
      </c>
      <c r="D378" s="160"/>
      <c r="E378" s="161">
        <v>3</v>
      </c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200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2" x14ac:dyDescent="0.2">
      <c r="A379" s="154"/>
      <c r="B379" s="155"/>
      <c r="C379" s="245"/>
      <c r="D379" s="246"/>
      <c r="E379" s="246"/>
      <c r="F379" s="246"/>
      <c r="G379" s="246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201</v>
      </c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ht="33.75" outlineLevel="1" x14ac:dyDescent="0.2">
      <c r="A380" s="172">
        <v>73</v>
      </c>
      <c r="B380" s="173" t="s">
        <v>497</v>
      </c>
      <c r="C380" s="182" t="s">
        <v>498</v>
      </c>
      <c r="D380" s="174" t="s">
        <v>243</v>
      </c>
      <c r="E380" s="175">
        <v>2.2000000000000002</v>
      </c>
      <c r="F380" s="176"/>
      <c r="G380" s="177">
        <f>ROUND(E380*F380,2)</f>
        <v>0</v>
      </c>
      <c r="H380" s="176"/>
      <c r="I380" s="177">
        <f>ROUND(E380*H380,2)</f>
        <v>0</v>
      </c>
      <c r="J380" s="176"/>
      <c r="K380" s="177">
        <f>ROUND(E380*J380,2)</f>
        <v>0</v>
      </c>
      <c r="L380" s="177">
        <v>21</v>
      </c>
      <c r="M380" s="177">
        <f>G380*(1+L380/100)</f>
        <v>0</v>
      </c>
      <c r="N380" s="175">
        <v>1E-3</v>
      </c>
      <c r="O380" s="175">
        <f>ROUND(E380*N380,2)</f>
        <v>0</v>
      </c>
      <c r="P380" s="175">
        <v>6.3E-2</v>
      </c>
      <c r="Q380" s="175">
        <f>ROUND(E380*P380,2)</f>
        <v>0.14000000000000001</v>
      </c>
      <c r="R380" s="177" t="s">
        <v>474</v>
      </c>
      <c r="S380" s="177" t="s">
        <v>193</v>
      </c>
      <c r="T380" s="178" t="s">
        <v>193</v>
      </c>
      <c r="U380" s="158">
        <v>0.71799999999999997</v>
      </c>
      <c r="V380" s="158">
        <f>ROUND(E380*U380,2)</f>
        <v>1.58</v>
      </c>
      <c r="W380" s="158"/>
      <c r="X380" s="158" t="s">
        <v>194</v>
      </c>
      <c r="Y380" s="158" t="s">
        <v>195</v>
      </c>
      <c r="Z380" s="147"/>
      <c r="AA380" s="147"/>
      <c r="AB380" s="147"/>
      <c r="AC380" s="147"/>
      <c r="AD380" s="147"/>
      <c r="AE380" s="147"/>
      <c r="AF380" s="147"/>
      <c r="AG380" s="147" t="s">
        <v>196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2" x14ac:dyDescent="0.2">
      <c r="A381" s="154"/>
      <c r="B381" s="155"/>
      <c r="C381" s="183" t="s">
        <v>499</v>
      </c>
      <c r="D381" s="160"/>
      <c r="E381" s="161">
        <v>2.2000000000000002</v>
      </c>
      <c r="F381" s="158"/>
      <c r="G381" s="158"/>
      <c r="H381" s="158"/>
      <c r="I381" s="158"/>
      <c r="J381" s="158"/>
      <c r="K381" s="158"/>
      <c r="L381" s="158"/>
      <c r="M381" s="158"/>
      <c r="N381" s="157"/>
      <c r="O381" s="157"/>
      <c r="P381" s="157"/>
      <c r="Q381" s="157"/>
      <c r="R381" s="158"/>
      <c r="S381" s="158"/>
      <c r="T381" s="158"/>
      <c r="U381" s="158"/>
      <c r="V381" s="158"/>
      <c r="W381" s="158"/>
      <c r="X381" s="158"/>
      <c r="Y381" s="158"/>
      <c r="Z381" s="147"/>
      <c r="AA381" s="147"/>
      <c r="AB381" s="147"/>
      <c r="AC381" s="147"/>
      <c r="AD381" s="147"/>
      <c r="AE381" s="147"/>
      <c r="AF381" s="147"/>
      <c r="AG381" s="147" t="s">
        <v>200</v>
      </c>
      <c r="AH381" s="147">
        <v>0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245"/>
      <c r="D382" s="246"/>
      <c r="E382" s="246"/>
      <c r="F382" s="246"/>
      <c r="G382" s="246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201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ht="22.5" outlineLevel="1" x14ac:dyDescent="0.2">
      <c r="A383" s="172">
        <v>74</v>
      </c>
      <c r="B383" s="173" t="s">
        <v>500</v>
      </c>
      <c r="C383" s="182" t="s">
        <v>501</v>
      </c>
      <c r="D383" s="174" t="s">
        <v>191</v>
      </c>
      <c r="E383" s="175">
        <v>0.28799999999999998</v>
      </c>
      <c r="F383" s="176"/>
      <c r="G383" s="177">
        <f>ROUND(E383*F383,2)</f>
        <v>0</v>
      </c>
      <c r="H383" s="176"/>
      <c r="I383" s="177">
        <f>ROUND(E383*H383,2)</f>
        <v>0</v>
      </c>
      <c r="J383" s="176"/>
      <c r="K383" s="177">
        <f>ROUND(E383*J383,2)</f>
        <v>0</v>
      </c>
      <c r="L383" s="177">
        <v>21</v>
      </c>
      <c r="M383" s="177">
        <f>G383*(1+L383/100)</f>
        <v>0</v>
      </c>
      <c r="N383" s="175">
        <v>0</v>
      </c>
      <c r="O383" s="175">
        <f>ROUND(E383*N383,2)</f>
        <v>0</v>
      </c>
      <c r="P383" s="175">
        <v>2.4</v>
      </c>
      <c r="Q383" s="175">
        <f>ROUND(E383*P383,2)</f>
        <v>0.69</v>
      </c>
      <c r="R383" s="177" t="s">
        <v>474</v>
      </c>
      <c r="S383" s="177" t="s">
        <v>193</v>
      </c>
      <c r="T383" s="178" t="s">
        <v>193</v>
      </c>
      <c r="U383" s="158">
        <v>14.331</v>
      </c>
      <c r="V383" s="158">
        <f>ROUND(E383*U383,2)</f>
        <v>4.13</v>
      </c>
      <c r="W383" s="158"/>
      <c r="X383" s="158" t="s">
        <v>194</v>
      </c>
      <c r="Y383" s="158" t="s">
        <v>195</v>
      </c>
      <c r="Z383" s="147"/>
      <c r="AA383" s="147"/>
      <c r="AB383" s="147"/>
      <c r="AC383" s="147"/>
      <c r="AD383" s="147"/>
      <c r="AE383" s="147"/>
      <c r="AF383" s="147"/>
      <c r="AG383" s="147" t="s">
        <v>196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2" x14ac:dyDescent="0.2">
      <c r="A384" s="154"/>
      <c r="B384" s="155"/>
      <c r="C384" s="251" t="s">
        <v>502</v>
      </c>
      <c r="D384" s="252"/>
      <c r="E384" s="252"/>
      <c r="F384" s="252"/>
      <c r="G384" s="252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198</v>
      </c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2" x14ac:dyDescent="0.2">
      <c r="A385" s="154"/>
      <c r="B385" s="155"/>
      <c r="C385" s="183" t="s">
        <v>503</v>
      </c>
      <c r="D385" s="160"/>
      <c r="E385" s="161"/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200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83" t="s">
        <v>504</v>
      </c>
      <c r="D386" s="160"/>
      <c r="E386" s="161">
        <v>0.28799999999999998</v>
      </c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200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2" x14ac:dyDescent="0.2">
      <c r="A387" s="154"/>
      <c r="B387" s="155"/>
      <c r="C387" s="245"/>
      <c r="D387" s="246"/>
      <c r="E387" s="246"/>
      <c r="F387" s="246"/>
      <c r="G387" s="246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201</v>
      </c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ht="22.5" outlineLevel="1" x14ac:dyDescent="0.2">
      <c r="A388" s="172">
        <v>75</v>
      </c>
      <c r="B388" s="173" t="s">
        <v>505</v>
      </c>
      <c r="C388" s="182" t="s">
        <v>506</v>
      </c>
      <c r="D388" s="174" t="s">
        <v>243</v>
      </c>
      <c r="E388" s="175">
        <v>20.414999999999999</v>
      </c>
      <c r="F388" s="176"/>
      <c r="G388" s="177">
        <f>ROUND(E388*F388,2)</f>
        <v>0</v>
      </c>
      <c r="H388" s="176"/>
      <c r="I388" s="177">
        <f>ROUND(E388*H388,2)</f>
        <v>0</v>
      </c>
      <c r="J388" s="176"/>
      <c r="K388" s="177">
        <f>ROUND(E388*J388,2)</f>
        <v>0</v>
      </c>
      <c r="L388" s="177">
        <v>21</v>
      </c>
      <c r="M388" s="177">
        <f>G388*(1+L388/100)</f>
        <v>0</v>
      </c>
      <c r="N388" s="175">
        <v>0</v>
      </c>
      <c r="O388" s="175">
        <f>ROUND(E388*N388,2)</f>
        <v>0</v>
      </c>
      <c r="P388" s="175">
        <v>6.8000000000000005E-2</v>
      </c>
      <c r="Q388" s="175">
        <f>ROUND(E388*P388,2)</f>
        <v>1.39</v>
      </c>
      <c r="R388" s="177" t="s">
        <v>474</v>
      </c>
      <c r="S388" s="177" t="s">
        <v>193</v>
      </c>
      <c r="T388" s="178" t="s">
        <v>193</v>
      </c>
      <c r="U388" s="158">
        <v>0.3</v>
      </c>
      <c r="V388" s="158">
        <f>ROUND(E388*U388,2)</f>
        <v>6.12</v>
      </c>
      <c r="W388" s="158"/>
      <c r="X388" s="158" t="s">
        <v>194</v>
      </c>
      <c r="Y388" s="158" t="s">
        <v>195</v>
      </c>
      <c r="Z388" s="147"/>
      <c r="AA388" s="147"/>
      <c r="AB388" s="147"/>
      <c r="AC388" s="147"/>
      <c r="AD388" s="147"/>
      <c r="AE388" s="147"/>
      <c r="AF388" s="147"/>
      <c r="AG388" s="147" t="s">
        <v>196</v>
      </c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2" x14ac:dyDescent="0.2">
      <c r="A389" s="154"/>
      <c r="B389" s="155"/>
      <c r="C389" s="251" t="s">
        <v>507</v>
      </c>
      <c r="D389" s="252"/>
      <c r="E389" s="252"/>
      <c r="F389" s="252"/>
      <c r="G389" s="252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198</v>
      </c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2" x14ac:dyDescent="0.2">
      <c r="A390" s="154"/>
      <c r="B390" s="155"/>
      <c r="C390" s="183" t="s">
        <v>508</v>
      </c>
      <c r="D390" s="160"/>
      <c r="E390" s="161">
        <v>8.6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200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">
      <c r="A391" s="154"/>
      <c r="B391" s="155"/>
      <c r="C391" s="183" t="s">
        <v>509</v>
      </c>
      <c r="D391" s="160"/>
      <c r="E391" s="161">
        <v>-1.365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200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83" t="s">
        <v>510</v>
      </c>
      <c r="D392" s="160"/>
      <c r="E392" s="161">
        <v>9.76</v>
      </c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200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83" t="s">
        <v>511</v>
      </c>
      <c r="D393" s="160"/>
      <c r="E393" s="161">
        <v>-4.9349999999999996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200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">
      <c r="A394" s="154"/>
      <c r="B394" s="155"/>
      <c r="C394" s="183" t="s">
        <v>512</v>
      </c>
      <c r="D394" s="160"/>
      <c r="E394" s="161">
        <v>9.7200000000000006</v>
      </c>
      <c r="F394" s="158"/>
      <c r="G394" s="158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200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183" t="s">
        <v>509</v>
      </c>
      <c r="D395" s="160"/>
      <c r="E395" s="161">
        <v>-1.365</v>
      </c>
      <c r="F395" s="158"/>
      <c r="G395" s="158"/>
      <c r="H395" s="158"/>
      <c r="I395" s="158"/>
      <c r="J395" s="158"/>
      <c r="K395" s="158"/>
      <c r="L395" s="158"/>
      <c r="M395" s="158"/>
      <c r="N395" s="157"/>
      <c r="O395" s="157"/>
      <c r="P395" s="157"/>
      <c r="Q395" s="157"/>
      <c r="R395" s="158"/>
      <c r="S395" s="158"/>
      <c r="T395" s="158"/>
      <c r="U395" s="158"/>
      <c r="V395" s="158"/>
      <c r="W395" s="158"/>
      <c r="X395" s="158"/>
      <c r="Y395" s="158"/>
      <c r="Z395" s="147"/>
      <c r="AA395" s="147"/>
      <c r="AB395" s="147"/>
      <c r="AC395" s="147"/>
      <c r="AD395" s="147"/>
      <c r="AE395" s="147"/>
      <c r="AF395" s="147"/>
      <c r="AG395" s="147" t="s">
        <v>200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2" x14ac:dyDescent="0.2">
      <c r="A396" s="154"/>
      <c r="B396" s="155"/>
      <c r="C396" s="245"/>
      <c r="D396" s="246"/>
      <c r="E396" s="246"/>
      <c r="F396" s="246"/>
      <c r="G396" s="246"/>
      <c r="H396" s="158"/>
      <c r="I396" s="158"/>
      <c r="J396" s="158"/>
      <c r="K396" s="158"/>
      <c r="L396" s="158"/>
      <c r="M396" s="158"/>
      <c r="N396" s="157"/>
      <c r="O396" s="157"/>
      <c r="P396" s="157"/>
      <c r="Q396" s="157"/>
      <c r="R396" s="158"/>
      <c r="S396" s="158"/>
      <c r="T396" s="158"/>
      <c r="U396" s="158"/>
      <c r="V396" s="158"/>
      <c r="W396" s="158"/>
      <c r="X396" s="158"/>
      <c r="Y396" s="158"/>
      <c r="Z396" s="147"/>
      <c r="AA396" s="147"/>
      <c r="AB396" s="147"/>
      <c r="AC396" s="147"/>
      <c r="AD396" s="147"/>
      <c r="AE396" s="147"/>
      <c r="AF396" s="147"/>
      <c r="AG396" s="147" t="s">
        <v>201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72">
        <v>76</v>
      </c>
      <c r="B397" s="173" t="s">
        <v>513</v>
      </c>
      <c r="C397" s="182" t="s">
        <v>514</v>
      </c>
      <c r="D397" s="174" t="s">
        <v>243</v>
      </c>
      <c r="E397" s="175">
        <v>48.752000000000002</v>
      </c>
      <c r="F397" s="176"/>
      <c r="G397" s="177">
        <f>ROUND(E397*F397,2)</f>
        <v>0</v>
      </c>
      <c r="H397" s="176"/>
      <c r="I397" s="177">
        <f>ROUND(E397*H397,2)</f>
        <v>0</v>
      </c>
      <c r="J397" s="176"/>
      <c r="K397" s="177">
        <f>ROUND(E397*J397,2)</f>
        <v>0</v>
      </c>
      <c r="L397" s="177">
        <v>21</v>
      </c>
      <c r="M397" s="177">
        <f>G397*(1+L397/100)</f>
        <v>0</v>
      </c>
      <c r="N397" s="175">
        <v>0</v>
      </c>
      <c r="O397" s="175">
        <f>ROUND(E397*N397,2)</f>
        <v>0</v>
      </c>
      <c r="P397" s="175">
        <v>0.02</v>
      </c>
      <c r="Q397" s="175">
        <f>ROUND(E397*P397,2)</f>
        <v>0.98</v>
      </c>
      <c r="R397" s="177"/>
      <c r="S397" s="177" t="s">
        <v>256</v>
      </c>
      <c r="T397" s="178" t="s">
        <v>257</v>
      </c>
      <c r="U397" s="158">
        <v>0</v>
      </c>
      <c r="V397" s="158">
        <f>ROUND(E397*U397,2)</f>
        <v>0</v>
      </c>
      <c r="W397" s="158"/>
      <c r="X397" s="158" t="s">
        <v>194</v>
      </c>
      <c r="Y397" s="158" t="s">
        <v>195</v>
      </c>
      <c r="Z397" s="147"/>
      <c r="AA397" s="147"/>
      <c r="AB397" s="147"/>
      <c r="AC397" s="147"/>
      <c r="AD397" s="147"/>
      <c r="AE397" s="147"/>
      <c r="AF397" s="147"/>
      <c r="AG397" s="147" t="s">
        <v>196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2" x14ac:dyDescent="0.2">
      <c r="A398" s="154"/>
      <c r="B398" s="155"/>
      <c r="C398" s="183" t="s">
        <v>515</v>
      </c>
      <c r="D398" s="160"/>
      <c r="E398" s="161"/>
      <c r="F398" s="158"/>
      <c r="G398" s="158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200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3" x14ac:dyDescent="0.2">
      <c r="A399" s="154"/>
      <c r="B399" s="155"/>
      <c r="C399" s="183" t="s">
        <v>516</v>
      </c>
      <c r="D399" s="160"/>
      <c r="E399" s="161">
        <v>4.34</v>
      </c>
      <c r="F399" s="158"/>
      <c r="G399" s="158"/>
      <c r="H399" s="158"/>
      <c r="I399" s="158"/>
      <c r="J399" s="158"/>
      <c r="K399" s="158"/>
      <c r="L399" s="158"/>
      <c r="M399" s="158"/>
      <c r="N399" s="157"/>
      <c r="O399" s="157"/>
      <c r="P399" s="157"/>
      <c r="Q399" s="157"/>
      <c r="R399" s="158"/>
      <c r="S399" s="158"/>
      <c r="T399" s="158"/>
      <c r="U399" s="158"/>
      <c r="V399" s="158"/>
      <c r="W399" s="158"/>
      <c r="X399" s="158"/>
      <c r="Y399" s="158"/>
      <c r="Z399" s="147"/>
      <c r="AA399" s="147"/>
      <c r="AB399" s="147"/>
      <c r="AC399" s="147"/>
      <c r="AD399" s="147"/>
      <c r="AE399" s="147"/>
      <c r="AF399" s="147"/>
      <c r="AG399" s="147" t="s">
        <v>200</v>
      </c>
      <c r="AH399" s="147">
        <v>0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3" x14ac:dyDescent="0.2">
      <c r="A400" s="154"/>
      <c r="B400" s="155"/>
      <c r="C400" s="183" t="s">
        <v>517</v>
      </c>
      <c r="D400" s="160"/>
      <c r="E400" s="161">
        <v>33.35</v>
      </c>
      <c r="F400" s="158"/>
      <c r="G400" s="158"/>
      <c r="H400" s="158"/>
      <c r="I400" s="158"/>
      <c r="J400" s="158"/>
      <c r="K400" s="158"/>
      <c r="L400" s="158"/>
      <c r="M400" s="158"/>
      <c r="N400" s="157"/>
      <c r="O400" s="157"/>
      <c r="P400" s="157"/>
      <c r="Q400" s="157"/>
      <c r="R400" s="158"/>
      <c r="S400" s="158"/>
      <c r="T400" s="158"/>
      <c r="U400" s="158"/>
      <c r="V400" s="158"/>
      <c r="W400" s="158"/>
      <c r="X400" s="158"/>
      <c r="Y400" s="158"/>
      <c r="Z400" s="147"/>
      <c r="AA400" s="147"/>
      <c r="AB400" s="147"/>
      <c r="AC400" s="147"/>
      <c r="AD400" s="147"/>
      <c r="AE400" s="147"/>
      <c r="AF400" s="147"/>
      <c r="AG400" s="147" t="s">
        <v>200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3" x14ac:dyDescent="0.2">
      <c r="A401" s="154"/>
      <c r="B401" s="155"/>
      <c r="C401" s="183" t="s">
        <v>518</v>
      </c>
      <c r="D401" s="160"/>
      <c r="E401" s="161">
        <v>0.90200000000000002</v>
      </c>
      <c r="F401" s="158"/>
      <c r="G401" s="158"/>
      <c r="H401" s="158"/>
      <c r="I401" s="158"/>
      <c r="J401" s="158"/>
      <c r="K401" s="158"/>
      <c r="L401" s="158"/>
      <c r="M401" s="158"/>
      <c r="N401" s="157"/>
      <c r="O401" s="157"/>
      <c r="P401" s="157"/>
      <c r="Q401" s="157"/>
      <c r="R401" s="158"/>
      <c r="S401" s="158"/>
      <c r="T401" s="158"/>
      <c r="U401" s="158"/>
      <c r="V401" s="158"/>
      <c r="W401" s="158"/>
      <c r="X401" s="158"/>
      <c r="Y401" s="158"/>
      <c r="Z401" s="147"/>
      <c r="AA401" s="147"/>
      <c r="AB401" s="147"/>
      <c r="AC401" s="147"/>
      <c r="AD401" s="147"/>
      <c r="AE401" s="147"/>
      <c r="AF401" s="147"/>
      <c r="AG401" s="147" t="s">
        <v>200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3" x14ac:dyDescent="0.2">
      <c r="A402" s="154"/>
      <c r="B402" s="155"/>
      <c r="C402" s="183" t="s">
        <v>519</v>
      </c>
      <c r="D402" s="160"/>
      <c r="E402" s="161">
        <v>6.08</v>
      </c>
      <c r="F402" s="158"/>
      <c r="G402" s="158"/>
      <c r="H402" s="158"/>
      <c r="I402" s="158"/>
      <c r="J402" s="158"/>
      <c r="K402" s="158"/>
      <c r="L402" s="158"/>
      <c r="M402" s="158"/>
      <c r="N402" s="157"/>
      <c r="O402" s="157"/>
      <c r="P402" s="157"/>
      <c r="Q402" s="157"/>
      <c r="R402" s="158"/>
      <c r="S402" s="158"/>
      <c r="T402" s="158"/>
      <c r="U402" s="158"/>
      <c r="V402" s="158"/>
      <c r="W402" s="158"/>
      <c r="X402" s="158"/>
      <c r="Y402" s="158"/>
      <c r="Z402" s="147"/>
      <c r="AA402" s="147"/>
      <c r="AB402" s="147"/>
      <c r="AC402" s="147"/>
      <c r="AD402" s="147"/>
      <c r="AE402" s="147"/>
      <c r="AF402" s="147"/>
      <c r="AG402" s="147" t="s">
        <v>200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183" t="s">
        <v>520</v>
      </c>
      <c r="D403" s="160"/>
      <c r="E403" s="161">
        <v>1.0900000000000001</v>
      </c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200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3" x14ac:dyDescent="0.2">
      <c r="A404" s="154"/>
      <c r="B404" s="155"/>
      <c r="C404" s="183" t="s">
        <v>521</v>
      </c>
      <c r="D404" s="160"/>
      <c r="E404" s="161">
        <v>1.49</v>
      </c>
      <c r="F404" s="158"/>
      <c r="G404" s="158"/>
      <c r="H404" s="158"/>
      <c r="I404" s="158"/>
      <c r="J404" s="158"/>
      <c r="K404" s="158"/>
      <c r="L404" s="158"/>
      <c r="M404" s="158"/>
      <c r="N404" s="157"/>
      <c r="O404" s="157"/>
      <c r="P404" s="157"/>
      <c r="Q404" s="157"/>
      <c r="R404" s="158"/>
      <c r="S404" s="158"/>
      <c r="T404" s="158"/>
      <c r="U404" s="158"/>
      <c r="V404" s="158"/>
      <c r="W404" s="158"/>
      <c r="X404" s="158"/>
      <c r="Y404" s="158"/>
      <c r="Z404" s="147"/>
      <c r="AA404" s="147"/>
      <c r="AB404" s="147"/>
      <c r="AC404" s="147"/>
      <c r="AD404" s="147"/>
      <c r="AE404" s="147"/>
      <c r="AF404" s="147"/>
      <c r="AG404" s="147" t="s">
        <v>200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3" x14ac:dyDescent="0.2">
      <c r="A405" s="154"/>
      <c r="B405" s="155"/>
      <c r="C405" s="183" t="s">
        <v>522</v>
      </c>
      <c r="D405" s="160"/>
      <c r="E405" s="161">
        <v>1.5</v>
      </c>
      <c r="F405" s="158"/>
      <c r="G405" s="158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200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2" x14ac:dyDescent="0.2">
      <c r="A406" s="154"/>
      <c r="B406" s="155"/>
      <c r="C406" s="245"/>
      <c r="D406" s="246"/>
      <c r="E406" s="246"/>
      <c r="F406" s="246"/>
      <c r="G406" s="246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201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x14ac:dyDescent="0.2">
      <c r="A407" s="165" t="s">
        <v>187</v>
      </c>
      <c r="B407" s="166" t="s">
        <v>122</v>
      </c>
      <c r="C407" s="181" t="s">
        <v>123</v>
      </c>
      <c r="D407" s="167"/>
      <c r="E407" s="168"/>
      <c r="F407" s="169"/>
      <c r="G407" s="169">
        <f>SUMIF(AG408:AG410,"&lt;&gt;NOR",G408:G410)</f>
        <v>0</v>
      </c>
      <c r="H407" s="169"/>
      <c r="I407" s="169">
        <f>SUM(I408:I410)</f>
        <v>0</v>
      </c>
      <c r="J407" s="169"/>
      <c r="K407" s="169">
        <f>SUM(K408:K410)</f>
        <v>0</v>
      </c>
      <c r="L407" s="169"/>
      <c r="M407" s="169">
        <f>SUM(M408:M410)</f>
        <v>0</v>
      </c>
      <c r="N407" s="168"/>
      <c r="O407" s="168">
        <f>SUM(O408:O410)</f>
        <v>0</v>
      </c>
      <c r="P407" s="168"/>
      <c r="Q407" s="168">
        <f>SUM(Q408:Q410)</f>
        <v>0</v>
      </c>
      <c r="R407" s="169"/>
      <c r="S407" s="169"/>
      <c r="T407" s="170"/>
      <c r="U407" s="164"/>
      <c r="V407" s="164">
        <f>SUM(V408:V410)</f>
        <v>11.62</v>
      </c>
      <c r="W407" s="164"/>
      <c r="X407" s="164"/>
      <c r="Y407" s="164"/>
      <c r="AG407" t="s">
        <v>188</v>
      </c>
    </row>
    <row r="408" spans="1:60" outlineLevel="1" x14ac:dyDescent="0.2">
      <c r="A408" s="172">
        <v>77</v>
      </c>
      <c r="B408" s="173" t="s">
        <v>523</v>
      </c>
      <c r="C408" s="182" t="s">
        <v>524</v>
      </c>
      <c r="D408" s="174" t="s">
        <v>226</v>
      </c>
      <c r="E408" s="175">
        <v>36.654139999999998</v>
      </c>
      <c r="F408" s="176"/>
      <c r="G408" s="177">
        <f>ROUND(E408*F408,2)</f>
        <v>0</v>
      </c>
      <c r="H408" s="176"/>
      <c r="I408" s="177">
        <f>ROUND(E408*H408,2)</f>
        <v>0</v>
      </c>
      <c r="J408" s="176"/>
      <c r="K408" s="177">
        <f>ROUND(E408*J408,2)</f>
        <v>0</v>
      </c>
      <c r="L408" s="177">
        <v>21</v>
      </c>
      <c r="M408" s="177">
        <f>G408*(1+L408/100)</f>
        <v>0</v>
      </c>
      <c r="N408" s="175">
        <v>0</v>
      </c>
      <c r="O408" s="175">
        <f>ROUND(E408*N408,2)</f>
        <v>0</v>
      </c>
      <c r="P408" s="175">
        <v>0</v>
      </c>
      <c r="Q408" s="175">
        <f>ROUND(E408*P408,2)</f>
        <v>0</v>
      </c>
      <c r="R408" s="177" t="s">
        <v>221</v>
      </c>
      <c r="S408" s="177" t="s">
        <v>193</v>
      </c>
      <c r="T408" s="178" t="s">
        <v>193</v>
      </c>
      <c r="U408" s="158">
        <v>0.317</v>
      </c>
      <c r="V408" s="158">
        <f>ROUND(E408*U408,2)</f>
        <v>11.62</v>
      </c>
      <c r="W408" s="158"/>
      <c r="X408" s="158" t="s">
        <v>525</v>
      </c>
      <c r="Y408" s="158" t="s">
        <v>195</v>
      </c>
      <c r="Z408" s="147"/>
      <c r="AA408" s="147"/>
      <c r="AB408" s="147"/>
      <c r="AC408" s="147"/>
      <c r="AD408" s="147"/>
      <c r="AE408" s="147"/>
      <c r="AF408" s="147"/>
      <c r="AG408" s="147" t="s">
        <v>526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ht="22.5" outlineLevel="2" x14ac:dyDescent="0.2">
      <c r="A409" s="154"/>
      <c r="B409" s="155"/>
      <c r="C409" s="251" t="s">
        <v>527</v>
      </c>
      <c r="D409" s="252"/>
      <c r="E409" s="252"/>
      <c r="F409" s="252"/>
      <c r="G409" s="252"/>
      <c r="H409" s="158"/>
      <c r="I409" s="158"/>
      <c r="J409" s="158"/>
      <c r="K409" s="158"/>
      <c r="L409" s="158"/>
      <c r="M409" s="158"/>
      <c r="N409" s="157"/>
      <c r="O409" s="157"/>
      <c r="P409" s="157"/>
      <c r="Q409" s="157"/>
      <c r="R409" s="158"/>
      <c r="S409" s="158"/>
      <c r="T409" s="158"/>
      <c r="U409" s="158"/>
      <c r="V409" s="158"/>
      <c r="W409" s="158"/>
      <c r="X409" s="158"/>
      <c r="Y409" s="158"/>
      <c r="Z409" s="147"/>
      <c r="AA409" s="147"/>
      <c r="AB409" s="147"/>
      <c r="AC409" s="147"/>
      <c r="AD409" s="147"/>
      <c r="AE409" s="147"/>
      <c r="AF409" s="147"/>
      <c r="AG409" s="147" t="s">
        <v>198</v>
      </c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79" t="str">
        <f>C409</f>
        <v>přesun hmot pro budovy občanské výstavby (JKSO 801), budovy pro bydlení (JKSO 803) budovy pro výrobu a služby (JKSO 812) s nosnou svislou konstrukcí zděnou z cihel nebo tvárnic nebo kovovou</v>
      </c>
      <c r="BB409" s="147"/>
      <c r="BC409" s="147"/>
      <c r="BD409" s="147"/>
      <c r="BE409" s="147"/>
      <c r="BF409" s="147"/>
      <c r="BG409" s="147"/>
      <c r="BH409" s="147"/>
    </row>
    <row r="410" spans="1:60" outlineLevel="2" x14ac:dyDescent="0.2">
      <c r="A410" s="154"/>
      <c r="B410" s="155"/>
      <c r="C410" s="245"/>
      <c r="D410" s="246"/>
      <c r="E410" s="246"/>
      <c r="F410" s="246"/>
      <c r="G410" s="246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201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x14ac:dyDescent="0.2">
      <c r="A411" s="165" t="s">
        <v>187</v>
      </c>
      <c r="B411" s="166" t="s">
        <v>124</v>
      </c>
      <c r="C411" s="181" t="s">
        <v>125</v>
      </c>
      <c r="D411" s="167"/>
      <c r="E411" s="168"/>
      <c r="F411" s="169"/>
      <c r="G411" s="169">
        <f>SUMIF(AG412:AG457,"&lt;&gt;NOR",G412:G457)</f>
        <v>0</v>
      </c>
      <c r="H411" s="169"/>
      <c r="I411" s="169">
        <f>SUM(I412:I457)</f>
        <v>0</v>
      </c>
      <c r="J411" s="169"/>
      <c r="K411" s="169">
        <f>SUM(K412:K457)</f>
        <v>0</v>
      </c>
      <c r="L411" s="169"/>
      <c r="M411" s="169">
        <f>SUM(M412:M457)</f>
        <v>0</v>
      </c>
      <c r="N411" s="168"/>
      <c r="O411" s="168">
        <f>SUM(O412:O457)</f>
        <v>0.59000000000000008</v>
      </c>
      <c r="P411" s="168"/>
      <c r="Q411" s="168">
        <f>SUM(Q412:Q457)</f>
        <v>0</v>
      </c>
      <c r="R411" s="169"/>
      <c r="S411" s="169"/>
      <c r="T411" s="170"/>
      <c r="U411" s="164"/>
      <c r="V411" s="164">
        <f>SUM(V412:V457)</f>
        <v>15.34</v>
      </c>
      <c r="W411" s="164"/>
      <c r="X411" s="164"/>
      <c r="Y411" s="164"/>
      <c r="AG411" t="s">
        <v>188</v>
      </c>
    </row>
    <row r="412" spans="1:60" outlineLevel="1" x14ac:dyDescent="0.2">
      <c r="A412" s="172">
        <v>78</v>
      </c>
      <c r="B412" s="173" t="s">
        <v>528</v>
      </c>
      <c r="C412" s="182" t="s">
        <v>529</v>
      </c>
      <c r="D412" s="174" t="s">
        <v>191</v>
      </c>
      <c r="E412" s="175">
        <v>0.14174999999999999</v>
      </c>
      <c r="F412" s="176"/>
      <c r="G412" s="177">
        <f>ROUND(E412*F412,2)</f>
        <v>0</v>
      </c>
      <c r="H412" s="176"/>
      <c r="I412" s="177">
        <f>ROUND(E412*H412,2)</f>
        <v>0</v>
      </c>
      <c r="J412" s="176"/>
      <c r="K412" s="177">
        <f>ROUND(E412*J412,2)</f>
        <v>0</v>
      </c>
      <c r="L412" s="177">
        <v>21</v>
      </c>
      <c r="M412" s="177">
        <f>G412*(1+L412/100)</f>
        <v>0</v>
      </c>
      <c r="N412" s="175">
        <v>1.68</v>
      </c>
      <c r="O412" s="175">
        <f>ROUND(E412*N412,2)</f>
        <v>0.24</v>
      </c>
      <c r="P412" s="175">
        <v>0</v>
      </c>
      <c r="Q412" s="175">
        <f>ROUND(E412*P412,2)</f>
        <v>0</v>
      </c>
      <c r="R412" s="177" t="s">
        <v>221</v>
      </c>
      <c r="S412" s="177" t="s">
        <v>193</v>
      </c>
      <c r="T412" s="178" t="s">
        <v>193</v>
      </c>
      <c r="U412" s="158">
        <v>1.8360000000000001</v>
      </c>
      <c r="V412" s="158">
        <f>ROUND(E412*U412,2)</f>
        <v>0.26</v>
      </c>
      <c r="W412" s="158"/>
      <c r="X412" s="158" t="s">
        <v>194</v>
      </c>
      <c r="Y412" s="158" t="s">
        <v>195</v>
      </c>
      <c r="Z412" s="147"/>
      <c r="AA412" s="147"/>
      <c r="AB412" s="147"/>
      <c r="AC412" s="147"/>
      <c r="AD412" s="147"/>
      <c r="AE412" s="147"/>
      <c r="AF412" s="147"/>
      <c r="AG412" s="147" t="s">
        <v>196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2" x14ac:dyDescent="0.2">
      <c r="A413" s="154"/>
      <c r="B413" s="155"/>
      <c r="C413" s="251" t="s">
        <v>530</v>
      </c>
      <c r="D413" s="252"/>
      <c r="E413" s="252"/>
      <c r="F413" s="252"/>
      <c r="G413" s="252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198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79" t="str">
        <f>C413</f>
        <v>pod mazaniny a dlažby, popř. na plochých střechách, vodorovný nebo ve spádu, s udusáním a urovnáním povrchu,</v>
      </c>
      <c r="BB413" s="147"/>
      <c r="BC413" s="147"/>
      <c r="BD413" s="147"/>
      <c r="BE413" s="147"/>
      <c r="BF413" s="147"/>
      <c r="BG413" s="147"/>
      <c r="BH413" s="147"/>
    </row>
    <row r="414" spans="1:60" outlineLevel="2" x14ac:dyDescent="0.2">
      <c r="A414" s="154"/>
      <c r="B414" s="155"/>
      <c r="C414" s="183" t="s">
        <v>531</v>
      </c>
      <c r="D414" s="160"/>
      <c r="E414" s="161">
        <v>0.14174999999999999</v>
      </c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200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2" x14ac:dyDescent="0.2">
      <c r="A415" s="154"/>
      <c r="B415" s="155"/>
      <c r="C415" s="245"/>
      <c r="D415" s="246"/>
      <c r="E415" s="246"/>
      <c r="F415" s="246"/>
      <c r="G415" s="246"/>
      <c r="H415" s="158"/>
      <c r="I415" s="158"/>
      <c r="J415" s="158"/>
      <c r="K415" s="158"/>
      <c r="L415" s="158"/>
      <c r="M415" s="158"/>
      <c r="N415" s="157"/>
      <c r="O415" s="157"/>
      <c r="P415" s="157"/>
      <c r="Q415" s="157"/>
      <c r="R415" s="158"/>
      <c r="S415" s="158"/>
      <c r="T415" s="158"/>
      <c r="U415" s="158"/>
      <c r="V415" s="158"/>
      <c r="W415" s="158"/>
      <c r="X415" s="158"/>
      <c r="Y415" s="158"/>
      <c r="Z415" s="147"/>
      <c r="AA415" s="147"/>
      <c r="AB415" s="147"/>
      <c r="AC415" s="147"/>
      <c r="AD415" s="147"/>
      <c r="AE415" s="147"/>
      <c r="AF415" s="147"/>
      <c r="AG415" s="147" t="s">
        <v>201</v>
      </c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1" x14ac:dyDescent="0.2">
      <c r="A416" s="172">
        <v>79</v>
      </c>
      <c r="B416" s="173" t="s">
        <v>532</v>
      </c>
      <c r="C416" s="182" t="s">
        <v>533</v>
      </c>
      <c r="D416" s="174" t="s">
        <v>255</v>
      </c>
      <c r="E416" s="175">
        <v>1</v>
      </c>
      <c r="F416" s="176"/>
      <c r="G416" s="177">
        <f>ROUND(E416*F416,2)</f>
        <v>0</v>
      </c>
      <c r="H416" s="176"/>
      <c r="I416" s="177">
        <f>ROUND(E416*H416,2)</f>
        <v>0</v>
      </c>
      <c r="J416" s="176"/>
      <c r="K416" s="177">
        <f>ROUND(E416*J416,2)</f>
        <v>0</v>
      </c>
      <c r="L416" s="177">
        <v>21</v>
      </c>
      <c r="M416" s="177">
        <f>G416*(1+L416/100)</f>
        <v>0</v>
      </c>
      <c r="N416" s="175">
        <v>1E-3</v>
      </c>
      <c r="O416" s="175">
        <f>ROUND(E416*N416,2)</f>
        <v>0</v>
      </c>
      <c r="P416" s="175">
        <v>0</v>
      </c>
      <c r="Q416" s="175">
        <f>ROUND(E416*P416,2)</f>
        <v>0</v>
      </c>
      <c r="R416" s="177" t="s">
        <v>534</v>
      </c>
      <c r="S416" s="177" t="s">
        <v>193</v>
      </c>
      <c r="T416" s="178" t="s">
        <v>257</v>
      </c>
      <c r="U416" s="158">
        <v>1.2529999999999999</v>
      </c>
      <c r="V416" s="158">
        <f>ROUND(E416*U416,2)</f>
        <v>1.25</v>
      </c>
      <c r="W416" s="158"/>
      <c r="X416" s="158" t="s">
        <v>194</v>
      </c>
      <c r="Y416" s="158" t="s">
        <v>195</v>
      </c>
      <c r="Z416" s="147"/>
      <c r="AA416" s="147"/>
      <c r="AB416" s="147"/>
      <c r="AC416" s="147"/>
      <c r="AD416" s="147"/>
      <c r="AE416" s="147"/>
      <c r="AF416" s="147"/>
      <c r="AG416" s="147" t="s">
        <v>196</v>
      </c>
      <c r="AH416" s="147"/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2" x14ac:dyDescent="0.2">
      <c r="A417" s="154"/>
      <c r="B417" s="155"/>
      <c r="C417" s="247" t="s">
        <v>535</v>
      </c>
      <c r="D417" s="248"/>
      <c r="E417" s="248"/>
      <c r="F417" s="248"/>
      <c r="G417" s="248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218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2" x14ac:dyDescent="0.2">
      <c r="A418" s="154"/>
      <c r="B418" s="155"/>
      <c r="C418" s="183" t="s">
        <v>536</v>
      </c>
      <c r="D418" s="160"/>
      <c r="E418" s="161">
        <v>1</v>
      </c>
      <c r="F418" s="158"/>
      <c r="G418" s="158"/>
      <c r="H418" s="158"/>
      <c r="I418" s="158"/>
      <c r="J418" s="158"/>
      <c r="K418" s="158"/>
      <c r="L418" s="158"/>
      <c r="M418" s="158"/>
      <c r="N418" s="157"/>
      <c r="O418" s="157"/>
      <c r="P418" s="157"/>
      <c r="Q418" s="157"/>
      <c r="R418" s="158"/>
      <c r="S418" s="158"/>
      <c r="T418" s="158"/>
      <c r="U418" s="158"/>
      <c r="V418" s="158"/>
      <c r="W418" s="158"/>
      <c r="X418" s="158"/>
      <c r="Y418" s="158"/>
      <c r="Z418" s="147"/>
      <c r="AA418" s="147"/>
      <c r="AB418" s="147"/>
      <c r="AC418" s="147"/>
      <c r="AD418" s="147"/>
      <c r="AE418" s="147"/>
      <c r="AF418" s="147"/>
      <c r="AG418" s="147" t="s">
        <v>200</v>
      </c>
      <c r="AH418" s="147">
        <v>0</v>
      </c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2" x14ac:dyDescent="0.2">
      <c r="A419" s="154"/>
      <c r="B419" s="155"/>
      <c r="C419" s="245"/>
      <c r="D419" s="246"/>
      <c r="E419" s="246"/>
      <c r="F419" s="246"/>
      <c r="G419" s="246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201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ht="22.5" outlineLevel="1" x14ac:dyDescent="0.2">
      <c r="A420" s="172">
        <v>80</v>
      </c>
      <c r="B420" s="173" t="s">
        <v>537</v>
      </c>
      <c r="C420" s="182" t="s">
        <v>538</v>
      </c>
      <c r="D420" s="174" t="s">
        <v>243</v>
      </c>
      <c r="E420" s="175">
        <v>2.97675</v>
      </c>
      <c r="F420" s="176"/>
      <c r="G420" s="177">
        <f>ROUND(E420*F420,2)</f>
        <v>0</v>
      </c>
      <c r="H420" s="176"/>
      <c r="I420" s="177">
        <f>ROUND(E420*H420,2)</f>
        <v>0</v>
      </c>
      <c r="J420" s="176"/>
      <c r="K420" s="177">
        <f>ROUND(E420*J420,2)</f>
        <v>0</v>
      </c>
      <c r="L420" s="177">
        <v>21</v>
      </c>
      <c r="M420" s="177">
        <f>G420*(1+L420/100)</f>
        <v>0</v>
      </c>
      <c r="N420" s="175">
        <v>1.2999999999999999E-4</v>
      </c>
      <c r="O420" s="175">
        <f>ROUND(E420*N420,2)</f>
        <v>0</v>
      </c>
      <c r="P420" s="175">
        <v>0</v>
      </c>
      <c r="Q420" s="175">
        <f>ROUND(E420*P420,2)</f>
        <v>0</v>
      </c>
      <c r="R420" s="177" t="s">
        <v>534</v>
      </c>
      <c r="S420" s="177" t="s">
        <v>193</v>
      </c>
      <c r="T420" s="178" t="s">
        <v>193</v>
      </c>
      <c r="U420" s="158">
        <v>0.1</v>
      </c>
      <c r="V420" s="158">
        <f>ROUND(E420*U420,2)</f>
        <v>0.3</v>
      </c>
      <c r="W420" s="158"/>
      <c r="X420" s="158" t="s">
        <v>194</v>
      </c>
      <c r="Y420" s="158" t="s">
        <v>195</v>
      </c>
      <c r="Z420" s="147"/>
      <c r="AA420" s="147"/>
      <c r="AB420" s="147"/>
      <c r="AC420" s="147"/>
      <c r="AD420" s="147"/>
      <c r="AE420" s="147"/>
      <c r="AF420" s="147"/>
      <c r="AG420" s="147" t="s">
        <v>196</v>
      </c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2" x14ac:dyDescent="0.2">
      <c r="A421" s="154"/>
      <c r="B421" s="155"/>
      <c r="C421" s="183" t="s">
        <v>539</v>
      </c>
      <c r="D421" s="160"/>
      <c r="E421" s="161">
        <v>2.835</v>
      </c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200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">
      <c r="A422" s="154"/>
      <c r="B422" s="155"/>
      <c r="C422" s="184" t="s">
        <v>248</v>
      </c>
      <c r="D422" s="162"/>
      <c r="E422" s="163">
        <v>0.14174999999999999</v>
      </c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200</v>
      </c>
      <c r="AH422" s="147">
        <v>4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2" x14ac:dyDescent="0.2">
      <c r="A423" s="154"/>
      <c r="B423" s="155"/>
      <c r="C423" s="245"/>
      <c r="D423" s="246"/>
      <c r="E423" s="246"/>
      <c r="F423" s="246"/>
      <c r="G423" s="246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201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ht="22.5" outlineLevel="1" x14ac:dyDescent="0.2">
      <c r="A424" s="172">
        <v>81</v>
      </c>
      <c r="B424" s="173" t="s">
        <v>540</v>
      </c>
      <c r="C424" s="182" t="s">
        <v>541</v>
      </c>
      <c r="D424" s="174" t="s">
        <v>243</v>
      </c>
      <c r="E424" s="175">
        <v>2.835</v>
      </c>
      <c r="F424" s="176"/>
      <c r="G424" s="177">
        <f>ROUND(E424*F424,2)</f>
        <v>0</v>
      </c>
      <c r="H424" s="176"/>
      <c r="I424" s="177">
        <f>ROUND(E424*H424,2)</f>
        <v>0</v>
      </c>
      <c r="J424" s="176"/>
      <c r="K424" s="177">
        <f>ROUND(E424*J424,2)</f>
        <v>0</v>
      </c>
      <c r="L424" s="177">
        <v>21</v>
      </c>
      <c r="M424" s="177">
        <f>G424*(1+L424/100)</f>
        <v>0</v>
      </c>
      <c r="N424" s="175">
        <v>6.4900000000000001E-3</v>
      </c>
      <c r="O424" s="175">
        <f>ROUND(E424*N424,2)</f>
        <v>0.02</v>
      </c>
      <c r="P424" s="175">
        <v>0</v>
      </c>
      <c r="Q424" s="175">
        <f>ROUND(E424*P424,2)</f>
        <v>0</v>
      </c>
      <c r="R424" s="177" t="s">
        <v>542</v>
      </c>
      <c r="S424" s="177" t="s">
        <v>193</v>
      </c>
      <c r="T424" s="178" t="s">
        <v>193</v>
      </c>
      <c r="U424" s="158">
        <v>0.21</v>
      </c>
      <c r="V424" s="158">
        <f>ROUND(E424*U424,2)</f>
        <v>0.6</v>
      </c>
      <c r="W424" s="158"/>
      <c r="X424" s="158" t="s">
        <v>194</v>
      </c>
      <c r="Y424" s="158" t="s">
        <v>195</v>
      </c>
      <c r="Z424" s="147"/>
      <c r="AA424" s="147"/>
      <c r="AB424" s="147"/>
      <c r="AC424" s="147"/>
      <c r="AD424" s="147"/>
      <c r="AE424" s="147"/>
      <c r="AF424" s="147"/>
      <c r="AG424" s="147" t="s">
        <v>196</v>
      </c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2" x14ac:dyDescent="0.2">
      <c r="A425" s="154"/>
      <c r="B425" s="155"/>
      <c r="C425" s="183" t="s">
        <v>539</v>
      </c>
      <c r="D425" s="160"/>
      <c r="E425" s="161">
        <v>2.835</v>
      </c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200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2" x14ac:dyDescent="0.2">
      <c r="A426" s="154"/>
      <c r="B426" s="155"/>
      <c r="C426" s="245"/>
      <c r="D426" s="246"/>
      <c r="E426" s="246"/>
      <c r="F426" s="246"/>
      <c r="G426" s="246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201</v>
      </c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1" x14ac:dyDescent="0.2">
      <c r="A427" s="172">
        <v>82</v>
      </c>
      <c r="B427" s="173" t="s">
        <v>543</v>
      </c>
      <c r="C427" s="182" t="s">
        <v>544</v>
      </c>
      <c r="D427" s="174" t="s">
        <v>243</v>
      </c>
      <c r="E427" s="175">
        <v>2.835</v>
      </c>
      <c r="F427" s="176"/>
      <c r="G427" s="177">
        <f>ROUND(E427*F427,2)</f>
        <v>0</v>
      </c>
      <c r="H427" s="176"/>
      <c r="I427" s="177">
        <f>ROUND(E427*H427,2)</f>
        <v>0</v>
      </c>
      <c r="J427" s="176"/>
      <c r="K427" s="177">
        <f>ROUND(E427*J427,2)</f>
        <v>0</v>
      </c>
      <c r="L427" s="177">
        <v>21</v>
      </c>
      <c r="M427" s="177">
        <f>G427*(1+L427/100)</f>
        <v>0</v>
      </c>
      <c r="N427" s="175">
        <v>0</v>
      </c>
      <c r="O427" s="175">
        <f>ROUND(E427*N427,2)</f>
        <v>0</v>
      </c>
      <c r="P427" s="175">
        <v>0</v>
      </c>
      <c r="Q427" s="175">
        <f>ROUND(E427*P427,2)</f>
        <v>0</v>
      </c>
      <c r="R427" s="177" t="s">
        <v>542</v>
      </c>
      <c r="S427" s="177" t="s">
        <v>193</v>
      </c>
      <c r="T427" s="178" t="s">
        <v>193</v>
      </c>
      <c r="U427" s="158">
        <v>0.28000000000000003</v>
      </c>
      <c r="V427" s="158">
        <f>ROUND(E427*U427,2)</f>
        <v>0.79</v>
      </c>
      <c r="W427" s="158"/>
      <c r="X427" s="158" t="s">
        <v>194</v>
      </c>
      <c r="Y427" s="158" t="s">
        <v>195</v>
      </c>
      <c r="Z427" s="147"/>
      <c r="AA427" s="147"/>
      <c r="AB427" s="147"/>
      <c r="AC427" s="147"/>
      <c r="AD427" s="147"/>
      <c r="AE427" s="147"/>
      <c r="AF427" s="147"/>
      <c r="AG427" s="147" t="s">
        <v>196</v>
      </c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2" x14ac:dyDescent="0.2">
      <c r="A428" s="154"/>
      <c r="B428" s="155"/>
      <c r="C428" s="183" t="s">
        <v>539</v>
      </c>
      <c r="D428" s="160"/>
      <c r="E428" s="161">
        <v>2.835</v>
      </c>
      <c r="F428" s="158"/>
      <c r="G428" s="158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200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2" x14ac:dyDescent="0.2">
      <c r="A429" s="154"/>
      <c r="B429" s="155"/>
      <c r="C429" s="245"/>
      <c r="D429" s="246"/>
      <c r="E429" s="246"/>
      <c r="F429" s="246"/>
      <c r="G429" s="246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201</v>
      </c>
      <c r="AH429" s="147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ht="22.5" outlineLevel="1" x14ac:dyDescent="0.2">
      <c r="A430" s="172">
        <v>83</v>
      </c>
      <c r="B430" s="173" t="s">
        <v>545</v>
      </c>
      <c r="C430" s="182" t="s">
        <v>546</v>
      </c>
      <c r="D430" s="174" t="s">
        <v>243</v>
      </c>
      <c r="E430" s="175">
        <v>5.9535</v>
      </c>
      <c r="F430" s="176"/>
      <c r="G430" s="177">
        <f>ROUND(E430*F430,2)</f>
        <v>0</v>
      </c>
      <c r="H430" s="176"/>
      <c r="I430" s="177">
        <f>ROUND(E430*H430,2)</f>
        <v>0</v>
      </c>
      <c r="J430" s="176"/>
      <c r="K430" s="177">
        <f>ROUND(E430*J430,2)</f>
        <v>0</v>
      </c>
      <c r="L430" s="177">
        <v>21</v>
      </c>
      <c r="M430" s="177">
        <f>G430*(1+L430/100)</f>
        <v>0</v>
      </c>
      <c r="N430" s="175">
        <v>3.0000000000000001E-5</v>
      </c>
      <c r="O430" s="175">
        <f>ROUND(E430*N430,2)</f>
        <v>0</v>
      </c>
      <c r="P430" s="175">
        <v>0</v>
      </c>
      <c r="Q430" s="175">
        <f>ROUND(E430*P430,2)</f>
        <v>0</v>
      </c>
      <c r="R430" s="177" t="s">
        <v>542</v>
      </c>
      <c r="S430" s="177" t="s">
        <v>193</v>
      </c>
      <c r="T430" s="178" t="s">
        <v>193</v>
      </c>
      <c r="U430" s="158">
        <v>7.0000000000000007E-2</v>
      </c>
      <c r="V430" s="158">
        <f>ROUND(E430*U430,2)</f>
        <v>0.42</v>
      </c>
      <c r="W430" s="158"/>
      <c r="X430" s="158" t="s">
        <v>194</v>
      </c>
      <c r="Y430" s="158" t="s">
        <v>195</v>
      </c>
      <c r="Z430" s="147"/>
      <c r="AA430" s="147"/>
      <c r="AB430" s="147"/>
      <c r="AC430" s="147"/>
      <c r="AD430" s="147"/>
      <c r="AE430" s="147"/>
      <c r="AF430" s="147"/>
      <c r="AG430" s="147" t="s">
        <v>196</v>
      </c>
      <c r="AH430" s="147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2" x14ac:dyDescent="0.2">
      <c r="A431" s="154"/>
      <c r="B431" s="155"/>
      <c r="C431" s="183" t="s">
        <v>547</v>
      </c>
      <c r="D431" s="160"/>
      <c r="E431" s="161">
        <v>5.67</v>
      </c>
      <c r="F431" s="158"/>
      <c r="G431" s="158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200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">
      <c r="A432" s="154"/>
      <c r="B432" s="155"/>
      <c r="C432" s="184" t="s">
        <v>248</v>
      </c>
      <c r="D432" s="162"/>
      <c r="E432" s="163">
        <v>0.28349999999999997</v>
      </c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200</v>
      </c>
      <c r="AH432" s="147">
        <v>4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2" x14ac:dyDescent="0.2">
      <c r="A433" s="154"/>
      <c r="B433" s="155"/>
      <c r="C433" s="245"/>
      <c r="D433" s="246"/>
      <c r="E433" s="246"/>
      <c r="F433" s="246"/>
      <c r="G433" s="246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201</v>
      </c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ht="22.5" outlineLevel="1" x14ac:dyDescent="0.2">
      <c r="A434" s="172">
        <v>84</v>
      </c>
      <c r="B434" s="173" t="s">
        <v>548</v>
      </c>
      <c r="C434" s="182" t="s">
        <v>549</v>
      </c>
      <c r="D434" s="174" t="s">
        <v>243</v>
      </c>
      <c r="E434" s="175">
        <v>1.92</v>
      </c>
      <c r="F434" s="176"/>
      <c r="G434" s="177">
        <f>ROUND(E434*F434,2)</f>
        <v>0</v>
      </c>
      <c r="H434" s="176"/>
      <c r="I434" s="177">
        <f>ROUND(E434*H434,2)</f>
        <v>0</v>
      </c>
      <c r="J434" s="176"/>
      <c r="K434" s="177">
        <f>ROUND(E434*J434,2)</f>
        <v>0</v>
      </c>
      <c r="L434" s="177">
        <v>21</v>
      </c>
      <c r="M434" s="177">
        <f>G434*(1+L434/100)</f>
        <v>0</v>
      </c>
      <c r="N434" s="175">
        <v>1.136E-2</v>
      </c>
      <c r="O434" s="175">
        <f>ROUND(E434*N434,2)</f>
        <v>0.02</v>
      </c>
      <c r="P434" s="175">
        <v>0</v>
      </c>
      <c r="Q434" s="175">
        <f>ROUND(E434*P434,2)</f>
        <v>0</v>
      </c>
      <c r="R434" s="177" t="s">
        <v>550</v>
      </c>
      <c r="S434" s="177" t="s">
        <v>193</v>
      </c>
      <c r="T434" s="178" t="s">
        <v>193</v>
      </c>
      <c r="U434" s="158">
        <v>0.29499999999999998</v>
      </c>
      <c r="V434" s="158">
        <f>ROUND(E434*U434,2)</f>
        <v>0.56999999999999995</v>
      </c>
      <c r="W434" s="158"/>
      <c r="X434" s="158" t="s">
        <v>194</v>
      </c>
      <c r="Y434" s="158" t="s">
        <v>195</v>
      </c>
      <c r="Z434" s="147"/>
      <c r="AA434" s="147"/>
      <c r="AB434" s="147"/>
      <c r="AC434" s="147"/>
      <c r="AD434" s="147"/>
      <c r="AE434" s="147"/>
      <c r="AF434" s="147"/>
      <c r="AG434" s="147" t="s">
        <v>196</v>
      </c>
      <c r="AH434" s="147"/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2" x14ac:dyDescent="0.2">
      <c r="A435" s="154"/>
      <c r="B435" s="155"/>
      <c r="C435" s="183" t="s">
        <v>551</v>
      </c>
      <c r="D435" s="160"/>
      <c r="E435" s="161">
        <v>1.92</v>
      </c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200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2" x14ac:dyDescent="0.2">
      <c r="A436" s="154"/>
      <c r="B436" s="155"/>
      <c r="C436" s="245"/>
      <c r="D436" s="246"/>
      <c r="E436" s="246"/>
      <c r="F436" s="246"/>
      <c r="G436" s="246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201</v>
      </c>
      <c r="AH436" s="147"/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1" x14ac:dyDescent="0.2">
      <c r="A437" s="172">
        <v>85</v>
      </c>
      <c r="B437" s="173" t="s">
        <v>552</v>
      </c>
      <c r="C437" s="182" t="s">
        <v>553</v>
      </c>
      <c r="D437" s="174" t="s">
        <v>446</v>
      </c>
      <c r="E437" s="175">
        <v>1.92</v>
      </c>
      <c r="F437" s="176"/>
      <c r="G437" s="177">
        <f>ROUND(E437*F437,2)</f>
        <v>0</v>
      </c>
      <c r="H437" s="176"/>
      <c r="I437" s="177">
        <f>ROUND(E437*H437,2)</f>
        <v>0</v>
      </c>
      <c r="J437" s="176"/>
      <c r="K437" s="177">
        <f>ROUND(E437*J437,2)</f>
        <v>0</v>
      </c>
      <c r="L437" s="177">
        <v>21</v>
      </c>
      <c r="M437" s="177">
        <f>G437*(1+L437/100)</f>
        <v>0</v>
      </c>
      <c r="N437" s="175">
        <v>0.13599</v>
      </c>
      <c r="O437" s="175">
        <f>ROUND(E437*N437,2)</f>
        <v>0.26</v>
      </c>
      <c r="P437" s="175">
        <v>0</v>
      </c>
      <c r="Q437" s="175">
        <f>ROUND(E437*P437,2)</f>
        <v>0</v>
      </c>
      <c r="R437" s="177"/>
      <c r="S437" s="177" t="s">
        <v>256</v>
      </c>
      <c r="T437" s="178" t="s">
        <v>193</v>
      </c>
      <c r="U437" s="158">
        <v>0.151</v>
      </c>
      <c r="V437" s="158">
        <f>ROUND(E437*U437,2)</f>
        <v>0.28999999999999998</v>
      </c>
      <c r="W437" s="158"/>
      <c r="X437" s="158" t="s">
        <v>194</v>
      </c>
      <c r="Y437" s="158" t="s">
        <v>195</v>
      </c>
      <c r="Z437" s="147"/>
      <c r="AA437" s="147"/>
      <c r="AB437" s="147"/>
      <c r="AC437" s="147"/>
      <c r="AD437" s="147"/>
      <c r="AE437" s="147"/>
      <c r="AF437" s="147"/>
      <c r="AG437" s="147" t="s">
        <v>196</v>
      </c>
      <c r="AH437" s="147"/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2" x14ac:dyDescent="0.2">
      <c r="A438" s="154"/>
      <c r="B438" s="155"/>
      <c r="C438" s="183" t="s">
        <v>551</v>
      </c>
      <c r="D438" s="160"/>
      <c r="E438" s="161">
        <v>1.92</v>
      </c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200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2" x14ac:dyDescent="0.2">
      <c r="A439" s="154"/>
      <c r="B439" s="155"/>
      <c r="C439" s="245"/>
      <c r="D439" s="246"/>
      <c r="E439" s="246"/>
      <c r="F439" s="246"/>
      <c r="G439" s="246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201</v>
      </c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ht="22.5" outlineLevel="1" x14ac:dyDescent="0.2">
      <c r="A440" s="172">
        <v>86</v>
      </c>
      <c r="B440" s="173" t="s">
        <v>554</v>
      </c>
      <c r="C440" s="182" t="s">
        <v>555</v>
      </c>
      <c r="D440" s="174" t="s">
        <v>243</v>
      </c>
      <c r="E440" s="175">
        <v>2.97675</v>
      </c>
      <c r="F440" s="176"/>
      <c r="G440" s="177">
        <f>ROUND(E440*F440,2)</f>
        <v>0</v>
      </c>
      <c r="H440" s="176"/>
      <c r="I440" s="177">
        <f>ROUND(E440*H440,2)</f>
        <v>0</v>
      </c>
      <c r="J440" s="176"/>
      <c r="K440" s="177">
        <f>ROUND(E440*J440,2)</f>
        <v>0</v>
      </c>
      <c r="L440" s="177">
        <v>21</v>
      </c>
      <c r="M440" s="177">
        <f>G440*(1+L440/100)</f>
        <v>0</v>
      </c>
      <c r="N440" s="175">
        <v>0</v>
      </c>
      <c r="O440" s="175">
        <f>ROUND(E440*N440,2)</f>
        <v>0</v>
      </c>
      <c r="P440" s="175">
        <v>0</v>
      </c>
      <c r="Q440" s="175">
        <f>ROUND(E440*P440,2)</f>
        <v>0</v>
      </c>
      <c r="R440" s="177"/>
      <c r="S440" s="177" t="s">
        <v>256</v>
      </c>
      <c r="T440" s="178" t="s">
        <v>257</v>
      </c>
      <c r="U440" s="158">
        <v>2.75E-2</v>
      </c>
      <c r="V440" s="158">
        <f>ROUND(E440*U440,2)</f>
        <v>0.08</v>
      </c>
      <c r="W440" s="158"/>
      <c r="X440" s="158" t="s">
        <v>194</v>
      </c>
      <c r="Y440" s="158" t="s">
        <v>195</v>
      </c>
      <c r="Z440" s="147"/>
      <c r="AA440" s="147"/>
      <c r="AB440" s="147"/>
      <c r="AC440" s="147"/>
      <c r="AD440" s="147"/>
      <c r="AE440" s="147"/>
      <c r="AF440" s="147"/>
      <c r="AG440" s="147" t="s">
        <v>196</v>
      </c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2" x14ac:dyDescent="0.2">
      <c r="A441" s="154"/>
      <c r="B441" s="155"/>
      <c r="C441" s="183" t="s">
        <v>539</v>
      </c>
      <c r="D441" s="160"/>
      <c r="E441" s="161">
        <v>2.835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200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">
      <c r="A442" s="154"/>
      <c r="B442" s="155"/>
      <c r="C442" s="184" t="s">
        <v>248</v>
      </c>
      <c r="D442" s="162"/>
      <c r="E442" s="163">
        <v>0.14174999999999999</v>
      </c>
      <c r="F442" s="158"/>
      <c r="G442" s="158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200</v>
      </c>
      <c r="AH442" s="147">
        <v>4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2" x14ac:dyDescent="0.2">
      <c r="A443" s="154"/>
      <c r="B443" s="155"/>
      <c r="C443" s="245"/>
      <c r="D443" s="246"/>
      <c r="E443" s="246"/>
      <c r="F443" s="246"/>
      <c r="G443" s="246"/>
      <c r="H443" s="158"/>
      <c r="I443" s="158"/>
      <c r="J443" s="158"/>
      <c r="K443" s="158"/>
      <c r="L443" s="158"/>
      <c r="M443" s="158"/>
      <c r="N443" s="157"/>
      <c r="O443" s="157"/>
      <c r="P443" s="157"/>
      <c r="Q443" s="157"/>
      <c r="R443" s="158"/>
      <c r="S443" s="158"/>
      <c r="T443" s="158"/>
      <c r="U443" s="158"/>
      <c r="V443" s="158"/>
      <c r="W443" s="158"/>
      <c r="X443" s="158"/>
      <c r="Y443" s="158"/>
      <c r="Z443" s="147"/>
      <c r="AA443" s="147"/>
      <c r="AB443" s="147"/>
      <c r="AC443" s="147"/>
      <c r="AD443" s="147"/>
      <c r="AE443" s="147"/>
      <c r="AF443" s="147"/>
      <c r="AG443" s="147" t="s">
        <v>201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2.5" outlineLevel="1" x14ac:dyDescent="0.2">
      <c r="A444" s="172">
        <v>87</v>
      </c>
      <c r="B444" s="173" t="s">
        <v>556</v>
      </c>
      <c r="C444" s="182" t="s">
        <v>557</v>
      </c>
      <c r="D444" s="174" t="s">
        <v>243</v>
      </c>
      <c r="E444" s="175">
        <v>2.97675</v>
      </c>
      <c r="F444" s="176"/>
      <c r="G444" s="177">
        <f>ROUND(E444*F444,2)</f>
        <v>0</v>
      </c>
      <c r="H444" s="176"/>
      <c r="I444" s="177">
        <f>ROUND(E444*H444,2)</f>
        <v>0</v>
      </c>
      <c r="J444" s="176"/>
      <c r="K444" s="177">
        <f>ROUND(E444*J444,2)</f>
        <v>0</v>
      </c>
      <c r="L444" s="177">
        <v>21</v>
      </c>
      <c r="M444" s="177">
        <f>G444*(1+L444/100)</f>
        <v>0</v>
      </c>
      <c r="N444" s="175">
        <v>5.8700000000000002E-3</v>
      </c>
      <c r="O444" s="175">
        <f>ROUND(E444*N444,2)</f>
        <v>0.02</v>
      </c>
      <c r="P444" s="175">
        <v>0</v>
      </c>
      <c r="Q444" s="175">
        <f>ROUND(E444*P444,2)</f>
        <v>0</v>
      </c>
      <c r="R444" s="177"/>
      <c r="S444" s="177" t="s">
        <v>256</v>
      </c>
      <c r="T444" s="178" t="s">
        <v>257</v>
      </c>
      <c r="U444" s="158">
        <v>0.2</v>
      </c>
      <c r="V444" s="158">
        <f>ROUND(E444*U444,2)</f>
        <v>0.6</v>
      </c>
      <c r="W444" s="158"/>
      <c r="X444" s="158" t="s">
        <v>194</v>
      </c>
      <c r="Y444" s="158" t="s">
        <v>195</v>
      </c>
      <c r="Z444" s="147"/>
      <c r="AA444" s="147"/>
      <c r="AB444" s="147"/>
      <c r="AC444" s="147"/>
      <c r="AD444" s="147"/>
      <c r="AE444" s="147"/>
      <c r="AF444" s="147"/>
      <c r="AG444" s="147" t="s">
        <v>196</v>
      </c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2" x14ac:dyDescent="0.2">
      <c r="A445" s="154"/>
      <c r="B445" s="155"/>
      <c r="C445" s="183" t="s">
        <v>539</v>
      </c>
      <c r="D445" s="160"/>
      <c r="E445" s="161">
        <v>2.835</v>
      </c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200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184" t="s">
        <v>248</v>
      </c>
      <c r="D446" s="162"/>
      <c r="E446" s="163">
        <v>0.14174999999999999</v>
      </c>
      <c r="F446" s="158"/>
      <c r="G446" s="158"/>
      <c r="H446" s="158"/>
      <c r="I446" s="158"/>
      <c r="J446" s="158"/>
      <c r="K446" s="158"/>
      <c r="L446" s="158"/>
      <c r="M446" s="158"/>
      <c r="N446" s="157"/>
      <c r="O446" s="157"/>
      <c r="P446" s="157"/>
      <c r="Q446" s="157"/>
      <c r="R446" s="158"/>
      <c r="S446" s="158"/>
      <c r="T446" s="158"/>
      <c r="U446" s="158"/>
      <c r="V446" s="158"/>
      <c r="W446" s="158"/>
      <c r="X446" s="158"/>
      <c r="Y446" s="158"/>
      <c r="Z446" s="147"/>
      <c r="AA446" s="147"/>
      <c r="AB446" s="147"/>
      <c r="AC446" s="147"/>
      <c r="AD446" s="147"/>
      <c r="AE446" s="147"/>
      <c r="AF446" s="147"/>
      <c r="AG446" s="147" t="s">
        <v>200</v>
      </c>
      <c r="AH446" s="147">
        <v>4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2" x14ac:dyDescent="0.2">
      <c r="A447" s="154"/>
      <c r="B447" s="155"/>
      <c r="C447" s="245"/>
      <c r="D447" s="246"/>
      <c r="E447" s="246"/>
      <c r="F447" s="246"/>
      <c r="G447" s="246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201</v>
      </c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72">
        <v>88</v>
      </c>
      <c r="B448" s="173" t="s">
        <v>558</v>
      </c>
      <c r="C448" s="182" t="s">
        <v>559</v>
      </c>
      <c r="D448" s="174" t="s">
        <v>226</v>
      </c>
      <c r="E448" s="175">
        <v>6.3292099999999998</v>
      </c>
      <c r="F448" s="176"/>
      <c r="G448" s="177">
        <f>ROUND(E448*F448,2)</f>
        <v>0</v>
      </c>
      <c r="H448" s="176"/>
      <c r="I448" s="177">
        <f>ROUND(E448*H448,2)</f>
        <v>0</v>
      </c>
      <c r="J448" s="176"/>
      <c r="K448" s="177">
        <f>ROUND(E448*J448,2)</f>
        <v>0</v>
      </c>
      <c r="L448" s="177">
        <v>21</v>
      </c>
      <c r="M448" s="177">
        <f>G448*(1+L448/100)</f>
        <v>0</v>
      </c>
      <c r="N448" s="175">
        <v>0</v>
      </c>
      <c r="O448" s="175">
        <f>ROUND(E448*N448,2)</f>
        <v>0</v>
      </c>
      <c r="P448" s="175">
        <v>0</v>
      </c>
      <c r="Q448" s="175">
        <f>ROUND(E448*P448,2)</f>
        <v>0</v>
      </c>
      <c r="R448" s="177"/>
      <c r="S448" s="177" t="s">
        <v>256</v>
      </c>
      <c r="T448" s="178" t="s">
        <v>257</v>
      </c>
      <c r="U448" s="158">
        <v>1.609</v>
      </c>
      <c r="V448" s="158">
        <f>ROUND(E448*U448,2)</f>
        <v>10.18</v>
      </c>
      <c r="W448" s="158"/>
      <c r="X448" s="158" t="s">
        <v>194</v>
      </c>
      <c r="Y448" s="158" t="s">
        <v>195</v>
      </c>
      <c r="Z448" s="147"/>
      <c r="AA448" s="147"/>
      <c r="AB448" s="147"/>
      <c r="AC448" s="147"/>
      <c r="AD448" s="147"/>
      <c r="AE448" s="147"/>
      <c r="AF448" s="147"/>
      <c r="AG448" s="147" t="s">
        <v>560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2" x14ac:dyDescent="0.2">
      <c r="A449" s="154"/>
      <c r="B449" s="155"/>
      <c r="C449" s="249"/>
      <c r="D449" s="250"/>
      <c r="E449" s="250"/>
      <c r="F449" s="250"/>
      <c r="G449" s="250"/>
      <c r="H449" s="158"/>
      <c r="I449" s="158"/>
      <c r="J449" s="158"/>
      <c r="K449" s="158"/>
      <c r="L449" s="158"/>
      <c r="M449" s="158"/>
      <c r="N449" s="157"/>
      <c r="O449" s="157"/>
      <c r="P449" s="157"/>
      <c r="Q449" s="157"/>
      <c r="R449" s="158"/>
      <c r="S449" s="158"/>
      <c r="T449" s="158"/>
      <c r="U449" s="158"/>
      <c r="V449" s="158"/>
      <c r="W449" s="158"/>
      <c r="X449" s="158"/>
      <c r="Y449" s="158"/>
      <c r="Z449" s="147"/>
      <c r="AA449" s="147"/>
      <c r="AB449" s="147"/>
      <c r="AC449" s="147"/>
      <c r="AD449" s="147"/>
      <c r="AE449" s="147"/>
      <c r="AF449" s="147"/>
      <c r="AG449" s="147" t="s">
        <v>201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ht="33.75" outlineLevel="1" x14ac:dyDescent="0.2">
      <c r="A450" s="172">
        <v>89</v>
      </c>
      <c r="B450" s="173" t="s">
        <v>561</v>
      </c>
      <c r="C450" s="182" t="s">
        <v>562</v>
      </c>
      <c r="D450" s="174" t="s">
        <v>243</v>
      </c>
      <c r="E450" s="175">
        <v>2.97675</v>
      </c>
      <c r="F450" s="176"/>
      <c r="G450" s="177">
        <f>ROUND(E450*F450,2)</f>
        <v>0</v>
      </c>
      <c r="H450" s="176"/>
      <c r="I450" s="177">
        <f>ROUND(E450*H450,2)</f>
        <v>0</v>
      </c>
      <c r="J450" s="176"/>
      <c r="K450" s="177">
        <f>ROUND(E450*J450,2)</f>
        <v>0</v>
      </c>
      <c r="L450" s="177">
        <v>21</v>
      </c>
      <c r="M450" s="177">
        <f>G450*(1+L450/100)</f>
        <v>0</v>
      </c>
      <c r="N450" s="175">
        <v>4.4799999999999996E-3</v>
      </c>
      <c r="O450" s="175">
        <f>ROUND(E450*N450,2)</f>
        <v>0.01</v>
      </c>
      <c r="P450" s="175">
        <v>0</v>
      </c>
      <c r="Q450" s="175">
        <f>ROUND(E450*P450,2)</f>
        <v>0</v>
      </c>
      <c r="R450" s="177" t="s">
        <v>563</v>
      </c>
      <c r="S450" s="177" t="s">
        <v>193</v>
      </c>
      <c r="T450" s="178" t="s">
        <v>193</v>
      </c>
      <c r="U450" s="158">
        <v>0</v>
      </c>
      <c r="V450" s="158">
        <f>ROUND(E450*U450,2)</f>
        <v>0</v>
      </c>
      <c r="W450" s="158"/>
      <c r="X450" s="158" t="s">
        <v>564</v>
      </c>
      <c r="Y450" s="158" t="s">
        <v>195</v>
      </c>
      <c r="Z450" s="147"/>
      <c r="AA450" s="147"/>
      <c r="AB450" s="147"/>
      <c r="AC450" s="147"/>
      <c r="AD450" s="147"/>
      <c r="AE450" s="147"/>
      <c r="AF450" s="147"/>
      <c r="AG450" s="147" t="s">
        <v>565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2" x14ac:dyDescent="0.2">
      <c r="A451" s="154"/>
      <c r="B451" s="155"/>
      <c r="C451" s="183" t="s">
        <v>539</v>
      </c>
      <c r="D451" s="160"/>
      <c r="E451" s="161">
        <v>2.835</v>
      </c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200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">
      <c r="A452" s="154"/>
      <c r="B452" s="155"/>
      <c r="C452" s="184" t="s">
        <v>248</v>
      </c>
      <c r="D452" s="162"/>
      <c r="E452" s="163">
        <v>0.14174999999999999</v>
      </c>
      <c r="F452" s="158"/>
      <c r="G452" s="158"/>
      <c r="H452" s="158"/>
      <c r="I452" s="158"/>
      <c r="J452" s="158"/>
      <c r="K452" s="158"/>
      <c r="L452" s="158"/>
      <c r="M452" s="158"/>
      <c r="N452" s="157"/>
      <c r="O452" s="157"/>
      <c r="P452" s="157"/>
      <c r="Q452" s="157"/>
      <c r="R452" s="158"/>
      <c r="S452" s="158"/>
      <c r="T452" s="158"/>
      <c r="U452" s="158"/>
      <c r="V452" s="158"/>
      <c r="W452" s="158"/>
      <c r="X452" s="158"/>
      <c r="Y452" s="158"/>
      <c r="Z452" s="147"/>
      <c r="AA452" s="147"/>
      <c r="AB452" s="147"/>
      <c r="AC452" s="147"/>
      <c r="AD452" s="147"/>
      <c r="AE452" s="147"/>
      <c r="AF452" s="147"/>
      <c r="AG452" s="147" t="s">
        <v>200</v>
      </c>
      <c r="AH452" s="147">
        <v>4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2" x14ac:dyDescent="0.2">
      <c r="A453" s="154"/>
      <c r="B453" s="155"/>
      <c r="C453" s="245"/>
      <c r="D453" s="246"/>
      <c r="E453" s="246"/>
      <c r="F453" s="246"/>
      <c r="G453" s="246"/>
      <c r="H453" s="158"/>
      <c r="I453" s="158"/>
      <c r="J453" s="158"/>
      <c r="K453" s="158"/>
      <c r="L453" s="158"/>
      <c r="M453" s="158"/>
      <c r="N453" s="157"/>
      <c r="O453" s="157"/>
      <c r="P453" s="157"/>
      <c r="Q453" s="157"/>
      <c r="R453" s="158"/>
      <c r="S453" s="158"/>
      <c r="T453" s="158"/>
      <c r="U453" s="158"/>
      <c r="V453" s="158"/>
      <c r="W453" s="158"/>
      <c r="X453" s="158"/>
      <c r="Y453" s="158"/>
      <c r="Z453" s="147"/>
      <c r="AA453" s="147"/>
      <c r="AB453" s="147"/>
      <c r="AC453" s="147"/>
      <c r="AD453" s="147"/>
      <c r="AE453" s="147"/>
      <c r="AF453" s="147"/>
      <c r="AG453" s="147" t="s">
        <v>201</v>
      </c>
      <c r="AH453" s="147"/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1" x14ac:dyDescent="0.2">
      <c r="A454" s="172">
        <v>90</v>
      </c>
      <c r="B454" s="173" t="s">
        <v>566</v>
      </c>
      <c r="C454" s="182" t="s">
        <v>567</v>
      </c>
      <c r="D454" s="174" t="s">
        <v>243</v>
      </c>
      <c r="E454" s="175">
        <v>2.1120000000000001</v>
      </c>
      <c r="F454" s="176"/>
      <c r="G454" s="177">
        <f>ROUND(E454*F454,2)</f>
        <v>0</v>
      </c>
      <c r="H454" s="176"/>
      <c r="I454" s="177">
        <f>ROUND(E454*H454,2)</f>
        <v>0</v>
      </c>
      <c r="J454" s="176"/>
      <c r="K454" s="177">
        <f>ROUND(E454*J454,2)</f>
        <v>0</v>
      </c>
      <c r="L454" s="177">
        <v>21</v>
      </c>
      <c r="M454" s="177">
        <f>G454*(1+L454/100)</f>
        <v>0</v>
      </c>
      <c r="N454" s="175">
        <v>1.09E-2</v>
      </c>
      <c r="O454" s="175">
        <f>ROUND(E454*N454,2)</f>
        <v>0.02</v>
      </c>
      <c r="P454" s="175">
        <v>0</v>
      </c>
      <c r="Q454" s="175">
        <f>ROUND(E454*P454,2)</f>
        <v>0</v>
      </c>
      <c r="R454" s="177" t="s">
        <v>563</v>
      </c>
      <c r="S454" s="177" t="s">
        <v>193</v>
      </c>
      <c r="T454" s="178" t="s">
        <v>193</v>
      </c>
      <c r="U454" s="158">
        <v>0</v>
      </c>
      <c r="V454" s="158">
        <f>ROUND(E454*U454,2)</f>
        <v>0</v>
      </c>
      <c r="W454" s="158"/>
      <c r="X454" s="158" t="s">
        <v>564</v>
      </c>
      <c r="Y454" s="158" t="s">
        <v>195</v>
      </c>
      <c r="Z454" s="147"/>
      <c r="AA454" s="147"/>
      <c r="AB454" s="147"/>
      <c r="AC454" s="147"/>
      <c r="AD454" s="147"/>
      <c r="AE454" s="147"/>
      <c r="AF454" s="147"/>
      <c r="AG454" s="147" t="s">
        <v>565</v>
      </c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2" x14ac:dyDescent="0.2">
      <c r="A455" s="154"/>
      <c r="B455" s="155"/>
      <c r="C455" s="183" t="s">
        <v>551</v>
      </c>
      <c r="D455" s="160"/>
      <c r="E455" s="161">
        <v>1.92</v>
      </c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200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3" x14ac:dyDescent="0.2">
      <c r="A456" s="154"/>
      <c r="B456" s="155"/>
      <c r="C456" s="184" t="s">
        <v>568</v>
      </c>
      <c r="D456" s="162"/>
      <c r="E456" s="163">
        <v>0.192</v>
      </c>
      <c r="F456" s="158"/>
      <c r="G456" s="158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200</v>
      </c>
      <c r="AH456" s="147">
        <v>4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2" x14ac:dyDescent="0.2">
      <c r="A457" s="154"/>
      <c r="B457" s="155"/>
      <c r="C457" s="245"/>
      <c r="D457" s="246"/>
      <c r="E457" s="246"/>
      <c r="F457" s="246"/>
      <c r="G457" s="246"/>
      <c r="H457" s="158"/>
      <c r="I457" s="158"/>
      <c r="J457" s="158"/>
      <c r="K457" s="158"/>
      <c r="L457" s="158"/>
      <c r="M457" s="158"/>
      <c r="N457" s="157"/>
      <c r="O457" s="157"/>
      <c r="P457" s="157"/>
      <c r="Q457" s="157"/>
      <c r="R457" s="158"/>
      <c r="S457" s="158"/>
      <c r="T457" s="158"/>
      <c r="U457" s="158"/>
      <c r="V457" s="158"/>
      <c r="W457" s="158"/>
      <c r="X457" s="158"/>
      <c r="Y457" s="158"/>
      <c r="Z457" s="147"/>
      <c r="AA457" s="147"/>
      <c r="AB457" s="147"/>
      <c r="AC457" s="147"/>
      <c r="AD457" s="147"/>
      <c r="AE457" s="147"/>
      <c r="AF457" s="147"/>
      <c r="AG457" s="147" t="s">
        <v>201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x14ac:dyDescent="0.2">
      <c r="A458" s="165" t="s">
        <v>187</v>
      </c>
      <c r="B458" s="166" t="s">
        <v>126</v>
      </c>
      <c r="C458" s="181" t="s">
        <v>125</v>
      </c>
      <c r="D458" s="167"/>
      <c r="E458" s="168"/>
      <c r="F458" s="169"/>
      <c r="G458" s="169">
        <f>SUMIF(AG459:AG475,"&lt;&gt;NOR",G459:G475)</f>
        <v>0</v>
      </c>
      <c r="H458" s="169"/>
      <c r="I458" s="169">
        <f>SUM(I459:I475)</f>
        <v>0</v>
      </c>
      <c r="J458" s="169"/>
      <c r="K458" s="169">
        <f>SUM(K459:K475)</f>
        <v>0</v>
      </c>
      <c r="L458" s="169"/>
      <c r="M458" s="169">
        <f>SUM(M459:M475)</f>
        <v>0</v>
      </c>
      <c r="N458" s="168"/>
      <c r="O458" s="168">
        <f>SUM(O459:O475)</f>
        <v>0.04</v>
      </c>
      <c r="P458" s="168"/>
      <c r="Q458" s="168">
        <f>SUM(Q459:Q475)</f>
        <v>0</v>
      </c>
      <c r="R458" s="169"/>
      <c r="S458" s="169"/>
      <c r="T458" s="170"/>
      <c r="U458" s="164"/>
      <c r="V458" s="164">
        <f>SUM(V459:V475)</f>
        <v>2.21</v>
      </c>
      <c r="W458" s="164"/>
      <c r="X458" s="164"/>
      <c r="Y458" s="164"/>
      <c r="AG458" t="s">
        <v>188</v>
      </c>
    </row>
    <row r="459" spans="1:60" ht="33.75" outlineLevel="1" x14ac:dyDescent="0.2">
      <c r="A459" s="172">
        <v>91</v>
      </c>
      <c r="B459" s="173" t="s">
        <v>569</v>
      </c>
      <c r="C459" s="182" t="s">
        <v>570</v>
      </c>
      <c r="D459" s="174" t="s">
        <v>243</v>
      </c>
      <c r="E459" s="175">
        <v>3.8250000000000002</v>
      </c>
      <c r="F459" s="176"/>
      <c r="G459" s="177">
        <f>ROUND(E459*F459,2)</f>
        <v>0</v>
      </c>
      <c r="H459" s="176"/>
      <c r="I459" s="177">
        <f>ROUND(E459*H459,2)</f>
        <v>0</v>
      </c>
      <c r="J459" s="176"/>
      <c r="K459" s="177">
        <f>ROUND(E459*J459,2)</f>
        <v>0</v>
      </c>
      <c r="L459" s="177">
        <v>21</v>
      </c>
      <c r="M459" s="177">
        <f>G459*(1+L459/100)</f>
        <v>0</v>
      </c>
      <c r="N459" s="175">
        <v>1.7000000000000001E-4</v>
      </c>
      <c r="O459" s="175">
        <f>ROUND(E459*N459,2)</f>
        <v>0</v>
      </c>
      <c r="P459" s="175">
        <v>0</v>
      </c>
      <c r="Q459" s="175">
        <f>ROUND(E459*P459,2)</f>
        <v>0</v>
      </c>
      <c r="R459" s="177" t="s">
        <v>534</v>
      </c>
      <c r="S459" s="177" t="s">
        <v>193</v>
      </c>
      <c r="T459" s="178" t="s">
        <v>257</v>
      </c>
      <c r="U459" s="158">
        <v>4.9000000000000002E-2</v>
      </c>
      <c r="V459" s="158">
        <f>ROUND(E459*U459,2)</f>
        <v>0.19</v>
      </c>
      <c r="W459" s="158"/>
      <c r="X459" s="158" t="s">
        <v>194</v>
      </c>
      <c r="Y459" s="158" t="s">
        <v>195</v>
      </c>
      <c r="Z459" s="147"/>
      <c r="AA459" s="147"/>
      <c r="AB459" s="147"/>
      <c r="AC459" s="147"/>
      <c r="AD459" s="147"/>
      <c r="AE459" s="147"/>
      <c r="AF459" s="147"/>
      <c r="AG459" s="147" t="s">
        <v>196</v>
      </c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2" x14ac:dyDescent="0.2">
      <c r="A460" s="154"/>
      <c r="B460" s="155"/>
      <c r="C460" s="183" t="s">
        <v>571</v>
      </c>
      <c r="D460" s="160"/>
      <c r="E460" s="161">
        <v>3.8250000000000002</v>
      </c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200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2" x14ac:dyDescent="0.2">
      <c r="A461" s="154"/>
      <c r="B461" s="155"/>
      <c r="C461" s="245"/>
      <c r="D461" s="246"/>
      <c r="E461" s="246"/>
      <c r="F461" s="246"/>
      <c r="G461" s="246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201</v>
      </c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ht="22.5" outlineLevel="1" x14ac:dyDescent="0.2">
      <c r="A462" s="172">
        <v>92</v>
      </c>
      <c r="B462" s="173" t="s">
        <v>572</v>
      </c>
      <c r="C462" s="182" t="s">
        <v>573</v>
      </c>
      <c r="D462" s="174" t="s">
        <v>243</v>
      </c>
      <c r="E462" s="175">
        <v>3.8250000000000002</v>
      </c>
      <c r="F462" s="176"/>
      <c r="G462" s="177">
        <f>ROUND(E462*F462,2)</f>
        <v>0</v>
      </c>
      <c r="H462" s="176"/>
      <c r="I462" s="177">
        <f>ROUND(E462*H462,2)</f>
        <v>0</v>
      </c>
      <c r="J462" s="176"/>
      <c r="K462" s="177">
        <f>ROUND(E462*J462,2)</f>
        <v>0</v>
      </c>
      <c r="L462" s="177">
        <v>21</v>
      </c>
      <c r="M462" s="177">
        <f>G462*(1+L462/100)</f>
        <v>0</v>
      </c>
      <c r="N462" s="175">
        <v>5.8599999999999998E-3</v>
      </c>
      <c r="O462" s="175">
        <f>ROUND(E462*N462,2)</f>
        <v>0.02</v>
      </c>
      <c r="P462" s="175">
        <v>0</v>
      </c>
      <c r="Q462" s="175">
        <f>ROUND(E462*P462,2)</f>
        <v>0</v>
      </c>
      <c r="R462" s="177" t="s">
        <v>534</v>
      </c>
      <c r="S462" s="177" t="s">
        <v>193</v>
      </c>
      <c r="T462" s="178" t="s">
        <v>257</v>
      </c>
      <c r="U462" s="158">
        <v>0.26600000000000001</v>
      </c>
      <c r="V462" s="158">
        <f>ROUND(E462*U462,2)</f>
        <v>1.02</v>
      </c>
      <c r="W462" s="158"/>
      <c r="X462" s="158" t="s">
        <v>194</v>
      </c>
      <c r="Y462" s="158" t="s">
        <v>195</v>
      </c>
      <c r="Z462" s="147"/>
      <c r="AA462" s="147"/>
      <c r="AB462" s="147"/>
      <c r="AC462" s="147"/>
      <c r="AD462" s="147"/>
      <c r="AE462" s="147"/>
      <c r="AF462" s="147"/>
      <c r="AG462" s="147" t="s">
        <v>196</v>
      </c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2" x14ac:dyDescent="0.2">
      <c r="A463" s="154"/>
      <c r="B463" s="155"/>
      <c r="C463" s="183" t="s">
        <v>571</v>
      </c>
      <c r="D463" s="160"/>
      <c r="E463" s="161">
        <v>3.8250000000000002</v>
      </c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200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2" x14ac:dyDescent="0.2">
      <c r="A464" s="154"/>
      <c r="B464" s="155"/>
      <c r="C464" s="245"/>
      <c r="D464" s="246"/>
      <c r="E464" s="246"/>
      <c r="F464" s="246"/>
      <c r="G464" s="246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201</v>
      </c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ht="22.5" outlineLevel="1" x14ac:dyDescent="0.2">
      <c r="A465" s="172">
        <v>93</v>
      </c>
      <c r="B465" s="173" t="s">
        <v>574</v>
      </c>
      <c r="C465" s="182" t="s">
        <v>575</v>
      </c>
      <c r="D465" s="174" t="s">
        <v>243</v>
      </c>
      <c r="E465" s="175">
        <v>4.3470000000000004</v>
      </c>
      <c r="F465" s="176"/>
      <c r="G465" s="177">
        <f>ROUND(E465*F465,2)</f>
        <v>0</v>
      </c>
      <c r="H465" s="176"/>
      <c r="I465" s="177">
        <f>ROUND(E465*H465,2)</f>
        <v>0</v>
      </c>
      <c r="J465" s="176"/>
      <c r="K465" s="177">
        <f>ROUND(E465*J465,2)</f>
        <v>0</v>
      </c>
      <c r="L465" s="177">
        <v>21</v>
      </c>
      <c r="M465" s="177">
        <f>G465*(1+L465/100)</f>
        <v>0</v>
      </c>
      <c r="N465" s="175">
        <v>5.5900000000000004E-3</v>
      </c>
      <c r="O465" s="175">
        <f>ROUND(E465*N465,2)</f>
        <v>0.02</v>
      </c>
      <c r="P465" s="175">
        <v>0</v>
      </c>
      <c r="Q465" s="175">
        <f>ROUND(E465*P465,2)</f>
        <v>0</v>
      </c>
      <c r="R465" s="177"/>
      <c r="S465" s="177" t="s">
        <v>256</v>
      </c>
      <c r="T465" s="178" t="s">
        <v>257</v>
      </c>
      <c r="U465" s="158">
        <v>0.22991</v>
      </c>
      <c r="V465" s="158">
        <f>ROUND(E465*U465,2)</f>
        <v>1</v>
      </c>
      <c r="W465" s="158"/>
      <c r="X465" s="158" t="s">
        <v>194</v>
      </c>
      <c r="Y465" s="158" t="s">
        <v>195</v>
      </c>
      <c r="Z465" s="147"/>
      <c r="AA465" s="147"/>
      <c r="AB465" s="147"/>
      <c r="AC465" s="147"/>
      <c r="AD465" s="147"/>
      <c r="AE465" s="147"/>
      <c r="AF465" s="147"/>
      <c r="AG465" s="147" t="s">
        <v>196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2" x14ac:dyDescent="0.2">
      <c r="A466" s="154"/>
      <c r="B466" s="155"/>
      <c r="C466" s="247" t="s">
        <v>576</v>
      </c>
      <c r="D466" s="248"/>
      <c r="E466" s="248"/>
      <c r="F466" s="248"/>
      <c r="G466" s="248"/>
      <c r="H466" s="158"/>
      <c r="I466" s="158"/>
      <c r="J466" s="158"/>
      <c r="K466" s="158"/>
      <c r="L466" s="158"/>
      <c r="M466" s="158"/>
      <c r="N466" s="157"/>
      <c r="O466" s="157"/>
      <c r="P466" s="157"/>
      <c r="Q466" s="157"/>
      <c r="R466" s="158"/>
      <c r="S466" s="158"/>
      <c r="T466" s="158"/>
      <c r="U466" s="158"/>
      <c r="V466" s="158"/>
      <c r="W466" s="158"/>
      <c r="X466" s="158"/>
      <c r="Y466" s="158"/>
      <c r="Z466" s="147"/>
      <c r="AA466" s="147"/>
      <c r="AB466" s="147"/>
      <c r="AC466" s="147"/>
      <c r="AD466" s="147"/>
      <c r="AE466" s="147"/>
      <c r="AF466" s="147"/>
      <c r="AG466" s="147" t="s">
        <v>218</v>
      </c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79" t="str">
        <f>C466</f>
        <v>Provedení očištění povrchu a natavení jedné vrstvy modifikovaného asfaltového pásu včetně dodávky materiálů.</v>
      </c>
      <c r="BB466" s="147"/>
      <c r="BC466" s="147"/>
      <c r="BD466" s="147"/>
      <c r="BE466" s="147"/>
      <c r="BF466" s="147"/>
      <c r="BG466" s="147"/>
      <c r="BH466" s="147"/>
    </row>
    <row r="467" spans="1:60" outlineLevel="2" x14ac:dyDescent="0.2">
      <c r="A467" s="154"/>
      <c r="B467" s="155"/>
      <c r="C467" s="183" t="s">
        <v>223</v>
      </c>
      <c r="D467" s="160"/>
      <c r="E467" s="161">
        <v>3.78</v>
      </c>
      <c r="F467" s="158"/>
      <c r="G467" s="158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200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">
      <c r="A468" s="154"/>
      <c r="B468" s="155"/>
      <c r="C468" s="184" t="s">
        <v>577</v>
      </c>
      <c r="D468" s="162"/>
      <c r="E468" s="163">
        <v>0.56699999999999995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200</v>
      </c>
      <c r="AH468" s="147">
        <v>4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2" x14ac:dyDescent="0.2">
      <c r="A469" s="154"/>
      <c r="B469" s="155"/>
      <c r="C469" s="245"/>
      <c r="D469" s="246"/>
      <c r="E469" s="246"/>
      <c r="F469" s="246"/>
      <c r="G469" s="246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201</v>
      </c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1" x14ac:dyDescent="0.2">
      <c r="A470" s="172">
        <v>94</v>
      </c>
      <c r="B470" s="173" t="s">
        <v>578</v>
      </c>
      <c r="C470" s="182" t="s">
        <v>579</v>
      </c>
      <c r="D470" s="174" t="s">
        <v>226</v>
      </c>
      <c r="E470" s="175">
        <v>4.1799999999999997E-3</v>
      </c>
      <c r="F470" s="176"/>
      <c r="G470" s="177">
        <f>ROUND(E470*F470,2)</f>
        <v>0</v>
      </c>
      <c r="H470" s="176"/>
      <c r="I470" s="177">
        <f>ROUND(E470*H470,2)</f>
        <v>0</v>
      </c>
      <c r="J470" s="176"/>
      <c r="K470" s="177">
        <f>ROUND(E470*J470,2)</f>
        <v>0</v>
      </c>
      <c r="L470" s="177">
        <v>21</v>
      </c>
      <c r="M470" s="177">
        <f>G470*(1+L470/100)</f>
        <v>0</v>
      </c>
      <c r="N470" s="175">
        <v>1</v>
      </c>
      <c r="O470" s="175">
        <f>ROUND(E470*N470,2)</f>
        <v>0</v>
      </c>
      <c r="P470" s="175">
        <v>0</v>
      </c>
      <c r="Q470" s="175">
        <f>ROUND(E470*P470,2)</f>
        <v>0</v>
      </c>
      <c r="R470" s="177"/>
      <c r="S470" s="177" t="s">
        <v>256</v>
      </c>
      <c r="T470" s="178" t="s">
        <v>257</v>
      </c>
      <c r="U470" s="158">
        <v>0</v>
      </c>
      <c r="V470" s="158">
        <f>ROUND(E470*U470,2)</f>
        <v>0</v>
      </c>
      <c r="W470" s="158"/>
      <c r="X470" s="158" t="s">
        <v>564</v>
      </c>
      <c r="Y470" s="158" t="s">
        <v>195</v>
      </c>
      <c r="Z470" s="147"/>
      <c r="AA470" s="147"/>
      <c r="AB470" s="147"/>
      <c r="AC470" s="147"/>
      <c r="AD470" s="147"/>
      <c r="AE470" s="147"/>
      <c r="AF470" s="147"/>
      <c r="AG470" s="147" t="s">
        <v>565</v>
      </c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2" x14ac:dyDescent="0.2">
      <c r="A471" s="154"/>
      <c r="B471" s="155"/>
      <c r="C471" s="183" t="s">
        <v>580</v>
      </c>
      <c r="D471" s="160"/>
      <c r="E471" s="161"/>
      <c r="F471" s="158"/>
      <c r="G471" s="158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200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">
      <c r="A472" s="154"/>
      <c r="B472" s="155"/>
      <c r="C472" s="183" t="s">
        <v>581</v>
      </c>
      <c r="D472" s="160"/>
      <c r="E472" s="161">
        <v>1.5100000000000001E-3</v>
      </c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200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">
      <c r="A473" s="154"/>
      <c r="B473" s="155"/>
      <c r="C473" s="183" t="s">
        <v>582</v>
      </c>
      <c r="D473" s="160"/>
      <c r="E473" s="161">
        <v>1.5299999999999999E-3</v>
      </c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200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183" t="s">
        <v>583</v>
      </c>
      <c r="D474" s="160"/>
      <c r="E474" s="161">
        <v>1.1299999999999999E-3</v>
      </c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200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2" x14ac:dyDescent="0.2">
      <c r="A475" s="154"/>
      <c r="B475" s="155"/>
      <c r="C475" s="245"/>
      <c r="D475" s="246"/>
      <c r="E475" s="246"/>
      <c r="F475" s="246"/>
      <c r="G475" s="246"/>
      <c r="H475" s="158"/>
      <c r="I475" s="158"/>
      <c r="J475" s="158"/>
      <c r="K475" s="158"/>
      <c r="L475" s="158"/>
      <c r="M475" s="158"/>
      <c r="N475" s="157"/>
      <c r="O475" s="157"/>
      <c r="P475" s="157"/>
      <c r="Q475" s="157"/>
      <c r="R475" s="158"/>
      <c r="S475" s="158"/>
      <c r="T475" s="158"/>
      <c r="U475" s="158"/>
      <c r="V475" s="158"/>
      <c r="W475" s="158"/>
      <c r="X475" s="158"/>
      <c r="Y475" s="158"/>
      <c r="Z475" s="147"/>
      <c r="AA475" s="147"/>
      <c r="AB475" s="147"/>
      <c r="AC475" s="147"/>
      <c r="AD475" s="147"/>
      <c r="AE475" s="147"/>
      <c r="AF475" s="147"/>
      <c r="AG475" s="147" t="s">
        <v>201</v>
      </c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x14ac:dyDescent="0.2">
      <c r="A476" s="165" t="s">
        <v>187</v>
      </c>
      <c r="B476" s="166" t="s">
        <v>127</v>
      </c>
      <c r="C476" s="181" t="s">
        <v>128</v>
      </c>
      <c r="D476" s="167"/>
      <c r="E476" s="168"/>
      <c r="F476" s="169"/>
      <c r="G476" s="169">
        <f>SUMIF(AG477:AG515,"&lt;&gt;NOR",G477:G515)</f>
        <v>0</v>
      </c>
      <c r="H476" s="169"/>
      <c r="I476" s="169">
        <f>SUM(I477:I515)</f>
        <v>0</v>
      </c>
      <c r="J476" s="169"/>
      <c r="K476" s="169">
        <f>SUM(K477:K515)</f>
        <v>0</v>
      </c>
      <c r="L476" s="169"/>
      <c r="M476" s="169">
        <f>SUM(M477:M515)</f>
        <v>0</v>
      </c>
      <c r="N476" s="168"/>
      <c r="O476" s="168">
        <f>SUM(O477:O515)</f>
        <v>0.12</v>
      </c>
      <c r="P476" s="168"/>
      <c r="Q476" s="168">
        <f>SUM(Q477:Q515)</f>
        <v>0</v>
      </c>
      <c r="R476" s="169"/>
      <c r="S476" s="169"/>
      <c r="T476" s="170"/>
      <c r="U476" s="164"/>
      <c r="V476" s="164">
        <f>SUM(V477:V515)</f>
        <v>8.08</v>
      </c>
      <c r="W476" s="164"/>
      <c r="X476" s="164"/>
      <c r="Y476" s="164"/>
      <c r="AG476" t="s">
        <v>188</v>
      </c>
    </row>
    <row r="477" spans="1:60" ht="22.5" outlineLevel="1" x14ac:dyDescent="0.2">
      <c r="A477" s="172">
        <v>95</v>
      </c>
      <c r="B477" s="173" t="s">
        <v>584</v>
      </c>
      <c r="C477" s="182" t="s">
        <v>585</v>
      </c>
      <c r="D477" s="174" t="s">
        <v>243</v>
      </c>
      <c r="E477" s="175">
        <v>9.8324999999999996</v>
      </c>
      <c r="F477" s="176"/>
      <c r="G477" s="177">
        <f>ROUND(E477*F477,2)</f>
        <v>0</v>
      </c>
      <c r="H477" s="176"/>
      <c r="I477" s="177">
        <f>ROUND(E477*H477,2)</f>
        <v>0</v>
      </c>
      <c r="J477" s="176"/>
      <c r="K477" s="177">
        <f>ROUND(E477*J477,2)</f>
        <v>0</v>
      </c>
      <c r="L477" s="177">
        <v>21</v>
      </c>
      <c r="M477" s="177">
        <f>G477*(1+L477/100)</f>
        <v>0</v>
      </c>
      <c r="N477" s="175">
        <v>1.9000000000000001E-4</v>
      </c>
      <c r="O477" s="175">
        <f>ROUND(E477*N477,2)</f>
        <v>0</v>
      </c>
      <c r="P477" s="175">
        <v>0</v>
      </c>
      <c r="Q477" s="175">
        <f>ROUND(E477*P477,2)</f>
        <v>0</v>
      </c>
      <c r="R477" s="177" t="s">
        <v>542</v>
      </c>
      <c r="S477" s="177" t="s">
        <v>193</v>
      </c>
      <c r="T477" s="178" t="s">
        <v>193</v>
      </c>
      <c r="U477" s="158">
        <v>0.14000000000000001</v>
      </c>
      <c r="V477" s="158">
        <f>ROUND(E477*U477,2)</f>
        <v>1.38</v>
      </c>
      <c r="W477" s="158"/>
      <c r="X477" s="158" t="s">
        <v>194</v>
      </c>
      <c r="Y477" s="158" t="s">
        <v>195</v>
      </c>
      <c r="Z477" s="147"/>
      <c r="AA477" s="147"/>
      <c r="AB477" s="147"/>
      <c r="AC477" s="147"/>
      <c r="AD477" s="147"/>
      <c r="AE477" s="147"/>
      <c r="AF477" s="147"/>
      <c r="AG477" s="147" t="s">
        <v>196</v>
      </c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2" x14ac:dyDescent="0.2">
      <c r="A478" s="154"/>
      <c r="B478" s="155"/>
      <c r="C478" s="183" t="s">
        <v>586</v>
      </c>
      <c r="D478" s="160"/>
      <c r="E478" s="161"/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200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">
      <c r="A479" s="154"/>
      <c r="B479" s="155"/>
      <c r="C479" s="183" t="s">
        <v>587</v>
      </c>
      <c r="D479" s="160"/>
      <c r="E479" s="161">
        <v>8.5500000000000007</v>
      </c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200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3" x14ac:dyDescent="0.2">
      <c r="A480" s="154"/>
      <c r="B480" s="155"/>
      <c r="C480" s="184" t="s">
        <v>588</v>
      </c>
      <c r="D480" s="162"/>
      <c r="E480" s="163">
        <v>1.2825</v>
      </c>
      <c r="F480" s="158"/>
      <c r="G480" s="158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200</v>
      </c>
      <c r="AH480" s="147">
        <v>4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2" x14ac:dyDescent="0.2">
      <c r="A481" s="154"/>
      <c r="B481" s="155"/>
      <c r="C481" s="245"/>
      <c r="D481" s="246"/>
      <c r="E481" s="246"/>
      <c r="F481" s="246"/>
      <c r="G481" s="246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201</v>
      </c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1" x14ac:dyDescent="0.2">
      <c r="A482" s="172">
        <v>96</v>
      </c>
      <c r="B482" s="173" t="s">
        <v>589</v>
      </c>
      <c r="C482" s="182" t="s">
        <v>590</v>
      </c>
      <c r="D482" s="174" t="s">
        <v>243</v>
      </c>
      <c r="E482" s="175">
        <v>3.78</v>
      </c>
      <c r="F482" s="176"/>
      <c r="G482" s="177">
        <f>ROUND(E482*F482,2)</f>
        <v>0</v>
      </c>
      <c r="H482" s="176"/>
      <c r="I482" s="177">
        <f>ROUND(E482*H482,2)</f>
        <v>0</v>
      </c>
      <c r="J482" s="176"/>
      <c r="K482" s="177">
        <f>ROUND(E482*J482,2)</f>
        <v>0</v>
      </c>
      <c r="L482" s="177">
        <v>21</v>
      </c>
      <c r="M482" s="177">
        <f>G482*(1+L482/100)</f>
        <v>0</v>
      </c>
      <c r="N482" s="175">
        <v>0</v>
      </c>
      <c r="O482" s="175">
        <f>ROUND(E482*N482,2)</f>
        <v>0</v>
      </c>
      <c r="P482" s="175">
        <v>0</v>
      </c>
      <c r="Q482" s="175">
        <f>ROUND(E482*P482,2)</f>
        <v>0</v>
      </c>
      <c r="R482" s="177" t="s">
        <v>542</v>
      </c>
      <c r="S482" s="177" t="s">
        <v>193</v>
      </c>
      <c r="T482" s="178" t="s">
        <v>193</v>
      </c>
      <c r="U482" s="158">
        <v>0.08</v>
      </c>
      <c r="V482" s="158">
        <f>ROUND(E482*U482,2)</f>
        <v>0.3</v>
      </c>
      <c r="W482" s="158"/>
      <c r="X482" s="158" t="s">
        <v>194</v>
      </c>
      <c r="Y482" s="158" t="s">
        <v>195</v>
      </c>
      <c r="Z482" s="147"/>
      <c r="AA482" s="147"/>
      <c r="AB482" s="147"/>
      <c r="AC482" s="147"/>
      <c r="AD482" s="147"/>
      <c r="AE482" s="147"/>
      <c r="AF482" s="147"/>
      <c r="AG482" s="147" t="s">
        <v>196</v>
      </c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2" x14ac:dyDescent="0.2">
      <c r="A483" s="154"/>
      <c r="B483" s="155"/>
      <c r="C483" s="183" t="s">
        <v>223</v>
      </c>
      <c r="D483" s="160"/>
      <c r="E483" s="161">
        <v>3.78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200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2" x14ac:dyDescent="0.2">
      <c r="A484" s="154"/>
      <c r="B484" s="155"/>
      <c r="C484" s="245"/>
      <c r="D484" s="246"/>
      <c r="E484" s="246"/>
      <c r="F484" s="246"/>
      <c r="G484" s="246"/>
      <c r="H484" s="158"/>
      <c r="I484" s="158"/>
      <c r="J484" s="158"/>
      <c r="K484" s="158"/>
      <c r="L484" s="158"/>
      <c r="M484" s="158"/>
      <c r="N484" s="157"/>
      <c r="O484" s="157"/>
      <c r="P484" s="157"/>
      <c r="Q484" s="157"/>
      <c r="R484" s="158"/>
      <c r="S484" s="158"/>
      <c r="T484" s="158"/>
      <c r="U484" s="158"/>
      <c r="V484" s="158"/>
      <c r="W484" s="158"/>
      <c r="X484" s="158"/>
      <c r="Y484" s="158"/>
      <c r="Z484" s="147"/>
      <c r="AA484" s="147"/>
      <c r="AB484" s="147"/>
      <c r="AC484" s="147"/>
      <c r="AD484" s="147"/>
      <c r="AE484" s="147"/>
      <c r="AF484" s="147"/>
      <c r="AG484" s="147" t="s">
        <v>201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72">
        <v>97</v>
      </c>
      <c r="B485" s="173" t="s">
        <v>591</v>
      </c>
      <c r="C485" s="182" t="s">
        <v>592</v>
      </c>
      <c r="D485" s="174" t="s">
        <v>243</v>
      </c>
      <c r="E485" s="175">
        <v>8.5500000000000007</v>
      </c>
      <c r="F485" s="176"/>
      <c r="G485" s="177">
        <f>ROUND(E485*F485,2)</f>
        <v>0</v>
      </c>
      <c r="H485" s="176"/>
      <c r="I485" s="177">
        <f>ROUND(E485*H485,2)</f>
        <v>0</v>
      </c>
      <c r="J485" s="176"/>
      <c r="K485" s="177">
        <f>ROUND(E485*J485,2)</f>
        <v>0</v>
      </c>
      <c r="L485" s="177">
        <v>21</v>
      </c>
      <c r="M485" s="177">
        <f>G485*(1+L485/100)</f>
        <v>0</v>
      </c>
      <c r="N485" s="175">
        <v>4.1999999999999997E-3</v>
      </c>
      <c r="O485" s="175">
        <f>ROUND(E485*N485,2)</f>
        <v>0.04</v>
      </c>
      <c r="P485" s="175">
        <v>0</v>
      </c>
      <c r="Q485" s="175">
        <f>ROUND(E485*P485,2)</f>
        <v>0</v>
      </c>
      <c r="R485" s="177" t="s">
        <v>542</v>
      </c>
      <c r="S485" s="177" t="s">
        <v>193</v>
      </c>
      <c r="T485" s="178" t="s">
        <v>193</v>
      </c>
      <c r="U485" s="158">
        <v>0.28000000000000003</v>
      </c>
      <c r="V485" s="158">
        <f>ROUND(E485*U485,2)</f>
        <v>2.39</v>
      </c>
      <c r="W485" s="158"/>
      <c r="X485" s="158" t="s">
        <v>194</v>
      </c>
      <c r="Y485" s="158" t="s">
        <v>195</v>
      </c>
      <c r="Z485" s="147"/>
      <c r="AA485" s="147"/>
      <c r="AB485" s="147"/>
      <c r="AC485" s="147"/>
      <c r="AD485" s="147"/>
      <c r="AE485" s="147"/>
      <c r="AF485" s="147"/>
      <c r="AG485" s="147" t="s">
        <v>196</v>
      </c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2" x14ac:dyDescent="0.2">
      <c r="A486" s="154"/>
      <c r="B486" s="155"/>
      <c r="C486" s="247" t="s">
        <v>593</v>
      </c>
      <c r="D486" s="248"/>
      <c r="E486" s="248"/>
      <c r="F486" s="248"/>
      <c r="G486" s="248"/>
      <c r="H486" s="158"/>
      <c r="I486" s="158"/>
      <c r="J486" s="158"/>
      <c r="K486" s="158"/>
      <c r="L486" s="158"/>
      <c r="M486" s="158"/>
      <c r="N486" s="157"/>
      <c r="O486" s="157"/>
      <c r="P486" s="157"/>
      <c r="Q486" s="157"/>
      <c r="R486" s="158"/>
      <c r="S486" s="158"/>
      <c r="T486" s="158"/>
      <c r="U486" s="158"/>
      <c r="V486" s="158"/>
      <c r="W486" s="158"/>
      <c r="X486" s="158"/>
      <c r="Y486" s="158"/>
      <c r="Z486" s="147"/>
      <c r="AA486" s="147"/>
      <c r="AB486" s="147"/>
      <c r="AC486" s="147"/>
      <c r="AD486" s="147"/>
      <c r="AE486" s="147"/>
      <c r="AF486" s="147"/>
      <c r="AG486" s="147" t="s">
        <v>218</v>
      </c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79" t="str">
        <f>C486</f>
        <v>Očištění povrchu stěny od prachu, nařezání izolačních desek na požadovaný rozměr, nanesení lepicího tmelu, osazení desek.</v>
      </c>
      <c r="BB486" s="147"/>
      <c r="BC486" s="147"/>
      <c r="BD486" s="147"/>
      <c r="BE486" s="147"/>
      <c r="BF486" s="147"/>
      <c r="BG486" s="147"/>
      <c r="BH486" s="147"/>
    </row>
    <row r="487" spans="1:60" outlineLevel="2" x14ac:dyDescent="0.2">
      <c r="A487" s="154"/>
      <c r="B487" s="155"/>
      <c r="C487" s="183" t="s">
        <v>586</v>
      </c>
      <c r="D487" s="160"/>
      <c r="E487" s="161"/>
      <c r="F487" s="158"/>
      <c r="G487" s="158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200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">
      <c r="A488" s="154"/>
      <c r="B488" s="155"/>
      <c r="C488" s="183" t="s">
        <v>587</v>
      </c>
      <c r="D488" s="160"/>
      <c r="E488" s="161">
        <v>8.5500000000000007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200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2" x14ac:dyDescent="0.2">
      <c r="A489" s="154"/>
      <c r="B489" s="155"/>
      <c r="C489" s="245"/>
      <c r="D489" s="246"/>
      <c r="E489" s="246"/>
      <c r="F489" s="246"/>
      <c r="G489" s="246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201</v>
      </c>
      <c r="AH489" s="147"/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ht="22.5" outlineLevel="1" x14ac:dyDescent="0.2">
      <c r="A490" s="172">
        <v>98</v>
      </c>
      <c r="B490" s="173" t="s">
        <v>594</v>
      </c>
      <c r="C490" s="182" t="s">
        <v>595</v>
      </c>
      <c r="D490" s="174" t="s">
        <v>243</v>
      </c>
      <c r="E490" s="175">
        <v>13.9725</v>
      </c>
      <c r="F490" s="176"/>
      <c r="G490" s="177">
        <f>ROUND(E490*F490,2)</f>
        <v>0</v>
      </c>
      <c r="H490" s="176"/>
      <c r="I490" s="177">
        <f>ROUND(E490*H490,2)</f>
        <v>0</v>
      </c>
      <c r="J490" s="176"/>
      <c r="K490" s="177">
        <f>ROUND(E490*J490,2)</f>
        <v>0</v>
      </c>
      <c r="L490" s="177">
        <v>21</v>
      </c>
      <c r="M490" s="177">
        <f>G490*(1+L490/100)</f>
        <v>0</v>
      </c>
      <c r="N490" s="175">
        <v>3.3E-4</v>
      </c>
      <c r="O490" s="175">
        <f>ROUND(E490*N490,2)</f>
        <v>0</v>
      </c>
      <c r="P490" s="175">
        <v>0</v>
      </c>
      <c r="Q490" s="175">
        <f>ROUND(E490*P490,2)</f>
        <v>0</v>
      </c>
      <c r="R490" s="177" t="s">
        <v>542</v>
      </c>
      <c r="S490" s="177" t="s">
        <v>193</v>
      </c>
      <c r="T490" s="178" t="s">
        <v>193</v>
      </c>
      <c r="U490" s="158">
        <v>0.15</v>
      </c>
      <c r="V490" s="158">
        <f>ROUND(E490*U490,2)</f>
        <v>2.1</v>
      </c>
      <c r="W490" s="158"/>
      <c r="X490" s="158" t="s">
        <v>194</v>
      </c>
      <c r="Y490" s="158" t="s">
        <v>195</v>
      </c>
      <c r="Z490" s="147"/>
      <c r="AA490" s="147"/>
      <c r="AB490" s="147"/>
      <c r="AC490" s="147"/>
      <c r="AD490" s="147"/>
      <c r="AE490" s="147"/>
      <c r="AF490" s="147"/>
      <c r="AG490" s="147" t="s">
        <v>196</v>
      </c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2" x14ac:dyDescent="0.2">
      <c r="A491" s="154"/>
      <c r="B491" s="155"/>
      <c r="C491" s="183" t="s">
        <v>586</v>
      </c>
      <c r="D491" s="160"/>
      <c r="E491" s="161"/>
      <c r="F491" s="158"/>
      <c r="G491" s="158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200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3" x14ac:dyDescent="0.2">
      <c r="A492" s="154"/>
      <c r="B492" s="155"/>
      <c r="C492" s="183" t="s">
        <v>596</v>
      </c>
      <c r="D492" s="160"/>
      <c r="E492" s="161">
        <v>12.15</v>
      </c>
      <c r="F492" s="158"/>
      <c r="G492" s="158"/>
      <c r="H492" s="158"/>
      <c r="I492" s="158"/>
      <c r="J492" s="158"/>
      <c r="K492" s="158"/>
      <c r="L492" s="158"/>
      <c r="M492" s="158"/>
      <c r="N492" s="157"/>
      <c r="O492" s="157"/>
      <c r="P492" s="157"/>
      <c r="Q492" s="157"/>
      <c r="R492" s="158"/>
      <c r="S492" s="158"/>
      <c r="T492" s="158"/>
      <c r="U492" s="158"/>
      <c r="V492" s="158"/>
      <c r="W492" s="158"/>
      <c r="X492" s="158"/>
      <c r="Y492" s="158"/>
      <c r="Z492" s="147"/>
      <c r="AA492" s="147"/>
      <c r="AB492" s="147"/>
      <c r="AC492" s="147"/>
      <c r="AD492" s="147"/>
      <c r="AE492" s="147"/>
      <c r="AF492" s="147"/>
      <c r="AG492" s="147" t="s">
        <v>200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3" x14ac:dyDescent="0.2">
      <c r="A493" s="154"/>
      <c r="B493" s="155"/>
      <c r="C493" s="184" t="s">
        <v>588</v>
      </c>
      <c r="D493" s="162"/>
      <c r="E493" s="163">
        <v>1.8225</v>
      </c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200</v>
      </c>
      <c r="AH493" s="147">
        <v>4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2" x14ac:dyDescent="0.2">
      <c r="A494" s="154"/>
      <c r="B494" s="155"/>
      <c r="C494" s="245"/>
      <c r="D494" s="246"/>
      <c r="E494" s="246"/>
      <c r="F494" s="246"/>
      <c r="G494" s="246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201</v>
      </c>
      <c r="AH494" s="147"/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ht="22.5" outlineLevel="1" x14ac:dyDescent="0.2">
      <c r="A495" s="172">
        <v>99</v>
      </c>
      <c r="B495" s="173" t="s">
        <v>545</v>
      </c>
      <c r="C495" s="182" t="s">
        <v>546</v>
      </c>
      <c r="D495" s="174" t="s">
        <v>243</v>
      </c>
      <c r="E495" s="175">
        <v>3.78</v>
      </c>
      <c r="F495" s="176"/>
      <c r="G495" s="177">
        <f>ROUND(E495*F495,2)</f>
        <v>0</v>
      </c>
      <c r="H495" s="176"/>
      <c r="I495" s="177">
        <f>ROUND(E495*H495,2)</f>
        <v>0</v>
      </c>
      <c r="J495" s="176"/>
      <c r="K495" s="177">
        <f>ROUND(E495*J495,2)</f>
        <v>0</v>
      </c>
      <c r="L495" s="177">
        <v>21</v>
      </c>
      <c r="M495" s="177">
        <f>G495*(1+L495/100)</f>
        <v>0</v>
      </c>
      <c r="N495" s="175">
        <v>3.0000000000000001E-5</v>
      </c>
      <c r="O495" s="175">
        <f>ROUND(E495*N495,2)</f>
        <v>0</v>
      </c>
      <c r="P495" s="175">
        <v>0</v>
      </c>
      <c r="Q495" s="175">
        <f>ROUND(E495*P495,2)</f>
        <v>0</v>
      </c>
      <c r="R495" s="177" t="s">
        <v>542</v>
      </c>
      <c r="S495" s="177" t="s">
        <v>193</v>
      </c>
      <c r="T495" s="178" t="s">
        <v>193</v>
      </c>
      <c r="U495" s="158">
        <v>7.0000000000000007E-2</v>
      </c>
      <c r="V495" s="158">
        <f>ROUND(E495*U495,2)</f>
        <v>0.26</v>
      </c>
      <c r="W495" s="158"/>
      <c r="X495" s="158" t="s">
        <v>194</v>
      </c>
      <c r="Y495" s="158" t="s">
        <v>195</v>
      </c>
      <c r="Z495" s="147"/>
      <c r="AA495" s="147"/>
      <c r="AB495" s="147"/>
      <c r="AC495" s="147"/>
      <c r="AD495" s="147"/>
      <c r="AE495" s="147"/>
      <c r="AF495" s="147"/>
      <c r="AG495" s="147" t="s">
        <v>196</v>
      </c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2" x14ac:dyDescent="0.2">
      <c r="A496" s="154"/>
      <c r="B496" s="155"/>
      <c r="C496" s="183" t="s">
        <v>223</v>
      </c>
      <c r="D496" s="160"/>
      <c r="E496" s="161">
        <v>3.78</v>
      </c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200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2" x14ac:dyDescent="0.2">
      <c r="A497" s="154"/>
      <c r="B497" s="155"/>
      <c r="C497" s="245"/>
      <c r="D497" s="246"/>
      <c r="E497" s="246"/>
      <c r="F497" s="246"/>
      <c r="G497" s="246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201</v>
      </c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1" x14ac:dyDescent="0.2">
      <c r="A498" s="172">
        <v>100</v>
      </c>
      <c r="B498" s="173" t="s">
        <v>597</v>
      </c>
      <c r="C498" s="182" t="s">
        <v>598</v>
      </c>
      <c r="D498" s="174" t="s">
        <v>243</v>
      </c>
      <c r="E498" s="175">
        <v>3.8250000000000002</v>
      </c>
      <c r="F498" s="176"/>
      <c r="G498" s="177">
        <f>ROUND(E498*F498,2)</f>
        <v>0</v>
      </c>
      <c r="H498" s="176"/>
      <c r="I498" s="177">
        <f>ROUND(E498*H498,2)</f>
        <v>0</v>
      </c>
      <c r="J498" s="176"/>
      <c r="K498" s="177">
        <f>ROUND(E498*J498,2)</f>
        <v>0</v>
      </c>
      <c r="L498" s="177">
        <v>21</v>
      </c>
      <c r="M498" s="177">
        <f>G498*(1+L498/100)</f>
        <v>0</v>
      </c>
      <c r="N498" s="175">
        <v>1E-4</v>
      </c>
      <c r="O498" s="175">
        <f>ROUND(E498*N498,2)</f>
        <v>0</v>
      </c>
      <c r="P498" s="175">
        <v>0</v>
      </c>
      <c r="Q498" s="175">
        <f>ROUND(E498*P498,2)</f>
        <v>0</v>
      </c>
      <c r="R498" s="177"/>
      <c r="S498" s="177" t="s">
        <v>256</v>
      </c>
      <c r="T498" s="178" t="s">
        <v>257</v>
      </c>
      <c r="U498" s="158">
        <v>0.37</v>
      </c>
      <c r="V498" s="158">
        <f>ROUND(E498*U498,2)</f>
        <v>1.42</v>
      </c>
      <c r="W498" s="158"/>
      <c r="X498" s="158" t="s">
        <v>194</v>
      </c>
      <c r="Y498" s="158" t="s">
        <v>195</v>
      </c>
      <c r="Z498" s="147"/>
      <c r="AA498" s="147"/>
      <c r="AB498" s="147"/>
      <c r="AC498" s="147"/>
      <c r="AD498" s="147"/>
      <c r="AE498" s="147"/>
      <c r="AF498" s="147"/>
      <c r="AG498" s="147" t="s">
        <v>196</v>
      </c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2" x14ac:dyDescent="0.2">
      <c r="A499" s="154"/>
      <c r="B499" s="155"/>
      <c r="C499" s="183" t="s">
        <v>571</v>
      </c>
      <c r="D499" s="160"/>
      <c r="E499" s="161">
        <v>3.8250000000000002</v>
      </c>
      <c r="F499" s="158"/>
      <c r="G499" s="158"/>
      <c r="H499" s="158"/>
      <c r="I499" s="158"/>
      <c r="J499" s="158"/>
      <c r="K499" s="158"/>
      <c r="L499" s="158"/>
      <c r="M499" s="158"/>
      <c r="N499" s="157"/>
      <c r="O499" s="157"/>
      <c r="P499" s="157"/>
      <c r="Q499" s="157"/>
      <c r="R499" s="158"/>
      <c r="S499" s="158"/>
      <c r="T499" s="158"/>
      <c r="U499" s="158"/>
      <c r="V499" s="158"/>
      <c r="W499" s="158"/>
      <c r="X499" s="158"/>
      <c r="Y499" s="158"/>
      <c r="Z499" s="147"/>
      <c r="AA499" s="147"/>
      <c r="AB499" s="147"/>
      <c r="AC499" s="147"/>
      <c r="AD499" s="147"/>
      <c r="AE499" s="147"/>
      <c r="AF499" s="147"/>
      <c r="AG499" s="147" t="s">
        <v>200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2" x14ac:dyDescent="0.2">
      <c r="A500" s="154"/>
      <c r="B500" s="155"/>
      <c r="C500" s="245"/>
      <c r="D500" s="246"/>
      <c r="E500" s="246"/>
      <c r="F500" s="246"/>
      <c r="G500" s="246"/>
      <c r="H500" s="158"/>
      <c r="I500" s="158"/>
      <c r="J500" s="158"/>
      <c r="K500" s="158"/>
      <c r="L500" s="158"/>
      <c r="M500" s="158"/>
      <c r="N500" s="157"/>
      <c r="O500" s="157"/>
      <c r="P500" s="157"/>
      <c r="Q500" s="157"/>
      <c r="R500" s="158"/>
      <c r="S500" s="158"/>
      <c r="T500" s="158"/>
      <c r="U500" s="158"/>
      <c r="V500" s="158"/>
      <c r="W500" s="158"/>
      <c r="X500" s="158"/>
      <c r="Y500" s="158"/>
      <c r="Z500" s="147"/>
      <c r="AA500" s="147"/>
      <c r="AB500" s="147"/>
      <c r="AC500" s="147"/>
      <c r="AD500" s="147"/>
      <c r="AE500" s="147"/>
      <c r="AF500" s="147"/>
      <c r="AG500" s="147" t="s">
        <v>201</v>
      </c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ht="22.5" outlineLevel="1" x14ac:dyDescent="0.2">
      <c r="A501" s="172">
        <v>101</v>
      </c>
      <c r="B501" s="173" t="s">
        <v>599</v>
      </c>
      <c r="C501" s="182" t="s">
        <v>600</v>
      </c>
      <c r="D501" s="174" t="s">
        <v>243</v>
      </c>
      <c r="E501" s="175">
        <v>3.78</v>
      </c>
      <c r="F501" s="176"/>
      <c r="G501" s="177">
        <f>ROUND(E501*F501,2)</f>
        <v>0</v>
      </c>
      <c r="H501" s="176"/>
      <c r="I501" s="177">
        <f>ROUND(E501*H501,2)</f>
        <v>0</v>
      </c>
      <c r="J501" s="176"/>
      <c r="K501" s="177">
        <f>ROUND(E501*J501,2)</f>
        <v>0</v>
      </c>
      <c r="L501" s="177">
        <v>21</v>
      </c>
      <c r="M501" s="177">
        <f>G501*(1+L501/100)</f>
        <v>0</v>
      </c>
      <c r="N501" s="175">
        <v>3.5000000000000001E-3</v>
      </c>
      <c r="O501" s="175">
        <f>ROUND(E501*N501,2)</f>
        <v>0.01</v>
      </c>
      <c r="P501" s="175">
        <v>0</v>
      </c>
      <c r="Q501" s="175">
        <f>ROUND(E501*P501,2)</f>
        <v>0</v>
      </c>
      <c r="R501" s="177" t="s">
        <v>563</v>
      </c>
      <c r="S501" s="177" t="s">
        <v>193</v>
      </c>
      <c r="T501" s="178" t="s">
        <v>193</v>
      </c>
      <c r="U501" s="158">
        <v>0</v>
      </c>
      <c r="V501" s="158">
        <f>ROUND(E501*U501,2)</f>
        <v>0</v>
      </c>
      <c r="W501" s="158"/>
      <c r="X501" s="158" t="s">
        <v>564</v>
      </c>
      <c r="Y501" s="158" t="s">
        <v>195</v>
      </c>
      <c r="Z501" s="147"/>
      <c r="AA501" s="147"/>
      <c r="AB501" s="147"/>
      <c r="AC501" s="147"/>
      <c r="AD501" s="147"/>
      <c r="AE501" s="147"/>
      <c r="AF501" s="147"/>
      <c r="AG501" s="147" t="s">
        <v>565</v>
      </c>
      <c r="AH501" s="147"/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2" x14ac:dyDescent="0.2">
      <c r="A502" s="154"/>
      <c r="B502" s="155"/>
      <c r="C502" s="183" t="s">
        <v>223</v>
      </c>
      <c r="D502" s="160"/>
      <c r="E502" s="161">
        <v>3.78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200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2" x14ac:dyDescent="0.2">
      <c r="A503" s="154"/>
      <c r="B503" s="155"/>
      <c r="C503" s="245"/>
      <c r="D503" s="246"/>
      <c r="E503" s="246"/>
      <c r="F503" s="246"/>
      <c r="G503" s="246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201</v>
      </c>
      <c r="AH503" s="147"/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ht="33.75" outlineLevel="1" x14ac:dyDescent="0.2">
      <c r="A504" s="172">
        <v>102</v>
      </c>
      <c r="B504" s="173" t="s">
        <v>601</v>
      </c>
      <c r="C504" s="182" t="s">
        <v>602</v>
      </c>
      <c r="D504" s="174" t="s">
        <v>243</v>
      </c>
      <c r="E504" s="175">
        <v>4.0162500000000003</v>
      </c>
      <c r="F504" s="176"/>
      <c r="G504" s="177">
        <f>ROUND(E504*F504,2)</f>
        <v>0</v>
      </c>
      <c r="H504" s="176"/>
      <c r="I504" s="177">
        <f>ROUND(E504*H504,2)</f>
        <v>0</v>
      </c>
      <c r="J504" s="176"/>
      <c r="K504" s="177">
        <f>ROUND(E504*J504,2)</f>
        <v>0</v>
      </c>
      <c r="L504" s="177">
        <v>21</v>
      </c>
      <c r="M504" s="177">
        <f>G504*(1+L504/100)</f>
        <v>0</v>
      </c>
      <c r="N504" s="175">
        <v>2.5600000000000002E-3</v>
      </c>
      <c r="O504" s="175">
        <f>ROUND(E504*N504,2)</f>
        <v>0.01</v>
      </c>
      <c r="P504" s="175">
        <v>0</v>
      </c>
      <c r="Q504" s="175">
        <f>ROUND(E504*P504,2)</f>
        <v>0</v>
      </c>
      <c r="R504" s="177" t="s">
        <v>563</v>
      </c>
      <c r="S504" s="177" t="s">
        <v>193</v>
      </c>
      <c r="T504" s="178" t="s">
        <v>193</v>
      </c>
      <c r="U504" s="158">
        <v>0</v>
      </c>
      <c r="V504" s="158">
        <f>ROUND(E504*U504,2)</f>
        <v>0</v>
      </c>
      <c r="W504" s="158"/>
      <c r="X504" s="158" t="s">
        <v>564</v>
      </c>
      <c r="Y504" s="158" t="s">
        <v>195</v>
      </c>
      <c r="Z504" s="147"/>
      <c r="AA504" s="147"/>
      <c r="AB504" s="147"/>
      <c r="AC504" s="147"/>
      <c r="AD504" s="147"/>
      <c r="AE504" s="147"/>
      <c r="AF504" s="147"/>
      <c r="AG504" s="147" t="s">
        <v>565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183" t="s">
        <v>603</v>
      </c>
      <c r="D505" s="160"/>
      <c r="E505" s="161"/>
      <c r="F505" s="158"/>
      <c r="G505" s="158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200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">
      <c r="A506" s="154"/>
      <c r="B506" s="155"/>
      <c r="C506" s="183" t="s">
        <v>604</v>
      </c>
      <c r="D506" s="160"/>
      <c r="E506" s="161">
        <v>4.0162500000000003</v>
      </c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200</v>
      </c>
      <c r="AH506" s="147">
        <v>5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2" x14ac:dyDescent="0.2">
      <c r="A507" s="154"/>
      <c r="B507" s="155"/>
      <c r="C507" s="245"/>
      <c r="D507" s="246"/>
      <c r="E507" s="246"/>
      <c r="F507" s="246"/>
      <c r="G507" s="246"/>
      <c r="H507" s="158"/>
      <c r="I507" s="158"/>
      <c r="J507" s="158"/>
      <c r="K507" s="158"/>
      <c r="L507" s="158"/>
      <c r="M507" s="158"/>
      <c r="N507" s="157"/>
      <c r="O507" s="157"/>
      <c r="P507" s="157"/>
      <c r="Q507" s="157"/>
      <c r="R507" s="158"/>
      <c r="S507" s="158"/>
      <c r="T507" s="158"/>
      <c r="U507" s="158"/>
      <c r="V507" s="158"/>
      <c r="W507" s="158"/>
      <c r="X507" s="158"/>
      <c r="Y507" s="158"/>
      <c r="Z507" s="147"/>
      <c r="AA507" s="147"/>
      <c r="AB507" s="147"/>
      <c r="AC507" s="147"/>
      <c r="AD507" s="147"/>
      <c r="AE507" s="147"/>
      <c r="AF507" s="147"/>
      <c r="AG507" s="147" t="s">
        <v>201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ht="22.5" outlineLevel="1" x14ac:dyDescent="0.2">
      <c r="A508" s="172">
        <v>103</v>
      </c>
      <c r="B508" s="173" t="s">
        <v>605</v>
      </c>
      <c r="C508" s="182" t="s">
        <v>606</v>
      </c>
      <c r="D508" s="174" t="s">
        <v>243</v>
      </c>
      <c r="E508" s="175">
        <v>8.9774999999999991</v>
      </c>
      <c r="F508" s="176"/>
      <c r="G508" s="177">
        <f>ROUND(E508*F508,2)</f>
        <v>0</v>
      </c>
      <c r="H508" s="176"/>
      <c r="I508" s="177">
        <f>ROUND(E508*H508,2)</f>
        <v>0</v>
      </c>
      <c r="J508" s="176"/>
      <c r="K508" s="177">
        <f>ROUND(E508*J508,2)</f>
        <v>0</v>
      </c>
      <c r="L508" s="177">
        <v>21</v>
      </c>
      <c r="M508" s="177">
        <f>G508*(1+L508/100)</f>
        <v>0</v>
      </c>
      <c r="N508" s="175">
        <v>6.4000000000000003E-3</v>
      </c>
      <c r="O508" s="175">
        <f>ROUND(E508*N508,2)</f>
        <v>0.06</v>
      </c>
      <c r="P508" s="175">
        <v>0</v>
      </c>
      <c r="Q508" s="175">
        <f>ROUND(E508*P508,2)</f>
        <v>0</v>
      </c>
      <c r="R508" s="177" t="s">
        <v>563</v>
      </c>
      <c r="S508" s="177" t="s">
        <v>193</v>
      </c>
      <c r="T508" s="178" t="s">
        <v>193</v>
      </c>
      <c r="U508" s="158">
        <v>0</v>
      </c>
      <c r="V508" s="158">
        <f>ROUND(E508*U508,2)</f>
        <v>0</v>
      </c>
      <c r="W508" s="158"/>
      <c r="X508" s="158" t="s">
        <v>564</v>
      </c>
      <c r="Y508" s="158" t="s">
        <v>195</v>
      </c>
      <c r="Z508" s="147"/>
      <c r="AA508" s="147"/>
      <c r="AB508" s="147"/>
      <c r="AC508" s="147"/>
      <c r="AD508" s="147"/>
      <c r="AE508" s="147"/>
      <c r="AF508" s="147"/>
      <c r="AG508" s="147" t="s">
        <v>565</v>
      </c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2" x14ac:dyDescent="0.2">
      <c r="A509" s="154"/>
      <c r="B509" s="155"/>
      <c r="C509" s="183" t="s">
        <v>586</v>
      </c>
      <c r="D509" s="160"/>
      <c r="E509" s="161"/>
      <c r="F509" s="158"/>
      <c r="G509" s="158"/>
      <c r="H509" s="158"/>
      <c r="I509" s="158"/>
      <c r="J509" s="158"/>
      <c r="K509" s="158"/>
      <c r="L509" s="158"/>
      <c r="M509" s="158"/>
      <c r="N509" s="157"/>
      <c r="O509" s="157"/>
      <c r="P509" s="157"/>
      <c r="Q509" s="157"/>
      <c r="R509" s="158"/>
      <c r="S509" s="158"/>
      <c r="T509" s="158"/>
      <c r="U509" s="158"/>
      <c r="V509" s="158"/>
      <c r="W509" s="158"/>
      <c r="X509" s="158"/>
      <c r="Y509" s="158"/>
      <c r="Z509" s="147"/>
      <c r="AA509" s="147"/>
      <c r="AB509" s="147"/>
      <c r="AC509" s="147"/>
      <c r="AD509" s="147"/>
      <c r="AE509" s="147"/>
      <c r="AF509" s="147"/>
      <c r="AG509" s="147" t="s">
        <v>200</v>
      </c>
      <c r="AH509" s="147">
        <v>0</v>
      </c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3" x14ac:dyDescent="0.2">
      <c r="A510" s="154"/>
      <c r="B510" s="155"/>
      <c r="C510" s="183" t="s">
        <v>587</v>
      </c>
      <c r="D510" s="160"/>
      <c r="E510" s="161">
        <v>8.5500000000000007</v>
      </c>
      <c r="F510" s="158"/>
      <c r="G510" s="158"/>
      <c r="H510" s="158"/>
      <c r="I510" s="158"/>
      <c r="J510" s="158"/>
      <c r="K510" s="158"/>
      <c r="L510" s="158"/>
      <c r="M510" s="158"/>
      <c r="N510" s="157"/>
      <c r="O510" s="157"/>
      <c r="P510" s="157"/>
      <c r="Q510" s="157"/>
      <c r="R510" s="158"/>
      <c r="S510" s="158"/>
      <c r="T510" s="158"/>
      <c r="U510" s="158"/>
      <c r="V510" s="158"/>
      <c r="W510" s="158"/>
      <c r="X510" s="158"/>
      <c r="Y510" s="158"/>
      <c r="Z510" s="147"/>
      <c r="AA510" s="147"/>
      <c r="AB510" s="147"/>
      <c r="AC510" s="147"/>
      <c r="AD510" s="147"/>
      <c r="AE510" s="147"/>
      <c r="AF510" s="147"/>
      <c r="AG510" s="147" t="s">
        <v>200</v>
      </c>
      <c r="AH510" s="147">
        <v>0</v>
      </c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3" x14ac:dyDescent="0.2">
      <c r="A511" s="154"/>
      <c r="B511" s="155"/>
      <c r="C511" s="184" t="s">
        <v>248</v>
      </c>
      <c r="D511" s="162"/>
      <c r="E511" s="163">
        <v>0.42749999999999999</v>
      </c>
      <c r="F511" s="158"/>
      <c r="G511" s="158"/>
      <c r="H511" s="158"/>
      <c r="I511" s="158"/>
      <c r="J511" s="158"/>
      <c r="K511" s="158"/>
      <c r="L511" s="158"/>
      <c r="M511" s="158"/>
      <c r="N511" s="157"/>
      <c r="O511" s="157"/>
      <c r="P511" s="157"/>
      <c r="Q511" s="157"/>
      <c r="R511" s="158"/>
      <c r="S511" s="158"/>
      <c r="T511" s="158"/>
      <c r="U511" s="158"/>
      <c r="V511" s="158"/>
      <c r="W511" s="158"/>
      <c r="X511" s="158"/>
      <c r="Y511" s="158"/>
      <c r="Z511" s="147"/>
      <c r="AA511" s="147"/>
      <c r="AB511" s="147"/>
      <c r="AC511" s="147"/>
      <c r="AD511" s="147"/>
      <c r="AE511" s="147"/>
      <c r="AF511" s="147"/>
      <c r="AG511" s="147" t="s">
        <v>200</v>
      </c>
      <c r="AH511" s="147">
        <v>4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2" x14ac:dyDescent="0.2">
      <c r="A512" s="154"/>
      <c r="B512" s="155"/>
      <c r="C512" s="245"/>
      <c r="D512" s="246"/>
      <c r="E512" s="246"/>
      <c r="F512" s="246"/>
      <c r="G512" s="246"/>
      <c r="H512" s="158"/>
      <c r="I512" s="158"/>
      <c r="J512" s="158"/>
      <c r="K512" s="158"/>
      <c r="L512" s="158"/>
      <c r="M512" s="158"/>
      <c r="N512" s="157"/>
      <c r="O512" s="157"/>
      <c r="P512" s="157"/>
      <c r="Q512" s="157"/>
      <c r="R512" s="158"/>
      <c r="S512" s="158"/>
      <c r="T512" s="158"/>
      <c r="U512" s="158"/>
      <c r="V512" s="158"/>
      <c r="W512" s="158"/>
      <c r="X512" s="158"/>
      <c r="Y512" s="158"/>
      <c r="Z512" s="147"/>
      <c r="AA512" s="147"/>
      <c r="AB512" s="147"/>
      <c r="AC512" s="147"/>
      <c r="AD512" s="147"/>
      <c r="AE512" s="147"/>
      <c r="AF512" s="147"/>
      <c r="AG512" s="147" t="s">
        <v>201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1" x14ac:dyDescent="0.2">
      <c r="A513" s="172">
        <v>104</v>
      </c>
      <c r="B513" s="173" t="s">
        <v>607</v>
      </c>
      <c r="C513" s="182" t="s">
        <v>608</v>
      </c>
      <c r="D513" s="174" t="s">
        <v>226</v>
      </c>
      <c r="E513" s="175">
        <v>0.12385</v>
      </c>
      <c r="F513" s="176"/>
      <c r="G513" s="177">
        <f>ROUND(E513*F513,2)</f>
        <v>0</v>
      </c>
      <c r="H513" s="176"/>
      <c r="I513" s="177">
        <f>ROUND(E513*H513,2)</f>
        <v>0</v>
      </c>
      <c r="J513" s="176"/>
      <c r="K513" s="177">
        <f>ROUND(E513*J513,2)</f>
        <v>0</v>
      </c>
      <c r="L513" s="177">
        <v>21</v>
      </c>
      <c r="M513" s="177">
        <f>G513*(1+L513/100)</f>
        <v>0</v>
      </c>
      <c r="N513" s="175">
        <v>0</v>
      </c>
      <c r="O513" s="175">
        <f>ROUND(E513*N513,2)</f>
        <v>0</v>
      </c>
      <c r="P513" s="175">
        <v>0</v>
      </c>
      <c r="Q513" s="175">
        <f>ROUND(E513*P513,2)</f>
        <v>0</v>
      </c>
      <c r="R513" s="177" t="s">
        <v>542</v>
      </c>
      <c r="S513" s="177" t="s">
        <v>193</v>
      </c>
      <c r="T513" s="178" t="s">
        <v>193</v>
      </c>
      <c r="U513" s="158">
        <v>1.831</v>
      </c>
      <c r="V513" s="158">
        <f>ROUND(E513*U513,2)</f>
        <v>0.23</v>
      </c>
      <c r="W513" s="158"/>
      <c r="X513" s="158" t="s">
        <v>525</v>
      </c>
      <c r="Y513" s="158" t="s">
        <v>195</v>
      </c>
      <c r="Z513" s="147"/>
      <c r="AA513" s="147"/>
      <c r="AB513" s="147"/>
      <c r="AC513" s="147"/>
      <c r="AD513" s="147"/>
      <c r="AE513" s="147"/>
      <c r="AF513" s="147"/>
      <c r="AG513" s="147" t="s">
        <v>526</v>
      </c>
      <c r="AH513" s="147"/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2" x14ac:dyDescent="0.2">
      <c r="A514" s="154"/>
      <c r="B514" s="155"/>
      <c r="C514" s="251" t="s">
        <v>609</v>
      </c>
      <c r="D514" s="252"/>
      <c r="E514" s="252"/>
      <c r="F514" s="252"/>
      <c r="G514" s="252"/>
      <c r="H514" s="158"/>
      <c r="I514" s="158"/>
      <c r="J514" s="158"/>
      <c r="K514" s="158"/>
      <c r="L514" s="158"/>
      <c r="M514" s="158"/>
      <c r="N514" s="157"/>
      <c r="O514" s="157"/>
      <c r="P514" s="157"/>
      <c r="Q514" s="157"/>
      <c r="R514" s="158"/>
      <c r="S514" s="158"/>
      <c r="T514" s="158"/>
      <c r="U514" s="158"/>
      <c r="V514" s="158"/>
      <c r="W514" s="158"/>
      <c r="X514" s="158"/>
      <c r="Y514" s="158"/>
      <c r="Z514" s="147"/>
      <c r="AA514" s="147"/>
      <c r="AB514" s="147"/>
      <c r="AC514" s="147"/>
      <c r="AD514" s="147"/>
      <c r="AE514" s="147"/>
      <c r="AF514" s="147"/>
      <c r="AG514" s="147" t="s">
        <v>198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outlineLevel="2" x14ac:dyDescent="0.2">
      <c r="A515" s="154"/>
      <c r="B515" s="155"/>
      <c r="C515" s="245"/>
      <c r="D515" s="246"/>
      <c r="E515" s="246"/>
      <c r="F515" s="246"/>
      <c r="G515" s="246"/>
      <c r="H515" s="158"/>
      <c r="I515" s="158"/>
      <c r="J515" s="158"/>
      <c r="K515" s="158"/>
      <c r="L515" s="158"/>
      <c r="M515" s="158"/>
      <c r="N515" s="157"/>
      <c r="O515" s="157"/>
      <c r="P515" s="157"/>
      <c r="Q515" s="157"/>
      <c r="R515" s="158"/>
      <c r="S515" s="158"/>
      <c r="T515" s="158"/>
      <c r="U515" s="158"/>
      <c r="V515" s="158"/>
      <c r="W515" s="158"/>
      <c r="X515" s="158"/>
      <c r="Y515" s="158"/>
      <c r="Z515" s="147"/>
      <c r="AA515" s="147"/>
      <c r="AB515" s="147"/>
      <c r="AC515" s="147"/>
      <c r="AD515" s="147"/>
      <c r="AE515" s="147"/>
      <c r="AF515" s="147"/>
      <c r="AG515" s="147" t="s">
        <v>201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x14ac:dyDescent="0.2">
      <c r="A516" s="165" t="s">
        <v>187</v>
      </c>
      <c r="B516" s="166" t="s">
        <v>129</v>
      </c>
      <c r="C516" s="181" t="s">
        <v>130</v>
      </c>
      <c r="D516" s="167"/>
      <c r="E516" s="168"/>
      <c r="F516" s="169"/>
      <c r="G516" s="169">
        <f>SUMIF(AG517:AG519,"&lt;&gt;NOR",G517:G519)</f>
        <v>0</v>
      </c>
      <c r="H516" s="169"/>
      <c r="I516" s="169">
        <f>SUM(I517:I519)</f>
        <v>0</v>
      </c>
      <c r="J516" s="169"/>
      <c r="K516" s="169">
        <f>SUM(K517:K519)</f>
        <v>0</v>
      </c>
      <c r="L516" s="169"/>
      <c r="M516" s="169">
        <f>SUM(M517:M519)</f>
        <v>0</v>
      </c>
      <c r="N516" s="168"/>
      <c r="O516" s="168">
        <f>SUM(O517:O519)</f>
        <v>0</v>
      </c>
      <c r="P516" s="168"/>
      <c r="Q516" s="168">
        <f>SUM(Q517:Q519)</f>
        <v>0</v>
      </c>
      <c r="R516" s="169"/>
      <c r="S516" s="169"/>
      <c r="T516" s="170"/>
      <c r="U516" s="164"/>
      <c r="V516" s="164">
        <f>SUM(V517:V519)</f>
        <v>1.18</v>
      </c>
      <c r="W516" s="164"/>
      <c r="X516" s="164"/>
      <c r="Y516" s="164"/>
      <c r="AG516" t="s">
        <v>188</v>
      </c>
    </row>
    <row r="517" spans="1:60" ht="22.5" outlineLevel="1" x14ac:dyDescent="0.2">
      <c r="A517" s="172">
        <v>105</v>
      </c>
      <c r="B517" s="173" t="s">
        <v>610</v>
      </c>
      <c r="C517" s="182" t="s">
        <v>611</v>
      </c>
      <c r="D517" s="174" t="s">
        <v>255</v>
      </c>
      <c r="E517" s="175">
        <v>1</v>
      </c>
      <c r="F517" s="176"/>
      <c r="G517" s="177">
        <f>ROUND(E517*F517,2)</f>
        <v>0</v>
      </c>
      <c r="H517" s="176"/>
      <c r="I517" s="177">
        <f>ROUND(E517*H517,2)</f>
        <v>0</v>
      </c>
      <c r="J517" s="176"/>
      <c r="K517" s="177">
        <f>ROUND(E517*J517,2)</f>
        <v>0</v>
      </c>
      <c r="L517" s="177">
        <v>21</v>
      </c>
      <c r="M517" s="177">
        <f>G517*(1+L517/100)</f>
        <v>0</v>
      </c>
      <c r="N517" s="175">
        <v>2.2599999999999999E-3</v>
      </c>
      <c r="O517" s="175">
        <f>ROUND(E517*N517,2)</f>
        <v>0</v>
      </c>
      <c r="P517" s="175">
        <v>0</v>
      </c>
      <c r="Q517" s="175">
        <f>ROUND(E517*P517,2)</f>
        <v>0</v>
      </c>
      <c r="R517" s="177" t="s">
        <v>612</v>
      </c>
      <c r="S517" s="177" t="s">
        <v>193</v>
      </c>
      <c r="T517" s="178" t="s">
        <v>193</v>
      </c>
      <c r="U517" s="158">
        <v>1.18</v>
      </c>
      <c r="V517" s="158">
        <f>ROUND(E517*U517,2)</f>
        <v>1.18</v>
      </c>
      <c r="W517" s="158"/>
      <c r="X517" s="158" t="s">
        <v>194</v>
      </c>
      <c r="Y517" s="158" t="s">
        <v>195</v>
      </c>
      <c r="Z517" s="147"/>
      <c r="AA517" s="147"/>
      <c r="AB517" s="147"/>
      <c r="AC517" s="147"/>
      <c r="AD517" s="147"/>
      <c r="AE517" s="147"/>
      <c r="AF517" s="147"/>
      <c r="AG517" s="147" t="s">
        <v>196</v>
      </c>
      <c r="AH517" s="147"/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2" x14ac:dyDescent="0.2">
      <c r="A518" s="154"/>
      <c r="B518" s="155"/>
      <c r="C518" s="183" t="s">
        <v>613</v>
      </c>
      <c r="D518" s="160"/>
      <c r="E518" s="161">
        <v>1</v>
      </c>
      <c r="F518" s="158"/>
      <c r="G518" s="158"/>
      <c r="H518" s="158"/>
      <c r="I518" s="158"/>
      <c r="J518" s="158"/>
      <c r="K518" s="158"/>
      <c r="L518" s="158"/>
      <c r="M518" s="158"/>
      <c r="N518" s="157"/>
      <c r="O518" s="157"/>
      <c r="P518" s="157"/>
      <c r="Q518" s="157"/>
      <c r="R518" s="158"/>
      <c r="S518" s="158"/>
      <c r="T518" s="158"/>
      <c r="U518" s="158"/>
      <c r="V518" s="158"/>
      <c r="W518" s="158"/>
      <c r="X518" s="158"/>
      <c r="Y518" s="158"/>
      <c r="Z518" s="147"/>
      <c r="AA518" s="147"/>
      <c r="AB518" s="147"/>
      <c r="AC518" s="147"/>
      <c r="AD518" s="147"/>
      <c r="AE518" s="147"/>
      <c r="AF518" s="147"/>
      <c r="AG518" s="147" t="s">
        <v>200</v>
      </c>
      <c r="AH518" s="147">
        <v>0</v>
      </c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2" x14ac:dyDescent="0.2">
      <c r="A519" s="154"/>
      <c r="B519" s="155"/>
      <c r="C519" s="245"/>
      <c r="D519" s="246"/>
      <c r="E519" s="246"/>
      <c r="F519" s="246"/>
      <c r="G519" s="246"/>
      <c r="H519" s="158"/>
      <c r="I519" s="158"/>
      <c r="J519" s="158"/>
      <c r="K519" s="158"/>
      <c r="L519" s="158"/>
      <c r="M519" s="158"/>
      <c r="N519" s="157"/>
      <c r="O519" s="157"/>
      <c r="P519" s="157"/>
      <c r="Q519" s="157"/>
      <c r="R519" s="158"/>
      <c r="S519" s="158"/>
      <c r="T519" s="158"/>
      <c r="U519" s="158"/>
      <c r="V519" s="158"/>
      <c r="W519" s="158"/>
      <c r="X519" s="158"/>
      <c r="Y519" s="158"/>
      <c r="Z519" s="147"/>
      <c r="AA519" s="147"/>
      <c r="AB519" s="147"/>
      <c r="AC519" s="147"/>
      <c r="AD519" s="147"/>
      <c r="AE519" s="147"/>
      <c r="AF519" s="147"/>
      <c r="AG519" s="147" t="s">
        <v>201</v>
      </c>
      <c r="AH519" s="147"/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x14ac:dyDescent="0.2">
      <c r="A520" s="165" t="s">
        <v>187</v>
      </c>
      <c r="B520" s="166" t="s">
        <v>131</v>
      </c>
      <c r="C520" s="181" t="s">
        <v>132</v>
      </c>
      <c r="D520" s="167"/>
      <c r="E520" s="168"/>
      <c r="F520" s="169"/>
      <c r="G520" s="169">
        <f>SUMIF(AG521:AG524,"&lt;&gt;NOR",G521:G524)</f>
        <v>0</v>
      </c>
      <c r="H520" s="169"/>
      <c r="I520" s="169">
        <f>SUM(I521:I524)</f>
        <v>0</v>
      </c>
      <c r="J520" s="169"/>
      <c r="K520" s="169">
        <f>SUM(K521:K524)</f>
        <v>0</v>
      </c>
      <c r="L520" s="169"/>
      <c r="M520" s="169">
        <f>SUM(M521:M524)</f>
        <v>0</v>
      </c>
      <c r="N520" s="168"/>
      <c r="O520" s="168">
        <f>SUM(O521:O524)</f>
        <v>0</v>
      </c>
      <c r="P520" s="168"/>
      <c r="Q520" s="168">
        <f>SUM(Q521:Q524)</f>
        <v>0</v>
      </c>
      <c r="R520" s="169"/>
      <c r="S520" s="169"/>
      <c r="T520" s="170"/>
      <c r="U520" s="164"/>
      <c r="V520" s="164">
        <f>SUM(V521:V524)</f>
        <v>3.29</v>
      </c>
      <c r="W520" s="164"/>
      <c r="X520" s="164"/>
      <c r="Y520" s="164"/>
      <c r="AG520" t="s">
        <v>188</v>
      </c>
    </row>
    <row r="521" spans="1:60" outlineLevel="1" x14ac:dyDescent="0.2">
      <c r="A521" s="172">
        <v>106</v>
      </c>
      <c r="B521" s="173" t="s">
        <v>614</v>
      </c>
      <c r="C521" s="182" t="s">
        <v>615</v>
      </c>
      <c r="D521" s="174" t="s">
        <v>255</v>
      </c>
      <c r="E521" s="175">
        <v>2</v>
      </c>
      <c r="F521" s="176"/>
      <c r="G521" s="177">
        <f>ROUND(E521*F521,2)</f>
        <v>0</v>
      </c>
      <c r="H521" s="176"/>
      <c r="I521" s="177">
        <f>ROUND(E521*H521,2)</f>
        <v>0</v>
      </c>
      <c r="J521" s="176"/>
      <c r="K521" s="177">
        <f>ROUND(E521*J521,2)</f>
        <v>0</v>
      </c>
      <c r="L521" s="177">
        <v>21</v>
      </c>
      <c r="M521" s="177">
        <f>G521*(1+L521/100)</f>
        <v>0</v>
      </c>
      <c r="N521" s="175">
        <v>5.4000000000000001E-4</v>
      </c>
      <c r="O521" s="175">
        <f>ROUND(E521*N521,2)</f>
        <v>0</v>
      </c>
      <c r="P521" s="175">
        <v>0</v>
      </c>
      <c r="Q521" s="175">
        <f>ROUND(E521*P521,2)</f>
        <v>0</v>
      </c>
      <c r="R521" s="177"/>
      <c r="S521" s="177" t="s">
        <v>256</v>
      </c>
      <c r="T521" s="178" t="s">
        <v>257</v>
      </c>
      <c r="U521" s="158">
        <v>1.6439999999999999</v>
      </c>
      <c r="V521" s="158">
        <f>ROUND(E521*U521,2)</f>
        <v>3.29</v>
      </c>
      <c r="W521" s="158"/>
      <c r="X521" s="158" t="s">
        <v>194</v>
      </c>
      <c r="Y521" s="158" t="s">
        <v>195</v>
      </c>
      <c r="Z521" s="147"/>
      <c r="AA521" s="147"/>
      <c r="AB521" s="147"/>
      <c r="AC521" s="147"/>
      <c r="AD521" s="147"/>
      <c r="AE521" s="147"/>
      <c r="AF521" s="147"/>
      <c r="AG521" s="147" t="s">
        <v>196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2" x14ac:dyDescent="0.2">
      <c r="A522" s="154"/>
      <c r="B522" s="155"/>
      <c r="C522" s="183" t="s">
        <v>616</v>
      </c>
      <c r="D522" s="160"/>
      <c r="E522" s="161">
        <v>1</v>
      </c>
      <c r="F522" s="158"/>
      <c r="G522" s="158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200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3" x14ac:dyDescent="0.2">
      <c r="A523" s="154"/>
      <c r="B523" s="155"/>
      <c r="C523" s="183" t="s">
        <v>617</v>
      </c>
      <c r="D523" s="160"/>
      <c r="E523" s="161">
        <v>1</v>
      </c>
      <c r="F523" s="158"/>
      <c r="G523" s="158"/>
      <c r="H523" s="158"/>
      <c r="I523" s="158"/>
      <c r="J523" s="158"/>
      <c r="K523" s="158"/>
      <c r="L523" s="158"/>
      <c r="M523" s="158"/>
      <c r="N523" s="157"/>
      <c r="O523" s="157"/>
      <c r="P523" s="157"/>
      <c r="Q523" s="157"/>
      <c r="R523" s="158"/>
      <c r="S523" s="158"/>
      <c r="T523" s="158"/>
      <c r="U523" s="158"/>
      <c r="V523" s="158"/>
      <c r="W523" s="158"/>
      <c r="X523" s="158"/>
      <c r="Y523" s="158"/>
      <c r="Z523" s="147"/>
      <c r="AA523" s="147"/>
      <c r="AB523" s="147"/>
      <c r="AC523" s="147"/>
      <c r="AD523" s="147"/>
      <c r="AE523" s="147"/>
      <c r="AF523" s="147"/>
      <c r="AG523" s="147" t="s">
        <v>200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2" x14ac:dyDescent="0.2">
      <c r="A524" s="154"/>
      <c r="B524" s="155"/>
      <c r="C524" s="245"/>
      <c r="D524" s="246"/>
      <c r="E524" s="246"/>
      <c r="F524" s="246"/>
      <c r="G524" s="246"/>
      <c r="H524" s="158"/>
      <c r="I524" s="158"/>
      <c r="J524" s="158"/>
      <c r="K524" s="158"/>
      <c r="L524" s="158"/>
      <c r="M524" s="158"/>
      <c r="N524" s="157"/>
      <c r="O524" s="157"/>
      <c r="P524" s="157"/>
      <c r="Q524" s="157"/>
      <c r="R524" s="158"/>
      <c r="S524" s="158"/>
      <c r="T524" s="158"/>
      <c r="U524" s="158"/>
      <c r="V524" s="158"/>
      <c r="W524" s="158"/>
      <c r="X524" s="158"/>
      <c r="Y524" s="158"/>
      <c r="Z524" s="147"/>
      <c r="AA524" s="147"/>
      <c r="AB524" s="147"/>
      <c r="AC524" s="147"/>
      <c r="AD524" s="147"/>
      <c r="AE524" s="147"/>
      <c r="AF524" s="147"/>
      <c r="AG524" s="147" t="s">
        <v>201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x14ac:dyDescent="0.2">
      <c r="A525" s="165" t="s">
        <v>187</v>
      </c>
      <c r="B525" s="166" t="s">
        <v>135</v>
      </c>
      <c r="C525" s="181" t="s">
        <v>136</v>
      </c>
      <c r="D525" s="167"/>
      <c r="E525" s="168"/>
      <c r="F525" s="169"/>
      <c r="G525" s="169">
        <f>SUMIF(AG526:AG549,"&lt;&gt;NOR",G526:G549)</f>
        <v>0</v>
      </c>
      <c r="H525" s="169"/>
      <c r="I525" s="169">
        <f>SUM(I526:I549)</f>
        <v>0</v>
      </c>
      <c r="J525" s="169"/>
      <c r="K525" s="169">
        <f>SUM(K526:K549)</f>
        <v>0</v>
      </c>
      <c r="L525" s="169"/>
      <c r="M525" s="169">
        <f>SUM(M526:M549)</f>
        <v>0</v>
      </c>
      <c r="N525" s="168"/>
      <c r="O525" s="168">
        <f>SUM(O526:O549)</f>
        <v>0.72</v>
      </c>
      <c r="P525" s="168"/>
      <c r="Q525" s="168">
        <f>SUM(Q526:Q549)</f>
        <v>0</v>
      </c>
      <c r="R525" s="169"/>
      <c r="S525" s="169"/>
      <c r="T525" s="170"/>
      <c r="U525" s="164"/>
      <c r="V525" s="164">
        <f>SUM(V526:V549)</f>
        <v>17.899999999999999</v>
      </c>
      <c r="W525" s="164"/>
      <c r="X525" s="164"/>
      <c r="Y525" s="164"/>
      <c r="AG525" t="s">
        <v>188</v>
      </c>
    </row>
    <row r="526" spans="1:60" outlineLevel="1" x14ac:dyDescent="0.2">
      <c r="A526" s="172">
        <v>107</v>
      </c>
      <c r="B526" s="173" t="s">
        <v>618</v>
      </c>
      <c r="C526" s="182" t="s">
        <v>619</v>
      </c>
      <c r="D526" s="174" t="s">
        <v>243</v>
      </c>
      <c r="E526" s="175">
        <v>8.9774999999999991</v>
      </c>
      <c r="F526" s="176"/>
      <c r="G526" s="177">
        <f>ROUND(E526*F526,2)</f>
        <v>0</v>
      </c>
      <c r="H526" s="176"/>
      <c r="I526" s="177">
        <f>ROUND(E526*H526,2)</f>
        <v>0</v>
      </c>
      <c r="J526" s="176"/>
      <c r="K526" s="177">
        <f>ROUND(E526*J526,2)</f>
        <v>0</v>
      </c>
      <c r="L526" s="177">
        <v>21</v>
      </c>
      <c r="M526" s="177">
        <f>G526*(1+L526/100)</f>
        <v>0</v>
      </c>
      <c r="N526" s="175">
        <v>9.3100000000000006E-3</v>
      </c>
      <c r="O526" s="175">
        <f>ROUND(E526*N526,2)</f>
        <v>0.08</v>
      </c>
      <c r="P526" s="175">
        <v>0</v>
      </c>
      <c r="Q526" s="175">
        <f>ROUND(E526*P526,2)</f>
        <v>0</v>
      </c>
      <c r="R526" s="177" t="s">
        <v>550</v>
      </c>
      <c r="S526" s="177" t="s">
        <v>193</v>
      </c>
      <c r="T526" s="178" t="s">
        <v>193</v>
      </c>
      <c r="U526" s="158">
        <v>0.13400000000000001</v>
      </c>
      <c r="V526" s="158">
        <f>ROUND(E526*U526,2)</f>
        <v>1.2</v>
      </c>
      <c r="W526" s="158"/>
      <c r="X526" s="158" t="s">
        <v>194</v>
      </c>
      <c r="Y526" s="158" t="s">
        <v>195</v>
      </c>
      <c r="Z526" s="147"/>
      <c r="AA526" s="147"/>
      <c r="AB526" s="147"/>
      <c r="AC526" s="147"/>
      <c r="AD526" s="147"/>
      <c r="AE526" s="147"/>
      <c r="AF526" s="147"/>
      <c r="AG526" s="147" t="s">
        <v>196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2" x14ac:dyDescent="0.2">
      <c r="A527" s="154"/>
      <c r="B527" s="155"/>
      <c r="C527" s="183" t="s">
        <v>586</v>
      </c>
      <c r="D527" s="160"/>
      <c r="E527" s="161"/>
      <c r="F527" s="158"/>
      <c r="G527" s="158"/>
      <c r="H527" s="158"/>
      <c r="I527" s="158"/>
      <c r="J527" s="158"/>
      <c r="K527" s="158"/>
      <c r="L527" s="158"/>
      <c r="M527" s="158"/>
      <c r="N527" s="157"/>
      <c r="O527" s="157"/>
      <c r="P527" s="157"/>
      <c r="Q527" s="157"/>
      <c r="R527" s="158"/>
      <c r="S527" s="158"/>
      <c r="T527" s="158"/>
      <c r="U527" s="158"/>
      <c r="V527" s="158"/>
      <c r="W527" s="158"/>
      <c r="X527" s="158"/>
      <c r="Y527" s="158"/>
      <c r="Z527" s="147"/>
      <c r="AA527" s="147"/>
      <c r="AB527" s="147"/>
      <c r="AC527" s="147"/>
      <c r="AD527" s="147"/>
      <c r="AE527" s="147"/>
      <c r="AF527" s="147"/>
      <c r="AG527" s="147" t="s">
        <v>200</v>
      </c>
      <c r="AH527" s="147">
        <v>0</v>
      </c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3" x14ac:dyDescent="0.2">
      <c r="A528" s="154"/>
      <c r="B528" s="155"/>
      <c r="C528" s="183" t="s">
        <v>587</v>
      </c>
      <c r="D528" s="160"/>
      <c r="E528" s="161">
        <v>8.5500000000000007</v>
      </c>
      <c r="F528" s="158"/>
      <c r="G528" s="158"/>
      <c r="H528" s="158"/>
      <c r="I528" s="158"/>
      <c r="J528" s="158"/>
      <c r="K528" s="158"/>
      <c r="L528" s="158"/>
      <c r="M528" s="158"/>
      <c r="N528" s="157"/>
      <c r="O528" s="157"/>
      <c r="P528" s="157"/>
      <c r="Q528" s="157"/>
      <c r="R528" s="158"/>
      <c r="S528" s="158"/>
      <c r="T528" s="158"/>
      <c r="U528" s="158"/>
      <c r="V528" s="158"/>
      <c r="W528" s="158"/>
      <c r="X528" s="158"/>
      <c r="Y528" s="158"/>
      <c r="Z528" s="147"/>
      <c r="AA528" s="147"/>
      <c r="AB528" s="147"/>
      <c r="AC528" s="147"/>
      <c r="AD528" s="147"/>
      <c r="AE528" s="147"/>
      <c r="AF528" s="147"/>
      <c r="AG528" s="147" t="s">
        <v>200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3" x14ac:dyDescent="0.2">
      <c r="A529" s="154"/>
      <c r="B529" s="155"/>
      <c r="C529" s="184" t="s">
        <v>248</v>
      </c>
      <c r="D529" s="162"/>
      <c r="E529" s="163">
        <v>0.42749999999999999</v>
      </c>
      <c r="F529" s="158"/>
      <c r="G529" s="158"/>
      <c r="H529" s="158"/>
      <c r="I529" s="158"/>
      <c r="J529" s="158"/>
      <c r="K529" s="158"/>
      <c r="L529" s="158"/>
      <c r="M529" s="158"/>
      <c r="N529" s="157"/>
      <c r="O529" s="157"/>
      <c r="P529" s="157"/>
      <c r="Q529" s="157"/>
      <c r="R529" s="158"/>
      <c r="S529" s="158"/>
      <c r="T529" s="158"/>
      <c r="U529" s="158"/>
      <c r="V529" s="158"/>
      <c r="W529" s="158"/>
      <c r="X529" s="158"/>
      <c r="Y529" s="158"/>
      <c r="Z529" s="147"/>
      <c r="AA529" s="147"/>
      <c r="AB529" s="147"/>
      <c r="AC529" s="147"/>
      <c r="AD529" s="147"/>
      <c r="AE529" s="147"/>
      <c r="AF529" s="147"/>
      <c r="AG529" s="147" t="s">
        <v>200</v>
      </c>
      <c r="AH529" s="147">
        <v>4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2" x14ac:dyDescent="0.2">
      <c r="A530" s="154"/>
      <c r="B530" s="155"/>
      <c r="C530" s="245"/>
      <c r="D530" s="246"/>
      <c r="E530" s="246"/>
      <c r="F530" s="246"/>
      <c r="G530" s="246"/>
      <c r="H530" s="158"/>
      <c r="I530" s="158"/>
      <c r="J530" s="158"/>
      <c r="K530" s="158"/>
      <c r="L530" s="158"/>
      <c r="M530" s="158"/>
      <c r="N530" s="157"/>
      <c r="O530" s="157"/>
      <c r="P530" s="157"/>
      <c r="Q530" s="157"/>
      <c r="R530" s="158"/>
      <c r="S530" s="158"/>
      <c r="T530" s="158"/>
      <c r="U530" s="158"/>
      <c r="V530" s="158"/>
      <c r="W530" s="158"/>
      <c r="X530" s="158"/>
      <c r="Y530" s="158"/>
      <c r="Z530" s="147"/>
      <c r="AA530" s="147"/>
      <c r="AB530" s="147"/>
      <c r="AC530" s="147"/>
      <c r="AD530" s="147"/>
      <c r="AE530" s="147"/>
      <c r="AF530" s="147"/>
      <c r="AG530" s="147" t="s">
        <v>201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1" x14ac:dyDescent="0.2">
      <c r="A531" s="172">
        <v>108</v>
      </c>
      <c r="B531" s="173" t="s">
        <v>620</v>
      </c>
      <c r="C531" s="182" t="s">
        <v>621</v>
      </c>
      <c r="D531" s="174" t="s">
        <v>243</v>
      </c>
      <c r="E531" s="175">
        <v>8.5500000000000007</v>
      </c>
      <c r="F531" s="176"/>
      <c r="G531" s="177">
        <f>ROUND(E531*F531,2)</f>
        <v>0</v>
      </c>
      <c r="H531" s="176"/>
      <c r="I531" s="177">
        <f>ROUND(E531*H531,2)</f>
        <v>0</v>
      </c>
      <c r="J531" s="176"/>
      <c r="K531" s="177">
        <f>ROUND(E531*J531,2)</f>
        <v>0</v>
      </c>
      <c r="L531" s="177">
        <v>21</v>
      </c>
      <c r="M531" s="177">
        <f>G531*(1+L531/100)</f>
        <v>0</v>
      </c>
      <c r="N531" s="175">
        <v>1.3679999999999999E-2</v>
      </c>
      <c r="O531" s="175">
        <f>ROUND(E531*N531,2)</f>
        <v>0.12</v>
      </c>
      <c r="P531" s="175">
        <v>0</v>
      </c>
      <c r="Q531" s="175">
        <f>ROUND(E531*P531,2)</f>
        <v>0</v>
      </c>
      <c r="R531" s="177"/>
      <c r="S531" s="177" t="s">
        <v>256</v>
      </c>
      <c r="T531" s="178" t="s">
        <v>257</v>
      </c>
      <c r="U531" s="158">
        <v>0.28499999999999998</v>
      </c>
      <c r="V531" s="158">
        <f>ROUND(E531*U531,2)</f>
        <v>2.44</v>
      </c>
      <c r="W531" s="158"/>
      <c r="X531" s="158" t="s">
        <v>194</v>
      </c>
      <c r="Y531" s="158" t="s">
        <v>195</v>
      </c>
      <c r="Z531" s="147"/>
      <c r="AA531" s="147"/>
      <c r="AB531" s="147"/>
      <c r="AC531" s="147"/>
      <c r="AD531" s="147"/>
      <c r="AE531" s="147"/>
      <c r="AF531" s="147"/>
      <c r="AG531" s="147" t="s">
        <v>196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2" x14ac:dyDescent="0.2">
      <c r="A532" s="154"/>
      <c r="B532" s="155"/>
      <c r="C532" s="183" t="s">
        <v>586</v>
      </c>
      <c r="D532" s="160"/>
      <c r="E532" s="161"/>
      <c r="F532" s="158"/>
      <c r="G532" s="158"/>
      <c r="H532" s="158"/>
      <c r="I532" s="158"/>
      <c r="J532" s="158"/>
      <c r="K532" s="158"/>
      <c r="L532" s="158"/>
      <c r="M532" s="158"/>
      <c r="N532" s="157"/>
      <c r="O532" s="157"/>
      <c r="P532" s="157"/>
      <c r="Q532" s="157"/>
      <c r="R532" s="158"/>
      <c r="S532" s="158"/>
      <c r="T532" s="158"/>
      <c r="U532" s="158"/>
      <c r="V532" s="158"/>
      <c r="W532" s="158"/>
      <c r="X532" s="158"/>
      <c r="Y532" s="158"/>
      <c r="Z532" s="147"/>
      <c r="AA532" s="147"/>
      <c r="AB532" s="147"/>
      <c r="AC532" s="147"/>
      <c r="AD532" s="147"/>
      <c r="AE532" s="147"/>
      <c r="AF532" s="147"/>
      <c r="AG532" s="147" t="s">
        <v>200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3" x14ac:dyDescent="0.2">
      <c r="A533" s="154"/>
      <c r="B533" s="155"/>
      <c r="C533" s="183" t="s">
        <v>587</v>
      </c>
      <c r="D533" s="160"/>
      <c r="E533" s="161">
        <v>8.5500000000000007</v>
      </c>
      <c r="F533" s="158"/>
      <c r="G533" s="158"/>
      <c r="H533" s="158"/>
      <c r="I533" s="158"/>
      <c r="J533" s="158"/>
      <c r="K533" s="158"/>
      <c r="L533" s="158"/>
      <c r="M533" s="158"/>
      <c r="N533" s="157"/>
      <c r="O533" s="157"/>
      <c r="P533" s="157"/>
      <c r="Q533" s="157"/>
      <c r="R533" s="158"/>
      <c r="S533" s="158"/>
      <c r="T533" s="158"/>
      <c r="U533" s="158"/>
      <c r="V533" s="158"/>
      <c r="W533" s="158"/>
      <c r="X533" s="158"/>
      <c r="Y533" s="158"/>
      <c r="Z533" s="147"/>
      <c r="AA533" s="147"/>
      <c r="AB533" s="147"/>
      <c r="AC533" s="147"/>
      <c r="AD533" s="147"/>
      <c r="AE533" s="147"/>
      <c r="AF533" s="147"/>
      <c r="AG533" s="147" t="s">
        <v>200</v>
      </c>
      <c r="AH533" s="147">
        <v>0</v>
      </c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2" x14ac:dyDescent="0.2">
      <c r="A534" s="154"/>
      <c r="B534" s="155"/>
      <c r="C534" s="245"/>
      <c r="D534" s="246"/>
      <c r="E534" s="246"/>
      <c r="F534" s="246"/>
      <c r="G534" s="246"/>
      <c r="H534" s="158"/>
      <c r="I534" s="158"/>
      <c r="J534" s="158"/>
      <c r="K534" s="158"/>
      <c r="L534" s="158"/>
      <c r="M534" s="158"/>
      <c r="N534" s="157"/>
      <c r="O534" s="157"/>
      <c r="P534" s="157"/>
      <c r="Q534" s="157"/>
      <c r="R534" s="158"/>
      <c r="S534" s="158"/>
      <c r="T534" s="158"/>
      <c r="U534" s="158"/>
      <c r="V534" s="158"/>
      <c r="W534" s="158"/>
      <c r="X534" s="158"/>
      <c r="Y534" s="158"/>
      <c r="Z534" s="147"/>
      <c r="AA534" s="147"/>
      <c r="AB534" s="147"/>
      <c r="AC534" s="147"/>
      <c r="AD534" s="147"/>
      <c r="AE534" s="147"/>
      <c r="AF534" s="147"/>
      <c r="AG534" s="147" t="s">
        <v>201</v>
      </c>
      <c r="AH534" s="147"/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1" x14ac:dyDescent="0.2">
      <c r="A535" s="172">
        <v>109</v>
      </c>
      <c r="B535" s="173" t="s">
        <v>622</v>
      </c>
      <c r="C535" s="182" t="s">
        <v>623</v>
      </c>
      <c r="D535" s="174" t="s">
        <v>243</v>
      </c>
      <c r="E535" s="175">
        <v>12.472899999999999</v>
      </c>
      <c r="F535" s="176"/>
      <c r="G535" s="177">
        <f>ROUND(E535*F535,2)</f>
        <v>0</v>
      </c>
      <c r="H535" s="176"/>
      <c r="I535" s="177">
        <f>ROUND(E535*H535,2)</f>
        <v>0</v>
      </c>
      <c r="J535" s="176"/>
      <c r="K535" s="177">
        <f>ROUND(E535*J535,2)</f>
        <v>0</v>
      </c>
      <c r="L535" s="177">
        <v>21</v>
      </c>
      <c r="M535" s="177">
        <f>G535*(1+L535/100)</f>
        <v>0</v>
      </c>
      <c r="N535" s="175">
        <v>1.6000000000000001E-4</v>
      </c>
      <c r="O535" s="175">
        <f>ROUND(E535*N535,2)</f>
        <v>0</v>
      </c>
      <c r="P535" s="175">
        <v>0</v>
      </c>
      <c r="Q535" s="175">
        <f>ROUND(E535*P535,2)</f>
        <v>0</v>
      </c>
      <c r="R535" s="177"/>
      <c r="S535" s="177" t="s">
        <v>256</v>
      </c>
      <c r="T535" s="178" t="s">
        <v>257</v>
      </c>
      <c r="U535" s="158">
        <v>0.13500000000000001</v>
      </c>
      <c r="V535" s="158">
        <f>ROUND(E535*U535,2)</f>
        <v>1.68</v>
      </c>
      <c r="W535" s="158"/>
      <c r="X535" s="158" t="s">
        <v>194</v>
      </c>
      <c r="Y535" s="158" t="s">
        <v>195</v>
      </c>
      <c r="Z535" s="147"/>
      <c r="AA535" s="147"/>
      <c r="AB535" s="147"/>
      <c r="AC535" s="147"/>
      <c r="AD535" s="147"/>
      <c r="AE535" s="147"/>
      <c r="AF535" s="147"/>
      <c r="AG535" s="147" t="s">
        <v>196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2" x14ac:dyDescent="0.2">
      <c r="A536" s="154"/>
      <c r="B536" s="155"/>
      <c r="C536" s="183" t="s">
        <v>624</v>
      </c>
      <c r="D536" s="160"/>
      <c r="E536" s="161">
        <v>12.472899999999999</v>
      </c>
      <c r="F536" s="158"/>
      <c r="G536" s="158"/>
      <c r="H536" s="158"/>
      <c r="I536" s="158"/>
      <c r="J536" s="158"/>
      <c r="K536" s="158"/>
      <c r="L536" s="158"/>
      <c r="M536" s="158"/>
      <c r="N536" s="157"/>
      <c r="O536" s="157"/>
      <c r="P536" s="157"/>
      <c r="Q536" s="157"/>
      <c r="R536" s="158"/>
      <c r="S536" s="158"/>
      <c r="T536" s="158"/>
      <c r="U536" s="158"/>
      <c r="V536" s="158"/>
      <c r="W536" s="158"/>
      <c r="X536" s="158"/>
      <c r="Y536" s="158"/>
      <c r="Z536" s="147"/>
      <c r="AA536" s="147"/>
      <c r="AB536" s="147"/>
      <c r="AC536" s="147"/>
      <c r="AD536" s="147"/>
      <c r="AE536" s="147"/>
      <c r="AF536" s="147"/>
      <c r="AG536" s="147" t="s">
        <v>200</v>
      </c>
      <c r="AH536" s="147">
        <v>0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2" x14ac:dyDescent="0.2">
      <c r="A537" s="154"/>
      <c r="B537" s="155"/>
      <c r="C537" s="245"/>
      <c r="D537" s="246"/>
      <c r="E537" s="246"/>
      <c r="F537" s="246"/>
      <c r="G537" s="246"/>
      <c r="H537" s="158"/>
      <c r="I537" s="158"/>
      <c r="J537" s="158"/>
      <c r="K537" s="158"/>
      <c r="L537" s="158"/>
      <c r="M537" s="158"/>
      <c r="N537" s="157"/>
      <c r="O537" s="157"/>
      <c r="P537" s="157"/>
      <c r="Q537" s="157"/>
      <c r="R537" s="158"/>
      <c r="S537" s="158"/>
      <c r="T537" s="158"/>
      <c r="U537" s="158"/>
      <c r="V537" s="158"/>
      <c r="W537" s="158"/>
      <c r="X537" s="158"/>
      <c r="Y537" s="158"/>
      <c r="Z537" s="147"/>
      <c r="AA537" s="147"/>
      <c r="AB537" s="147"/>
      <c r="AC537" s="147"/>
      <c r="AD537" s="147"/>
      <c r="AE537" s="147"/>
      <c r="AF537" s="147"/>
      <c r="AG537" s="147" t="s">
        <v>201</v>
      </c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ht="22.5" outlineLevel="1" x14ac:dyDescent="0.2">
      <c r="A538" s="172">
        <v>110</v>
      </c>
      <c r="B538" s="173" t="s">
        <v>625</v>
      </c>
      <c r="C538" s="182" t="s">
        <v>626</v>
      </c>
      <c r="D538" s="174" t="s">
        <v>243</v>
      </c>
      <c r="E538" s="175">
        <v>35.35</v>
      </c>
      <c r="F538" s="176"/>
      <c r="G538" s="177">
        <f>ROUND(E538*F538,2)</f>
        <v>0</v>
      </c>
      <c r="H538" s="176"/>
      <c r="I538" s="177">
        <f>ROUND(E538*H538,2)</f>
        <v>0</v>
      </c>
      <c r="J538" s="176"/>
      <c r="K538" s="177">
        <f>ROUND(E538*J538,2)</f>
        <v>0</v>
      </c>
      <c r="L538" s="177">
        <v>21</v>
      </c>
      <c r="M538" s="177">
        <f>G538*(1+L538/100)</f>
        <v>0</v>
      </c>
      <c r="N538" s="175">
        <v>1.21E-2</v>
      </c>
      <c r="O538" s="175">
        <f>ROUND(E538*N538,2)</f>
        <v>0.43</v>
      </c>
      <c r="P538" s="175">
        <v>0</v>
      </c>
      <c r="Q538" s="175">
        <f>ROUND(E538*P538,2)</f>
        <v>0</v>
      </c>
      <c r="R538" s="177"/>
      <c r="S538" s="177" t="s">
        <v>256</v>
      </c>
      <c r="T538" s="178" t="s">
        <v>257</v>
      </c>
      <c r="U538" s="158">
        <v>0.35599999999999998</v>
      </c>
      <c r="V538" s="158">
        <f>ROUND(E538*U538,2)</f>
        <v>12.58</v>
      </c>
      <c r="W538" s="158"/>
      <c r="X538" s="158" t="s">
        <v>194</v>
      </c>
      <c r="Y538" s="158" t="s">
        <v>195</v>
      </c>
      <c r="Z538" s="147"/>
      <c r="AA538" s="147"/>
      <c r="AB538" s="147"/>
      <c r="AC538" s="147"/>
      <c r="AD538" s="147"/>
      <c r="AE538" s="147"/>
      <c r="AF538" s="147"/>
      <c r="AG538" s="147" t="s">
        <v>196</v>
      </c>
      <c r="AH538" s="147"/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2" x14ac:dyDescent="0.2">
      <c r="A539" s="154"/>
      <c r="B539" s="155"/>
      <c r="C539" s="183" t="s">
        <v>245</v>
      </c>
      <c r="D539" s="160"/>
      <c r="E539" s="161"/>
      <c r="F539" s="158"/>
      <c r="G539" s="158"/>
      <c r="H539" s="158"/>
      <c r="I539" s="158"/>
      <c r="J539" s="158"/>
      <c r="K539" s="158"/>
      <c r="L539" s="158"/>
      <c r="M539" s="158"/>
      <c r="N539" s="157"/>
      <c r="O539" s="157"/>
      <c r="P539" s="157"/>
      <c r="Q539" s="157"/>
      <c r="R539" s="158"/>
      <c r="S539" s="158"/>
      <c r="T539" s="158"/>
      <c r="U539" s="158"/>
      <c r="V539" s="158"/>
      <c r="W539" s="158"/>
      <c r="X539" s="158"/>
      <c r="Y539" s="158"/>
      <c r="Z539" s="147"/>
      <c r="AA539" s="147"/>
      <c r="AB539" s="147"/>
      <c r="AC539" s="147"/>
      <c r="AD539" s="147"/>
      <c r="AE539" s="147"/>
      <c r="AF539" s="147"/>
      <c r="AG539" s="147" t="s">
        <v>200</v>
      </c>
      <c r="AH539" s="147">
        <v>0</v>
      </c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3" x14ac:dyDescent="0.2">
      <c r="A540" s="154"/>
      <c r="B540" s="155"/>
      <c r="C540" s="183" t="s">
        <v>365</v>
      </c>
      <c r="D540" s="160"/>
      <c r="E540" s="161">
        <v>35.35</v>
      </c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200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2" x14ac:dyDescent="0.2">
      <c r="A541" s="154"/>
      <c r="B541" s="155"/>
      <c r="C541" s="245"/>
      <c r="D541" s="246"/>
      <c r="E541" s="246"/>
      <c r="F541" s="246"/>
      <c r="G541" s="246"/>
      <c r="H541" s="158"/>
      <c r="I541" s="158"/>
      <c r="J541" s="158"/>
      <c r="K541" s="158"/>
      <c r="L541" s="158"/>
      <c r="M541" s="158"/>
      <c r="N541" s="157"/>
      <c r="O541" s="157"/>
      <c r="P541" s="157"/>
      <c r="Q541" s="157"/>
      <c r="R541" s="158"/>
      <c r="S541" s="158"/>
      <c r="T541" s="158"/>
      <c r="U541" s="158"/>
      <c r="V541" s="158"/>
      <c r="W541" s="158"/>
      <c r="X541" s="158"/>
      <c r="Y541" s="158"/>
      <c r="Z541" s="147"/>
      <c r="AA541" s="147"/>
      <c r="AB541" s="147"/>
      <c r="AC541" s="147"/>
      <c r="AD541" s="147"/>
      <c r="AE541" s="147"/>
      <c r="AF541" s="147"/>
      <c r="AG541" s="147" t="s">
        <v>201</v>
      </c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ht="22.5" outlineLevel="1" x14ac:dyDescent="0.2">
      <c r="A542" s="172">
        <v>111</v>
      </c>
      <c r="B542" s="173" t="s">
        <v>627</v>
      </c>
      <c r="C542" s="182" t="s">
        <v>628</v>
      </c>
      <c r="D542" s="174" t="s">
        <v>243</v>
      </c>
      <c r="E542" s="175">
        <v>8.9774999999999991</v>
      </c>
      <c r="F542" s="176"/>
      <c r="G542" s="177">
        <f>ROUND(E542*F542,2)</f>
        <v>0</v>
      </c>
      <c r="H542" s="176"/>
      <c r="I542" s="177">
        <f>ROUND(E542*H542,2)</f>
        <v>0</v>
      </c>
      <c r="J542" s="176"/>
      <c r="K542" s="177">
        <f>ROUND(E542*J542,2)</f>
        <v>0</v>
      </c>
      <c r="L542" s="177">
        <v>21</v>
      </c>
      <c r="M542" s="177">
        <f>G542*(1+L542/100)</f>
        <v>0</v>
      </c>
      <c r="N542" s="175">
        <v>9.9000000000000008E-3</v>
      </c>
      <c r="O542" s="175">
        <f>ROUND(E542*N542,2)</f>
        <v>0.09</v>
      </c>
      <c r="P542" s="175">
        <v>0</v>
      </c>
      <c r="Q542" s="175">
        <f>ROUND(E542*P542,2)</f>
        <v>0</v>
      </c>
      <c r="R542" s="177" t="s">
        <v>563</v>
      </c>
      <c r="S542" s="177" t="s">
        <v>193</v>
      </c>
      <c r="T542" s="178" t="s">
        <v>193</v>
      </c>
      <c r="U542" s="158">
        <v>0</v>
      </c>
      <c r="V542" s="158">
        <f>ROUND(E542*U542,2)</f>
        <v>0</v>
      </c>
      <c r="W542" s="158"/>
      <c r="X542" s="158" t="s">
        <v>564</v>
      </c>
      <c r="Y542" s="158" t="s">
        <v>195</v>
      </c>
      <c r="Z542" s="147"/>
      <c r="AA542" s="147"/>
      <c r="AB542" s="147"/>
      <c r="AC542" s="147"/>
      <c r="AD542" s="147"/>
      <c r="AE542" s="147"/>
      <c r="AF542" s="147"/>
      <c r="AG542" s="147" t="s">
        <v>565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2" x14ac:dyDescent="0.2">
      <c r="A543" s="154"/>
      <c r="B543" s="155"/>
      <c r="C543" s="183" t="s">
        <v>586</v>
      </c>
      <c r="D543" s="160"/>
      <c r="E543" s="161"/>
      <c r="F543" s="158"/>
      <c r="G543" s="158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200</v>
      </c>
      <c r="AH543" s="147">
        <v>0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83" t="s">
        <v>587</v>
      </c>
      <c r="D544" s="160"/>
      <c r="E544" s="161">
        <v>8.5500000000000007</v>
      </c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200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84" t="s">
        <v>629</v>
      </c>
      <c r="D545" s="162"/>
      <c r="E545" s="163">
        <v>0.42749999999999999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200</v>
      </c>
      <c r="AH545" s="147">
        <v>4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2" x14ac:dyDescent="0.2">
      <c r="A546" s="154"/>
      <c r="B546" s="155"/>
      <c r="C546" s="245"/>
      <c r="D546" s="246"/>
      <c r="E546" s="246"/>
      <c r="F546" s="246"/>
      <c r="G546" s="246"/>
      <c r="H546" s="158"/>
      <c r="I546" s="158"/>
      <c r="J546" s="158"/>
      <c r="K546" s="158"/>
      <c r="L546" s="158"/>
      <c r="M546" s="158"/>
      <c r="N546" s="157"/>
      <c r="O546" s="157"/>
      <c r="P546" s="157"/>
      <c r="Q546" s="157"/>
      <c r="R546" s="158"/>
      <c r="S546" s="158"/>
      <c r="T546" s="158"/>
      <c r="U546" s="158"/>
      <c r="V546" s="158"/>
      <c r="W546" s="158"/>
      <c r="X546" s="158"/>
      <c r="Y546" s="158"/>
      <c r="Z546" s="147"/>
      <c r="AA546" s="147"/>
      <c r="AB546" s="147"/>
      <c r="AC546" s="147"/>
      <c r="AD546" s="147"/>
      <c r="AE546" s="147"/>
      <c r="AF546" s="147"/>
      <c r="AG546" s="147" t="s">
        <v>201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1" x14ac:dyDescent="0.2">
      <c r="A547" s="154">
        <v>112</v>
      </c>
      <c r="B547" s="155" t="s">
        <v>630</v>
      </c>
      <c r="C547" s="185" t="s">
        <v>631</v>
      </c>
      <c r="D547" s="156" t="s">
        <v>0</v>
      </c>
      <c r="E547" s="180"/>
      <c r="F547" s="159"/>
      <c r="G547" s="158">
        <f>ROUND(E547*F547,2)</f>
        <v>0</v>
      </c>
      <c r="H547" s="159"/>
      <c r="I547" s="158">
        <f>ROUND(E547*H547,2)</f>
        <v>0</v>
      </c>
      <c r="J547" s="159"/>
      <c r="K547" s="158">
        <f>ROUND(E547*J547,2)</f>
        <v>0</v>
      </c>
      <c r="L547" s="158">
        <v>21</v>
      </c>
      <c r="M547" s="158">
        <f>G547*(1+L547/100)</f>
        <v>0</v>
      </c>
      <c r="N547" s="157">
        <v>0</v>
      </c>
      <c r="O547" s="157">
        <f>ROUND(E547*N547,2)</f>
        <v>0</v>
      </c>
      <c r="P547" s="157">
        <v>0</v>
      </c>
      <c r="Q547" s="157">
        <f>ROUND(E547*P547,2)</f>
        <v>0</v>
      </c>
      <c r="R547" s="158" t="s">
        <v>550</v>
      </c>
      <c r="S547" s="158" t="s">
        <v>193</v>
      </c>
      <c r="T547" s="158" t="s">
        <v>193</v>
      </c>
      <c r="U547" s="158">
        <v>0</v>
      </c>
      <c r="V547" s="158">
        <f>ROUND(E547*U547,2)</f>
        <v>0</v>
      </c>
      <c r="W547" s="158"/>
      <c r="X547" s="158" t="s">
        <v>525</v>
      </c>
      <c r="Y547" s="158" t="s">
        <v>195</v>
      </c>
      <c r="Z547" s="147"/>
      <c r="AA547" s="147"/>
      <c r="AB547" s="147"/>
      <c r="AC547" s="147"/>
      <c r="AD547" s="147"/>
      <c r="AE547" s="147"/>
      <c r="AF547" s="147"/>
      <c r="AG547" s="147" t="s">
        <v>526</v>
      </c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2" x14ac:dyDescent="0.2">
      <c r="A548" s="154"/>
      <c r="B548" s="155"/>
      <c r="C548" s="253" t="s">
        <v>609</v>
      </c>
      <c r="D548" s="254"/>
      <c r="E548" s="254"/>
      <c r="F548" s="254"/>
      <c r="G548" s="254"/>
      <c r="H548" s="158"/>
      <c r="I548" s="158"/>
      <c r="J548" s="158"/>
      <c r="K548" s="158"/>
      <c r="L548" s="158"/>
      <c r="M548" s="158"/>
      <c r="N548" s="157"/>
      <c r="O548" s="157"/>
      <c r="P548" s="157"/>
      <c r="Q548" s="157"/>
      <c r="R548" s="158"/>
      <c r="S548" s="158"/>
      <c r="T548" s="158"/>
      <c r="U548" s="158"/>
      <c r="V548" s="158"/>
      <c r="W548" s="158"/>
      <c r="X548" s="158"/>
      <c r="Y548" s="158"/>
      <c r="Z548" s="147"/>
      <c r="AA548" s="147"/>
      <c r="AB548" s="147"/>
      <c r="AC548" s="147"/>
      <c r="AD548" s="147"/>
      <c r="AE548" s="147"/>
      <c r="AF548" s="147"/>
      <c r="AG548" s="147" t="s">
        <v>198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2" x14ac:dyDescent="0.2">
      <c r="A549" s="154"/>
      <c r="B549" s="155"/>
      <c r="C549" s="245"/>
      <c r="D549" s="246"/>
      <c r="E549" s="246"/>
      <c r="F549" s="246"/>
      <c r="G549" s="246"/>
      <c r="H549" s="158"/>
      <c r="I549" s="158"/>
      <c r="J549" s="158"/>
      <c r="K549" s="158"/>
      <c r="L549" s="158"/>
      <c r="M549" s="158"/>
      <c r="N549" s="157"/>
      <c r="O549" s="157"/>
      <c r="P549" s="157"/>
      <c r="Q549" s="157"/>
      <c r="R549" s="158"/>
      <c r="S549" s="158"/>
      <c r="T549" s="158"/>
      <c r="U549" s="158"/>
      <c r="V549" s="158"/>
      <c r="W549" s="158"/>
      <c r="X549" s="158"/>
      <c r="Y549" s="158"/>
      <c r="Z549" s="147"/>
      <c r="AA549" s="147"/>
      <c r="AB549" s="147"/>
      <c r="AC549" s="147"/>
      <c r="AD549" s="147"/>
      <c r="AE549" s="147"/>
      <c r="AF549" s="147"/>
      <c r="AG549" s="147" t="s">
        <v>201</v>
      </c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x14ac:dyDescent="0.2">
      <c r="A550" s="165" t="s">
        <v>187</v>
      </c>
      <c r="B550" s="166" t="s">
        <v>137</v>
      </c>
      <c r="C550" s="181" t="s">
        <v>138</v>
      </c>
      <c r="D550" s="167"/>
      <c r="E550" s="168"/>
      <c r="F550" s="169"/>
      <c r="G550" s="169">
        <f>SUMIF(AG551:AG572,"&lt;&gt;NOR",G551:G572)</f>
        <v>0</v>
      </c>
      <c r="H550" s="169"/>
      <c r="I550" s="169">
        <f>SUM(I551:I572)</f>
        <v>0</v>
      </c>
      <c r="J550" s="169"/>
      <c r="K550" s="169">
        <f>SUM(K551:K572)</f>
        <v>0</v>
      </c>
      <c r="L550" s="169"/>
      <c r="M550" s="169">
        <f>SUM(M551:M572)</f>
        <v>0</v>
      </c>
      <c r="N550" s="168"/>
      <c r="O550" s="168">
        <f>SUM(O551:O572)</f>
        <v>0.35</v>
      </c>
      <c r="P550" s="168"/>
      <c r="Q550" s="168">
        <f>SUM(Q551:Q572)</f>
        <v>0</v>
      </c>
      <c r="R550" s="169"/>
      <c r="S550" s="169"/>
      <c r="T550" s="170"/>
      <c r="U550" s="164"/>
      <c r="V550" s="164">
        <f>SUM(V551:V572)</f>
        <v>6.8500000000000005</v>
      </c>
      <c r="W550" s="164"/>
      <c r="X550" s="164"/>
      <c r="Y550" s="164"/>
      <c r="AG550" t="s">
        <v>188</v>
      </c>
    </row>
    <row r="551" spans="1:60" ht="22.5" outlineLevel="1" x14ac:dyDescent="0.2">
      <c r="A551" s="172">
        <v>113</v>
      </c>
      <c r="B551" s="173" t="s">
        <v>632</v>
      </c>
      <c r="C551" s="182" t="s">
        <v>633</v>
      </c>
      <c r="D551" s="174" t="s">
        <v>243</v>
      </c>
      <c r="E551" s="175">
        <v>8.5500000000000007</v>
      </c>
      <c r="F551" s="176"/>
      <c r="G551" s="177">
        <f>ROUND(E551*F551,2)</f>
        <v>0</v>
      </c>
      <c r="H551" s="176"/>
      <c r="I551" s="177">
        <f>ROUND(E551*H551,2)</f>
        <v>0</v>
      </c>
      <c r="J551" s="176"/>
      <c r="K551" s="177">
        <f>ROUND(E551*J551,2)</f>
        <v>0</v>
      </c>
      <c r="L551" s="177">
        <v>21</v>
      </c>
      <c r="M551" s="177">
        <f>G551*(1+L551/100)</f>
        <v>0</v>
      </c>
      <c r="N551" s="175">
        <v>1.436E-2</v>
      </c>
      <c r="O551" s="175">
        <f>ROUND(E551*N551,2)</f>
        <v>0.12</v>
      </c>
      <c r="P551" s="175">
        <v>0</v>
      </c>
      <c r="Q551" s="175">
        <f>ROUND(E551*P551,2)</f>
        <v>0</v>
      </c>
      <c r="R551" s="177" t="s">
        <v>634</v>
      </c>
      <c r="S551" s="177" t="s">
        <v>193</v>
      </c>
      <c r="T551" s="178" t="s">
        <v>193</v>
      </c>
      <c r="U551" s="158">
        <v>0.313</v>
      </c>
      <c r="V551" s="158">
        <f>ROUND(E551*U551,2)</f>
        <v>2.68</v>
      </c>
      <c r="W551" s="158"/>
      <c r="X551" s="158" t="s">
        <v>194</v>
      </c>
      <c r="Y551" s="158" t="s">
        <v>195</v>
      </c>
      <c r="Z551" s="147"/>
      <c r="AA551" s="147"/>
      <c r="AB551" s="147"/>
      <c r="AC551" s="147"/>
      <c r="AD551" s="147"/>
      <c r="AE551" s="147"/>
      <c r="AF551" s="147"/>
      <c r="AG551" s="147" t="s">
        <v>196</v>
      </c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2" x14ac:dyDescent="0.2">
      <c r="A552" s="154"/>
      <c r="B552" s="155"/>
      <c r="C552" s="251" t="s">
        <v>635</v>
      </c>
      <c r="D552" s="252"/>
      <c r="E552" s="252"/>
      <c r="F552" s="252"/>
      <c r="G552" s="252"/>
      <c r="H552" s="158"/>
      <c r="I552" s="158"/>
      <c r="J552" s="158"/>
      <c r="K552" s="158"/>
      <c r="L552" s="158"/>
      <c r="M552" s="158"/>
      <c r="N552" s="157"/>
      <c r="O552" s="157"/>
      <c r="P552" s="157"/>
      <c r="Q552" s="157"/>
      <c r="R552" s="158"/>
      <c r="S552" s="158"/>
      <c r="T552" s="158"/>
      <c r="U552" s="158"/>
      <c r="V552" s="158"/>
      <c r="W552" s="158"/>
      <c r="X552" s="158"/>
      <c r="Y552" s="158"/>
      <c r="Z552" s="147"/>
      <c r="AA552" s="147"/>
      <c r="AB552" s="147"/>
      <c r="AC552" s="147"/>
      <c r="AD552" s="147"/>
      <c r="AE552" s="147"/>
      <c r="AF552" s="147"/>
      <c r="AG552" s="147" t="s">
        <v>198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2" x14ac:dyDescent="0.2">
      <c r="A553" s="154"/>
      <c r="B553" s="155"/>
      <c r="C553" s="183" t="s">
        <v>586</v>
      </c>
      <c r="D553" s="160"/>
      <c r="E553" s="161"/>
      <c r="F553" s="158"/>
      <c r="G553" s="158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200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3" x14ac:dyDescent="0.2">
      <c r="A554" s="154"/>
      <c r="B554" s="155"/>
      <c r="C554" s="183" t="s">
        <v>587</v>
      </c>
      <c r="D554" s="160"/>
      <c r="E554" s="161">
        <v>8.5500000000000007</v>
      </c>
      <c r="F554" s="158"/>
      <c r="G554" s="158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200</v>
      </c>
      <c r="AH554" s="147">
        <v>0</v>
      </c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outlineLevel="2" x14ac:dyDescent="0.2">
      <c r="A555" s="154"/>
      <c r="B555" s="155"/>
      <c r="C555" s="245"/>
      <c r="D555" s="246"/>
      <c r="E555" s="246"/>
      <c r="F555" s="246"/>
      <c r="G555" s="246"/>
      <c r="H555" s="158"/>
      <c r="I555" s="158"/>
      <c r="J555" s="158"/>
      <c r="K555" s="158"/>
      <c r="L555" s="158"/>
      <c r="M555" s="158"/>
      <c r="N555" s="157"/>
      <c r="O555" s="157"/>
      <c r="P555" s="157"/>
      <c r="Q555" s="157"/>
      <c r="R555" s="158"/>
      <c r="S555" s="158"/>
      <c r="T555" s="158"/>
      <c r="U555" s="158"/>
      <c r="V555" s="158"/>
      <c r="W555" s="158"/>
      <c r="X555" s="158"/>
      <c r="Y555" s="158"/>
      <c r="Z555" s="147"/>
      <c r="AA555" s="147"/>
      <c r="AB555" s="147"/>
      <c r="AC555" s="147"/>
      <c r="AD555" s="147"/>
      <c r="AE555" s="147"/>
      <c r="AF555" s="147"/>
      <c r="AG555" s="147" t="s">
        <v>201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ht="22.5" outlineLevel="1" x14ac:dyDescent="0.2">
      <c r="A556" s="172">
        <v>114</v>
      </c>
      <c r="B556" s="173" t="s">
        <v>636</v>
      </c>
      <c r="C556" s="182" t="s">
        <v>637</v>
      </c>
      <c r="D556" s="174" t="s">
        <v>446</v>
      </c>
      <c r="E556" s="175">
        <v>18</v>
      </c>
      <c r="F556" s="176"/>
      <c r="G556" s="177">
        <f>ROUND(E556*F556,2)</f>
        <v>0</v>
      </c>
      <c r="H556" s="176"/>
      <c r="I556" s="177">
        <f>ROUND(E556*H556,2)</f>
        <v>0</v>
      </c>
      <c r="J556" s="176"/>
      <c r="K556" s="177">
        <f>ROUND(E556*J556,2)</f>
        <v>0</v>
      </c>
      <c r="L556" s="177">
        <v>21</v>
      </c>
      <c r="M556" s="177">
        <f>G556*(1+L556/100)</f>
        <v>0</v>
      </c>
      <c r="N556" s="175">
        <v>1.06E-3</v>
      </c>
      <c r="O556" s="175">
        <f>ROUND(E556*N556,2)</f>
        <v>0.02</v>
      </c>
      <c r="P556" s="175">
        <v>0</v>
      </c>
      <c r="Q556" s="175">
        <f>ROUND(E556*P556,2)</f>
        <v>0</v>
      </c>
      <c r="R556" s="177" t="s">
        <v>634</v>
      </c>
      <c r="S556" s="177" t="s">
        <v>193</v>
      </c>
      <c r="T556" s="178" t="s">
        <v>193</v>
      </c>
      <c r="U556" s="158">
        <v>0.155</v>
      </c>
      <c r="V556" s="158">
        <f>ROUND(E556*U556,2)</f>
        <v>2.79</v>
      </c>
      <c r="W556" s="158"/>
      <c r="X556" s="158" t="s">
        <v>194</v>
      </c>
      <c r="Y556" s="158" t="s">
        <v>195</v>
      </c>
      <c r="Z556" s="147"/>
      <c r="AA556" s="147"/>
      <c r="AB556" s="147"/>
      <c r="AC556" s="147"/>
      <c r="AD556" s="147"/>
      <c r="AE556" s="147"/>
      <c r="AF556" s="147"/>
      <c r="AG556" s="147" t="s">
        <v>196</v>
      </c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2" x14ac:dyDescent="0.2">
      <c r="A557" s="154"/>
      <c r="B557" s="155"/>
      <c r="C557" s="183" t="s">
        <v>638</v>
      </c>
      <c r="D557" s="160"/>
      <c r="E557" s="161">
        <v>18</v>
      </c>
      <c r="F557" s="158"/>
      <c r="G557" s="158"/>
      <c r="H557" s="158"/>
      <c r="I557" s="158"/>
      <c r="J557" s="158"/>
      <c r="K557" s="158"/>
      <c r="L557" s="158"/>
      <c r="M557" s="158"/>
      <c r="N557" s="157"/>
      <c r="O557" s="157"/>
      <c r="P557" s="157"/>
      <c r="Q557" s="157"/>
      <c r="R557" s="158"/>
      <c r="S557" s="158"/>
      <c r="T557" s="158"/>
      <c r="U557" s="158"/>
      <c r="V557" s="158"/>
      <c r="W557" s="158"/>
      <c r="X557" s="158"/>
      <c r="Y557" s="158"/>
      <c r="Z557" s="147"/>
      <c r="AA557" s="147"/>
      <c r="AB557" s="147"/>
      <c r="AC557" s="147"/>
      <c r="AD557" s="147"/>
      <c r="AE557" s="147"/>
      <c r="AF557" s="147"/>
      <c r="AG557" s="147" t="s">
        <v>200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2" x14ac:dyDescent="0.2">
      <c r="A558" s="154"/>
      <c r="B558" s="155"/>
      <c r="C558" s="245"/>
      <c r="D558" s="246"/>
      <c r="E558" s="246"/>
      <c r="F558" s="246"/>
      <c r="G558" s="246"/>
      <c r="H558" s="158"/>
      <c r="I558" s="158"/>
      <c r="J558" s="158"/>
      <c r="K558" s="158"/>
      <c r="L558" s="158"/>
      <c r="M558" s="158"/>
      <c r="N558" s="157"/>
      <c r="O558" s="157"/>
      <c r="P558" s="157"/>
      <c r="Q558" s="157"/>
      <c r="R558" s="158"/>
      <c r="S558" s="158"/>
      <c r="T558" s="158"/>
      <c r="U558" s="158"/>
      <c r="V558" s="158"/>
      <c r="W558" s="158"/>
      <c r="X558" s="158"/>
      <c r="Y558" s="158"/>
      <c r="Z558" s="147"/>
      <c r="AA558" s="147"/>
      <c r="AB558" s="147"/>
      <c r="AC558" s="147"/>
      <c r="AD558" s="147"/>
      <c r="AE558" s="147"/>
      <c r="AF558" s="147"/>
      <c r="AG558" s="147" t="s">
        <v>201</v>
      </c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1" x14ac:dyDescent="0.2">
      <c r="A559" s="172">
        <v>115</v>
      </c>
      <c r="B559" s="173" t="s">
        <v>639</v>
      </c>
      <c r="C559" s="182" t="s">
        <v>640</v>
      </c>
      <c r="D559" s="174" t="s">
        <v>641</v>
      </c>
      <c r="E559" s="175">
        <v>1</v>
      </c>
      <c r="F559" s="176"/>
      <c r="G559" s="177">
        <f>ROUND(E559*F559,2)</f>
        <v>0</v>
      </c>
      <c r="H559" s="176"/>
      <c r="I559" s="177">
        <f>ROUND(E559*H559,2)</f>
        <v>0</v>
      </c>
      <c r="J559" s="176"/>
      <c r="K559" s="177">
        <f>ROUND(E559*J559,2)</f>
        <v>0</v>
      </c>
      <c r="L559" s="177">
        <v>21</v>
      </c>
      <c r="M559" s="177">
        <f>G559*(1+L559/100)</f>
        <v>0</v>
      </c>
      <c r="N559" s="175">
        <v>0</v>
      </c>
      <c r="O559" s="175">
        <f>ROUND(E559*N559,2)</f>
        <v>0</v>
      </c>
      <c r="P559" s="175">
        <v>0</v>
      </c>
      <c r="Q559" s="175">
        <f>ROUND(E559*P559,2)</f>
        <v>0</v>
      </c>
      <c r="R559" s="177"/>
      <c r="S559" s="177" t="s">
        <v>256</v>
      </c>
      <c r="T559" s="178" t="s">
        <v>257</v>
      </c>
      <c r="U559" s="158">
        <v>0</v>
      </c>
      <c r="V559" s="158">
        <f>ROUND(E559*U559,2)</f>
        <v>0</v>
      </c>
      <c r="W559" s="158"/>
      <c r="X559" s="158" t="s">
        <v>194</v>
      </c>
      <c r="Y559" s="158" t="s">
        <v>195</v>
      </c>
      <c r="Z559" s="147"/>
      <c r="AA559" s="147"/>
      <c r="AB559" s="147"/>
      <c r="AC559" s="147"/>
      <c r="AD559" s="147"/>
      <c r="AE559" s="147"/>
      <c r="AF559" s="147"/>
      <c r="AG559" s="147" t="s">
        <v>196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ht="22.5" outlineLevel="2" x14ac:dyDescent="0.2">
      <c r="A560" s="154"/>
      <c r="B560" s="155"/>
      <c r="C560" s="247" t="s">
        <v>642</v>
      </c>
      <c r="D560" s="248"/>
      <c r="E560" s="248"/>
      <c r="F560" s="248"/>
      <c r="G560" s="248"/>
      <c r="H560" s="158"/>
      <c r="I560" s="158"/>
      <c r="J560" s="158"/>
      <c r="K560" s="158"/>
      <c r="L560" s="158"/>
      <c r="M560" s="158"/>
      <c r="N560" s="157"/>
      <c r="O560" s="157"/>
      <c r="P560" s="157"/>
      <c r="Q560" s="157"/>
      <c r="R560" s="158"/>
      <c r="S560" s="158"/>
      <c r="T560" s="158"/>
      <c r="U560" s="158"/>
      <c r="V560" s="158"/>
      <c r="W560" s="158"/>
      <c r="X560" s="158"/>
      <c r="Y560" s="158"/>
      <c r="Z560" s="147"/>
      <c r="AA560" s="147"/>
      <c r="AB560" s="147"/>
      <c r="AC560" s="147"/>
      <c r="AD560" s="147"/>
      <c r="AE560" s="147"/>
      <c r="AF560" s="147"/>
      <c r="AG560" s="147" t="s">
        <v>218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79" t="str">
        <f>C560</f>
        <v>Dodávka a montáž trámkové konstrukce 100×100 mm, vyplnění PUR/min. izolačním materiálem, oboustranné opláštění 2× OSB + březová překližka 4 mm s PU lakem, akustická izolace, kotvení do stávajících konstrukcí, otvory pro budoucí elektroinstalaci, dokončovací práce.</v>
      </c>
      <c r="BB560" s="147"/>
      <c r="BC560" s="147"/>
      <c r="BD560" s="147"/>
      <c r="BE560" s="147"/>
      <c r="BF560" s="147"/>
      <c r="BG560" s="147"/>
      <c r="BH560" s="147"/>
    </row>
    <row r="561" spans="1:60" outlineLevel="2" x14ac:dyDescent="0.2">
      <c r="A561" s="154"/>
      <c r="B561" s="155"/>
      <c r="C561" s="245"/>
      <c r="D561" s="246"/>
      <c r="E561" s="246"/>
      <c r="F561" s="246"/>
      <c r="G561" s="246"/>
      <c r="H561" s="158"/>
      <c r="I561" s="158"/>
      <c r="J561" s="158"/>
      <c r="K561" s="158"/>
      <c r="L561" s="158"/>
      <c r="M561" s="158"/>
      <c r="N561" s="157"/>
      <c r="O561" s="157"/>
      <c r="P561" s="157"/>
      <c r="Q561" s="157"/>
      <c r="R561" s="158"/>
      <c r="S561" s="158"/>
      <c r="T561" s="158"/>
      <c r="U561" s="158"/>
      <c r="V561" s="158"/>
      <c r="W561" s="158"/>
      <c r="X561" s="158"/>
      <c r="Y561" s="158"/>
      <c r="Z561" s="147"/>
      <c r="AA561" s="147"/>
      <c r="AB561" s="147"/>
      <c r="AC561" s="147"/>
      <c r="AD561" s="147"/>
      <c r="AE561" s="147"/>
      <c r="AF561" s="147"/>
      <c r="AG561" s="147" t="s">
        <v>201</v>
      </c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1" x14ac:dyDescent="0.2">
      <c r="A562" s="172">
        <v>116</v>
      </c>
      <c r="B562" s="173" t="s">
        <v>643</v>
      </c>
      <c r="C562" s="182" t="s">
        <v>644</v>
      </c>
      <c r="D562" s="174" t="s">
        <v>255</v>
      </c>
      <c r="E562" s="175">
        <v>1</v>
      </c>
      <c r="F562" s="176"/>
      <c r="G562" s="177">
        <f>ROUND(E562*F562,2)</f>
        <v>0</v>
      </c>
      <c r="H562" s="176"/>
      <c r="I562" s="177">
        <f>ROUND(E562*H562,2)</f>
        <v>0</v>
      </c>
      <c r="J562" s="176"/>
      <c r="K562" s="177">
        <f>ROUND(E562*J562,2)</f>
        <v>0</v>
      </c>
      <c r="L562" s="177">
        <v>21</v>
      </c>
      <c r="M562" s="177">
        <f>G562*(1+L562/100)</f>
        <v>0</v>
      </c>
      <c r="N562" s="175">
        <v>0</v>
      </c>
      <c r="O562" s="175">
        <f>ROUND(E562*N562,2)</f>
        <v>0</v>
      </c>
      <c r="P562" s="175">
        <v>4.45E-3</v>
      </c>
      <c r="Q562" s="175">
        <f>ROUND(E562*P562,2)</f>
        <v>0</v>
      </c>
      <c r="R562" s="177"/>
      <c r="S562" s="177" t="s">
        <v>256</v>
      </c>
      <c r="T562" s="178" t="s">
        <v>257</v>
      </c>
      <c r="U562" s="158">
        <v>0.96799999999999997</v>
      </c>
      <c r="V562" s="158">
        <f>ROUND(E562*U562,2)</f>
        <v>0.97</v>
      </c>
      <c r="W562" s="158"/>
      <c r="X562" s="158" t="s">
        <v>194</v>
      </c>
      <c r="Y562" s="158" t="s">
        <v>195</v>
      </c>
      <c r="Z562" s="147"/>
      <c r="AA562" s="147"/>
      <c r="AB562" s="147"/>
      <c r="AC562" s="147"/>
      <c r="AD562" s="147"/>
      <c r="AE562" s="147"/>
      <c r="AF562" s="147"/>
      <c r="AG562" s="147" t="s">
        <v>196</v>
      </c>
      <c r="AH562" s="147"/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2" x14ac:dyDescent="0.2">
      <c r="A563" s="154"/>
      <c r="B563" s="155"/>
      <c r="C563" s="249"/>
      <c r="D563" s="250"/>
      <c r="E563" s="250"/>
      <c r="F563" s="250"/>
      <c r="G563" s="250"/>
      <c r="H563" s="158"/>
      <c r="I563" s="158"/>
      <c r="J563" s="158"/>
      <c r="K563" s="158"/>
      <c r="L563" s="158"/>
      <c r="M563" s="158"/>
      <c r="N563" s="157"/>
      <c r="O563" s="157"/>
      <c r="P563" s="157"/>
      <c r="Q563" s="157"/>
      <c r="R563" s="158"/>
      <c r="S563" s="158"/>
      <c r="T563" s="158"/>
      <c r="U563" s="158"/>
      <c r="V563" s="158"/>
      <c r="W563" s="158"/>
      <c r="X563" s="158"/>
      <c r="Y563" s="158"/>
      <c r="Z563" s="147"/>
      <c r="AA563" s="147"/>
      <c r="AB563" s="147"/>
      <c r="AC563" s="147"/>
      <c r="AD563" s="147"/>
      <c r="AE563" s="147"/>
      <c r="AF563" s="147"/>
      <c r="AG563" s="147" t="s">
        <v>201</v>
      </c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ht="22.5" outlineLevel="1" x14ac:dyDescent="0.2">
      <c r="A564" s="172">
        <v>117</v>
      </c>
      <c r="B564" s="173" t="s">
        <v>645</v>
      </c>
      <c r="C564" s="182" t="s">
        <v>646</v>
      </c>
      <c r="D564" s="174" t="s">
        <v>191</v>
      </c>
      <c r="E564" s="175">
        <v>0.17280000000000001</v>
      </c>
      <c r="F564" s="176"/>
      <c r="G564" s="177">
        <f>ROUND(E564*F564,2)</f>
        <v>0</v>
      </c>
      <c r="H564" s="176"/>
      <c r="I564" s="177">
        <f>ROUND(E564*H564,2)</f>
        <v>0</v>
      </c>
      <c r="J564" s="176"/>
      <c r="K564" s="177">
        <f>ROUND(E564*J564,2)</f>
        <v>0</v>
      </c>
      <c r="L564" s="177">
        <v>21</v>
      </c>
      <c r="M564" s="177">
        <f>G564*(1+L564/100)</f>
        <v>0</v>
      </c>
      <c r="N564" s="175">
        <v>0.5</v>
      </c>
      <c r="O564" s="175">
        <f>ROUND(E564*N564,2)</f>
        <v>0.09</v>
      </c>
      <c r="P564" s="175">
        <v>0</v>
      </c>
      <c r="Q564" s="175">
        <f>ROUND(E564*P564,2)</f>
        <v>0</v>
      </c>
      <c r="R564" s="177" t="s">
        <v>563</v>
      </c>
      <c r="S564" s="177" t="s">
        <v>193</v>
      </c>
      <c r="T564" s="178" t="s">
        <v>193</v>
      </c>
      <c r="U564" s="158">
        <v>0</v>
      </c>
      <c r="V564" s="158">
        <f>ROUND(E564*U564,2)</f>
        <v>0</v>
      </c>
      <c r="W564" s="158"/>
      <c r="X564" s="158" t="s">
        <v>564</v>
      </c>
      <c r="Y564" s="158" t="s">
        <v>195</v>
      </c>
      <c r="Z564" s="147"/>
      <c r="AA564" s="147"/>
      <c r="AB564" s="147"/>
      <c r="AC564" s="147"/>
      <c r="AD564" s="147"/>
      <c r="AE564" s="147"/>
      <c r="AF564" s="147"/>
      <c r="AG564" s="147" t="s">
        <v>565</v>
      </c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2" x14ac:dyDescent="0.2">
      <c r="A565" s="154"/>
      <c r="B565" s="155"/>
      <c r="C565" s="183" t="s">
        <v>647</v>
      </c>
      <c r="D565" s="160"/>
      <c r="E565" s="161">
        <v>0.17280000000000001</v>
      </c>
      <c r="F565" s="158"/>
      <c r="G565" s="158"/>
      <c r="H565" s="158"/>
      <c r="I565" s="158"/>
      <c r="J565" s="158"/>
      <c r="K565" s="158"/>
      <c r="L565" s="158"/>
      <c r="M565" s="158"/>
      <c r="N565" s="157"/>
      <c r="O565" s="157"/>
      <c r="P565" s="157"/>
      <c r="Q565" s="157"/>
      <c r="R565" s="158"/>
      <c r="S565" s="158"/>
      <c r="T565" s="158"/>
      <c r="U565" s="158"/>
      <c r="V565" s="158"/>
      <c r="W565" s="158"/>
      <c r="X565" s="158"/>
      <c r="Y565" s="158"/>
      <c r="Z565" s="147"/>
      <c r="AA565" s="147"/>
      <c r="AB565" s="147"/>
      <c r="AC565" s="147"/>
      <c r="AD565" s="147"/>
      <c r="AE565" s="147"/>
      <c r="AF565" s="147"/>
      <c r="AG565" s="147" t="s">
        <v>200</v>
      </c>
      <c r="AH565" s="147">
        <v>0</v>
      </c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">
      <c r="A566" s="154"/>
      <c r="B566" s="155"/>
      <c r="C566" s="245"/>
      <c r="D566" s="246"/>
      <c r="E566" s="246"/>
      <c r="F566" s="246"/>
      <c r="G566" s="246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201</v>
      </c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1" x14ac:dyDescent="0.2">
      <c r="A567" s="172">
        <v>118</v>
      </c>
      <c r="B567" s="173" t="s">
        <v>648</v>
      </c>
      <c r="C567" s="182" t="s">
        <v>649</v>
      </c>
      <c r="D567" s="174" t="s">
        <v>243</v>
      </c>
      <c r="E567" s="175">
        <v>9.4049999999999994</v>
      </c>
      <c r="F567" s="176"/>
      <c r="G567" s="177">
        <f>ROUND(E567*F567,2)</f>
        <v>0</v>
      </c>
      <c r="H567" s="176"/>
      <c r="I567" s="177">
        <f>ROUND(E567*H567,2)</f>
        <v>0</v>
      </c>
      <c r="J567" s="176"/>
      <c r="K567" s="177">
        <f>ROUND(E567*J567,2)</f>
        <v>0</v>
      </c>
      <c r="L567" s="177">
        <v>21</v>
      </c>
      <c r="M567" s="177">
        <f>G567*(1+L567/100)</f>
        <v>0</v>
      </c>
      <c r="N567" s="175">
        <v>1.2999999999999999E-2</v>
      </c>
      <c r="O567" s="175">
        <f>ROUND(E567*N567,2)</f>
        <v>0.12</v>
      </c>
      <c r="P567" s="175">
        <v>0</v>
      </c>
      <c r="Q567" s="175">
        <f>ROUND(E567*P567,2)</f>
        <v>0</v>
      </c>
      <c r="R567" s="177" t="s">
        <v>563</v>
      </c>
      <c r="S567" s="177" t="s">
        <v>193</v>
      </c>
      <c r="T567" s="178" t="s">
        <v>193</v>
      </c>
      <c r="U567" s="158">
        <v>0</v>
      </c>
      <c r="V567" s="158">
        <f>ROUND(E567*U567,2)</f>
        <v>0</v>
      </c>
      <c r="W567" s="158"/>
      <c r="X567" s="158" t="s">
        <v>564</v>
      </c>
      <c r="Y567" s="158" t="s">
        <v>195</v>
      </c>
      <c r="Z567" s="147"/>
      <c r="AA567" s="147"/>
      <c r="AB567" s="147"/>
      <c r="AC567" s="147"/>
      <c r="AD567" s="147"/>
      <c r="AE567" s="147"/>
      <c r="AF567" s="147"/>
      <c r="AG567" s="147" t="s">
        <v>565</v>
      </c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2" x14ac:dyDescent="0.2">
      <c r="A568" s="154"/>
      <c r="B568" s="155"/>
      <c r="C568" s="183" t="s">
        <v>650</v>
      </c>
      <c r="D568" s="160"/>
      <c r="E568" s="161">
        <v>9.4049999999999994</v>
      </c>
      <c r="F568" s="158"/>
      <c r="G568" s="158"/>
      <c r="H568" s="158"/>
      <c r="I568" s="158"/>
      <c r="J568" s="158"/>
      <c r="K568" s="158"/>
      <c r="L568" s="158"/>
      <c r="M568" s="158"/>
      <c r="N568" s="157"/>
      <c r="O568" s="157"/>
      <c r="P568" s="157"/>
      <c r="Q568" s="157"/>
      <c r="R568" s="158"/>
      <c r="S568" s="158"/>
      <c r="T568" s="158"/>
      <c r="U568" s="158"/>
      <c r="V568" s="158"/>
      <c r="W568" s="158"/>
      <c r="X568" s="158"/>
      <c r="Y568" s="158"/>
      <c r="Z568" s="147"/>
      <c r="AA568" s="147"/>
      <c r="AB568" s="147"/>
      <c r="AC568" s="147"/>
      <c r="AD568" s="147"/>
      <c r="AE568" s="147"/>
      <c r="AF568" s="147"/>
      <c r="AG568" s="147" t="s">
        <v>200</v>
      </c>
      <c r="AH568" s="147">
        <v>5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2" x14ac:dyDescent="0.2">
      <c r="A569" s="154"/>
      <c r="B569" s="155"/>
      <c r="C569" s="245"/>
      <c r="D569" s="246"/>
      <c r="E569" s="246"/>
      <c r="F569" s="246"/>
      <c r="G569" s="246"/>
      <c r="H569" s="158"/>
      <c r="I569" s="158"/>
      <c r="J569" s="158"/>
      <c r="K569" s="158"/>
      <c r="L569" s="158"/>
      <c r="M569" s="158"/>
      <c r="N569" s="157"/>
      <c r="O569" s="157"/>
      <c r="P569" s="157"/>
      <c r="Q569" s="157"/>
      <c r="R569" s="158"/>
      <c r="S569" s="158"/>
      <c r="T569" s="158"/>
      <c r="U569" s="158"/>
      <c r="V569" s="158"/>
      <c r="W569" s="158"/>
      <c r="X569" s="158"/>
      <c r="Y569" s="158"/>
      <c r="Z569" s="147"/>
      <c r="AA569" s="147"/>
      <c r="AB569" s="147"/>
      <c r="AC569" s="147"/>
      <c r="AD569" s="147"/>
      <c r="AE569" s="147"/>
      <c r="AF569" s="147"/>
      <c r="AG569" s="147" t="s">
        <v>201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1" x14ac:dyDescent="0.2">
      <c r="A570" s="172">
        <v>119</v>
      </c>
      <c r="B570" s="173" t="s">
        <v>651</v>
      </c>
      <c r="C570" s="182" t="s">
        <v>652</v>
      </c>
      <c r="D570" s="174" t="s">
        <v>226</v>
      </c>
      <c r="E570" s="175">
        <v>0.35052</v>
      </c>
      <c r="F570" s="176"/>
      <c r="G570" s="177">
        <f>ROUND(E570*F570,2)</f>
        <v>0</v>
      </c>
      <c r="H570" s="176"/>
      <c r="I570" s="177">
        <f>ROUND(E570*H570,2)</f>
        <v>0</v>
      </c>
      <c r="J570" s="176"/>
      <c r="K570" s="177">
        <f>ROUND(E570*J570,2)</f>
        <v>0</v>
      </c>
      <c r="L570" s="177">
        <v>21</v>
      </c>
      <c r="M570" s="177">
        <f>G570*(1+L570/100)</f>
        <v>0</v>
      </c>
      <c r="N570" s="175">
        <v>0</v>
      </c>
      <c r="O570" s="175">
        <f>ROUND(E570*N570,2)</f>
        <v>0</v>
      </c>
      <c r="P570" s="175">
        <v>0</v>
      </c>
      <c r="Q570" s="175">
        <f>ROUND(E570*P570,2)</f>
        <v>0</v>
      </c>
      <c r="R570" s="177" t="s">
        <v>634</v>
      </c>
      <c r="S570" s="177" t="s">
        <v>193</v>
      </c>
      <c r="T570" s="178" t="s">
        <v>193</v>
      </c>
      <c r="U570" s="158">
        <v>1.1559999999999999</v>
      </c>
      <c r="V570" s="158">
        <f>ROUND(E570*U570,2)</f>
        <v>0.41</v>
      </c>
      <c r="W570" s="158"/>
      <c r="X570" s="158" t="s">
        <v>525</v>
      </c>
      <c r="Y570" s="158" t="s">
        <v>195</v>
      </c>
      <c r="Z570" s="147"/>
      <c r="AA570" s="147"/>
      <c r="AB570" s="147"/>
      <c r="AC570" s="147"/>
      <c r="AD570" s="147"/>
      <c r="AE570" s="147"/>
      <c r="AF570" s="147"/>
      <c r="AG570" s="147" t="s">
        <v>526</v>
      </c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2" x14ac:dyDescent="0.2">
      <c r="A571" s="154"/>
      <c r="B571" s="155"/>
      <c r="C571" s="251" t="s">
        <v>609</v>
      </c>
      <c r="D571" s="252"/>
      <c r="E571" s="252"/>
      <c r="F571" s="252"/>
      <c r="G571" s="252"/>
      <c r="H571" s="158"/>
      <c r="I571" s="158"/>
      <c r="J571" s="158"/>
      <c r="K571" s="158"/>
      <c r="L571" s="158"/>
      <c r="M571" s="158"/>
      <c r="N571" s="157"/>
      <c r="O571" s="157"/>
      <c r="P571" s="157"/>
      <c r="Q571" s="157"/>
      <c r="R571" s="158"/>
      <c r="S571" s="158"/>
      <c r="T571" s="158"/>
      <c r="U571" s="158"/>
      <c r="V571" s="158"/>
      <c r="W571" s="158"/>
      <c r="X571" s="158"/>
      <c r="Y571" s="158"/>
      <c r="Z571" s="147"/>
      <c r="AA571" s="147"/>
      <c r="AB571" s="147"/>
      <c r="AC571" s="147"/>
      <c r="AD571" s="147"/>
      <c r="AE571" s="147"/>
      <c r="AF571" s="147"/>
      <c r="AG571" s="147" t="s">
        <v>198</v>
      </c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2" x14ac:dyDescent="0.2">
      <c r="A572" s="154"/>
      <c r="B572" s="155"/>
      <c r="C572" s="245"/>
      <c r="D572" s="246"/>
      <c r="E572" s="246"/>
      <c r="F572" s="246"/>
      <c r="G572" s="246"/>
      <c r="H572" s="158"/>
      <c r="I572" s="158"/>
      <c r="J572" s="158"/>
      <c r="K572" s="158"/>
      <c r="L572" s="158"/>
      <c r="M572" s="158"/>
      <c r="N572" s="157"/>
      <c r="O572" s="157"/>
      <c r="P572" s="157"/>
      <c r="Q572" s="157"/>
      <c r="R572" s="158"/>
      <c r="S572" s="158"/>
      <c r="T572" s="158"/>
      <c r="U572" s="158"/>
      <c r="V572" s="158"/>
      <c r="W572" s="158"/>
      <c r="X572" s="158"/>
      <c r="Y572" s="158"/>
      <c r="Z572" s="147"/>
      <c r="AA572" s="147"/>
      <c r="AB572" s="147"/>
      <c r="AC572" s="147"/>
      <c r="AD572" s="147"/>
      <c r="AE572" s="147"/>
      <c r="AF572" s="147"/>
      <c r="AG572" s="147" t="s">
        <v>201</v>
      </c>
      <c r="AH572" s="147"/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x14ac:dyDescent="0.2">
      <c r="A573" s="165" t="s">
        <v>187</v>
      </c>
      <c r="B573" s="166" t="s">
        <v>139</v>
      </c>
      <c r="C573" s="181" t="s">
        <v>140</v>
      </c>
      <c r="D573" s="167"/>
      <c r="E573" s="168"/>
      <c r="F573" s="169"/>
      <c r="G573" s="169">
        <f>SUMIF(AG574:AG584,"&lt;&gt;NOR",G574:G584)</f>
        <v>0</v>
      </c>
      <c r="H573" s="169"/>
      <c r="I573" s="169">
        <f>SUM(I574:I584)</f>
        <v>0</v>
      </c>
      <c r="J573" s="169"/>
      <c r="K573" s="169">
        <f>SUM(K574:K584)</f>
        <v>0</v>
      </c>
      <c r="L573" s="169"/>
      <c r="M573" s="169">
        <f>SUM(M574:M584)</f>
        <v>0</v>
      </c>
      <c r="N573" s="168"/>
      <c r="O573" s="168">
        <f>SUM(O574:O584)</f>
        <v>0.03</v>
      </c>
      <c r="P573" s="168"/>
      <c r="Q573" s="168">
        <f>SUM(Q574:Q584)</f>
        <v>0</v>
      </c>
      <c r="R573" s="169"/>
      <c r="S573" s="169"/>
      <c r="T573" s="170"/>
      <c r="U573" s="164"/>
      <c r="V573" s="164">
        <f>SUM(V574:V584)</f>
        <v>4.1399999999999997</v>
      </c>
      <c r="W573" s="164"/>
      <c r="X573" s="164"/>
      <c r="Y573" s="164"/>
      <c r="AG573" t="s">
        <v>188</v>
      </c>
    </row>
    <row r="574" spans="1:60" ht="22.5" outlineLevel="1" x14ac:dyDescent="0.2">
      <c r="A574" s="172">
        <v>120</v>
      </c>
      <c r="B574" s="173" t="s">
        <v>653</v>
      </c>
      <c r="C574" s="182" t="s">
        <v>654</v>
      </c>
      <c r="D574" s="174" t="s">
        <v>446</v>
      </c>
      <c r="E574" s="175">
        <v>4.8</v>
      </c>
      <c r="F574" s="176"/>
      <c r="G574" s="177">
        <f>ROUND(E574*F574,2)</f>
        <v>0</v>
      </c>
      <c r="H574" s="176"/>
      <c r="I574" s="177">
        <f>ROUND(E574*H574,2)</f>
        <v>0</v>
      </c>
      <c r="J574" s="176"/>
      <c r="K574" s="177">
        <f>ROUND(E574*J574,2)</f>
        <v>0</v>
      </c>
      <c r="L574" s="177">
        <v>21</v>
      </c>
      <c r="M574" s="177">
        <f>G574*(1+L574/100)</f>
        <v>0</v>
      </c>
      <c r="N574" s="175">
        <v>3.3999999999999998E-3</v>
      </c>
      <c r="O574" s="175">
        <f>ROUND(E574*N574,2)</f>
        <v>0.02</v>
      </c>
      <c r="P574" s="175">
        <v>0</v>
      </c>
      <c r="Q574" s="175">
        <f>ROUND(E574*P574,2)</f>
        <v>0</v>
      </c>
      <c r="R574" s="177" t="s">
        <v>655</v>
      </c>
      <c r="S574" s="177" t="s">
        <v>193</v>
      </c>
      <c r="T574" s="178" t="s">
        <v>193</v>
      </c>
      <c r="U574" s="158">
        <v>0.63400000000000001</v>
      </c>
      <c r="V574" s="158">
        <f>ROUND(E574*U574,2)</f>
        <v>3.04</v>
      </c>
      <c r="W574" s="158"/>
      <c r="X574" s="158" t="s">
        <v>194</v>
      </c>
      <c r="Y574" s="158" t="s">
        <v>195</v>
      </c>
      <c r="Z574" s="147"/>
      <c r="AA574" s="147"/>
      <c r="AB574" s="147"/>
      <c r="AC574" s="147"/>
      <c r="AD574" s="147"/>
      <c r="AE574" s="147"/>
      <c r="AF574" s="147"/>
      <c r="AG574" s="147" t="s">
        <v>196</v>
      </c>
      <c r="AH574" s="147"/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2" x14ac:dyDescent="0.2">
      <c r="A575" s="154"/>
      <c r="B575" s="155"/>
      <c r="C575" s="183" t="s">
        <v>656</v>
      </c>
      <c r="D575" s="160"/>
      <c r="E575" s="161">
        <v>4.8</v>
      </c>
      <c r="F575" s="158"/>
      <c r="G575" s="158"/>
      <c r="H575" s="158"/>
      <c r="I575" s="158"/>
      <c r="J575" s="158"/>
      <c r="K575" s="158"/>
      <c r="L575" s="158"/>
      <c r="M575" s="158"/>
      <c r="N575" s="157"/>
      <c r="O575" s="157"/>
      <c r="P575" s="157"/>
      <c r="Q575" s="157"/>
      <c r="R575" s="158"/>
      <c r="S575" s="158"/>
      <c r="T575" s="158"/>
      <c r="U575" s="158"/>
      <c r="V575" s="158"/>
      <c r="W575" s="158"/>
      <c r="X575" s="158"/>
      <c r="Y575" s="158"/>
      <c r="Z575" s="147"/>
      <c r="AA575" s="147"/>
      <c r="AB575" s="147"/>
      <c r="AC575" s="147"/>
      <c r="AD575" s="147"/>
      <c r="AE575" s="147"/>
      <c r="AF575" s="147"/>
      <c r="AG575" s="147" t="s">
        <v>200</v>
      </c>
      <c r="AH575" s="147">
        <v>0</v>
      </c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2" x14ac:dyDescent="0.2">
      <c r="A576" s="154"/>
      <c r="B576" s="155"/>
      <c r="C576" s="245"/>
      <c r="D576" s="246"/>
      <c r="E576" s="246"/>
      <c r="F576" s="246"/>
      <c r="G576" s="246"/>
      <c r="H576" s="158"/>
      <c r="I576" s="158"/>
      <c r="J576" s="158"/>
      <c r="K576" s="158"/>
      <c r="L576" s="158"/>
      <c r="M576" s="158"/>
      <c r="N576" s="157"/>
      <c r="O576" s="157"/>
      <c r="P576" s="157"/>
      <c r="Q576" s="157"/>
      <c r="R576" s="158"/>
      <c r="S576" s="158"/>
      <c r="T576" s="158"/>
      <c r="U576" s="158"/>
      <c r="V576" s="158"/>
      <c r="W576" s="158"/>
      <c r="X576" s="158"/>
      <c r="Y576" s="158"/>
      <c r="Z576" s="147"/>
      <c r="AA576" s="147"/>
      <c r="AB576" s="147"/>
      <c r="AC576" s="147"/>
      <c r="AD576" s="147"/>
      <c r="AE576" s="147"/>
      <c r="AF576" s="147"/>
      <c r="AG576" s="147" t="s">
        <v>201</v>
      </c>
      <c r="AH576" s="147"/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ht="22.5" outlineLevel="1" x14ac:dyDescent="0.2">
      <c r="A577" s="172">
        <v>121</v>
      </c>
      <c r="B577" s="173" t="s">
        <v>657</v>
      </c>
      <c r="C577" s="182" t="s">
        <v>658</v>
      </c>
      <c r="D577" s="174" t="s">
        <v>255</v>
      </c>
      <c r="E577" s="175">
        <v>1</v>
      </c>
      <c r="F577" s="176"/>
      <c r="G577" s="177">
        <f>ROUND(E577*F577,2)</f>
        <v>0</v>
      </c>
      <c r="H577" s="176"/>
      <c r="I577" s="177">
        <f>ROUND(E577*H577,2)</f>
        <v>0</v>
      </c>
      <c r="J577" s="176"/>
      <c r="K577" s="177">
        <f>ROUND(E577*J577,2)</f>
        <v>0</v>
      </c>
      <c r="L577" s="177">
        <v>21</v>
      </c>
      <c r="M577" s="177">
        <f>G577*(1+L577/100)</f>
        <v>0</v>
      </c>
      <c r="N577" s="175">
        <v>1.2999999999999999E-3</v>
      </c>
      <c r="O577" s="175">
        <f>ROUND(E577*N577,2)</f>
        <v>0</v>
      </c>
      <c r="P577" s="175">
        <v>0</v>
      </c>
      <c r="Q577" s="175">
        <f>ROUND(E577*P577,2)</f>
        <v>0</v>
      </c>
      <c r="R577" s="177"/>
      <c r="S577" s="177" t="s">
        <v>256</v>
      </c>
      <c r="T577" s="178" t="s">
        <v>257</v>
      </c>
      <c r="U577" s="158">
        <v>6.9000000000000006E-2</v>
      </c>
      <c r="V577" s="158">
        <f>ROUND(E577*U577,2)</f>
        <v>7.0000000000000007E-2</v>
      </c>
      <c r="W577" s="158"/>
      <c r="X577" s="158" t="s">
        <v>194</v>
      </c>
      <c r="Y577" s="158" t="s">
        <v>195</v>
      </c>
      <c r="Z577" s="147"/>
      <c r="AA577" s="147"/>
      <c r="AB577" s="147"/>
      <c r="AC577" s="147"/>
      <c r="AD577" s="147"/>
      <c r="AE577" s="147"/>
      <c r="AF577" s="147"/>
      <c r="AG577" s="147" t="s">
        <v>196</v>
      </c>
      <c r="AH577" s="147"/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2" x14ac:dyDescent="0.2">
      <c r="A578" s="154"/>
      <c r="B578" s="155"/>
      <c r="C578" s="247" t="s">
        <v>659</v>
      </c>
      <c r="D578" s="248"/>
      <c r="E578" s="248"/>
      <c r="F578" s="248"/>
      <c r="G578" s="248"/>
      <c r="H578" s="158"/>
      <c r="I578" s="158"/>
      <c r="J578" s="158"/>
      <c r="K578" s="158"/>
      <c r="L578" s="158"/>
      <c r="M578" s="158"/>
      <c r="N578" s="157"/>
      <c r="O578" s="157"/>
      <c r="P578" s="157"/>
      <c r="Q578" s="157"/>
      <c r="R578" s="158"/>
      <c r="S578" s="158"/>
      <c r="T578" s="158"/>
      <c r="U578" s="158"/>
      <c r="V578" s="158"/>
      <c r="W578" s="158"/>
      <c r="X578" s="158"/>
      <c r="Y578" s="158"/>
      <c r="Z578" s="147"/>
      <c r="AA578" s="147"/>
      <c r="AB578" s="147"/>
      <c r="AC578" s="147"/>
      <c r="AD578" s="147"/>
      <c r="AE578" s="147"/>
      <c r="AF578" s="147"/>
      <c r="AG578" s="147" t="s">
        <v>218</v>
      </c>
      <c r="AH578" s="147"/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2" x14ac:dyDescent="0.2">
      <c r="A579" s="154"/>
      <c r="B579" s="155"/>
      <c r="C579" s="245"/>
      <c r="D579" s="246"/>
      <c r="E579" s="246"/>
      <c r="F579" s="246"/>
      <c r="G579" s="246"/>
      <c r="H579" s="158"/>
      <c r="I579" s="158"/>
      <c r="J579" s="158"/>
      <c r="K579" s="158"/>
      <c r="L579" s="158"/>
      <c r="M579" s="158"/>
      <c r="N579" s="157"/>
      <c r="O579" s="157"/>
      <c r="P579" s="157"/>
      <c r="Q579" s="157"/>
      <c r="R579" s="158"/>
      <c r="S579" s="158"/>
      <c r="T579" s="158"/>
      <c r="U579" s="158"/>
      <c r="V579" s="158"/>
      <c r="W579" s="158"/>
      <c r="X579" s="158"/>
      <c r="Y579" s="158"/>
      <c r="Z579" s="147"/>
      <c r="AA579" s="147"/>
      <c r="AB579" s="147"/>
      <c r="AC579" s="147"/>
      <c r="AD579" s="147"/>
      <c r="AE579" s="147"/>
      <c r="AF579" s="147"/>
      <c r="AG579" s="147" t="s">
        <v>201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1" x14ac:dyDescent="0.2">
      <c r="A580" s="172">
        <v>122</v>
      </c>
      <c r="B580" s="173" t="s">
        <v>660</v>
      </c>
      <c r="C580" s="182" t="s">
        <v>661</v>
      </c>
      <c r="D580" s="174" t="s">
        <v>446</v>
      </c>
      <c r="E580" s="175">
        <v>1.2</v>
      </c>
      <c r="F580" s="176"/>
      <c r="G580" s="177">
        <f>ROUND(E580*F580,2)</f>
        <v>0</v>
      </c>
      <c r="H580" s="176"/>
      <c r="I580" s="177">
        <f>ROUND(E580*H580,2)</f>
        <v>0</v>
      </c>
      <c r="J580" s="176"/>
      <c r="K580" s="177">
        <f>ROUND(E580*J580,2)</f>
        <v>0</v>
      </c>
      <c r="L580" s="177">
        <v>21</v>
      </c>
      <c r="M580" s="177">
        <f>G580*(1+L580/100)</f>
        <v>0</v>
      </c>
      <c r="N580" s="175">
        <v>6.1500000000000001E-3</v>
      </c>
      <c r="O580" s="175">
        <f>ROUND(E580*N580,2)</f>
        <v>0.01</v>
      </c>
      <c r="P580" s="175">
        <v>0</v>
      </c>
      <c r="Q580" s="175">
        <f>ROUND(E580*P580,2)</f>
        <v>0</v>
      </c>
      <c r="R580" s="177"/>
      <c r="S580" s="177" t="s">
        <v>256</v>
      </c>
      <c r="T580" s="178" t="s">
        <v>193</v>
      </c>
      <c r="U580" s="158">
        <v>0.76</v>
      </c>
      <c r="V580" s="158">
        <f>ROUND(E580*U580,2)</f>
        <v>0.91</v>
      </c>
      <c r="W580" s="158"/>
      <c r="X580" s="158" t="s">
        <v>194</v>
      </c>
      <c r="Y580" s="158" t="s">
        <v>195</v>
      </c>
      <c r="Z580" s="147"/>
      <c r="AA580" s="147"/>
      <c r="AB580" s="147"/>
      <c r="AC580" s="147"/>
      <c r="AD580" s="147"/>
      <c r="AE580" s="147"/>
      <c r="AF580" s="147"/>
      <c r="AG580" s="147" t="s">
        <v>196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2" x14ac:dyDescent="0.2">
      <c r="A581" s="154"/>
      <c r="B581" s="155"/>
      <c r="C581" s="249"/>
      <c r="D581" s="250"/>
      <c r="E581" s="250"/>
      <c r="F581" s="250"/>
      <c r="G581" s="250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201</v>
      </c>
      <c r="AH581" s="147"/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1" x14ac:dyDescent="0.2">
      <c r="A582" s="172">
        <v>123</v>
      </c>
      <c r="B582" s="173" t="s">
        <v>662</v>
      </c>
      <c r="C582" s="182" t="s">
        <v>663</v>
      </c>
      <c r="D582" s="174" t="s">
        <v>226</v>
      </c>
      <c r="E582" s="175">
        <v>2.5000000000000001E-2</v>
      </c>
      <c r="F582" s="176"/>
      <c r="G582" s="177">
        <f>ROUND(E582*F582,2)</f>
        <v>0</v>
      </c>
      <c r="H582" s="176"/>
      <c r="I582" s="177">
        <f>ROUND(E582*H582,2)</f>
        <v>0</v>
      </c>
      <c r="J582" s="176"/>
      <c r="K582" s="177">
        <f>ROUND(E582*J582,2)</f>
        <v>0</v>
      </c>
      <c r="L582" s="177">
        <v>21</v>
      </c>
      <c r="M582" s="177">
        <f>G582*(1+L582/100)</f>
        <v>0</v>
      </c>
      <c r="N582" s="175">
        <v>0</v>
      </c>
      <c r="O582" s="175">
        <f>ROUND(E582*N582,2)</f>
        <v>0</v>
      </c>
      <c r="P582" s="175">
        <v>0</v>
      </c>
      <c r="Q582" s="175">
        <f>ROUND(E582*P582,2)</f>
        <v>0</v>
      </c>
      <c r="R582" s="177" t="s">
        <v>655</v>
      </c>
      <c r="S582" s="177" t="s">
        <v>193</v>
      </c>
      <c r="T582" s="178" t="s">
        <v>193</v>
      </c>
      <c r="U582" s="158">
        <v>4.82</v>
      </c>
      <c r="V582" s="158">
        <f>ROUND(E582*U582,2)</f>
        <v>0.12</v>
      </c>
      <c r="W582" s="158"/>
      <c r="X582" s="158" t="s">
        <v>525</v>
      </c>
      <c r="Y582" s="158" t="s">
        <v>195</v>
      </c>
      <c r="Z582" s="147"/>
      <c r="AA582" s="147"/>
      <c r="AB582" s="147"/>
      <c r="AC582" s="147"/>
      <c r="AD582" s="147"/>
      <c r="AE582" s="147"/>
      <c r="AF582" s="147"/>
      <c r="AG582" s="147" t="s">
        <v>526</v>
      </c>
      <c r="AH582" s="147"/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2" x14ac:dyDescent="0.2">
      <c r="A583" s="154"/>
      <c r="B583" s="155"/>
      <c r="C583" s="251" t="s">
        <v>609</v>
      </c>
      <c r="D583" s="252"/>
      <c r="E583" s="252"/>
      <c r="F583" s="252"/>
      <c r="G583" s="252"/>
      <c r="H583" s="158"/>
      <c r="I583" s="158"/>
      <c r="J583" s="158"/>
      <c r="K583" s="158"/>
      <c r="L583" s="158"/>
      <c r="M583" s="158"/>
      <c r="N583" s="157"/>
      <c r="O583" s="157"/>
      <c r="P583" s="157"/>
      <c r="Q583" s="157"/>
      <c r="R583" s="158"/>
      <c r="S583" s="158"/>
      <c r="T583" s="158"/>
      <c r="U583" s="158"/>
      <c r="V583" s="158"/>
      <c r="W583" s="158"/>
      <c r="X583" s="158"/>
      <c r="Y583" s="158"/>
      <c r="Z583" s="147"/>
      <c r="AA583" s="147"/>
      <c r="AB583" s="147"/>
      <c r="AC583" s="147"/>
      <c r="AD583" s="147"/>
      <c r="AE583" s="147"/>
      <c r="AF583" s="147"/>
      <c r="AG583" s="147" t="s">
        <v>198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2" x14ac:dyDescent="0.2">
      <c r="A584" s="154"/>
      <c r="B584" s="155"/>
      <c r="C584" s="245"/>
      <c r="D584" s="246"/>
      <c r="E584" s="246"/>
      <c r="F584" s="246"/>
      <c r="G584" s="246"/>
      <c r="H584" s="158"/>
      <c r="I584" s="158"/>
      <c r="J584" s="158"/>
      <c r="K584" s="158"/>
      <c r="L584" s="158"/>
      <c r="M584" s="158"/>
      <c r="N584" s="157"/>
      <c r="O584" s="157"/>
      <c r="P584" s="157"/>
      <c r="Q584" s="157"/>
      <c r="R584" s="158"/>
      <c r="S584" s="158"/>
      <c r="T584" s="158"/>
      <c r="U584" s="158"/>
      <c r="V584" s="158"/>
      <c r="W584" s="158"/>
      <c r="X584" s="158"/>
      <c r="Y584" s="158"/>
      <c r="Z584" s="147"/>
      <c r="AA584" s="147"/>
      <c r="AB584" s="147"/>
      <c r="AC584" s="147"/>
      <c r="AD584" s="147"/>
      <c r="AE584" s="147"/>
      <c r="AF584" s="147"/>
      <c r="AG584" s="147" t="s">
        <v>201</v>
      </c>
      <c r="AH584" s="147"/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x14ac:dyDescent="0.2">
      <c r="A585" s="165" t="s">
        <v>187</v>
      </c>
      <c r="B585" s="166" t="s">
        <v>141</v>
      </c>
      <c r="C585" s="181" t="s">
        <v>142</v>
      </c>
      <c r="D585" s="167"/>
      <c r="E585" s="168"/>
      <c r="F585" s="169"/>
      <c r="G585" s="169">
        <f>SUMIF(AG586:AG592,"&lt;&gt;NOR",G586:G592)</f>
        <v>0</v>
      </c>
      <c r="H585" s="169"/>
      <c r="I585" s="169">
        <f>SUM(I586:I592)</f>
        <v>0</v>
      </c>
      <c r="J585" s="169"/>
      <c r="K585" s="169">
        <f>SUM(K586:K592)</f>
        <v>0</v>
      </c>
      <c r="L585" s="169"/>
      <c r="M585" s="169">
        <f>SUM(M586:M592)</f>
        <v>0</v>
      </c>
      <c r="N585" s="168"/>
      <c r="O585" s="168">
        <f>SUM(O586:O592)</f>
        <v>0</v>
      </c>
      <c r="P585" s="168"/>
      <c r="Q585" s="168">
        <f>SUM(Q586:Q592)</f>
        <v>0</v>
      </c>
      <c r="R585" s="169"/>
      <c r="S585" s="169"/>
      <c r="T585" s="170"/>
      <c r="U585" s="164"/>
      <c r="V585" s="164">
        <f>SUM(V586:V592)</f>
        <v>2.3199999999999998</v>
      </c>
      <c r="W585" s="164"/>
      <c r="X585" s="164"/>
      <c r="Y585" s="164"/>
      <c r="AG585" t="s">
        <v>188</v>
      </c>
    </row>
    <row r="586" spans="1:60" outlineLevel="1" x14ac:dyDescent="0.2">
      <c r="A586" s="172">
        <v>124</v>
      </c>
      <c r="B586" s="173" t="s">
        <v>664</v>
      </c>
      <c r="C586" s="182" t="s">
        <v>665</v>
      </c>
      <c r="D586" s="174" t="s">
        <v>243</v>
      </c>
      <c r="E586" s="175">
        <v>10.665100000000001</v>
      </c>
      <c r="F586" s="176"/>
      <c r="G586" s="177">
        <f>ROUND(E586*F586,2)</f>
        <v>0</v>
      </c>
      <c r="H586" s="176"/>
      <c r="I586" s="177">
        <f>ROUND(E586*H586,2)</f>
        <v>0</v>
      </c>
      <c r="J586" s="176"/>
      <c r="K586" s="177">
        <f>ROUND(E586*J586,2)</f>
        <v>0</v>
      </c>
      <c r="L586" s="177">
        <v>21</v>
      </c>
      <c r="M586" s="177">
        <f>G586*(1+L586/100)</f>
        <v>0</v>
      </c>
      <c r="N586" s="175">
        <v>0</v>
      </c>
      <c r="O586" s="175">
        <f>ROUND(E586*N586,2)</f>
        <v>0</v>
      </c>
      <c r="P586" s="175">
        <v>0</v>
      </c>
      <c r="Q586" s="175">
        <f>ROUND(E586*P586,2)</f>
        <v>0</v>
      </c>
      <c r="R586" s="177"/>
      <c r="S586" s="177" t="s">
        <v>256</v>
      </c>
      <c r="T586" s="178" t="s">
        <v>257</v>
      </c>
      <c r="U586" s="158">
        <v>0</v>
      </c>
      <c r="V586" s="158">
        <f>ROUND(E586*U586,2)</f>
        <v>0</v>
      </c>
      <c r="W586" s="158"/>
      <c r="X586" s="158" t="s">
        <v>194</v>
      </c>
      <c r="Y586" s="158" t="s">
        <v>195</v>
      </c>
      <c r="Z586" s="147"/>
      <c r="AA586" s="147"/>
      <c r="AB586" s="147"/>
      <c r="AC586" s="147"/>
      <c r="AD586" s="147"/>
      <c r="AE586" s="147"/>
      <c r="AF586" s="147"/>
      <c r="AG586" s="147" t="s">
        <v>196</v>
      </c>
      <c r="AH586" s="147"/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2" x14ac:dyDescent="0.2">
      <c r="A587" s="154"/>
      <c r="B587" s="155"/>
      <c r="C587" s="183" t="s">
        <v>666</v>
      </c>
      <c r="D587" s="160"/>
      <c r="E587" s="161"/>
      <c r="F587" s="158"/>
      <c r="G587" s="158"/>
      <c r="H587" s="158"/>
      <c r="I587" s="158"/>
      <c r="J587" s="158"/>
      <c r="K587" s="158"/>
      <c r="L587" s="158"/>
      <c r="M587" s="158"/>
      <c r="N587" s="157"/>
      <c r="O587" s="157"/>
      <c r="P587" s="157"/>
      <c r="Q587" s="157"/>
      <c r="R587" s="158"/>
      <c r="S587" s="158"/>
      <c r="T587" s="158"/>
      <c r="U587" s="158"/>
      <c r="V587" s="158"/>
      <c r="W587" s="158"/>
      <c r="X587" s="158"/>
      <c r="Y587" s="158"/>
      <c r="Z587" s="147"/>
      <c r="AA587" s="147"/>
      <c r="AB587" s="147"/>
      <c r="AC587" s="147"/>
      <c r="AD587" s="147"/>
      <c r="AE587" s="147"/>
      <c r="AF587" s="147"/>
      <c r="AG587" s="147" t="s">
        <v>200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3" x14ac:dyDescent="0.2">
      <c r="A588" s="154"/>
      <c r="B588" s="155"/>
      <c r="C588" s="183" t="s">
        <v>667</v>
      </c>
      <c r="D588" s="160"/>
      <c r="E588" s="161">
        <v>14.3451</v>
      </c>
      <c r="F588" s="158"/>
      <c r="G588" s="158"/>
      <c r="H588" s="158"/>
      <c r="I588" s="158"/>
      <c r="J588" s="158"/>
      <c r="K588" s="158"/>
      <c r="L588" s="158"/>
      <c r="M588" s="158"/>
      <c r="N588" s="157"/>
      <c r="O588" s="157"/>
      <c r="P588" s="157"/>
      <c r="Q588" s="157"/>
      <c r="R588" s="158"/>
      <c r="S588" s="158"/>
      <c r="T588" s="158"/>
      <c r="U588" s="158"/>
      <c r="V588" s="158"/>
      <c r="W588" s="158"/>
      <c r="X588" s="158"/>
      <c r="Y588" s="158"/>
      <c r="Z588" s="147"/>
      <c r="AA588" s="147"/>
      <c r="AB588" s="147"/>
      <c r="AC588" s="147"/>
      <c r="AD588" s="147"/>
      <c r="AE588" s="147"/>
      <c r="AF588" s="147"/>
      <c r="AG588" s="147" t="s">
        <v>200</v>
      </c>
      <c r="AH588" s="147">
        <v>0</v>
      </c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3" x14ac:dyDescent="0.2">
      <c r="A589" s="154"/>
      <c r="B589" s="155"/>
      <c r="C589" s="183" t="s">
        <v>668</v>
      </c>
      <c r="D589" s="160"/>
      <c r="E589" s="161">
        <v>-3.68</v>
      </c>
      <c r="F589" s="158"/>
      <c r="G589" s="158"/>
      <c r="H589" s="158"/>
      <c r="I589" s="158"/>
      <c r="J589" s="158"/>
      <c r="K589" s="158"/>
      <c r="L589" s="158"/>
      <c r="M589" s="158"/>
      <c r="N589" s="157"/>
      <c r="O589" s="157"/>
      <c r="P589" s="157"/>
      <c r="Q589" s="157"/>
      <c r="R589" s="158"/>
      <c r="S589" s="158"/>
      <c r="T589" s="158"/>
      <c r="U589" s="158"/>
      <c r="V589" s="158"/>
      <c r="W589" s="158"/>
      <c r="X589" s="158"/>
      <c r="Y589" s="158"/>
      <c r="Z589" s="147"/>
      <c r="AA589" s="147"/>
      <c r="AB589" s="147"/>
      <c r="AC589" s="147"/>
      <c r="AD589" s="147"/>
      <c r="AE589" s="147"/>
      <c r="AF589" s="147"/>
      <c r="AG589" s="147" t="s">
        <v>200</v>
      </c>
      <c r="AH589" s="147">
        <v>0</v>
      </c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outlineLevel="2" x14ac:dyDescent="0.2">
      <c r="A590" s="154"/>
      <c r="B590" s="155"/>
      <c r="C590" s="245"/>
      <c r="D590" s="246"/>
      <c r="E590" s="246"/>
      <c r="F590" s="246"/>
      <c r="G590" s="246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201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1" x14ac:dyDescent="0.2">
      <c r="A591" s="172">
        <v>125</v>
      </c>
      <c r="B591" s="173" t="s">
        <v>669</v>
      </c>
      <c r="C591" s="182" t="s">
        <v>670</v>
      </c>
      <c r="D591" s="174" t="s">
        <v>255</v>
      </c>
      <c r="E591" s="175">
        <v>1</v>
      </c>
      <c r="F591" s="176"/>
      <c r="G591" s="177">
        <f>ROUND(E591*F591,2)</f>
        <v>0</v>
      </c>
      <c r="H591" s="176"/>
      <c r="I591" s="177">
        <f>ROUND(E591*H591,2)</f>
        <v>0</v>
      </c>
      <c r="J591" s="176"/>
      <c r="K591" s="177">
        <f>ROUND(E591*J591,2)</f>
        <v>0</v>
      </c>
      <c r="L591" s="177">
        <v>21</v>
      </c>
      <c r="M591" s="177">
        <f>G591*(1+L591/100)</f>
        <v>0</v>
      </c>
      <c r="N591" s="175">
        <v>1.9000000000000001E-4</v>
      </c>
      <c r="O591" s="175">
        <f>ROUND(E591*N591,2)</f>
        <v>0</v>
      </c>
      <c r="P591" s="175">
        <v>0</v>
      </c>
      <c r="Q591" s="175">
        <f>ROUND(E591*P591,2)</f>
        <v>0</v>
      </c>
      <c r="R591" s="177"/>
      <c r="S591" s="177" t="s">
        <v>256</v>
      </c>
      <c r="T591" s="178" t="s">
        <v>257</v>
      </c>
      <c r="U591" s="158">
        <v>2.3220000000000001</v>
      </c>
      <c r="V591" s="158">
        <f>ROUND(E591*U591,2)</f>
        <v>2.3199999999999998</v>
      </c>
      <c r="W591" s="158"/>
      <c r="X591" s="158" t="s">
        <v>194</v>
      </c>
      <c r="Y591" s="158" t="s">
        <v>195</v>
      </c>
      <c r="Z591" s="147"/>
      <c r="AA591" s="147"/>
      <c r="AB591" s="147"/>
      <c r="AC591" s="147"/>
      <c r="AD591" s="147"/>
      <c r="AE591" s="147"/>
      <c r="AF591" s="147"/>
      <c r="AG591" s="147" t="s">
        <v>196</v>
      </c>
      <c r="AH591" s="147"/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2" x14ac:dyDescent="0.2">
      <c r="A592" s="154"/>
      <c r="B592" s="155"/>
      <c r="C592" s="249"/>
      <c r="D592" s="250"/>
      <c r="E592" s="250"/>
      <c r="F592" s="250"/>
      <c r="G592" s="250"/>
      <c r="H592" s="158"/>
      <c r="I592" s="158"/>
      <c r="J592" s="158"/>
      <c r="K592" s="158"/>
      <c r="L592" s="158"/>
      <c r="M592" s="158"/>
      <c r="N592" s="157"/>
      <c r="O592" s="157"/>
      <c r="P592" s="157"/>
      <c r="Q592" s="157"/>
      <c r="R592" s="158"/>
      <c r="S592" s="158"/>
      <c r="T592" s="158"/>
      <c r="U592" s="158"/>
      <c r="V592" s="158"/>
      <c r="W592" s="158"/>
      <c r="X592" s="158"/>
      <c r="Y592" s="158"/>
      <c r="Z592" s="147"/>
      <c r="AA592" s="147"/>
      <c r="AB592" s="147"/>
      <c r="AC592" s="147"/>
      <c r="AD592" s="147"/>
      <c r="AE592" s="147"/>
      <c r="AF592" s="147"/>
      <c r="AG592" s="147" t="s">
        <v>201</v>
      </c>
      <c r="AH592" s="147"/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x14ac:dyDescent="0.2">
      <c r="A593" s="165" t="s">
        <v>187</v>
      </c>
      <c r="B593" s="166" t="s">
        <v>143</v>
      </c>
      <c r="C593" s="181" t="s">
        <v>144</v>
      </c>
      <c r="D593" s="167"/>
      <c r="E593" s="168"/>
      <c r="F593" s="169"/>
      <c r="G593" s="169">
        <f>SUMIF(AG594:AG605,"&lt;&gt;NOR",G594:G605)</f>
        <v>0</v>
      </c>
      <c r="H593" s="169"/>
      <c r="I593" s="169">
        <f>SUM(I594:I605)</f>
        <v>0</v>
      </c>
      <c r="J593" s="169"/>
      <c r="K593" s="169">
        <f>SUM(K594:K605)</f>
        <v>0</v>
      </c>
      <c r="L593" s="169"/>
      <c r="M593" s="169">
        <f>SUM(M594:M605)</f>
        <v>0</v>
      </c>
      <c r="N593" s="168"/>
      <c r="O593" s="168">
        <f>SUM(O594:O605)</f>
        <v>0.01</v>
      </c>
      <c r="P593" s="168"/>
      <c r="Q593" s="168">
        <f>SUM(Q594:Q605)</f>
        <v>0</v>
      </c>
      <c r="R593" s="169"/>
      <c r="S593" s="169"/>
      <c r="T593" s="170"/>
      <c r="U593" s="164"/>
      <c r="V593" s="164">
        <f>SUM(V594:V605)</f>
        <v>0.74</v>
      </c>
      <c r="W593" s="164"/>
      <c r="X593" s="164"/>
      <c r="Y593" s="164"/>
      <c r="AG593" t="s">
        <v>188</v>
      </c>
    </row>
    <row r="594" spans="1:60" ht="22.5" outlineLevel="1" x14ac:dyDescent="0.2">
      <c r="A594" s="172">
        <v>126</v>
      </c>
      <c r="B594" s="173" t="s">
        <v>671</v>
      </c>
      <c r="C594" s="182" t="s">
        <v>672</v>
      </c>
      <c r="D594" s="174" t="s">
        <v>446</v>
      </c>
      <c r="E594" s="175">
        <v>4.8</v>
      </c>
      <c r="F594" s="176"/>
      <c r="G594" s="177">
        <f>ROUND(E594*F594,2)</f>
        <v>0</v>
      </c>
      <c r="H594" s="176"/>
      <c r="I594" s="177">
        <f>ROUND(E594*H594,2)</f>
        <v>0</v>
      </c>
      <c r="J594" s="176"/>
      <c r="K594" s="177">
        <f>ROUND(E594*J594,2)</f>
        <v>0</v>
      </c>
      <c r="L594" s="177">
        <v>21</v>
      </c>
      <c r="M594" s="177">
        <f>G594*(1+L594/100)</f>
        <v>0</v>
      </c>
      <c r="N594" s="175">
        <v>6.9999999999999994E-5</v>
      </c>
      <c r="O594" s="175">
        <f>ROUND(E594*N594,2)</f>
        <v>0</v>
      </c>
      <c r="P594" s="175">
        <v>0</v>
      </c>
      <c r="Q594" s="175">
        <f>ROUND(E594*P594,2)</f>
        <v>0</v>
      </c>
      <c r="R594" s="177" t="s">
        <v>673</v>
      </c>
      <c r="S594" s="177" t="s">
        <v>193</v>
      </c>
      <c r="T594" s="178" t="s">
        <v>193</v>
      </c>
      <c r="U594" s="158">
        <v>0.14799999999999999</v>
      </c>
      <c r="V594" s="158">
        <f>ROUND(E594*U594,2)</f>
        <v>0.71</v>
      </c>
      <c r="W594" s="158"/>
      <c r="X594" s="158" t="s">
        <v>194</v>
      </c>
      <c r="Y594" s="158" t="s">
        <v>195</v>
      </c>
      <c r="Z594" s="147"/>
      <c r="AA594" s="147"/>
      <c r="AB594" s="147"/>
      <c r="AC594" s="147"/>
      <c r="AD594" s="147"/>
      <c r="AE594" s="147"/>
      <c r="AF594" s="147"/>
      <c r="AG594" s="147" t="s">
        <v>196</v>
      </c>
      <c r="AH594" s="147"/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2" x14ac:dyDescent="0.2">
      <c r="A595" s="154"/>
      <c r="B595" s="155"/>
      <c r="C595" s="183" t="s">
        <v>674</v>
      </c>
      <c r="D595" s="160"/>
      <c r="E595" s="161">
        <v>4.8</v>
      </c>
      <c r="F595" s="158"/>
      <c r="G595" s="158"/>
      <c r="H595" s="158"/>
      <c r="I595" s="158"/>
      <c r="J595" s="158"/>
      <c r="K595" s="158"/>
      <c r="L595" s="158"/>
      <c r="M595" s="158"/>
      <c r="N595" s="157"/>
      <c r="O595" s="157"/>
      <c r="P595" s="157"/>
      <c r="Q595" s="157"/>
      <c r="R595" s="158"/>
      <c r="S595" s="158"/>
      <c r="T595" s="158"/>
      <c r="U595" s="158"/>
      <c r="V595" s="158"/>
      <c r="W595" s="158"/>
      <c r="X595" s="158"/>
      <c r="Y595" s="158"/>
      <c r="Z595" s="147"/>
      <c r="AA595" s="147"/>
      <c r="AB595" s="147"/>
      <c r="AC595" s="147"/>
      <c r="AD595" s="147"/>
      <c r="AE595" s="147"/>
      <c r="AF595" s="147"/>
      <c r="AG595" s="147" t="s">
        <v>200</v>
      </c>
      <c r="AH595" s="147">
        <v>5</v>
      </c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2" x14ac:dyDescent="0.2">
      <c r="A596" s="154"/>
      <c r="B596" s="155"/>
      <c r="C596" s="245"/>
      <c r="D596" s="246"/>
      <c r="E596" s="246"/>
      <c r="F596" s="246"/>
      <c r="G596" s="246"/>
      <c r="H596" s="158"/>
      <c r="I596" s="158"/>
      <c r="J596" s="158"/>
      <c r="K596" s="158"/>
      <c r="L596" s="158"/>
      <c r="M596" s="158"/>
      <c r="N596" s="157"/>
      <c r="O596" s="157"/>
      <c r="P596" s="157"/>
      <c r="Q596" s="157"/>
      <c r="R596" s="158"/>
      <c r="S596" s="158"/>
      <c r="T596" s="158"/>
      <c r="U596" s="158"/>
      <c r="V596" s="158"/>
      <c r="W596" s="158"/>
      <c r="X596" s="158"/>
      <c r="Y596" s="158"/>
      <c r="Z596" s="147"/>
      <c r="AA596" s="147"/>
      <c r="AB596" s="147"/>
      <c r="AC596" s="147"/>
      <c r="AD596" s="147"/>
      <c r="AE596" s="147"/>
      <c r="AF596" s="147"/>
      <c r="AG596" s="147" t="s">
        <v>201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ht="22.5" outlineLevel="1" x14ac:dyDescent="0.2">
      <c r="A597" s="172">
        <v>127</v>
      </c>
      <c r="B597" s="173" t="s">
        <v>675</v>
      </c>
      <c r="C597" s="182" t="s">
        <v>676</v>
      </c>
      <c r="D597" s="174" t="s">
        <v>296</v>
      </c>
      <c r="E597" s="175">
        <v>1</v>
      </c>
      <c r="F597" s="176"/>
      <c r="G597" s="177">
        <f>ROUND(E597*F597,2)</f>
        <v>0</v>
      </c>
      <c r="H597" s="176"/>
      <c r="I597" s="177">
        <f>ROUND(E597*H597,2)</f>
        <v>0</v>
      </c>
      <c r="J597" s="176"/>
      <c r="K597" s="177">
        <f>ROUND(E597*J597,2)</f>
        <v>0</v>
      </c>
      <c r="L597" s="177">
        <v>21</v>
      </c>
      <c r="M597" s="177">
        <f>G597*(1+L597/100)</f>
        <v>0</v>
      </c>
      <c r="N597" s="175">
        <v>0</v>
      </c>
      <c r="O597" s="175">
        <f>ROUND(E597*N597,2)</f>
        <v>0</v>
      </c>
      <c r="P597" s="175">
        <v>0</v>
      </c>
      <c r="Q597" s="175">
        <f>ROUND(E597*P597,2)</f>
        <v>0</v>
      </c>
      <c r="R597" s="177"/>
      <c r="S597" s="177" t="s">
        <v>256</v>
      </c>
      <c r="T597" s="178" t="s">
        <v>257</v>
      </c>
      <c r="U597" s="158">
        <v>0</v>
      </c>
      <c r="V597" s="158">
        <f>ROUND(E597*U597,2)</f>
        <v>0</v>
      </c>
      <c r="W597" s="158"/>
      <c r="X597" s="158" t="s">
        <v>194</v>
      </c>
      <c r="Y597" s="158" t="s">
        <v>195</v>
      </c>
      <c r="Z597" s="147"/>
      <c r="AA597" s="147"/>
      <c r="AB597" s="147"/>
      <c r="AC597" s="147"/>
      <c r="AD597" s="147"/>
      <c r="AE597" s="147"/>
      <c r="AF597" s="147"/>
      <c r="AG597" s="147" t="s">
        <v>196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2" x14ac:dyDescent="0.2">
      <c r="A598" s="154"/>
      <c r="B598" s="155"/>
      <c r="C598" s="249"/>
      <c r="D598" s="250"/>
      <c r="E598" s="250"/>
      <c r="F598" s="250"/>
      <c r="G598" s="250"/>
      <c r="H598" s="158"/>
      <c r="I598" s="158"/>
      <c r="J598" s="158"/>
      <c r="K598" s="158"/>
      <c r="L598" s="158"/>
      <c r="M598" s="158"/>
      <c r="N598" s="157"/>
      <c r="O598" s="157"/>
      <c r="P598" s="157"/>
      <c r="Q598" s="157"/>
      <c r="R598" s="158"/>
      <c r="S598" s="158"/>
      <c r="T598" s="158"/>
      <c r="U598" s="158"/>
      <c r="V598" s="158"/>
      <c r="W598" s="158"/>
      <c r="X598" s="158"/>
      <c r="Y598" s="158"/>
      <c r="Z598" s="147"/>
      <c r="AA598" s="147"/>
      <c r="AB598" s="147"/>
      <c r="AC598" s="147"/>
      <c r="AD598" s="147"/>
      <c r="AE598" s="147"/>
      <c r="AF598" s="147"/>
      <c r="AG598" s="147" t="s">
        <v>201</v>
      </c>
      <c r="AH598" s="147"/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ht="22.5" outlineLevel="1" x14ac:dyDescent="0.2">
      <c r="A599" s="172">
        <v>128</v>
      </c>
      <c r="B599" s="173" t="s">
        <v>677</v>
      </c>
      <c r="C599" s="182" t="s">
        <v>678</v>
      </c>
      <c r="D599" s="174" t="s">
        <v>446</v>
      </c>
      <c r="E599" s="175">
        <v>5.04</v>
      </c>
      <c r="F599" s="176"/>
      <c r="G599" s="177">
        <f>ROUND(E599*F599,2)</f>
        <v>0</v>
      </c>
      <c r="H599" s="176"/>
      <c r="I599" s="177">
        <f>ROUND(E599*H599,2)</f>
        <v>0</v>
      </c>
      <c r="J599" s="176"/>
      <c r="K599" s="177">
        <f>ROUND(E599*J599,2)</f>
        <v>0</v>
      </c>
      <c r="L599" s="177">
        <v>21</v>
      </c>
      <c r="M599" s="177">
        <f>G599*(1+L599/100)</f>
        <v>0</v>
      </c>
      <c r="N599" s="175">
        <v>1.8699999999999999E-3</v>
      </c>
      <c r="O599" s="175">
        <f>ROUND(E599*N599,2)</f>
        <v>0.01</v>
      </c>
      <c r="P599" s="175">
        <v>0</v>
      </c>
      <c r="Q599" s="175">
        <f>ROUND(E599*P599,2)</f>
        <v>0</v>
      </c>
      <c r="R599" s="177" t="s">
        <v>563</v>
      </c>
      <c r="S599" s="177" t="s">
        <v>193</v>
      </c>
      <c r="T599" s="178" t="s">
        <v>193</v>
      </c>
      <c r="U599" s="158">
        <v>0</v>
      </c>
      <c r="V599" s="158">
        <f>ROUND(E599*U599,2)</f>
        <v>0</v>
      </c>
      <c r="W599" s="158"/>
      <c r="X599" s="158" t="s">
        <v>564</v>
      </c>
      <c r="Y599" s="158" t="s">
        <v>195</v>
      </c>
      <c r="Z599" s="147"/>
      <c r="AA599" s="147"/>
      <c r="AB599" s="147"/>
      <c r="AC599" s="147"/>
      <c r="AD599" s="147"/>
      <c r="AE599" s="147"/>
      <c r="AF599" s="147"/>
      <c r="AG599" s="147" t="s">
        <v>565</v>
      </c>
      <c r="AH599" s="147"/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2" x14ac:dyDescent="0.2">
      <c r="A600" s="154"/>
      <c r="B600" s="155"/>
      <c r="C600" s="183" t="s">
        <v>674</v>
      </c>
      <c r="D600" s="160"/>
      <c r="E600" s="161">
        <v>4.8</v>
      </c>
      <c r="F600" s="158"/>
      <c r="G600" s="158"/>
      <c r="H600" s="158"/>
      <c r="I600" s="158"/>
      <c r="J600" s="158"/>
      <c r="K600" s="158"/>
      <c r="L600" s="158"/>
      <c r="M600" s="158"/>
      <c r="N600" s="157"/>
      <c r="O600" s="157"/>
      <c r="P600" s="157"/>
      <c r="Q600" s="157"/>
      <c r="R600" s="158"/>
      <c r="S600" s="158"/>
      <c r="T600" s="158"/>
      <c r="U600" s="158"/>
      <c r="V600" s="158"/>
      <c r="W600" s="158"/>
      <c r="X600" s="158"/>
      <c r="Y600" s="158"/>
      <c r="Z600" s="147"/>
      <c r="AA600" s="147"/>
      <c r="AB600" s="147"/>
      <c r="AC600" s="147"/>
      <c r="AD600" s="147"/>
      <c r="AE600" s="147"/>
      <c r="AF600" s="147"/>
      <c r="AG600" s="147" t="s">
        <v>200</v>
      </c>
      <c r="AH600" s="147">
        <v>5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3" x14ac:dyDescent="0.2">
      <c r="A601" s="154"/>
      <c r="B601" s="155"/>
      <c r="C601" s="184" t="s">
        <v>248</v>
      </c>
      <c r="D601" s="162"/>
      <c r="E601" s="163">
        <v>0.24</v>
      </c>
      <c r="F601" s="158"/>
      <c r="G601" s="158"/>
      <c r="H601" s="158"/>
      <c r="I601" s="158"/>
      <c r="J601" s="158"/>
      <c r="K601" s="158"/>
      <c r="L601" s="158"/>
      <c r="M601" s="158"/>
      <c r="N601" s="157"/>
      <c r="O601" s="157"/>
      <c r="P601" s="157"/>
      <c r="Q601" s="157"/>
      <c r="R601" s="158"/>
      <c r="S601" s="158"/>
      <c r="T601" s="158"/>
      <c r="U601" s="158"/>
      <c r="V601" s="158"/>
      <c r="W601" s="158"/>
      <c r="X601" s="158"/>
      <c r="Y601" s="158"/>
      <c r="Z601" s="147"/>
      <c r="AA601" s="147"/>
      <c r="AB601" s="147"/>
      <c r="AC601" s="147"/>
      <c r="AD601" s="147"/>
      <c r="AE601" s="147"/>
      <c r="AF601" s="147"/>
      <c r="AG601" s="147" t="s">
        <v>200</v>
      </c>
      <c r="AH601" s="147">
        <v>4</v>
      </c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2" x14ac:dyDescent="0.2">
      <c r="A602" s="154"/>
      <c r="B602" s="155"/>
      <c r="C602" s="245"/>
      <c r="D602" s="246"/>
      <c r="E602" s="246"/>
      <c r="F602" s="246"/>
      <c r="G602" s="246"/>
      <c r="H602" s="158"/>
      <c r="I602" s="158"/>
      <c r="J602" s="158"/>
      <c r="K602" s="158"/>
      <c r="L602" s="158"/>
      <c r="M602" s="158"/>
      <c r="N602" s="157"/>
      <c r="O602" s="157"/>
      <c r="P602" s="157"/>
      <c r="Q602" s="157"/>
      <c r="R602" s="158"/>
      <c r="S602" s="158"/>
      <c r="T602" s="158"/>
      <c r="U602" s="158"/>
      <c r="V602" s="158"/>
      <c r="W602" s="158"/>
      <c r="X602" s="158"/>
      <c r="Y602" s="158"/>
      <c r="Z602" s="147"/>
      <c r="AA602" s="147"/>
      <c r="AB602" s="147"/>
      <c r="AC602" s="147"/>
      <c r="AD602" s="147"/>
      <c r="AE602" s="147"/>
      <c r="AF602" s="147"/>
      <c r="AG602" s="147" t="s">
        <v>201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1" x14ac:dyDescent="0.2">
      <c r="A603" s="172">
        <v>129</v>
      </c>
      <c r="B603" s="173" t="s">
        <v>679</v>
      </c>
      <c r="C603" s="182" t="s">
        <v>680</v>
      </c>
      <c r="D603" s="174" t="s">
        <v>226</v>
      </c>
      <c r="E603" s="175">
        <v>9.7599999999999996E-3</v>
      </c>
      <c r="F603" s="176"/>
      <c r="G603" s="177">
        <f>ROUND(E603*F603,2)</f>
        <v>0</v>
      </c>
      <c r="H603" s="176"/>
      <c r="I603" s="177">
        <f>ROUND(E603*H603,2)</f>
        <v>0</v>
      </c>
      <c r="J603" s="176"/>
      <c r="K603" s="177">
        <f>ROUND(E603*J603,2)</f>
        <v>0</v>
      </c>
      <c r="L603" s="177">
        <v>21</v>
      </c>
      <c r="M603" s="177">
        <f>G603*(1+L603/100)</f>
        <v>0</v>
      </c>
      <c r="N603" s="175">
        <v>0</v>
      </c>
      <c r="O603" s="175">
        <f>ROUND(E603*N603,2)</f>
        <v>0</v>
      </c>
      <c r="P603" s="175">
        <v>0</v>
      </c>
      <c r="Q603" s="175">
        <f>ROUND(E603*P603,2)</f>
        <v>0</v>
      </c>
      <c r="R603" s="177" t="s">
        <v>673</v>
      </c>
      <c r="S603" s="177" t="s">
        <v>193</v>
      </c>
      <c r="T603" s="178" t="s">
        <v>193</v>
      </c>
      <c r="U603" s="158">
        <v>3.0059999999999998</v>
      </c>
      <c r="V603" s="158">
        <f>ROUND(E603*U603,2)</f>
        <v>0.03</v>
      </c>
      <c r="W603" s="158"/>
      <c r="X603" s="158" t="s">
        <v>525</v>
      </c>
      <c r="Y603" s="158" t="s">
        <v>195</v>
      </c>
      <c r="Z603" s="147"/>
      <c r="AA603" s="147"/>
      <c r="AB603" s="147"/>
      <c r="AC603" s="147"/>
      <c r="AD603" s="147"/>
      <c r="AE603" s="147"/>
      <c r="AF603" s="147"/>
      <c r="AG603" s="147" t="s">
        <v>526</v>
      </c>
      <c r="AH603" s="147"/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2" x14ac:dyDescent="0.2">
      <c r="A604" s="154"/>
      <c r="B604" s="155"/>
      <c r="C604" s="251" t="s">
        <v>609</v>
      </c>
      <c r="D604" s="252"/>
      <c r="E604" s="252"/>
      <c r="F604" s="252"/>
      <c r="G604" s="252"/>
      <c r="H604" s="158"/>
      <c r="I604" s="158"/>
      <c r="J604" s="158"/>
      <c r="K604" s="158"/>
      <c r="L604" s="158"/>
      <c r="M604" s="158"/>
      <c r="N604" s="157"/>
      <c r="O604" s="157"/>
      <c r="P604" s="157"/>
      <c r="Q604" s="157"/>
      <c r="R604" s="158"/>
      <c r="S604" s="158"/>
      <c r="T604" s="158"/>
      <c r="U604" s="158"/>
      <c r="V604" s="158"/>
      <c r="W604" s="158"/>
      <c r="X604" s="158"/>
      <c r="Y604" s="158"/>
      <c r="Z604" s="147"/>
      <c r="AA604" s="147"/>
      <c r="AB604" s="147"/>
      <c r="AC604" s="147"/>
      <c r="AD604" s="147"/>
      <c r="AE604" s="147"/>
      <c r="AF604" s="147"/>
      <c r="AG604" s="147" t="s">
        <v>198</v>
      </c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2" x14ac:dyDescent="0.2">
      <c r="A605" s="154"/>
      <c r="B605" s="155"/>
      <c r="C605" s="245"/>
      <c r="D605" s="246"/>
      <c r="E605" s="246"/>
      <c r="F605" s="246"/>
      <c r="G605" s="246"/>
      <c r="H605" s="158"/>
      <c r="I605" s="158"/>
      <c r="J605" s="158"/>
      <c r="K605" s="158"/>
      <c r="L605" s="158"/>
      <c r="M605" s="158"/>
      <c r="N605" s="157"/>
      <c r="O605" s="157"/>
      <c r="P605" s="157"/>
      <c r="Q605" s="157"/>
      <c r="R605" s="158"/>
      <c r="S605" s="158"/>
      <c r="T605" s="158"/>
      <c r="U605" s="158"/>
      <c r="V605" s="158"/>
      <c r="W605" s="158"/>
      <c r="X605" s="158"/>
      <c r="Y605" s="158"/>
      <c r="Z605" s="147"/>
      <c r="AA605" s="147"/>
      <c r="AB605" s="147"/>
      <c r="AC605" s="147"/>
      <c r="AD605" s="147"/>
      <c r="AE605" s="147"/>
      <c r="AF605" s="147"/>
      <c r="AG605" s="147" t="s">
        <v>201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x14ac:dyDescent="0.2">
      <c r="A606" s="165" t="s">
        <v>187</v>
      </c>
      <c r="B606" s="166" t="s">
        <v>145</v>
      </c>
      <c r="C606" s="181" t="s">
        <v>146</v>
      </c>
      <c r="D606" s="167"/>
      <c r="E606" s="168"/>
      <c r="F606" s="169"/>
      <c r="G606" s="169">
        <f>SUMIF(AG607:AG649,"&lt;&gt;NOR",G607:G649)</f>
        <v>0</v>
      </c>
      <c r="H606" s="169"/>
      <c r="I606" s="169">
        <f>SUM(I607:I649)</f>
        <v>0</v>
      </c>
      <c r="J606" s="169"/>
      <c r="K606" s="169">
        <f>SUM(K607:K649)</f>
        <v>0</v>
      </c>
      <c r="L606" s="169"/>
      <c r="M606" s="169">
        <f>SUM(M607:M649)</f>
        <v>0</v>
      </c>
      <c r="N606" s="168"/>
      <c r="O606" s="168">
        <f>SUM(O607:O649)</f>
        <v>0.86</v>
      </c>
      <c r="P606" s="168"/>
      <c r="Q606" s="168">
        <f>SUM(Q607:Q649)</f>
        <v>0</v>
      </c>
      <c r="R606" s="169"/>
      <c r="S606" s="169"/>
      <c r="T606" s="170"/>
      <c r="U606" s="164"/>
      <c r="V606" s="164">
        <f>SUM(V607:V649)</f>
        <v>37.89</v>
      </c>
      <c r="W606" s="164"/>
      <c r="X606" s="164"/>
      <c r="Y606" s="164"/>
      <c r="AG606" t="s">
        <v>188</v>
      </c>
    </row>
    <row r="607" spans="1:60" ht="22.5" outlineLevel="1" x14ac:dyDescent="0.2">
      <c r="A607" s="172">
        <v>130</v>
      </c>
      <c r="B607" s="173" t="s">
        <v>681</v>
      </c>
      <c r="C607" s="182" t="s">
        <v>682</v>
      </c>
      <c r="D607" s="174" t="s">
        <v>243</v>
      </c>
      <c r="E607" s="175">
        <v>10.18</v>
      </c>
      <c r="F607" s="176"/>
      <c r="G607" s="177">
        <f>ROUND(E607*F607,2)</f>
        <v>0</v>
      </c>
      <c r="H607" s="176"/>
      <c r="I607" s="177">
        <f>ROUND(E607*H607,2)</f>
        <v>0</v>
      </c>
      <c r="J607" s="176"/>
      <c r="K607" s="177">
        <f>ROUND(E607*J607,2)</f>
        <v>0</v>
      </c>
      <c r="L607" s="177">
        <v>21</v>
      </c>
      <c r="M607" s="177">
        <f>G607*(1+L607/100)</f>
        <v>0</v>
      </c>
      <c r="N607" s="175">
        <v>4.8300000000000001E-3</v>
      </c>
      <c r="O607" s="175">
        <f>ROUND(E607*N607,2)</f>
        <v>0.05</v>
      </c>
      <c r="P607" s="175">
        <v>0</v>
      </c>
      <c r="Q607" s="175">
        <f>ROUND(E607*P607,2)</f>
        <v>0</v>
      </c>
      <c r="R607" s="177" t="s">
        <v>683</v>
      </c>
      <c r="S607" s="177" t="s">
        <v>193</v>
      </c>
      <c r="T607" s="178" t="s">
        <v>193</v>
      </c>
      <c r="U607" s="158">
        <v>0.97</v>
      </c>
      <c r="V607" s="158">
        <f>ROUND(E607*U607,2)</f>
        <v>9.8699999999999992</v>
      </c>
      <c r="W607" s="158"/>
      <c r="X607" s="158" t="s">
        <v>194</v>
      </c>
      <c r="Y607" s="158" t="s">
        <v>195</v>
      </c>
      <c r="Z607" s="147"/>
      <c r="AA607" s="147"/>
      <c r="AB607" s="147"/>
      <c r="AC607" s="147"/>
      <c r="AD607" s="147"/>
      <c r="AE607" s="147"/>
      <c r="AF607" s="147"/>
      <c r="AG607" s="147" t="s">
        <v>196</v>
      </c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2" x14ac:dyDescent="0.2">
      <c r="A608" s="154"/>
      <c r="B608" s="155"/>
      <c r="C608" s="183" t="s">
        <v>684</v>
      </c>
      <c r="D608" s="160"/>
      <c r="E608" s="161"/>
      <c r="F608" s="158"/>
      <c r="G608" s="158"/>
      <c r="H608" s="158"/>
      <c r="I608" s="158"/>
      <c r="J608" s="158"/>
      <c r="K608" s="158"/>
      <c r="L608" s="158"/>
      <c r="M608" s="158"/>
      <c r="N608" s="157"/>
      <c r="O608" s="157"/>
      <c r="P608" s="157"/>
      <c r="Q608" s="157"/>
      <c r="R608" s="158"/>
      <c r="S608" s="158"/>
      <c r="T608" s="158"/>
      <c r="U608" s="158"/>
      <c r="V608" s="158"/>
      <c r="W608" s="158"/>
      <c r="X608" s="158"/>
      <c r="Y608" s="158"/>
      <c r="Z608" s="147"/>
      <c r="AA608" s="147"/>
      <c r="AB608" s="147"/>
      <c r="AC608" s="147"/>
      <c r="AD608" s="147"/>
      <c r="AE608" s="147"/>
      <c r="AF608" s="147"/>
      <c r="AG608" s="147" t="s">
        <v>200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3" x14ac:dyDescent="0.2">
      <c r="A609" s="154"/>
      <c r="B609" s="155"/>
      <c r="C609" s="183" t="s">
        <v>520</v>
      </c>
      <c r="D609" s="160"/>
      <c r="E609" s="161">
        <v>1.0900000000000001</v>
      </c>
      <c r="F609" s="158"/>
      <c r="G609" s="158"/>
      <c r="H609" s="158"/>
      <c r="I609" s="158"/>
      <c r="J609" s="158"/>
      <c r="K609" s="158"/>
      <c r="L609" s="158"/>
      <c r="M609" s="158"/>
      <c r="N609" s="157"/>
      <c r="O609" s="157"/>
      <c r="P609" s="157"/>
      <c r="Q609" s="157"/>
      <c r="R609" s="158"/>
      <c r="S609" s="158"/>
      <c r="T609" s="158"/>
      <c r="U609" s="158"/>
      <c r="V609" s="158"/>
      <c r="W609" s="158"/>
      <c r="X609" s="158"/>
      <c r="Y609" s="158"/>
      <c r="Z609" s="147"/>
      <c r="AA609" s="147"/>
      <c r="AB609" s="147"/>
      <c r="AC609" s="147"/>
      <c r="AD609" s="147"/>
      <c r="AE609" s="147"/>
      <c r="AF609" s="147"/>
      <c r="AG609" s="147" t="s">
        <v>200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3" x14ac:dyDescent="0.2">
      <c r="A610" s="154"/>
      <c r="B610" s="155"/>
      <c r="C610" s="183" t="s">
        <v>521</v>
      </c>
      <c r="D610" s="160"/>
      <c r="E610" s="161">
        <v>1.49</v>
      </c>
      <c r="F610" s="158"/>
      <c r="G610" s="158"/>
      <c r="H610" s="158"/>
      <c r="I610" s="158"/>
      <c r="J610" s="158"/>
      <c r="K610" s="158"/>
      <c r="L610" s="158"/>
      <c r="M610" s="158"/>
      <c r="N610" s="157"/>
      <c r="O610" s="157"/>
      <c r="P610" s="157"/>
      <c r="Q610" s="157"/>
      <c r="R610" s="158"/>
      <c r="S610" s="158"/>
      <c r="T610" s="158"/>
      <c r="U610" s="158"/>
      <c r="V610" s="158"/>
      <c r="W610" s="158"/>
      <c r="X610" s="158"/>
      <c r="Y610" s="158"/>
      <c r="Z610" s="147"/>
      <c r="AA610" s="147"/>
      <c r="AB610" s="147"/>
      <c r="AC610" s="147"/>
      <c r="AD610" s="147"/>
      <c r="AE610" s="147"/>
      <c r="AF610" s="147"/>
      <c r="AG610" s="147" t="s">
        <v>200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3" x14ac:dyDescent="0.2">
      <c r="A611" s="154"/>
      <c r="B611" s="155"/>
      <c r="C611" s="183" t="s">
        <v>522</v>
      </c>
      <c r="D611" s="160"/>
      <c r="E611" s="161">
        <v>1.5</v>
      </c>
      <c r="F611" s="158"/>
      <c r="G611" s="158"/>
      <c r="H611" s="158"/>
      <c r="I611" s="158"/>
      <c r="J611" s="158"/>
      <c r="K611" s="158"/>
      <c r="L611" s="158"/>
      <c r="M611" s="158"/>
      <c r="N611" s="157"/>
      <c r="O611" s="157"/>
      <c r="P611" s="157"/>
      <c r="Q611" s="157"/>
      <c r="R611" s="158"/>
      <c r="S611" s="158"/>
      <c r="T611" s="158"/>
      <c r="U611" s="158"/>
      <c r="V611" s="158"/>
      <c r="W611" s="158"/>
      <c r="X611" s="158"/>
      <c r="Y611" s="158"/>
      <c r="Z611" s="147"/>
      <c r="AA611" s="147"/>
      <c r="AB611" s="147"/>
      <c r="AC611" s="147"/>
      <c r="AD611" s="147"/>
      <c r="AE611" s="147"/>
      <c r="AF611" s="147"/>
      <c r="AG611" s="147" t="s">
        <v>200</v>
      </c>
      <c r="AH611" s="147">
        <v>0</v>
      </c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3" x14ac:dyDescent="0.2">
      <c r="A612" s="154"/>
      <c r="B612" s="155"/>
      <c r="C612" s="183" t="s">
        <v>300</v>
      </c>
      <c r="D612" s="160"/>
      <c r="E612" s="161">
        <v>2.2200000000000002</v>
      </c>
      <c r="F612" s="158"/>
      <c r="G612" s="158"/>
      <c r="H612" s="158"/>
      <c r="I612" s="158"/>
      <c r="J612" s="158"/>
      <c r="K612" s="158"/>
      <c r="L612" s="158"/>
      <c r="M612" s="158"/>
      <c r="N612" s="157"/>
      <c r="O612" s="157"/>
      <c r="P612" s="157"/>
      <c r="Q612" s="157"/>
      <c r="R612" s="158"/>
      <c r="S612" s="158"/>
      <c r="T612" s="158"/>
      <c r="U612" s="158"/>
      <c r="V612" s="158"/>
      <c r="W612" s="158"/>
      <c r="X612" s="158"/>
      <c r="Y612" s="158"/>
      <c r="Z612" s="147"/>
      <c r="AA612" s="147"/>
      <c r="AB612" s="147"/>
      <c r="AC612" s="147"/>
      <c r="AD612" s="147"/>
      <c r="AE612" s="147"/>
      <c r="AF612" s="147"/>
      <c r="AG612" s="147" t="s">
        <v>200</v>
      </c>
      <c r="AH612" s="147">
        <v>0</v>
      </c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outlineLevel="3" x14ac:dyDescent="0.2">
      <c r="A613" s="154"/>
      <c r="B613" s="155"/>
      <c r="C613" s="183" t="s">
        <v>325</v>
      </c>
      <c r="D613" s="160"/>
      <c r="E613" s="161">
        <v>1</v>
      </c>
      <c r="F613" s="158"/>
      <c r="G613" s="158"/>
      <c r="H613" s="158"/>
      <c r="I613" s="158"/>
      <c r="J613" s="158"/>
      <c r="K613" s="158"/>
      <c r="L613" s="158"/>
      <c r="M613" s="158"/>
      <c r="N613" s="157"/>
      <c r="O613" s="157"/>
      <c r="P613" s="157"/>
      <c r="Q613" s="157"/>
      <c r="R613" s="158"/>
      <c r="S613" s="158"/>
      <c r="T613" s="158"/>
      <c r="U613" s="158"/>
      <c r="V613" s="158"/>
      <c r="W613" s="158"/>
      <c r="X613" s="158"/>
      <c r="Y613" s="158"/>
      <c r="Z613" s="147"/>
      <c r="AA613" s="147"/>
      <c r="AB613" s="147"/>
      <c r="AC613" s="147"/>
      <c r="AD613" s="147"/>
      <c r="AE613" s="147"/>
      <c r="AF613" s="147"/>
      <c r="AG613" s="147" t="s">
        <v>200</v>
      </c>
      <c r="AH613" s="147">
        <v>0</v>
      </c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3" x14ac:dyDescent="0.2">
      <c r="A614" s="154"/>
      <c r="B614" s="155"/>
      <c r="C614" s="183" t="s">
        <v>326</v>
      </c>
      <c r="D614" s="160"/>
      <c r="E614" s="161">
        <v>2.88</v>
      </c>
      <c r="F614" s="158"/>
      <c r="G614" s="158"/>
      <c r="H614" s="158"/>
      <c r="I614" s="158"/>
      <c r="J614" s="158"/>
      <c r="K614" s="158"/>
      <c r="L614" s="158"/>
      <c r="M614" s="158"/>
      <c r="N614" s="157"/>
      <c r="O614" s="157"/>
      <c r="P614" s="157"/>
      <c r="Q614" s="157"/>
      <c r="R614" s="158"/>
      <c r="S614" s="158"/>
      <c r="T614" s="158"/>
      <c r="U614" s="158"/>
      <c r="V614" s="158"/>
      <c r="W614" s="158"/>
      <c r="X614" s="158"/>
      <c r="Y614" s="158"/>
      <c r="Z614" s="147"/>
      <c r="AA614" s="147"/>
      <c r="AB614" s="147"/>
      <c r="AC614" s="147"/>
      <c r="AD614" s="147"/>
      <c r="AE614" s="147"/>
      <c r="AF614" s="147"/>
      <c r="AG614" s="147" t="s">
        <v>200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">
      <c r="A615" s="154"/>
      <c r="B615" s="155"/>
      <c r="C615" s="184" t="s">
        <v>685</v>
      </c>
      <c r="D615" s="162"/>
      <c r="E615" s="163"/>
      <c r="F615" s="158"/>
      <c r="G615" s="158"/>
      <c r="H615" s="158"/>
      <c r="I615" s="158"/>
      <c r="J615" s="158"/>
      <c r="K615" s="158"/>
      <c r="L615" s="158"/>
      <c r="M615" s="158"/>
      <c r="N615" s="157"/>
      <c r="O615" s="157"/>
      <c r="P615" s="157"/>
      <c r="Q615" s="157"/>
      <c r="R615" s="158"/>
      <c r="S615" s="158"/>
      <c r="T615" s="158"/>
      <c r="U615" s="158"/>
      <c r="V615" s="158"/>
      <c r="W615" s="158"/>
      <c r="X615" s="158"/>
      <c r="Y615" s="158"/>
      <c r="Z615" s="147"/>
      <c r="AA615" s="147"/>
      <c r="AB615" s="147"/>
      <c r="AC615" s="147"/>
      <c r="AD615" s="147"/>
      <c r="AE615" s="147"/>
      <c r="AF615" s="147"/>
      <c r="AG615" s="147" t="s">
        <v>200</v>
      </c>
      <c r="AH615" s="147">
        <v>4</v>
      </c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2" x14ac:dyDescent="0.2">
      <c r="A616" s="154"/>
      <c r="B616" s="155"/>
      <c r="C616" s="245"/>
      <c r="D616" s="246"/>
      <c r="E616" s="246"/>
      <c r="F616" s="246"/>
      <c r="G616" s="246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201</v>
      </c>
      <c r="AH616" s="147"/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ht="22.5" outlineLevel="1" x14ac:dyDescent="0.2">
      <c r="A617" s="172">
        <v>131</v>
      </c>
      <c r="B617" s="173" t="s">
        <v>686</v>
      </c>
      <c r="C617" s="182" t="s">
        <v>687</v>
      </c>
      <c r="D617" s="174" t="s">
        <v>243</v>
      </c>
      <c r="E617" s="175">
        <v>5.0940000000000003</v>
      </c>
      <c r="F617" s="176"/>
      <c r="G617" s="177">
        <f>ROUND(E617*F617,2)</f>
        <v>0</v>
      </c>
      <c r="H617" s="176"/>
      <c r="I617" s="177">
        <f>ROUND(E617*H617,2)</f>
        <v>0</v>
      </c>
      <c r="J617" s="176"/>
      <c r="K617" s="177">
        <f>ROUND(E617*J617,2)</f>
        <v>0</v>
      </c>
      <c r="L617" s="177">
        <v>21</v>
      </c>
      <c r="M617" s="177">
        <f>G617*(1+L617/100)</f>
        <v>0</v>
      </c>
      <c r="N617" s="175">
        <v>5.0400000000000002E-3</v>
      </c>
      <c r="O617" s="175">
        <f>ROUND(E617*N617,2)</f>
        <v>0.03</v>
      </c>
      <c r="P617" s="175">
        <v>0</v>
      </c>
      <c r="Q617" s="175">
        <f>ROUND(E617*P617,2)</f>
        <v>0</v>
      </c>
      <c r="R617" s="177" t="s">
        <v>683</v>
      </c>
      <c r="S617" s="177" t="s">
        <v>193</v>
      </c>
      <c r="T617" s="178" t="s">
        <v>193</v>
      </c>
      <c r="U617" s="158">
        <v>0.97799999999999998</v>
      </c>
      <c r="V617" s="158">
        <f>ROUND(E617*U617,2)</f>
        <v>4.9800000000000004</v>
      </c>
      <c r="W617" s="158"/>
      <c r="X617" s="158" t="s">
        <v>194</v>
      </c>
      <c r="Y617" s="158" t="s">
        <v>195</v>
      </c>
      <c r="Z617" s="147"/>
      <c r="AA617" s="147"/>
      <c r="AB617" s="147"/>
      <c r="AC617" s="147"/>
      <c r="AD617" s="147"/>
      <c r="AE617" s="147"/>
      <c r="AF617" s="147"/>
      <c r="AG617" s="147" t="s">
        <v>196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2" x14ac:dyDescent="0.2">
      <c r="A618" s="154"/>
      <c r="B618" s="155"/>
      <c r="C618" s="183" t="s">
        <v>688</v>
      </c>
      <c r="D618" s="160"/>
      <c r="E618" s="161"/>
      <c r="F618" s="158"/>
      <c r="G618" s="158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200</v>
      </c>
      <c r="AH618" s="147">
        <v>0</v>
      </c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">
      <c r="A619" s="154"/>
      <c r="B619" s="155"/>
      <c r="C619" s="183" t="s">
        <v>689</v>
      </c>
      <c r="D619" s="160"/>
      <c r="E619" s="161">
        <v>5.0940000000000003</v>
      </c>
      <c r="F619" s="158"/>
      <c r="G619" s="158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200</v>
      </c>
      <c r="AH619" s="147">
        <v>0</v>
      </c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2" x14ac:dyDescent="0.2">
      <c r="A620" s="154"/>
      <c r="B620" s="155"/>
      <c r="C620" s="245"/>
      <c r="D620" s="246"/>
      <c r="E620" s="246"/>
      <c r="F620" s="246"/>
      <c r="G620" s="246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201</v>
      </c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ht="22.5" outlineLevel="1" x14ac:dyDescent="0.2">
      <c r="A621" s="172">
        <v>132</v>
      </c>
      <c r="B621" s="173" t="s">
        <v>690</v>
      </c>
      <c r="C621" s="182" t="s">
        <v>691</v>
      </c>
      <c r="D621" s="174" t="s">
        <v>243</v>
      </c>
      <c r="E621" s="175">
        <v>22.9175</v>
      </c>
      <c r="F621" s="176"/>
      <c r="G621" s="177">
        <f>ROUND(E621*F621,2)</f>
        <v>0</v>
      </c>
      <c r="H621" s="176"/>
      <c r="I621" s="177">
        <f>ROUND(E621*H621,2)</f>
        <v>0</v>
      </c>
      <c r="J621" s="176"/>
      <c r="K621" s="177">
        <f>ROUND(E621*J621,2)</f>
        <v>0</v>
      </c>
      <c r="L621" s="177">
        <v>21</v>
      </c>
      <c r="M621" s="177">
        <f>G621*(1+L621/100)</f>
        <v>0</v>
      </c>
      <c r="N621" s="175">
        <v>5.2399999999999999E-3</v>
      </c>
      <c r="O621" s="175">
        <f>ROUND(E621*N621,2)</f>
        <v>0.12</v>
      </c>
      <c r="P621" s="175">
        <v>0</v>
      </c>
      <c r="Q621" s="175">
        <f>ROUND(E621*P621,2)</f>
        <v>0</v>
      </c>
      <c r="R621" s="177" t="s">
        <v>683</v>
      </c>
      <c r="S621" s="177" t="s">
        <v>193</v>
      </c>
      <c r="T621" s="178" t="s">
        <v>193</v>
      </c>
      <c r="U621" s="158">
        <v>0.95840000000000003</v>
      </c>
      <c r="V621" s="158">
        <f>ROUND(E621*U621,2)</f>
        <v>21.96</v>
      </c>
      <c r="W621" s="158"/>
      <c r="X621" s="158" t="s">
        <v>194</v>
      </c>
      <c r="Y621" s="158" t="s">
        <v>195</v>
      </c>
      <c r="Z621" s="147"/>
      <c r="AA621" s="147"/>
      <c r="AB621" s="147"/>
      <c r="AC621" s="147"/>
      <c r="AD621" s="147"/>
      <c r="AE621" s="147"/>
      <c r="AF621" s="147"/>
      <c r="AG621" s="147" t="s">
        <v>196</v>
      </c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2" x14ac:dyDescent="0.2">
      <c r="A622" s="154"/>
      <c r="B622" s="155"/>
      <c r="C622" s="183" t="s">
        <v>692</v>
      </c>
      <c r="D622" s="160"/>
      <c r="E622" s="161">
        <v>2.5024999999999999</v>
      </c>
      <c r="F622" s="158"/>
      <c r="G622" s="158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200</v>
      </c>
      <c r="AH622" s="147">
        <v>0</v>
      </c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">
      <c r="A623" s="154"/>
      <c r="B623" s="155"/>
      <c r="C623" s="183" t="s">
        <v>508</v>
      </c>
      <c r="D623" s="160"/>
      <c r="E623" s="161">
        <v>8.6</v>
      </c>
      <c r="F623" s="158"/>
      <c r="G623" s="158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200</v>
      </c>
      <c r="AH623" s="147">
        <v>0</v>
      </c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3" x14ac:dyDescent="0.2">
      <c r="A624" s="154"/>
      <c r="B624" s="155"/>
      <c r="C624" s="183" t="s">
        <v>509</v>
      </c>
      <c r="D624" s="160"/>
      <c r="E624" s="161">
        <v>-1.365</v>
      </c>
      <c r="F624" s="158"/>
      <c r="G624" s="158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200</v>
      </c>
      <c r="AH624" s="147">
        <v>0</v>
      </c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183" t="s">
        <v>510</v>
      </c>
      <c r="D625" s="160"/>
      <c r="E625" s="161">
        <v>9.76</v>
      </c>
      <c r="F625" s="158"/>
      <c r="G625" s="158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200</v>
      </c>
      <c r="AH625" s="147">
        <v>0</v>
      </c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83" t="s">
        <v>511</v>
      </c>
      <c r="D626" s="160"/>
      <c r="E626" s="161">
        <v>-4.9349999999999996</v>
      </c>
      <c r="F626" s="158"/>
      <c r="G626" s="158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200</v>
      </c>
      <c r="AH626" s="147">
        <v>0</v>
      </c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3" x14ac:dyDescent="0.2">
      <c r="A627" s="154"/>
      <c r="B627" s="155"/>
      <c r="C627" s="183" t="s">
        <v>512</v>
      </c>
      <c r="D627" s="160"/>
      <c r="E627" s="161">
        <v>9.7200000000000006</v>
      </c>
      <c r="F627" s="158"/>
      <c r="G627" s="158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200</v>
      </c>
      <c r="AH627" s="147">
        <v>0</v>
      </c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3" x14ac:dyDescent="0.2">
      <c r="A628" s="154"/>
      <c r="B628" s="155"/>
      <c r="C628" s="183" t="s">
        <v>509</v>
      </c>
      <c r="D628" s="160"/>
      <c r="E628" s="161">
        <v>-1.365</v>
      </c>
      <c r="F628" s="158"/>
      <c r="G628" s="158"/>
      <c r="H628" s="158"/>
      <c r="I628" s="158"/>
      <c r="J628" s="158"/>
      <c r="K628" s="158"/>
      <c r="L628" s="158"/>
      <c r="M628" s="158"/>
      <c r="N628" s="157"/>
      <c r="O628" s="157"/>
      <c r="P628" s="157"/>
      <c r="Q628" s="157"/>
      <c r="R628" s="158"/>
      <c r="S628" s="158"/>
      <c r="T628" s="158"/>
      <c r="U628" s="158"/>
      <c r="V628" s="158"/>
      <c r="W628" s="158"/>
      <c r="X628" s="158"/>
      <c r="Y628" s="158"/>
      <c r="Z628" s="147"/>
      <c r="AA628" s="147"/>
      <c r="AB628" s="147"/>
      <c r="AC628" s="147"/>
      <c r="AD628" s="147"/>
      <c r="AE628" s="147"/>
      <c r="AF628" s="147"/>
      <c r="AG628" s="147" t="s">
        <v>200</v>
      </c>
      <c r="AH628" s="147">
        <v>0</v>
      </c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2" x14ac:dyDescent="0.2">
      <c r="A629" s="154"/>
      <c r="B629" s="155"/>
      <c r="C629" s="245"/>
      <c r="D629" s="246"/>
      <c r="E629" s="246"/>
      <c r="F629" s="246"/>
      <c r="G629" s="246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201</v>
      </c>
      <c r="AH629" s="147"/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ht="22.5" outlineLevel="1" x14ac:dyDescent="0.2">
      <c r="A630" s="172">
        <v>133</v>
      </c>
      <c r="B630" s="173" t="s">
        <v>693</v>
      </c>
      <c r="C630" s="182" t="s">
        <v>694</v>
      </c>
      <c r="D630" s="174" t="s">
        <v>243</v>
      </c>
      <c r="E630" s="175">
        <v>16.829999999999998</v>
      </c>
      <c r="F630" s="176"/>
      <c r="G630" s="177">
        <f>ROUND(E630*F630,2)</f>
        <v>0</v>
      </c>
      <c r="H630" s="176"/>
      <c r="I630" s="177">
        <f>ROUND(E630*H630,2)</f>
        <v>0</v>
      </c>
      <c r="J630" s="176"/>
      <c r="K630" s="177">
        <f>ROUND(E630*J630,2)</f>
        <v>0</v>
      </c>
      <c r="L630" s="177">
        <v>21</v>
      </c>
      <c r="M630" s="177">
        <f>G630*(1+L630/100)</f>
        <v>0</v>
      </c>
      <c r="N630" s="175">
        <v>0</v>
      </c>
      <c r="O630" s="175">
        <f>ROUND(E630*N630,2)</f>
        <v>0</v>
      </c>
      <c r="P630" s="175">
        <v>0</v>
      </c>
      <c r="Q630" s="175">
        <f>ROUND(E630*P630,2)</f>
        <v>0</v>
      </c>
      <c r="R630" s="177"/>
      <c r="S630" s="177" t="s">
        <v>256</v>
      </c>
      <c r="T630" s="178" t="s">
        <v>257</v>
      </c>
      <c r="U630" s="158">
        <v>0</v>
      </c>
      <c r="V630" s="158">
        <f>ROUND(E630*U630,2)</f>
        <v>0</v>
      </c>
      <c r="W630" s="158"/>
      <c r="X630" s="158" t="s">
        <v>194</v>
      </c>
      <c r="Y630" s="158" t="s">
        <v>195</v>
      </c>
      <c r="Z630" s="147"/>
      <c r="AA630" s="147"/>
      <c r="AB630" s="147"/>
      <c r="AC630" s="147"/>
      <c r="AD630" s="147"/>
      <c r="AE630" s="147"/>
      <c r="AF630" s="147"/>
      <c r="AG630" s="147" t="s">
        <v>196</v>
      </c>
      <c r="AH630" s="147"/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2" x14ac:dyDescent="0.2">
      <c r="A631" s="154"/>
      <c r="B631" s="155"/>
      <c r="C631" s="183" t="s">
        <v>695</v>
      </c>
      <c r="D631" s="160"/>
      <c r="E631" s="161">
        <v>16.829999999999998</v>
      </c>
      <c r="F631" s="158"/>
      <c r="G631" s="158"/>
      <c r="H631" s="158"/>
      <c r="I631" s="158"/>
      <c r="J631" s="158"/>
      <c r="K631" s="158"/>
      <c r="L631" s="158"/>
      <c r="M631" s="158"/>
      <c r="N631" s="157"/>
      <c r="O631" s="157"/>
      <c r="P631" s="157"/>
      <c r="Q631" s="157"/>
      <c r="R631" s="158"/>
      <c r="S631" s="158"/>
      <c r="T631" s="158"/>
      <c r="U631" s="158"/>
      <c r="V631" s="158"/>
      <c r="W631" s="158"/>
      <c r="X631" s="158"/>
      <c r="Y631" s="158"/>
      <c r="Z631" s="147"/>
      <c r="AA631" s="147"/>
      <c r="AB631" s="147"/>
      <c r="AC631" s="147"/>
      <c r="AD631" s="147"/>
      <c r="AE631" s="147"/>
      <c r="AF631" s="147"/>
      <c r="AG631" s="147" t="s">
        <v>200</v>
      </c>
      <c r="AH631" s="147">
        <v>0</v>
      </c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2" x14ac:dyDescent="0.2">
      <c r="A632" s="154"/>
      <c r="B632" s="155"/>
      <c r="C632" s="245"/>
      <c r="D632" s="246"/>
      <c r="E632" s="246"/>
      <c r="F632" s="246"/>
      <c r="G632" s="246"/>
      <c r="H632" s="158"/>
      <c r="I632" s="158"/>
      <c r="J632" s="158"/>
      <c r="K632" s="158"/>
      <c r="L632" s="158"/>
      <c r="M632" s="158"/>
      <c r="N632" s="157"/>
      <c r="O632" s="157"/>
      <c r="P632" s="157"/>
      <c r="Q632" s="157"/>
      <c r="R632" s="158"/>
      <c r="S632" s="158"/>
      <c r="T632" s="158"/>
      <c r="U632" s="158"/>
      <c r="V632" s="158"/>
      <c r="W632" s="158"/>
      <c r="X632" s="158"/>
      <c r="Y632" s="158"/>
      <c r="Z632" s="147"/>
      <c r="AA632" s="147"/>
      <c r="AB632" s="147"/>
      <c r="AC632" s="147"/>
      <c r="AD632" s="147"/>
      <c r="AE632" s="147"/>
      <c r="AF632" s="147"/>
      <c r="AG632" s="147" t="s">
        <v>201</v>
      </c>
      <c r="AH632" s="147"/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ht="22.5" outlineLevel="1" x14ac:dyDescent="0.2">
      <c r="A633" s="172">
        <v>134</v>
      </c>
      <c r="B633" s="173" t="s">
        <v>696</v>
      </c>
      <c r="C633" s="182" t="s">
        <v>697</v>
      </c>
      <c r="D633" s="174" t="s">
        <v>243</v>
      </c>
      <c r="E633" s="175">
        <v>11.198</v>
      </c>
      <c r="F633" s="176"/>
      <c r="G633" s="177">
        <f>ROUND(E633*F633,2)</f>
        <v>0</v>
      </c>
      <c r="H633" s="176"/>
      <c r="I633" s="177">
        <f>ROUND(E633*H633,2)</f>
        <v>0</v>
      </c>
      <c r="J633" s="176"/>
      <c r="K633" s="177">
        <f>ROUND(E633*J633,2)</f>
        <v>0</v>
      </c>
      <c r="L633" s="177">
        <v>21</v>
      </c>
      <c r="M633" s="177">
        <f>G633*(1+L633/100)</f>
        <v>0</v>
      </c>
      <c r="N633" s="175">
        <v>2.1000000000000001E-2</v>
      </c>
      <c r="O633" s="175">
        <f>ROUND(E633*N633,2)</f>
        <v>0.24</v>
      </c>
      <c r="P633" s="175">
        <v>0</v>
      </c>
      <c r="Q633" s="175">
        <f>ROUND(E633*P633,2)</f>
        <v>0</v>
      </c>
      <c r="R633" s="177" t="s">
        <v>563</v>
      </c>
      <c r="S633" s="177" t="s">
        <v>193</v>
      </c>
      <c r="T633" s="178" t="s">
        <v>193</v>
      </c>
      <c r="U633" s="158">
        <v>0</v>
      </c>
      <c r="V633" s="158">
        <f>ROUND(E633*U633,2)</f>
        <v>0</v>
      </c>
      <c r="W633" s="158"/>
      <c r="X633" s="158" t="s">
        <v>564</v>
      </c>
      <c r="Y633" s="158" t="s">
        <v>195</v>
      </c>
      <c r="Z633" s="147"/>
      <c r="AA633" s="147"/>
      <c r="AB633" s="147"/>
      <c r="AC633" s="147"/>
      <c r="AD633" s="147"/>
      <c r="AE633" s="147"/>
      <c r="AF633" s="147"/>
      <c r="AG633" s="147" t="s">
        <v>698</v>
      </c>
      <c r="AH633" s="147"/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2" x14ac:dyDescent="0.2">
      <c r="A634" s="154"/>
      <c r="B634" s="155"/>
      <c r="C634" s="183" t="s">
        <v>699</v>
      </c>
      <c r="D634" s="160"/>
      <c r="E634" s="161"/>
      <c r="F634" s="158"/>
      <c r="G634" s="158"/>
      <c r="H634" s="158"/>
      <c r="I634" s="158"/>
      <c r="J634" s="158"/>
      <c r="K634" s="158"/>
      <c r="L634" s="158"/>
      <c r="M634" s="158"/>
      <c r="N634" s="157"/>
      <c r="O634" s="157"/>
      <c r="P634" s="157"/>
      <c r="Q634" s="157"/>
      <c r="R634" s="158"/>
      <c r="S634" s="158"/>
      <c r="T634" s="158"/>
      <c r="U634" s="158"/>
      <c r="V634" s="158"/>
      <c r="W634" s="158"/>
      <c r="X634" s="158"/>
      <c r="Y634" s="158"/>
      <c r="Z634" s="147"/>
      <c r="AA634" s="147"/>
      <c r="AB634" s="147"/>
      <c r="AC634" s="147"/>
      <c r="AD634" s="147"/>
      <c r="AE634" s="147"/>
      <c r="AF634" s="147"/>
      <c r="AG634" s="147" t="s">
        <v>200</v>
      </c>
      <c r="AH634" s="147">
        <v>0</v>
      </c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">
      <c r="A635" s="154"/>
      <c r="B635" s="155"/>
      <c r="C635" s="183" t="s">
        <v>520</v>
      </c>
      <c r="D635" s="160"/>
      <c r="E635" s="161">
        <v>1.0900000000000001</v>
      </c>
      <c r="F635" s="158"/>
      <c r="G635" s="158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200</v>
      </c>
      <c r="AH635" s="147">
        <v>0</v>
      </c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">
      <c r="A636" s="154"/>
      <c r="B636" s="155"/>
      <c r="C636" s="183" t="s">
        <v>521</v>
      </c>
      <c r="D636" s="160"/>
      <c r="E636" s="161">
        <v>1.49</v>
      </c>
      <c r="F636" s="158"/>
      <c r="G636" s="158"/>
      <c r="H636" s="158"/>
      <c r="I636" s="158"/>
      <c r="J636" s="158"/>
      <c r="K636" s="158"/>
      <c r="L636" s="158"/>
      <c r="M636" s="158"/>
      <c r="N636" s="157"/>
      <c r="O636" s="157"/>
      <c r="P636" s="157"/>
      <c r="Q636" s="157"/>
      <c r="R636" s="158"/>
      <c r="S636" s="158"/>
      <c r="T636" s="158"/>
      <c r="U636" s="158"/>
      <c r="V636" s="158"/>
      <c r="W636" s="158"/>
      <c r="X636" s="158"/>
      <c r="Y636" s="158"/>
      <c r="Z636" s="147"/>
      <c r="AA636" s="147"/>
      <c r="AB636" s="147"/>
      <c r="AC636" s="147"/>
      <c r="AD636" s="147"/>
      <c r="AE636" s="147"/>
      <c r="AF636" s="147"/>
      <c r="AG636" s="147" t="s">
        <v>200</v>
      </c>
      <c r="AH636" s="147">
        <v>0</v>
      </c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">
      <c r="A637" s="154"/>
      <c r="B637" s="155"/>
      <c r="C637" s="183" t="s">
        <v>522</v>
      </c>
      <c r="D637" s="160"/>
      <c r="E637" s="161">
        <v>1.5</v>
      </c>
      <c r="F637" s="158"/>
      <c r="G637" s="158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200</v>
      </c>
      <c r="AH637" s="147">
        <v>0</v>
      </c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">
      <c r="A638" s="154"/>
      <c r="B638" s="155"/>
      <c r="C638" s="183" t="s">
        <v>700</v>
      </c>
      <c r="D638" s="160"/>
      <c r="E638" s="161"/>
      <c r="F638" s="158"/>
      <c r="G638" s="158"/>
      <c r="H638" s="158"/>
      <c r="I638" s="158"/>
      <c r="J638" s="158"/>
      <c r="K638" s="158"/>
      <c r="L638" s="158"/>
      <c r="M638" s="158"/>
      <c r="N638" s="157"/>
      <c r="O638" s="157"/>
      <c r="P638" s="157"/>
      <c r="Q638" s="157"/>
      <c r="R638" s="158"/>
      <c r="S638" s="158"/>
      <c r="T638" s="158"/>
      <c r="U638" s="158"/>
      <c r="V638" s="158"/>
      <c r="W638" s="158"/>
      <c r="X638" s="158"/>
      <c r="Y638" s="158"/>
      <c r="Z638" s="147"/>
      <c r="AA638" s="147"/>
      <c r="AB638" s="147"/>
      <c r="AC638" s="147"/>
      <c r="AD638" s="147"/>
      <c r="AE638" s="147"/>
      <c r="AF638" s="147"/>
      <c r="AG638" s="147" t="s">
        <v>200</v>
      </c>
      <c r="AH638" s="147">
        <v>0</v>
      </c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">
      <c r="A639" s="154"/>
      <c r="B639" s="155"/>
      <c r="C639" s="183" t="s">
        <v>300</v>
      </c>
      <c r="D639" s="160"/>
      <c r="E639" s="161">
        <v>2.2200000000000002</v>
      </c>
      <c r="F639" s="158"/>
      <c r="G639" s="158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200</v>
      </c>
      <c r="AH639" s="147">
        <v>0</v>
      </c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3" x14ac:dyDescent="0.2">
      <c r="A640" s="154"/>
      <c r="B640" s="155"/>
      <c r="C640" s="183" t="s">
        <v>325</v>
      </c>
      <c r="D640" s="160"/>
      <c r="E640" s="161">
        <v>1</v>
      </c>
      <c r="F640" s="158"/>
      <c r="G640" s="158"/>
      <c r="H640" s="158"/>
      <c r="I640" s="158"/>
      <c r="J640" s="158"/>
      <c r="K640" s="158"/>
      <c r="L640" s="158"/>
      <c r="M640" s="158"/>
      <c r="N640" s="157"/>
      <c r="O640" s="157"/>
      <c r="P640" s="157"/>
      <c r="Q640" s="157"/>
      <c r="R640" s="158"/>
      <c r="S640" s="158"/>
      <c r="T640" s="158"/>
      <c r="U640" s="158"/>
      <c r="V640" s="158"/>
      <c r="W640" s="158"/>
      <c r="X640" s="158"/>
      <c r="Y640" s="158"/>
      <c r="Z640" s="147"/>
      <c r="AA640" s="147"/>
      <c r="AB640" s="147"/>
      <c r="AC640" s="147"/>
      <c r="AD640" s="147"/>
      <c r="AE640" s="147"/>
      <c r="AF640" s="147"/>
      <c r="AG640" s="147" t="s">
        <v>200</v>
      </c>
      <c r="AH640" s="147">
        <v>0</v>
      </c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3" x14ac:dyDescent="0.2">
      <c r="A641" s="154"/>
      <c r="B641" s="155"/>
      <c r="C641" s="183" t="s">
        <v>326</v>
      </c>
      <c r="D641" s="160"/>
      <c r="E641" s="161">
        <v>2.88</v>
      </c>
      <c r="F641" s="158"/>
      <c r="G641" s="158"/>
      <c r="H641" s="158"/>
      <c r="I641" s="158"/>
      <c r="J641" s="158"/>
      <c r="K641" s="158"/>
      <c r="L641" s="158"/>
      <c r="M641" s="158"/>
      <c r="N641" s="157"/>
      <c r="O641" s="157"/>
      <c r="P641" s="157"/>
      <c r="Q641" s="157"/>
      <c r="R641" s="158"/>
      <c r="S641" s="158"/>
      <c r="T641" s="158"/>
      <c r="U641" s="158"/>
      <c r="V641" s="158"/>
      <c r="W641" s="158"/>
      <c r="X641" s="158"/>
      <c r="Y641" s="158"/>
      <c r="Z641" s="147"/>
      <c r="AA641" s="147"/>
      <c r="AB641" s="147"/>
      <c r="AC641" s="147"/>
      <c r="AD641" s="147"/>
      <c r="AE641" s="147"/>
      <c r="AF641" s="147"/>
      <c r="AG641" s="147" t="s">
        <v>200</v>
      </c>
      <c r="AH641" s="147">
        <v>0</v>
      </c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outlineLevel="3" x14ac:dyDescent="0.2">
      <c r="A642" s="154"/>
      <c r="B642" s="155"/>
      <c r="C642" s="184" t="s">
        <v>701</v>
      </c>
      <c r="D642" s="162"/>
      <c r="E642" s="163">
        <v>1.018</v>
      </c>
      <c r="F642" s="158"/>
      <c r="G642" s="158"/>
      <c r="H642" s="158"/>
      <c r="I642" s="158"/>
      <c r="J642" s="158"/>
      <c r="K642" s="158"/>
      <c r="L642" s="158"/>
      <c r="M642" s="158"/>
      <c r="N642" s="157"/>
      <c r="O642" s="157"/>
      <c r="P642" s="157"/>
      <c r="Q642" s="157"/>
      <c r="R642" s="158"/>
      <c r="S642" s="158"/>
      <c r="T642" s="158"/>
      <c r="U642" s="158"/>
      <c r="V642" s="158"/>
      <c r="W642" s="158"/>
      <c r="X642" s="158"/>
      <c r="Y642" s="158"/>
      <c r="Z642" s="147"/>
      <c r="AA642" s="147"/>
      <c r="AB642" s="147"/>
      <c r="AC642" s="147"/>
      <c r="AD642" s="147"/>
      <c r="AE642" s="147"/>
      <c r="AF642" s="147"/>
      <c r="AG642" s="147" t="s">
        <v>200</v>
      </c>
      <c r="AH642" s="147">
        <v>4</v>
      </c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</row>
    <row r="643" spans="1:60" outlineLevel="2" x14ac:dyDescent="0.2">
      <c r="A643" s="154"/>
      <c r="B643" s="155"/>
      <c r="C643" s="245"/>
      <c r="D643" s="246"/>
      <c r="E643" s="246"/>
      <c r="F643" s="246"/>
      <c r="G643" s="246"/>
      <c r="H643" s="158"/>
      <c r="I643" s="158"/>
      <c r="J643" s="158"/>
      <c r="K643" s="158"/>
      <c r="L643" s="158"/>
      <c r="M643" s="158"/>
      <c r="N643" s="157"/>
      <c r="O643" s="157"/>
      <c r="P643" s="157"/>
      <c r="Q643" s="157"/>
      <c r="R643" s="158"/>
      <c r="S643" s="158"/>
      <c r="T643" s="158"/>
      <c r="U643" s="158"/>
      <c r="V643" s="158"/>
      <c r="W643" s="158"/>
      <c r="X643" s="158"/>
      <c r="Y643" s="158"/>
      <c r="Z643" s="147"/>
      <c r="AA643" s="147"/>
      <c r="AB643" s="147"/>
      <c r="AC643" s="147"/>
      <c r="AD643" s="147"/>
      <c r="AE643" s="147"/>
      <c r="AF643" s="147"/>
      <c r="AG643" s="147" t="s">
        <v>201</v>
      </c>
      <c r="AH643" s="147"/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ht="22.5" outlineLevel="1" x14ac:dyDescent="0.2">
      <c r="A644" s="172">
        <v>135</v>
      </c>
      <c r="B644" s="173" t="s">
        <v>702</v>
      </c>
      <c r="C644" s="182" t="s">
        <v>703</v>
      </c>
      <c r="D644" s="174" t="s">
        <v>243</v>
      </c>
      <c r="E644" s="175">
        <v>22.9175</v>
      </c>
      <c r="F644" s="176"/>
      <c r="G644" s="177">
        <f>ROUND(E644*F644,2)</f>
        <v>0</v>
      </c>
      <c r="H644" s="176"/>
      <c r="I644" s="177">
        <f>ROUND(E644*H644,2)</f>
        <v>0</v>
      </c>
      <c r="J644" s="176"/>
      <c r="K644" s="177">
        <f>ROUND(E644*J644,2)</f>
        <v>0</v>
      </c>
      <c r="L644" s="177">
        <v>21</v>
      </c>
      <c r="M644" s="177">
        <f>G644*(1+L644/100)</f>
        <v>0</v>
      </c>
      <c r="N644" s="175">
        <v>1.8499999999999999E-2</v>
      </c>
      <c r="O644" s="175">
        <f>ROUND(E644*N644,2)</f>
        <v>0.42</v>
      </c>
      <c r="P644" s="175">
        <v>0</v>
      </c>
      <c r="Q644" s="175">
        <f>ROUND(E644*P644,2)</f>
        <v>0</v>
      </c>
      <c r="R644" s="177"/>
      <c r="S644" s="177" t="s">
        <v>256</v>
      </c>
      <c r="T644" s="178" t="s">
        <v>257</v>
      </c>
      <c r="U644" s="158">
        <v>0</v>
      </c>
      <c r="V644" s="158">
        <f>ROUND(E644*U644,2)</f>
        <v>0</v>
      </c>
      <c r="W644" s="158"/>
      <c r="X644" s="158" t="s">
        <v>564</v>
      </c>
      <c r="Y644" s="158" t="s">
        <v>195</v>
      </c>
      <c r="Z644" s="147"/>
      <c r="AA644" s="147"/>
      <c r="AB644" s="147"/>
      <c r="AC644" s="147"/>
      <c r="AD644" s="147"/>
      <c r="AE644" s="147"/>
      <c r="AF644" s="147"/>
      <c r="AG644" s="147" t="s">
        <v>565</v>
      </c>
      <c r="AH644" s="147"/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2" x14ac:dyDescent="0.2">
      <c r="A645" s="154"/>
      <c r="B645" s="155"/>
      <c r="C645" s="183" t="s">
        <v>704</v>
      </c>
      <c r="D645" s="160"/>
      <c r="E645" s="161">
        <v>22.9175</v>
      </c>
      <c r="F645" s="158"/>
      <c r="G645" s="158"/>
      <c r="H645" s="158"/>
      <c r="I645" s="158"/>
      <c r="J645" s="158"/>
      <c r="K645" s="158"/>
      <c r="L645" s="158"/>
      <c r="M645" s="158"/>
      <c r="N645" s="157"/>
      <c r="O645" s="157"/>
      <c r="P645" s="157"/>
      <c r="Q645" s="157"/>
      <c r="R645" s="158"/>
      <c r="S645" s="158"/>
      <c r="T645" s="158"/>
      <c r="U645" s="158"/>
      <c r="V645" s="158"/>
      <c r="W645" s="158"/>
      <c r="X645" s="158"/>
      <c r="Y645" s="158"/>
      <c r="Z645" s="147"/>
      <c r="AA645" s="147"/>
      <c r="AB645" s="147"/>
      <c r="AC645" s="147"/>
      <c r="AD645" s="147"/>
      <c r="AE645" s="147"/>
      <c r="AF645" s="147"/>
      <c r="AG645" s="147" t="s">
        <v>200</v>
      </c>
      <c r="AH645" s="147">
        <v>5</v>
      </c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2" x14ac:dyDescent="0.2">
      <c r="A646" s="154"/>
      <c r="B646" s="155"/>
      <c r="C646" s="245"/>
      <c r="D646" s="246"/>
      <c r="E646" s="246"/>
      <c r="F646" s="246"/>
      <c r="G646" s="246"/>
      <c r="H646" s="158"/>
      <c r="I646" s="158"/>
      <c r="J646" s="158"/>
      <c r="K646" s="158"/>
      <c r="L646" s="158"/>
      <c r="M646" s="158"/>
      <c r="N646" s="157"/>
      <c r="O646" s="157"/>
      <c r="P646" s="157"/>
      <c r="Q646" s="157"/>
      <c r="R646" s="158"/>
      <c r="S646" s="158"/>
      <c r="T646" s="158"/>
      <c r="U646" s="158"/>
      <c r="V646" s="158"/>
      <c r="W646" s="158"/>
      <c r="X646" s="158"/>
      <c r="Y646" s="158"/>
      <c r="Z646" s="147"/>
      <c r="AA646" s="147"/>
      <c r="AB646" s="147"/>
      <c r="AC646" s="147"/>
      <c r="AD646" s="147"/>
      <c r="AE646" s="147"/>
      <c r="AF646" s="147"/>
      <c r="AG646" s="147" t="s">
        <v>201</v>
      </c>
      <c r="AH646" s="147"/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1" x14ac:dyDescent="0.2">
      <c r="A647" s="172">
        <v>136</v>
      </c>
      <c r="B647" s="173" t="s">
        <v>705</v>
      </c>
      <c r="C647" s="182" t="s">
        <v>706</v>
      </c>
      <c r="D647" s="174" t="s">
        <v>226</v>
      </c>
      <c r="E647" s="175">
        <v>0.85406000000000004</v>
      </c>
      <c r="F647" s="176"/>
      <c r="G647" s="177">
        <f>ROUND(E647*F647,2)</f>
        <v>0</v>
      </c>
      <c r="H647" s="176"/>
      <c r="I647" s="177">
        <f>ROUND(E647*H647,2)</f>
        <v>0</v>
      </c>
      <c r="J647" s="176"/>
      <c r="K647" s="177">
        <f>ROUND(E647*J647,2)</f>
        <v>0</v>
      </c>
      <c r="L647" s="177">
        <v>21</v>
      </c>
      <c r="M647" s="177">
        <f>G647*(1+L647/100)</f>
        <v>0</v>
      </c>
      <c r="N647" s="175">
        <v>0</v>
      </c>
      <c r="O647" s="175">
        <f>ROUND(E647*N647,2)</f>
        <v>0</v>
      </c>
      <c r="P647" s="175">
        <v>0</v>
      </c>
      <c r="Q647" s="175">
        <f>ROUND(E647*P647,2)</f>
        <v>0</v>
      </c>
      <c r="R647" s="177" t="s">
        <v>683</v>
      </c>
      <c r="S647" s="177" t="s">
        <v>193</v>
      </c>
      <c r="T647" s="178" t="s">
        <v>193</v>
      </c>
      <c r="U647" s="158">
        <v>1.2649999999999999</v>
      </c>
      <c r="V647" s="158">
        <f>ROUND(E647*U647,2)</f>
        <v>1.08</v>
      </c>
      <c r="W647" s="158"/>
      <c r="X647" s="158" t="s">
        <v>525</v>
      </c>
      <c r="Y647" s="158" t="s">
        <v>195</v>
      </c>
      <c r="Z647" s="147"/>
      <c r="AA647" s="147"/>
      <c r="AB647" s="147"/>
      <c r="AC647" s="147"/>
      <c r="AD647" s="147"/>
      <c r="AE647" s="147"/>
      <c r="AF647" s="147"/>
      <c r="AG647" s="147" t="s">
        <v>526</v>
      </c>
      <c r="AH647" s="147"/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2" x14ac:dyDescent="0.2">
      <c r="A648" s="154"/>
      <c r="B648" s="155"/>
      <c r="C648" s="251" t="s">
        <v>609</v>
      </c>
      <c r="D648" s="252"/>
      <c r="E648" s="252"/>
      <c r="F648" s="252"/>
      <c r="G648" s="252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198</v>
      </c>
      <c r="AH648" s="147"/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2" x14ac:dyDescent="0.2">
      <c r="A649" s="154"/>
      <c r="B649" s="155"/>
      <c r="C649" s="245"/>
      <c r="D649" s="246"/>
      <c r="E649" s="246"/>
      <c r="F649" s="246"/>
      <c r="G649" s="246"/>
      <c r="H649" s="158"/>
      <c r="I649" s="158"/>
      <c r="J649" s="158"/>
      <c r="K649" s="158"/>
      <c r="L649" s="158"/>
      <c r="M649" s="158"/>
      <c r="N649" s="157"/>
      <c r="O649" s="157"/>
      <c r="P649" s="157"/>
      <c r="Q649" s="157"/>
      <c r="R649" s="158"/>
      <c r="S649" s="158"/>
      <c r="T649" s="158"/>
      <c r="U649" s="158"/>
      <c r="V649" s="158"/>
      <c r="W649" s="158"/>
      <c r="X649" s="158"/>
      <c r="Y649" s="158"/>
      <c r="Z649" s="147"/>
      <c r="AA649" s="147"/>
      <c r="AB649" s="147"/>
      <c r="AC649" s="147"/>
      <c r="AD649" s="147"/>
      <c r="AE649" s="147"/>
      <c r="AF649" s="147"/>
      <c r="AG649" s="147" t="s">
        <v>201</v>
      </c>
      <c r="AH649" s="147"/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x14ac:dyDescent="0.2">
      <c r="A650" s="165" t="s">
        <v>187</v>
      </c>
      <c r="B650" s="166" t="s">
        <v>147</v>
      </c>
      <c r="C650" s="181" t="s">
        <v>148</v>
      </c>
      <c r="D650" s="167"/>
      <c r="E650" s="168"/>
      <c r="F650" s="169"/>
      <c r="G650" s="169">
        <f>SUMIF(AG651:AG661,"&lt;&gt;NOR",G651:G661)</f>
        <v>0</v>
      </c>
      <c r="H650" s="169"/>
      <c r="I650" s="169">
        <f>SUM(I651:I661)</f>
        <v>0</v>
      </c>
      <c r="J650" s="169"/>
      <c r="K650" s="169">
        <f>SUM(K651:K661)</f>
        <v>0</v>
      </c>
      <c r="L650" s="169"/>
      <c r="M650" s="169">
        <f>SUM(M651:M661)</f>
        <v>0</v>
      </c>
      <c r="N650" s="168"/>
      <c r="O650" s="168">
        <f>SUM(O651:O661)</f>
        <v>0.01</v>
      </c>
      <c r="P650" s="168"/>
      <c r="Q650" s="168">
        <f>SUM(Q651:Q661)</f>
        <v>0</v>
      </c>
      <c r="R650" s="169"/>
      <c r="S650" s="169"/>
      <c r="T650" s="170"/>
      <c r="U650" s="164"/>
      <c r="V650" s="164">
        <f>SUM(V651:V661)</f>
        <v>0.9</v>
      </c>
      <c r="W650" s="164"/>
      <c r="X650" s="164"/>
      <c r="Y650" s="164"/>
      <c r="AG650" t="s">
        <v>188</v>
      </c>
    </row>
    <row r="651" spans="1:60" ht="22.5" outlineLevel="1" x14ac:dyDescent="0.2">
      <c r="A651" s="172">
        <v>137</v>
      </c>
      <c r="B651" s="173" t="s">
        <v>707</v>
      </c>
      <c r="C651" s="182" t="s">
        <v>708</v>
      </c>
      <c r="D651" s="174" t="s">
        <v>243</v>
      </c>
      <c r="E651" s="175">
        <v>3.8</v>
      </c>
      <c r="F651" s="176"/>
      <c r="G651" s="177">
        <f>ROUND(E651*F651,2)</f>
        <v>0</v>
      </c>
      <c r="H651" s="176"/>
      <c r="I651" s="177">
        <f>ROUND(E651*H651,2)</f>
        <v>0</v>
      </c>
      <c r="J651" s="176"/>
      <c r="K651" s="177">
        <f>ROUND(E651*J651,2)</f>
        <v>0</v>
      </c>
      <c r="L651" s="177">
        <v>21</v>
      </c>
      <c r="M651" s="177">
        <f>G651*(1+L651/100)</f>
        <v>0</v>
      </c>
      <c r="N651" s="175">
        <v>6.0000000000000002E-5</v>
      </c>
      <c r="O651" s="175">
        <f>ROUND(E651*N651,2)</f>
        <v>0</v>
      </c>
      <c r="P651" s="175">
        <v>0</v>
      </c>
      <c r="Q651" s="175">
        <f>ROUND(E651*P651,2)</f>
        <v>0</v>
      </c>
      <c r="R651" s="177" t="s">
        <v>709</v>
      </c>
      <c r="S651" s="177" t="s">
        <v>193</v>
      </c>
      <c r="T651" s="178" t="s">
        <v>193</v>
      </c>
      <c r="U651" s="158">
        <v>0.23400000000000001</v>
      </c>
      <c r="V651" s="158">
        <f>ROUND(E651*U651,2)</f>
        <v>0.89</v>
      </c>
      <c r="W651" s="158"/>
      <c r="X651" s="158" t="s">
        <v>194</v>
      </c>
      <c r="Y651" s="158" t="s">
        <v>195</v>
      </c>
      <c r="Z651" s="147"/>
      <c r="AA651" s="147"/>
      <c r="AB651" s="147"/>
      <c r="AC651" s="147"/>
      <c r="AD651" s="147"/>
      <c r="AE651" s="147"/>
      <c r="AF651" s="147"/>
      <c r="AG651" s="147" t="s">
        <v>196</v>
      </c>
      <c r="AH651" s="147"/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2" x14ac:dyDescent="0.2">
      <c r="A652" s="154"/>
      <c r="B652" s="155"/>
      <c r="C652" s="251" t="s">
        <v>710</v>
      </c>
      <c r="D652" s="252"/>
      <c r="E652" s="252"/>
      <c r="F652" s="252"/>
      <c r="G652" s="252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198</v>
      </c>
      <c r="AH652" s="147"/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2" x14ac:dyDescent="0.2">
      <c r="A653" s="154"/>
      <c r="B653" s="155"/>
      <c r="C653" s="183" t="s">
        <v>467</v>
      </c>
      <c r="D653" s="160"/>
      <c r="E653" s="161">
        <v>3.8</v>
      </c>
      <c r="F653" s="158"/>
      <c r="G653" s="158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200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2" x14ac:dyDescent="0.2">
      <c r="A654" s="154"/>
      <c r="B654" s="155"/>
      <c r="C654" s="245"/>
      <c r="D654" s="246"/>
      <c r="E654" s="246"/>
      <c r="F654" s="246"/>
      <c r="G654" s="246"/>
      <c r="H654" s="158"/>
      <c r="I654" s="158"/>
      <c r="J654" s="158"/>
      <c r="K654" s="158"/>
      <c r="L654" s="158"/>
      <c r="M654" s="158"/>
      <c r="N654" s="157"/>
      <c r="O654" s="157"/>
      <c r="P654" s="157"/>
      <c r="Q654" s="157"/>
      <c r="R654" s="158"/>
      <c r="S654" s="158"/>
      <c r="T654" s="158"/>
      <c r="U654" s="158"/>
      <c r="V654" s="158"/>
      <c r="W654" s="158"/>
      <c r="X654" s="158"/>
      <c r="Y654" s="158"/>
      <c r="Z654" s="147"/>
      <c r="AA654" s="147"/>
      <c r="AB654" s="147"/>
      <c r="AC654" s="147"/>
      <c r="AD654" s="147"/>
      <c r="AE654" s="147"/>
      <c r="AF654" s="147"/>
      <c r="AG654" s="147" t="s">
        <v>201</v>
      </c>
      <c r="AH654" s="147"/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1" x14ac:dyDescent="0.2">
      <c r="A655" s="172">
        <v>138</v>
      </c>
      <c r="B655" s="173" t="s">
        <v>711</v>
      </c>
      <c r="C655" s="182" t="s">
        <v>712</v>
      </c>
      <c r="D655" s="174" t="s">
        <v>243</v>
      </c>
      <c r="E655" s="175">
        <v>4</v>
      </c>
      <c r="F655" s="176"/>
      <c r="G655" s="177">
        <f>ROUND(E655*F655,2)</f>
        <v>0</v>
      </c>
      <c r="H655" s="176"/>
      <c r="I655" s="177">
        <f>ROUND(E655*H655,2)</f>
        <v>0</v>
      </c>
      <c r="J655" s="176"/>
      <c r="K655" s="177">
        <f>ROUND(E655*J655,2)</f>
        <v>0</v>
      </c>
      <c r="L655" s="177">
        <v>21</v>
      </c>
      <c r="M655" s="177">
        <f>G655*(1+L655/100)</f>
        <v>0</v>
      </c>
      <c r="N655" s="175">
        <v>1.32E-3</v>
      </c>
      <c r="O655" s="175">
        <f>ROUND(E655*N655,2)</f>
        <v>0.01</v>
      </c>
      <c r="P655" s="175">
        <v>0</v>
      </c>
      <c r="Q655" s="175">
        <f>ROUND(E655*P655,2)</f>
        <v>0</v>
      </c>
      <c r="R655" s="177"/>
      <c r="S655" s="177" t="s">
        <v>256</v>
      </c>
      <c r="T655" s="178" t="s">
        <v>257</v>
      </c>
      <c r="U655" s="158">
        <v>0</v>
      </c>
      <c r="V655" s="158">
        <f>ROUND(E655*U655,2)</f>
        <v>0</v>
      </c>
      <c r="W655" s="158"/>
      <c r="X655" s="158" t="s">
        <v>564</v>
      </c>
      <c r="Y655" s="158" t="s">
        <v>195</v>
      </c>
      <c r="Z655" s="147"/>
      <c r="AA655" s="147"/>
      <c r="AB655" s="147"/>
      <c r="AC655" s="147"/>
      <c r="AD655" s="147"/>
      <c r="AE655" s="147"/>
      <c r="AF655" s="147"/>
      <c r="AG655" s="147" t="s">
        <v>565</v>
      </c>
      <c r="AH655" s="147"/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2" x14ac:dyDescent="0.2">
      <c r="A656" s="154"/>
      <c r="B656" s="155"/>
      <c r="C656" s="183" t="s">
        <v>467</v>
      </c>
      <c r="D656" s="160"/>
      <c r="E656" s="161">
        <v>3.8</v>
      </c>
      <c r="F656" s="158"/>
      <c r="G656" s="158"/>
      <c r="H656" s="158"/>
      <c r="I656" s="158"/>
      <c r="J656" s="158"/>
      <c r="K656" s="158"/>
      <c r="L656" s="158"/>
      <c r="M656" s="158"/>
      <c r="N656" s="157"/>
      <c r="O656" s="157"/>
      <c r="P656" s="157"/>
      <c r="Q656" s="157"/>
      <c r="R656" s="158"/>
      <c r="S656" s="158"/>
      <c r="T656" s="158"/>
      <c r="U656" s="158"/>
      <c r="V656" s="158"/>
      <c r="W656" s="158"/>
      <c r="X656" s="158"/>
      <c r="Y656" s="158"/>
      <c r="Z656" s="147"/>
      <c r="AA656" s="147"/>
      <c r="AB656" s="147"/>
      <c r="AC656" s="147"/>
      <c r="AD656" s="147"/>
      <c r="AE656" s="147"/>
      <c r="AF656" s="147"/>
      <c r="AG656" s="147" t="s">
        <v>200</v>
      </c>
      <c r="AH656" s="147">
        <v>0</v>
      </c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">
      <c r="A657" s="154"/>
      <c r="B657" s="155"/>
      <c r="C657" s="183" t="s">
        <v>713</v>
      </c>
      <c r="D657" s="160"/>
      <c r="E657" s="161">
        <v>0.2</v>
      </c>
      <c r="F657" s="158"/>
      <c r="G657" s="158"/>
      <c r="H657" s="158"/>
      <c r="I657" s="158"/>
      <c r="J657" s="158"/>
      <c r="K657" s="158"/>
      <c r="L657" s="158"/>
      <c r="M657" s="158"/>
      <c r="N657" s="157"/>
      <c r="O657" s="157"/>
      <c r="P657" s="157"/>
      <c r="Q657" s="157"/>
      <c r="R657" s="158"/>
      <c r="S657" s="158"/>
      <c r="T657" s="158"/>
      <c r="U657" s="158"/>
      <c r="V657" s="158"/>
      <c r="W657" s="158"/>
      <c r="X657" s="158"/>
      <c r="Y657" s="158"/>
      <c r="Z657" s="147"/>
      <c r="AA657" s="147"/>
      <c r="AB657" s="147"/>
      <c r="AC657" s="147"/>
      <c r="AD657" s="147"/>
      <c r="AE657" s="147"/>
      <c r="AF657" s="147"/>
      <c r="AG657" s="147" t="s">
        <v>200</v>
      </c>
      <c r="AH657" s="147">
        <v>0</v>
      </c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2" x14ac:dyDescent="0.2">
      <c r="A658" s="154"/>
      <c r="B658" s="155"/>
      <c r="C658" s="245"/>
      <c r="D658" s="246"/>
      <c r="E658" s="246"/>
      <c r="F658" s="246"/>
      <c r="G658" s="246"/>
      <c r="H658" s="158"/>
      <c r="I658" s="158"/>
      <c r="J658" s="158"/>
      <c r="K658" s="158"/>
      <c r="L658" s="158"/>
      <c r="M658" s="158"/>
      <c r="N658" s="157"/>
      <c r="O658" s="157"/>
      <c r="P658" s="157"/>
      <c r="Q658" s="157"/>
      <c r="R658" s="158"/>
      <c r="S658" s="158"/>
      <c r="T658" s="158"/>
      <c r="U658" s="158"/>
      <c r="V658" s="158"/>
      <c r="W658" s="158"/>
      <c r="X658" s="158"/>
      <c r="Y658" s="158"/>
      <c r="Z658" s="147"/>
      <c r="AA658" s="147"/>
      <c r="AB658" s="147"/>
      <c r="AC658" s="147"/>
      <c r="AD658" s="147"/>
      <c r="AE658" s="147"/>
      <c r="AF658" s="147"/>
      <c r="AG658" s="147" t="s">
        <v>201</v>
      </c>
      <c r="AH658" s="147"/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1" x14ac:dyDescent="0.2">
      <c r="A659" s="172">
        <v>139</v>
      </c>
      <c r="B659" s="173" t="s">
        <v>714</v>
      </c>
      <c r="C659" s="182" t="s">
        <v>715</v>
      </c>
      <c r="D659" s="174" t="s">
        <v>226</v>
      </c>
      <c r="E659" s="175">
        <v>5.5100000000000001E-3</v>
      </c>
      <c r="F659" s="176"/>
      <c r="G659" s="177">
        <f>ROUND(E659*F659,2)</f>
        <v>0</v>
      </c>
      <c r="H659" s="176"/>
      <c r="I659" s="177">
        <f>ROUND(E659*H659,2)</f>
        <v>0</v>
      </c>
      <c r="J659" s="176"/>
      <c r="K659" s="177">
        <f>ROUND(E659*J659,2)</f>
        <v>0</v>
      </c>
      <c r="L659" s="177">
        <v>21</v>
      </c>
      <c r="M659" s="177">
        <f>G659*(1+L659/100)</f>
        <v>0</v>
      </c>
      <c r="N659" s="175">
        <v>0</v>
      </c>
      <c r="O659" s="175">
        <f>ROUND(E659*N659,2)</f>
        <v>0</v>
      </c>
      <c r="P659" s="175">
        <v>0</v>
      </c>
      <c r="Q659" s="175">
        <f>ROUND(E659*P659,2)</f>
        <v>0</v>
      </c>
      <c r="R659" s="177" t="s">
        <v>709</v>
      </c>
      <c r="S659" s="177" t="s">
        <v>193</v>
      </c>
      <c r="T659" s="178" t="s">
        <v>193</v>
      </c>
      <c r="U659" s="158">
        <v>1.1020000000000001</v>
      </c>
      <c r="V659" s="158">
        <f>ROUND(E659*U659,2)</f>
        <v>0.01</v>
      </c>
      <c r="W659" s="158"/>
      <c r="X659" s="158" t="s">
        <v>525</v>
      </c>
      <c r="Y659" s="158" t="s">
        <v>195</v>
      </c>
      <c r="Z659" s="147"/>
      <c r="AA659" s="147"/>
      <c r="AB659" s="147"/>
      <c r="AC659" s="147"/>
      <c r="AD659" s="147"/>
      <c r="AE659" s="147"/>
      <c r="AF659" s="147"/>
      <c r="AG659" s="147" t="s">
        <v>526</v>
      </c>
      <c r="AH659" s="147"/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2" x14ac:dyDescent="0.2">
      <c r="A660" s="154"/>
      <c r="B660" s="155"/>
      <c r="C660" s="251" t="s">
        <v>716</v>
      </c>
      <c r="D660" s="252"/>
      <c r="E660" s="252"/>
      <c r="F660" s="252"/>
      <c r="G660" s="252"/>
      <c r="H660" s="158"/>
      <c r="I660" s="158"/>
      <c r="J660" s="158"/>
      <c r="K660" s="158"/>
      <c r="L660" s="158"/>
      <c r="M660" s="158"/>
      <c r="N660" s="157"/>
      <c r="O660" s="157"/>
      <c r="P660" s="157"/>
      <c r="Q660" s="157"/>
      <c r="R660" s="158"/>
      <c r="S660" s="158"/>
      <c r="T660" s="158"/>
      <c r="U660" s="158"/>
      <c r="V660" s="158"/>
      <c r="W660" s="158"/>
      <c r="X660" s="158"/>
      <c r="Y660" s="158"/>
      <c r="Z660" s="147"/>
      <c r="AA660" s="147"/>
      <c r="AB660" s="147"/>
      <c r="AC660" s="147"/>
      <c r="AD660" s="147"/>
      <c r="AE660" s="147"/>
      <c r="AF660" s="147"/>
      <c r="AG660" s="147" t="s">
        <v>198</v>
      </c>
      <c r="AH660" s="147"/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2" x14ac:dyDescent="0.2">
      <c r="A661" s="154"/>
      <c r="B661" s="155"/>
      <c r="C661" s="245"/>
      <c r="D661" s="246"/>
      <c r="E661" s="246"/>
      <c r="F661" s="246"/>
      <c r="G661" s="246"/>
      <c r="H661" s="158"/>
      <c r="I661" s="158"/>
      <c r="J661" s="158"/>
      <c r="K661" s="158"/>
      <c r="L661" s="158"/>
      <c r="M661" s="158"/>
      <c r="N661" s="157"/>
      <c r="O661" s="157"/>
      <c r="P661" s="157"/>
      <c r="Q661" s="157"/>
      <c r="R661" s="158"/>
      <c r="S661" s="158"/>
      <c r="T661" s="158"/>
      <c r="U661" s="158"/>
      <c r="V661" s="158"/>
      <c r="W661" s="158"/>
      <c r="X661" s="158"/>
      <c r="Y661" s="158"/>
      <c r="Z661" s="147"/>
      <c r="AA661" s="147"/>
      <c r="AB661" s="147"/>
      <c r="AC661" s="147"/>
      <c r="AD661" s="147"/>
      <c r="AE661" s="147"/>
      <c r="AF661" s="147"/>
      <c r="AG661" s="147" t="s">
        <v>201</v>
      </c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x14ac:dyDescent="0.2">
      <c r="A662" s="165" t="s">
        <v>187</v>
      </c>
      <c r="B662" s="166" t="s">
        <v>149</v>
      </c>
      <c r="C662" s="181" t="s">
        <v>150</v>
      </c>
      <c r="D662" s="167"/>
      <c r="E662" s="168"/>
      <c r="F662" s="169"/>
      <c r="G662" s="169">
        <f>SUMIF(AG663:AG712,"&lt;&gt;NOR",G663:G712)</f>
        <v>0</v>
      </c>
      <c r="H662" s="169"/>
      <c r="I662" s="169">
        <f>SUM(I663:I712)</f>
        <v>0</v>
      </c>
      <c r="J662" s="169"/>
      <c r="K662" s="169">
        <f>SUM(K663:K712)</f>
        <v>0</v>
      </c>
      <c r="L662" s="169"/>
      <c r="M662" s="169">
        <f>SUM(M663:M712)</f>
        <v>0</v>
      </c>
      <c r="N662" s="168"/>
      <c r="O662" s="168">
        <f>SUM(O663:O712)</f>
        <v>0.42</v>
      </c>
      <c r="P662" s="168"/>
      <c r="Q662" s="168">
        <f>SUM(Q663:Q712)</f>
        <v>0</v>
      </c>
      <c r="R662" s="169"/>
      <c r="S662" s="169"/>
      <c r="T662" s="170"/>
      <c r="U662" s="164"/>
      <c r="V662" s="164">
        <f>SUM(V663:V712)</f>
        <v>84.559999999999988</v>
      </c>
      <c r="W662" s="164"/>
      <c r="X662" s="164"/>
      <c r="Y662" s="164"/>
      <c r="AG662" t="s">
        <v>188</v>
      </c>
    </row>
    <row r="663" spans="1:60" ht="22.5" outlineLevel="1" x14ac:dyDescent="0.2">
      <c r="A663" s="172">
        <v>140</v>
      </c>
      <c r="B663" s="173" t="s">
        <v>717</v>
      </c>
      <c r="C663" s="182" t="s">
        <v>718</v>
      </c>
      <c r="D663" s="174" t="s">
        <v>243</v>
      </c>
      <c r="E663" s="175">
        <v>552.09580000000005</v>
      </c>
      <c r="F663" s="176"/>
      <c r="G663" s="177">
        <f>ROUND(E663*F663,2)</f>
        <v>0</v>
      </c>
      <c r="H663" s="176"/>
      <c r="I663" s="177">
        <f>ROUND(E663*H663,2)</f>
        <v>0</v>
      </c>
      <c r="J663" s="176"/>
      <c r="K663" s="177">
        <f>ROUND(E663*J663,2)</f>
        <v>0</v>
      </c>
      <c r="L663" s="177">
        <v>21</v>
      </c>
      <c r="M663" s="177">
        <f>G663*(1+L663/100)</f>
        <v>0</v>
      </c>
      <c r="N663" s="175">
        <v>6.4000000000000005E-4</v>
      </c>
      <c r="O663" s="175">
        <f>ROUND(E663*N663,2)</f>
        <v>0.35</v>
      </c>
      <c r="P663" s="175">
        <v>0</v>
      </c>
      <c r="Q663" s="175">
        <f>ROUND(E663*P663,2)</f>
        <v>0</v>
      </c>
      <c r="R663" s="177" t="s">
        <v>719</v>
      </c>
      <c r="S663" s="177" t="s">
        <v>193</v>
      </c>
      <c r="T663" s="178" t="s">
        <v>193</v>
      </c>
      <c r="U663" s="158">
        <v>0.13874</v>
      </c>
      <c r="V663" s="158">
        <f>ROUND(E663*U663,2)</f>
        <v>76.599999999999994</v>
      </c>
      <c r="W663" s="158"/>
      <c r="X663" s="158" t="s">
        <v>194</v>
      </c>
      <c r="Y663" s="158" t="s">
        <v>195</v>
      </c>
      <c r="Z663" s="147"/>
      <c r="AA663" s="147"/>
      <c r="AB663" s="147"/>
      <c r="AC663" s="147"/>
      <c r="AD663" s="147"/>
      <c r="AE663" s="147"/>
      <c r="AF663" s="147"/>
      <c r="AG663" s="147" t="s">
        <v>196</v>
      </c>
      <c r="AH663" s="147"/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2" x14ac:dyDescent="0.2">
      <c r="A664" s="154"/>
      <c r="B664" s="155"/>
      <c r="C664" s="183" t="s">
        <v>720</v>
      </c>
      <c r="D664" s="160"/>
      <c r="E664" s="161"/>
      <c r="F664" s="158"/>
      <c r="G664" s="158"/>
      <c r="H664" s="158"/>
      <c r="I664" s="158"/>
      <c r="J664" s="158"/>
      <c r="K664" s="158"/>
      <c r="L664" s="158"/>
      <c r="M664" s="158"/>
      <c r="N664" s="157"/>
      <c r="O664" s="157"/>
      <c r="P664" s="157"/>
      <c r="Q664" s="157"/>
      <c r="R664" s="158"/>
      <c r="S664" s="158"/>
      <c r="T664" s="158"/>
      <c r="U664" s="158"/>
      <c r="V664" s="158"/>
      <c r="W664" s="158"/>
      <c r="X664" s="158"/>
      <c r="Y664" s="158"/>
      <c r="Z664" s="147"/>
      <c r="AA664" s="147"/>
      <c r="AB664" s="147"/>
      <c r="AC664" s="147"/>
      <c r="AD664" s="147"/>
      <c r="AE664" s="147"/>
      <c r="AF664" s="147"/>
      <c r="AG664" s="147" t="s">
        <v>200</v>
      </c>
      <c r="AH664" s="147">
        <v>0</v>
      </c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3" x14ac:dyDescent="0.2">
      <c r="A665" s="154"/>
      <c r="B665" s="155"/>
      <c r="C665" s="183" t="s">
        <v>363</v>
      </c>
      <c r="D665" s="160"/>
      <c r="E665" s="161">
        <v>63.56</v>
      </c>
      <c r="F665" s="158"/>
      <c r="G665" s="158"/>
      <c r="H665" s="158"/>
      <c r="I665" s="158"/>
      <c r="J665" s="158"/>
      <c r="K665" s="158"/>
      <c r="L665" s="158"/>
      <c r="M665" s="158"/>
      <c r="N665" s="157"/>
      <c r="O665" s="157"/>
      <c r="P665" s="157"/>
      <c r="Q665" s="157"/>
      <c r="R665" s="158"/>
      <c r="S665" s="158"/>
      <c r="T665" s="158"/>
      <c r="U665" s="158"/>
      <c r="V665" s="158"/>
      <c r="W665" s="158"/>
      <c r="X665" s="158"/>
      <c r="Y665" s="158"/>
      <c r="Z665" s="147"/>
      <c r="AA665" s="147"/>
      <c r="AB665" s="147"/>
      <c r="AC665" s="147"/>
      <c r="AD665" s="147"/>
      <c r="AE665" s="147"/>
      <c r="AF665" s="147"/>
      <c r="AG665" s="147" t="s">
        <v>200</v>
      </c>
      <c r="AH665" s="147">
        <v>0</v>
      </c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3" x14ac:dyDescent="0.2">
      <c r="A666" s="154"/>
      <c r="B666" s="155"/>
      <c r="C666" s="183" t="s">
        <v>364</v>
      </c>
      <c r="D666" s="160"/>
      <c r="E666" s="161">
        <v>30.74</v>
      </c>
      <c r="F666" s="158"/>
      <c r="G666" s="158"/>
      <c r="H666" s="158"/>
      <c r="I666" s="158"/>
      <c r="J666" s="158"/>
      <c r="K666" s="158"/>
      <c r="L666" s="158"/>
      <c r="M666" s="158"/>
      <c r="N666" s="157"/>
      <c r="O666" s="157"/>
      <c r="P666" s="157"/>
      <c r="Q666" s="157"/>
      <c r="R666" s="158"/>
      <c r="S666" s="158"/>
      <c r="T666" s="158"/>
      <c r="U666" s="158"/>
      <c r="V666" s="158"/>
      <c r="W666" s="158"/>
      <c r="X666" s="158"/>
      <c r="Y666" s="158"/>
      <c r="Z666" s="147"/>
      <c r="AA666" s="147"/>
      <c r="AB666" s="147"/>
      <c r="AC666" s="147"/>
      <c r="AD666" s="147"/>
      <c r="AE666" s="147"/>
      <c r="AF666" s="147"/>
      <c r="AG666" s="147" t="s">
        <v>200</v>
      </c>
      <c r="AH666" s="147">
        <v>0</v>
      </c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outlineLevel="3" x14ac:dyDescent="0.2">
      <c r="A667" s="154"/>
      <c r="B667" s="155"/>
      <c r="C667" s="183" t="s">
        <v>365</v>
      </c>
      <c r="D667" s="160"/>
      <c r="E667" s="161">
        <v>35.35</v>
      </c>
      <c r="F667" s="158"/>
      <c r="G667" s="158"/>
      <c r="H667" s="158"/>
      <c r="I667" s="158"/>
      <c r="J667" s="158"/>
      <c r="K667" s="158"/>
      <c r="L667" s="158"/>
      <c r="M667" s="158"/>
      <c r="N667" s="157"/>
      <c r="O667" s="157"/>
      <c r="P667" s="157"/>
      <c r="Q667" s="157"/>
      <c r="R667" s="158"/>
      <c r="S667" s="158"/>
      <c r="T667" s="158"/>
      <c r="U667" s="158"/>
      <c r="V667" s="158"/>
      <c r="W667" s="158"/>
      <c r="X667" s="158"/>
      <c r="Y667" s="158"/>
      <c r="Z667" s="147"/>
      <c r="AA667" s="147"/>
      <c r="AB667" s="147"/>
      <c r="AC667" s="147"/>
      <c r="AD667" s="147"/>
      <c r="AE667" s="147"/>
      <c r="AF667" s="147"/>
      <c r="AG667" s="147" t="s">
        <v>200</v>
      </c>
      <c r="AH667" s="147">
        <v>0</v>
      </c>
      <c r="AI667" s="147"/>
      <c r="AJ667" s="147"/>
      <c r="AK667" s="147"/>
      <c r="AL667" s="147"/>
      <c r="AM667" s="147"/>
      <c r="AN667" s="147"/>
      <c r="AO667" s="147"/>
      <c r="AP667" s="147"/>
      <c r="AQ667" s="147"/>
      <c r="AR667" s="147"/>
      <c r="AS667" s="147"/>
      <c r="AT667" s="147"/>
      <c r="AU667" s="147"/>
      <c r="AV667" s="147"/>
      <c r="AW667" s="147"/>
      <c r="AX667" s="147"/>
      <c r="AY667" s="147"/>
      <c r="AZ667" s="147"/>
      <c r="BA667" s="147"/>
      <c r="BB667" s="147"/>
      <c r="BC667" s="147"/>
      <c r="BD667" s="147"/>
      <c r="BE667" s="147"/>
      <c r="BF667" s="147"/>
      <c r="BG667" s="147"/>
      <c r="BH667" s="147"/>
    </row>
    <row r="668" spans="1:60" outlineLevel="3" x14ac:dyDescent="0.2">
      <c r="A668" s="154"/>
      <c r="B668" s="155"/>
      <c r="C668" s="183" t="s">
        <v>366</v>
      </c>
      <c r="D668" s="160"/>
      <c r="E668" s="161">
        <v>16.98</v>
      </c>
      <c r="F668" s="158"/>
      <c r="G668" s="158"/>
      <c r="H668" s="158"/>
      <c r="I668" s="158"/>
      <c r="J668" s="158"/>
      <c r="K668" s="158"/>
      <c r="L668" s="158"/>
      <c r="M668" s="158"/>
      <c r="N668" s="157"/>
      <c r="O668" s="157"/>
      <c r="P668" s="157"/>
      <c r="Q668" s="157"/>
      <c r="R668" s="158"/>
      <c r="S668" s="158"/>
      <c r="T668" s="158"/>
      <c r="U668" s="158"/>
      <c r="V668" s="158"/>
      <c r="W668" s="158"/>
      <c r="X668" s="158"/>
      <c r="Y668" s="158"/>
      <c r="Z668" s="147"/>
      <c r="AA668" s="147"/>
      <c r="AB668" s="147"/>
      <c r="AC668" s="147"/>
      <c r="AD668" s="147"/>
      <c r="AE668" s="147"/>
      <c r="AF668" s="147"/>
      <c r="AG668" s="147" t="s">
        <v>200</v>
      </c>
      <c r="AH668" s="147">
        <v>0</v>
      </c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3" x14ac:dyDescent="0.2">
      <c r="A669" s="154"/>
      <c r="B669" s="155"/>
      <c r="C669" s="183" t="s">
        <v>367</v>
      </c>
      <c r="D669" s="160"/>
      <c r="E669" s="161">
        <v>1.0900000000000001</v>
      </c>
      <c r="F669" s="158"/>
      <c r="G669" s="158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200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3" x14ac:dyDescent="0.2">
      <c r="A670" s="154"/>
      <c r="B670" s="155"/>
      <c r="C670" s="183" t="s">
        <v>368</v>
      </c>
      <c r="D670" s="160"/>
      <c r="E670" s="161">
        <v>1.49</v>
      </c>
      <c r="F670" s="158"/>
      <c r="G670" s="158"/>
      <c r="H670" s="158"/>
      <c r="I670" s="158"/>
      <c r="J670" s="158"/>
      <c r="K670" s="158"/>
      <c r="L670" s="158"/>
      <c r="M670" s="158"/>
      <c r="N670" s="157"/>
      <c r="O670" s="157"/>
      <c r="P670" s="157"/>
      <c r="Q670" s="157"/>
      <c r="R670" s="158"/>
      <c r="S670" s="158"/>
      <c r="T670" s="158"/>
      <c r="U670" s="158"/>
      <c r="V670" s="158"/>
      <c r="W670" s="158"/>
      <c r="X670" s="158"/>
      <c r="Y670" s="158"/>
      <c r="Z670" s="147"/>
      <c r="AA670" s="147"/>
      <c r="AB670" s="147"/>
      <c r="AC670" s="147"/>
      <c r="AD670" s="147"/>
      <c r="AE670" s="147"/>
      <c r="AF670" s="147"/>
      <c r="AG670" s="147" t="s">
        <v>200</v>
      </c>
      <c r="AH670" s="147">
        <v>0</v>
      </c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3" x14ac:dyDescent="0.2">
      <c r="A671" s="154"/>
      <c r="B671" s="155"/>
      <c r="C671" s="183" t="s">
        <v>369</v>
      </c>
      <c r="D671" s="160"/>
      <c r="E671" s="161">
        <v>1.5</v>
      </c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200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3" x14ac:dyDescent="0.2">
      <c r="A672" s="154"/>
      <c r="B672" s="155"/>
      <c r="C672" s="183" t="s">
        <v>370</v>
      </c>
      <c r="D672" s="160"/>
      <c r="E672" s="161">
        <v>10.81</v>
      </c>
      <c r="F672" s="158"/>
      <c r="G672" s="158"/>
      <c r="H672" s="158"/>
      <c r="I672" s="158"/>
      <c r="J672" s="158"/>
      <c r="K672" s="158"/>
      <c r="L672" s="158"/>
      <c r="M672" s="158"/>
      <c r="N672" s="157"/>
      <c r="O672" s="157"/>
      <c r="P672" s="157"/>
      <c r="Q672" s="157"/>
      <c r="R672" s="158"/>
      <c r="S672" s="158"/>
      <c r="T672" s="158"/>
      <c r="U672" s="158"/>
      <c r="V672" s="158"/>
      <c r="W672" s="158"/>
      <c r="X672" s="158"/>
      <c r="Y672" s="158"/>
      <c r="Z672" s="147"/>
      <c r="AA672" s="147"/>
      <c r="AB672" s="147"/>
      <c r="AC672" s="147"/>
      <c r="AD672" s="147"/>
      <c r="AE672" s="147"/>
      <c r="AF672" s="147"/>
      <c r="AG672" s="147" t="s">
        <v>200</v>
      </c>
      <c r="AH672" s="147">
        <v>0</v>
      </c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3" x14ac:dyDescent="0.2">
      <c r="A673" s="154"/>
      <c r="B673" s="155"/>
      <c r="C673" s="183" t="s">
        <v>371</v>
      </c>
      <c r="D673" s="160"/>
      <c r="E673" s="161">
        <v>15.2</v>
      </c>
      <c r="F673" s="158"/>
      <c r="G673" s="158"/>
      <c r="H673" s="158"/>
      <c r="I673" s="158"/>
      <c r="J673" s="158"/>
      <c r="K673" s="158"/>
      <c r="L673" s="158"/>
      <c r="M673" s="158"/>
      <c r="N673" s="157"/>
      <c r="O673" s="157"/>
      <c r="P673" s="157"/>
      <c r="Q673" s="157"/>
      <c r="R673" s="158"/>
      <c r="S673" s="158"/>
      <c r="T673" s="158"/>
      <c r="U673" s="158"/>
      <c r="V673" s="158"/>
      <c r="W673" s="158"/>
      <c r="X673" s="158"/>
      <c r="Y673" s="158"/>
      <c r="Z673" s="147"/>
      <c r="AA673" s="147"/>
      <c r="AB673" s="147"/>
      <c r="AC673" s="147"/>
      <c r="AD673" s="147"/>
      <c r="AE673" s="147"/>
      <c r="AF673" s="147"/>
      <c r="AG673" s="147" t="s">
        <v>200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3" x14ac:dyDescent="0.2">
      <c r="A674" s="154"/>
      <c r="B674" s="155"/>
      <c r="C674" s="183" t="s">
        <v>721</v>
      </c>
      <c r="D674" s="160"/>
      <c r="E674" s="161"/>
      <c r="F674" s="158"/>
      <c r="G674" s="158"/>
      <c r="H674" s="158"/>
      <c r="I674" s="158"/>
      <c r="J674" s="158"/>
      <c r="K674" s="158"/>
      <c r="L674" s="158"/>
      <c r="M674" s="158"/>
      <c r="N674" s="157"/>
      <c r="O674" s="157"/>
      <c r="P674" s="157"/>
      <c r="Q674" s="157"/>
      <c r="R674" s="158"/>
      <c r="S674" s="158"/>
      <c r="T674" s="158"/>
      <c r="U674" s="158"/>
      <c r="V674" s="158"/>
      <c r="W674" s="158"/>
      <c r="X674" s="158"/>
      <c r="Y674" s="158"/>
      <c r="Z674" s="147"/>
      <c r="AA674" s="147"/>
      <c r="AB674" s="147"/>
      <c r="AC674" s="147"/>
      <c r="AD674" s="147"/>
      <c r="AE674" s="147"/>
      <c r="AF674" s="147"/>
      <c r="AG674" s="147" t="s">
        <v>200</v>
      </c>
      <c r="AH674" s="147">
        <v>0</v>
      </c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3" x14ac:dyDescent="0.2">
      <c r="A675" s="154"/>
      <c r="B675" s="155"/>
      <c r="C675" s="183" t="s">
        <v>375</v>
      </c>
      <c r="D675" s="160"/>
      <c r="E675" s="161">
        <v>123.105</v>
      </c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200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outlineLevel="3" x14ac:dyDescent="0.2">
      <c r="A676" s="154"/>
      <c r="B676" s="155"/>
      <c r="C676" s="183" t="s">
        <v>722</v>
      </c>
      <c r="D676" s="160"/>
      <c r="E676" s="161">
        <v>-11.752599999999999</v>
      </c>
      <c r="F676" s="158"/>
      <c r="G676" s="158"/>
      <c r="H676" s="158"/>
      <c r="I676" s="158"/>
      <c r="J676" s="158"/>
      <c r="K676" s="158"/>
      <c r="L676" s="158"/>
      <c r="M676" s="158"/>
      <c r="N676" s="157"/>
      <c r="O676" s="157"/>
      <c r="P676" s="157"/>
      <c r="Q676" s="157"/>
      <c r="R676" s="158"/>
      <c r="S676" s="158"/>
      <c r="T676" s="158"/>
      <c r="U676" s="158"/>
      <c r="V676" s="158"/>
      <c r="W676" s="158"/>
      <c r="X676" s="158"/>
      <c r="Y676" s="158"/>
      <c r="Z676" s="147"/>
      <c r="AA676" s="147"/>
      <c r="AB676" s="147"/>
      <c r="AC676" s="147"/>
      <c r="AD676" s="147"/>
      <c r="AE676" s="147"/>
      <c r="AF676" s="147"/>
      <c r="AG676" s="147" t="s">
        <v>200</v>
      </c>
      <c r="AH676" s="147">
        <v>0</v>
      </c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3" x14ac:dyDescent="0.2">
      <c r="A677" s="154"/>
      <c r="B677" s="155"/>
      <c r="C677" s="183" t="s">
        <v>377</v>
      </c>
      <c r="D677" s="160"/>
      <c r="E677" s="161">
        <v>68.61</v>
      </c>
      <c r="F677" s="158"/>
      <c r="G677" s="158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200</v>
      </c>
      <c r="AH677" s="147">
        <v>0</v>
      </c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3" x14ac:dyDescent="0.2">
      <c r="A678" s="154"/>
      <c r="B678" s="155"/>
      <c r="C678" s="183" t="s">
        <v>723</v>
      </c>
      <c r="D678" s="160"/>
      <c r="E678" s="161">
        <v>-7.02</v>
      </c>
      <c r="F678" s="158"/>
      <c r="G678" s="158"/>
      <c r="H678" s="158"/>
      <c r="I678" s="158"/>
      <c r="J678" s="158"/>
      <c r="K678" s="158"/>
      <c r="L678" s="158"/>
      <c r="M678" s="158"/>
      <c r="N678" s="157"/>
      <c r="O678" s="157"/>
      <c r="P678" s="157"/>
      <c r="Q678" s="157"/>
      <c r="R678" s="158"/>
      <c r="S678" s="158"/>
      <c r="T678" s="158"/>
      <c r="U678" s="158"/>
      <c r="V678" s="158"/>
      <c r="W678" s="158"/>
      <c r="X678" s="158"/>
      <c r="Y678" s="158"/>
      <c r="Z678" s="147"/>
      <c r="AA678" s="147"/>
      <c r="AB678" s="147"/>
      <c r="AC678" s="147"/>
      <c r="AD678" s="147"/>
      <c r="AE678" s="147"/>
      <c r="AF678" s="147"/>
      <c r="AG678" s="147" t="s">
        <v>200</v>
      </c>
      <c r="AH678" s="147">
        <v>0</v>
      </c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outlineLevel="3" x14ac:dyDescent="0.2">
      <c r="A679" s="154"/>
      <c r="B679" s="155"/>
      <c r="C679" s="183" t="s">
        <v>379</v>
      </c>
      <c r="D679" s="160"/>
      <c r="E679" s="161">
        <v>75.105000000000004</v>
      </c>
      <c r="F679" s="158"/>
      <c r="G679" s="158"/>
      <c r="H679" s="158"/>
      <c r="I679" s="158"/>
      <c r="J679" s="158"/>
      <c r="K679" s="158"/>
      <c r="L679" s="158"/>
      <c r="M679" s="158"/>
      <c r="N679" s="157"/>
      <c r="O679" s="157"/>
      <c r="P679" s="157"/>
      <c r="Q679" s="157"/>
      <c r="R679" s="158"/>
      <c r="S679" s="158"/>
      <c r="T679" s="158"/>
      <c r="U679" s="158"/>
      <c r="V679" s="158"/>
      <c r="W679" s="158"/>
      <c r="X679" s="158"/>
      <c r="Y679" s="158"/>
      <c r="Z679" s="147"/>
      <c r="AA679" s="147"/>
      <c r="AB679" s="147"/>
      <c r="AC679" s="147"/>
      <c r="AD679" s="147"/>
      <c r="AE679" s="147"/>
      <c r="AF679" s="147"/>
      <c r="AG679" s="147" t="s">
        <v>200</v>
      </c>
      <c r="AH679" s="147">
        <v>0</v>
      </c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</row>
    <row r="680" spans="1:60" outlineLevel="3" x14ac:dyDescent="0.2">
      <c r="A680" s="154"/>
      <c r="B680" s="155"/>
      <c r="C680" s="183" t="s">
        <v>724</v>
      </c>
      <c r="D680" s="160"/>
      <c r="E680" s="161">
        <v>-3.32</v>
      </c>
      <c r="F680" s="158"/>
      <c r="G680" s="158"/>
      <c r="H680" s="158"/>
      <c r="I680" s="158"/>
      <c r="J680" s="158"/>
      <c r="K680" s="158"/>
      <c r="L680" s="158"/>
      <c r="M680" s="158"/>
      <c r="N680" s="157"/>
      <c r="O680" s="157"/>
      <c r="P680" s="157"/>
      <c r="Q680" s="157"/>
      <c r="R680" s="158"/>
      <c r="S680" s="158"/>
      <c r="T680" s="158"/>
      <c r="U680" s="158"/>
      <c r="V680" s="158"/>
      <c r="W680" s="158"/>
      <c r="X680" s="158"/>
      <c r="Y680" s="158"/>
      <c r="Z680" s="147"/>
      <c r="AA680" s="147"/>
      <c r="AB680" s="147"/>
      <c r="AC680" s="147"/>
      <c r="AD680" s="147"/>
      <c r="AE680" s="147"/>
      <c r="AF680" s="147"/>
      <c r="AG680" s="147" t="s">
        <v>200</v>
      </c>
      <c r="AH680" s="147">
        <v>0</v>
      </c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3" x14ac:dyDescent="0.2">
      <c r="A681" s="154"/>
      <c r="B681" s="155"/>
      <c r="C681" s="183" t="s">
        <v>381</v>
      </c>
      <c r="D681" s="160"/>
      <c r="E681" s="161">
        <v>85.706000000000003</v>
      </c>
      <c r="F681" s="158"/>
      <c r="G681" s="158"/>
      <c r="H681" s="158"/>
      <c r="I681" s="158"/>
      <c r="J681" s="158"/>
      <c r="K681" s="158"/>
      <c r="L681" s="158"/>
      <c r="M681" s="158"/>
      <c r="N681" s="157"/>
      <c r="O681" s="157"/>
      <c r="P681" s="157"/>
      <c r="Q681" s="157"/>
      <c r="R681" s="158"/>
      <c r="S681" s="158"/>
      <c r="T681" s="158"/>
      <c r="U681" s="158"/>
      <c r="V681" s="158"/>
      <c r="W681" s="158"/>
      <c r="X681" s="158"/>
      <c r="Y681" s="158"/>
      <c r="Z681" s="147"/>
      <c r="AA681" s="147"/>
      <c r="AB681" s="147"/>
      <c r="AC681" s="147"/>
      <c r="AD681" s="147"/>
      <c r="AE681" s="147"/>
      <c r="AF681" s="147"/>
      <c r="AG681" s="147" t="s">
        <v>200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3" x14ac:dyDescent="0.2">
      <c r="A682" s="154"/>
      <c r="B682" s="155"/>
      <c r="C682" s="183" t="s">
        <v>725</v>
      </c>
      <c r="D682" s="160"/>
      <c r="E682" s="161">
        <v>-8.0906000000000002</v>
      </c>
      <c r="F682" s="158"/>
      <c r="G682" s="158"/>
      <c r="H682" s="158"/>
      <c r="I682" s="158"/>
      <c r="J682" s="158"/>
      <c r="K682" s="158"/>
      <c r="L682" s="158"/>
      <c r="M682" s="158"/>
      <c r="N682" s="157"/>
      <c r="O682" s="157"/>
      <c r="P682" s="157"/>
      <c r="Q682" s="157"/>
      <c r="R682" s="158"/>
      <c r="S682" s="158"/>
      <c r="T682" s="158"/>
      <c r="U682" s="158"/>
      <c r="V682" s="158"/>
      <c r="W682" s="158"/>
      <c r="X682" s="158"/>
      <c r="Y682" s="158"/>
      <c r="Z682" s="147"/>
      <c r="AA682" s="147"/>
      <c r="AB682" s="147"/>
      <c r="AC682" s="147"/>
      <c r="AD682" s="147"/>
      <c r="AE682" s="147"/>
      <c r="AF682" s="147"/>
      <c r="AG682" s="147" t="s">
        <v>200</v>
      </c>
      <c r="AH682" s="147">
        <v>0</v>
      </c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3" x14ac:dyDescent="0.2">
      <c r="A683" s="154"/>
      <c r="B683" s="155"/>
      <c r="C683" s="183" t="s">
        <v>383</v>
      </c>
      <c r="D683" s="160"/>
      <c r="E683" s="161">
        <v>1</v>
      </c>
      <c r="F683" s="158"/>
      <c r="G683" s="158"/>
      <c r="H683" s="158"/>
      <c r="I683" s="158"/>
      <c r="J683" s="158"/>
      <c r="K683" s="158"/>
      <c r="L683" s="158"/>
      <c r="M683" s="158"/>
      <c r="N683" s="157"/>
      <c r="O683" s="157"/>
      <c r="P683" s="157"/>
      <c r="Q683" s="157"/>
      <c r="R683" s="158"/>
      <c r="S683" s="158"/>
      <c r="T683" s="158"/>
      <c r="U683" s="158"/>
      <c r="V683" s="158"/>
      <c r="W683" s="158"/>
      <c r="X683" s="158"/>
      <c r="Y683" s="158"/>
      <c r="Z683" s="147"/>
      <c r="AA683" s="147"/>
      <c r="AB683" s="147"/>
      <c r="AC683" s="147"/>
      <c r="AD683" s="147"/>
      <c r="AE683" s="147"/>
      <c r="AF683" s="147"/>
      <c r="AG683" s="147" t="s">
        <v>200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">
      <c r="A684" s="154"/>
      <c r="B684" s="155"/>
      <c r="C684" s="183" t="s">
        <v>384</v>
      </c>
      <c r="D684" s="160"/>
      <c r="E684" s="161">
        <v>2.4300000000000002</v>
      </c>
      <c r="F684" s="158"/>
      <c r="G684" s="158"/>
      <c r="H684" s="158"/>
      <c r="I684" s="158"/>
      <c r="J684" s="158"/>
      <c r="K684" s="158"/>
      <c r="L684" s="158"/>
      <c r="M684" s="158"/>
      <c r="N684" s="157"/>
      <c r="O684" s="157"/>
      <c r="P684" s="157"/>
      <c r="Q684" s="157"/>
      <c r="R684" s="158"/>
      <c r="S684" s="158"/>
      <c r="T684" s="158"/>
      <c r="U684" s="158"/>
      <c r="V684" s="158"/>
      <c r="W684" s="158"/>
      <c r="X684" s="158"/>
      <c r="Y684" s="158"/>
      <c r="Z684" s="147"/>
      <c r="AA684" s="147"/>
      <c r="AB684" s="147"/>
      <c r="AC684" s="147"/>
      <c r="AD684" s="147"/>
      <c r="AE684" s="147"/>
      <c r="AF684" s="147"/>
      <c r="AG684" s="147" t="s">
        <v>200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outlineLevel="3" x14ac:dyDescent="0.2">
      <c r="A685" s="154"/>
      <c r="B685" s="155"/>
      <c r="C685" s="183" t="s">
        <v>385</v>
      </c>
      <c r="D685" s="160"/>
      <c r="E685" s="161">
        <v>22.02</v>
      </c>
      <c r="F685" s="158"/>
      <c r="G685" s="158"/>
      <c r="H685" s="158"/>
      <c r="I685" s="158"/>
      <c r="J685" s="158"/>
      <c r="K685" s="158"/>
      <c r="L685" s="158"/>
      <c r="M685" s="158"/>
      <c r="N685" s="157"/>
      <c r="O685" s="157"/>
      <c r="P685" s="157"/>
      <c r="Q685" s="157"/>
      <c r="R685" s="158"/>
      <c r="S685" s="158"/>
      <c r="T685" s="158"/>
      <c r="U685" s="158"/>
      <c r="V685" s="158"/>
      <c r="W685" s="158"/>
      <c r="X685" s="158"/>
      <c r="Y685" s="158"/>
      <c r="Z685" s="147"/>
      <c r="AA685" s="147"/>
      <c r="AB685" s="147"/>
      <c r="AC685" s="147"/>
      <c r="AD685" s="147"/>
      <c r="AE685" s="147"/>
      <c r="AF685" s="147"/>
      <c r="AG685" s="147" t="s">
        <v>200</v>
      </c>
      <c r="AH685" s="147">
        <v>0</v>
      </c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3" x14ac:dyDescent="0.2">
      <c r="A686" s="154"/>
      <c r="B686" s="155"/>
      <c r="C686" s="183" t="s">
        <v>386</v>
      </c>
      <c r="D686" s="160"/>
      <c r="E686" s="161">
        <v>-3.4870000000000001</v>
      </c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200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">
      <c r="A687" s="154"/>
      <c r="B687" s="155"/>
      <c r="C687" s="183" t="s">
        <v>387</v>
      </c>
      <c r="D687" s="160"/>
      <c r="E687" s="161">
        <v>32.82</v>
      </c>
      <c r="F687" s="158"/>
      <c r="G687" s="158"/>
      <c r="H687" s="158"/>
      <c r="I687" s="158"/>
      <c r="J687" s="158"/>
      <c r="K687" s="158"/>
      <c r="L687" s="158"/>
      <c r="M687" s="158"/>
      <c r="N687" s="157"/>
      <c r="O687" s="157"/>
      <c r="P687" s="157"/>
      <c r="Q687" s="157"/>
      <c r="R687" s="158"/>
      <c r="S687" s="158"/>
      <c r="T687" s="158"/>
      <c r="U687" s="158"/>
      <c r="V687" s="158"/>
      <c r="W687" s="158"/>
      <c r="X687" s="158"/>
      <c r="Y687" s="158"/>
      <c r="Z687" s="147"/>
      <c r="AA687" s="147"/>
      <c r="AB687" s="147"/>
      <c r="AC687" s="147"/>
      <c r="AD687" s="147"/>
      <c r="AE687" s="147"/>
      <c r="AF687" s="147"/>
      <c r="AG687" s="147" t="s">
        <v>200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3" x14ac:dyDescent="0.2">
      <c r="A688" s="154"/>
      <c r="B688" s="155"/>
      <c r="C688" s="183" t="s">
        <v>388</v>
      </c>
      <c r="D688" s="160"/>
      <c r="E688" s="161">
        <v>-1.75</v>
      </c>
      <c r="F688" s="158"/>
      <c r="G688" s="158"/>
      <c r="H688" s="158"/>
      <c r="I688" s="158"/>
      <c r="J688" s="158"/>
      <c r="K688" s="158"/>
      <c r="L688" s="158"/>
      <c r="M688" s="158"/>
      <c r="N688" s="157"/>
      <c r="O688" s="157"/>
      <c r="P688" s="157"/>
      <c r="Q688" s="157"/>
      <c r="R688" s="158"/>
      <c r="S688" s="158"/>
      <c r="T688" s="158"/>
      <c r="U688" s="158"/>
      <c r="V688" s="158"/>
      <c r="W688" s="158"/>
      <c r="X688" s="158"/>
      <c r="Y688" s="158"/>
      <c r="Z688" s="147"/>
      <c r="AA688" s="147"/>
      <c r="AB688" s="147"/>
      <c r="AC688" s="147"/>
      <c r="AD688" s="147"/>
      <c r="AE688" s="147"/>
      <c r="AF688" s="147"/>
      <c r="AG688" s="147" t="s">
        <v>200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2" x14ac:dyDescent="0.2">
      <c r="A689" s="154"/>
      <c r="B689" s="155"/>
      <c r="C689" s="245"/>
      <c r="D689" s="246"/>
      <c r="E689" s="246"/>
      <c r="F689" s="246"/>
      <c r="G689" s="246"/>
      <c r="H689" s="158"/>
      <c r="I689" s="158"/>
      <c r="J689" s="158"/>
      <c r="K689" s="158"/>
      <c r="L689" s="158"/>
      <c r="M689" s="158"/>
      <c r="N689" s="157"/>
      <c r="O689" s="157"/>
      <c r="P689" s="157"/>
      <c r="Q689" s="157"/>
      <c r="R689" s="158"/>
      <c r="S689" s="158"/>
      <c r="T689" s="158"/>
      <c r="U689" s="158"/>
      <c r="V689" s="158"/>
      <c r="W689" s="158"/>
      <c r="X689" s="158"/>
      <c r="Y689" s="158"/>
      <c r="Z689" s="147"/>
      <c r="AA689" s="147"/>
      <c r="AB689" s="147"/>
      <c r="AC689" s="147"/>
      <c r="AD689" s="147"/>
      <c r="AE689" s="147"/>
      <c r="AF689" s="147"/>
      <c r="AG689" s="147" t="s">
        <v>201</v>
      </c>
      <c r="AH689" s="147"/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1" x14ac:dyDescent="0.2">
      <c r="A690" s="172">
        <v>141</v>
      </c>
      <c r="B690" s="173" t="s">
        <v>726</v>
      </c>
      <c r="C690" s="182" t="s">
        <v>727</v>
      </c>
      <c r="D690" s="174" t="s">
        <v>243</v>
      </c>
      <c r="E690" s="175">
        <v>552.09580000000005</v>
      </c>
      <c r="F690" s="176"/>
      <c r="G690" s="177">
        <f>ROUND(E690*F690,2)</f>
        <v>0</v>
      </c>
      <c r="H690" s="176"/>
      <c r="I690" s="177">
        <f>ROUND(E690*H690,2)</f>
        <v>0</v>
      </c>
      <c r="J690" s="176"/>
      <c r="K690" s="177">
        <f>ROUND(E690*J690,2)</f>
        <v>0</v>
      </c>
      <c r="L690" s="177">
        <v>21</v>
      </c>
      <c r="M690" s="177">
        <f>G690*(1+L690/100)</f>
        <v>0</v>
      </c>
      <c r="N690" s="175">
        <v>0</v>
      </c>
      <c r="O690" s="175">
        <f>ROUND(E690*N690,2)</f>
        <v>0</v>
      </c>
      <c r="P690" s="175">
        <v>0</v>
      </c>
      <c r="Q690" s="175">
        <f>ROUND(E690*P690,2)</f>
        <v>0</v>
      </c>
      <c r="R690" s="177" t="s">
        <v>719</v>
      </c>
      <c r="S690" s="177" t="s">
        <v>193</v>
      </c>
      <c r="T690" s="178" t="s">
        <v>193</v>
      </c>
      <c r="U690" s="158">
        <v>7.0000000000000001E-3</v>
      </c>
      <c r="V690" s="158">
        <f>ROUND(E690*U690,2)</f>
        <v>3.86</v>
      </c>
      <c r="W690" s="158"/>
      <c r="X690" s="158" t="s">
        <v>194</v>
      </c>
      <c r="Y690" s="158" t="s">
        <v>195</v>
      </c>
      <c r="Z690" s="147"/>
      <c r="AA690" s="147"/>
      <c r="AB690" s="147"/>
      <c r="AC690" s="147"/>
      <c r="AD690" s="147"/>
      <c r="AE690" s="147"/>
      <c r="AF690" s="147"/>
      <c r="AG690" s="147" t="s">
        <v>196</v>
      </c>
      <c r="AH690" s="147"/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2" x14ac:dyDescent="0.2">
      <c r="A691" s="154"/>
      <c r="B691" s="155"/>
      <c r="C691" s="183" t="s">
        <v>728</v>
      </c>
      <c r="D691" s="160"/>
      <c r="E691" s="161">
        <v>552.09580000000005</v>
      </c>
      <c r="F691" s="158"/>
      <c r="G691" s="158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200</v>
      </c>
      <c r="AH691" s="147">
        <v>5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2" x14ac:dyDescent="0.2">
      <c r="A692" s="154"/>
      <c r="B692" s="155"/>
      <c r="C692" s="245"/>
      <c r="D692" s="246"/>
      <c r="E692" s="246"/>
      <c r="F692" s="246"/>
      <c r="G692" s="246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201</v>
      </c>
      <c r="AH692" s="147"/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1" x14ac:dyDescent="0.2">
      <c r="A693" s="172">
        <v>142</v>
      </c>
      <c r="B693" s="173" t="s">
        <v>729</v>
      </c>
      <c r="C693" s="182" t="s">
        <v>730</v>
      </c>
      <c r="D693" s="174" t="s">
        <v>243</v>
      </c>
      <c r="E693" s="175">
        <v>304.07</v>
      </c>
      <c r="F693" s="176"/>
      <c r="G693" s="177">
        <f>ROUND(E693*F693,2)</f>
        <v>0</v>
      </c>
      <c r="H693" s="176"/>
      <c r="I693" s="177">
        <f>ROUND(E693*H693,2)</f>
        <v>0</v>
      </c>
      <c r="J693" s="176"/>
      <c r="K693" s="177">
        <f>ROUND(E693*J693,2)</f>
        <v>0</v>
      </c>
      <c r="L693" s="177">
        <v>21</v>
      </c>
      <c r="M693" s="177">
        <f>G693*(1+L693/100)</f>
        <v>0</v>
      </c>
      <c r="N693" s="175">
        <v>2.3000000000000001E-4</v>
      </c>
      <c r="O693" s="175">
        <f>ROUND(E693*N693,2)</f>
        <v>7.0000000000000007E-2</v>
      </c>
      <c r="P693" s="175">
        <v>0</v>
      </c>
      <c r="Q693" s="175">
        <f>ROUND(E693*P693,2)</f>
        <v>0</v>
      </c>
      <c r="R693" s="177" t="s">
        <v>719</v>
      </c>
      <c r="S693" s="177" t="s">
        <v>193</v>
      </c>
      <c r="T693" s="178" t="s">
        <v>193</v>
      </c>
      <c r="U693" s="158">
        <v>1.35E-2</v>
      </c>
      <c r="V693" s="158">
        <f>ROUND(E693*U693,2)</f>
        <v>4.0999999999999996</v>
      </c>
      <c r="W693" s="158"/>
      <c r="X693" s="158" t="s">
        <v>194</v>
      </c>
      <c r="Y693" s="158" t="s">
        <v>195</v>
      </c>
      <c r="Z693" s="147"/>
      <c r="AA693" s="147"/>
      <c r="AB693" s="147"/>
      <c r="AC693" s="147"/>
      <c r="AD693" s="147"/>
      <c r="AE693" s="147"/>
      <c r="AF693" s="147"/>
      <c r="AG693" s="147" t="s">
        <v>196</v>
      </c>
      <c r="AH693" s="147"/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2" x14ac:dyDescent="0.2">
      <c r="A694" s="154"/>
      <c r="B694" s="155"/>
      <c r="C694" s="183" t="s">
        <v>363</v>
      </c>
      <c r="D694" s="160"/>
      <c r="E694" s="161">
        <v>63.56</v>
      </c>
      <c r="F694" s="158"/>
      <c r="G694" s="158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200</v>
      </c>
      <c r="AH694" s="147">
        <v>0</v>
      </c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3" x14ac:dyDescent="0.2">
      <c r="A695" s="154"/>
      <c r="B695" s="155"/>
      <c r="C695" s="183" t="s">
        <v>462</v>
      </c>
      <c r="D695" s="160"/>
      <c r="E695" s="161">
        <v>5.08</v>
      </c>
      <c r="F695" s="158"/>
      <c r="G695" s="158"/>
      <c r="H695" s="158"/>
      <c r="I695" s="158"/>
      <c r="J695" s="158"/>
      <c r="K695" s="158"/>
      <c r="L695" s="158"/>
      <c r="M695" s="158"/>
      <c r="N695" s="157"/>
      <c r="O695" s="157"/>
      <c r="P695" s="157"/>
      <c r="Q695" s="157"/>
      <c r="R695" s="158"/>
      <c r="S695" s="158"/>
      <c r="T695" s="158"/>
      <c r="U695" s="158"/>
      <c r="V695" s="158"/>
      <c r="W695" s="158"/>
      <c r="X695" s="158"/>
      <c r="Y695" s="158"/>
      <c r="Z695" s="147"/>
      <c r="AA695" s="147"/>
      <c r="AB695" s="147"/>
      <c r="AC695" s="147"/>
      <c r="AD695" s="147"/>
      <c r="AE695" s="147"/>
      <c r="AF695" s="147"/>
      <c r="AG695" s="147" t="s">
        <v>200</v>
      </c>
      <c r="AH695" s="147">
        <v>0</v>
      </c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3" x14ac:dyDescent="0.2">
      <c r="A696" s="154"/>
      <c r="B696" s="155"/>
      <c r="C696" s="183" t="s">
        <v>463</v>
      </c>
      <c r="D696" s="160"/>
      <c r="E696" s="161">
        <v>16.559999999999999</v>
      </c>
      <c r="F696" s="158"/>
      <c r="G696" s="158"/>
      <c r="H696" s="158"/>
      <c r="I696" s="158"/>
      <c r="J696" s="158"/>
      <c r="K696" s="158"/>
      <c r="L696" s="158"/>
      <c r="M696" s="158"/>
      <c r="N696" s="157"/>
      <c r="O696" s="157"/>
      <c r="P696" s="157"/>
      <c r="Q696" s="157"/>
      <c r="R696" s="158"/>
      <c r="S696" s="158"/>
      <c r="T696" s="158"/>
      <c r="U696" s="158"/>
      <c r="V696" s="158"/>
      <c r="W696" s="158"/>
      <c r="X696" s="158"/>
      <c r="Y696" s="158"/>
      <c r="Z696" s="147"/>
      <c r="AA696" s="147"/>
      <c r="AB696" s="147"/>
      <c r="AC696" s="147"/>
      <c r="AD696" s="147"/>
      <c r="AE696" s="147"/>
      <c r="AF696" s="147"/>
      <c r="AG696" s="147" t="s">
        <v>200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">
      <c r="A697" s="154"/>
      <c r="B697" s="155"/>
      <c r="C697" s="183" t="s">
        <v>464</v>
      </c>
      <c r="D697" s="160"/>
      <c r="E697" s="161">
        <v>32.25</v>
      </c>
      <c r="F697" s="158"/>
      <c r="G697" s="158"/>
      <c r="H697" s="158"/>
      <c r="I697" s="158"/>
      <c r="J697" s="158"/>
      <c r="K697" s="158"/>
      <c r="L697" s="158"/>
      <c r="M697" s="158"/>
      <c r="N697" s="157"/>
      <c r="O697" s="157"/>
      <c r="P697" s="157"/>
      <c r="Q697" s="157"/>
      <c r="R697" s="158"/>
      <c r="S697" s="158"/>
      <c r="T697" s="158"/>
      <c r="U697" s="158"/>
      <c r="V697" s="158"/>
      <c r="W697" s="158"/>
      <c r="X697" s="158"/>
      <c r="Y697" s="158"/>
      <c r="Z697" s="147"/>
      <c r="AA697" s="147"/>
      <c r="AB697" s="147"/>
      <c r="AC697" s="147"/>
      <c r="AD697" s="147"/>
      <c r="AE697" s="147"/>
      <c r="AF697" s="147"/>
      <c r="AG697" s="147" t="s">
        <v>200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3" x14ac:dyDescent="0.2">
      <c r="A698" s="154"/>
      <c r="B698" s="155"/>
      <c r="C698" s="183" t="s">
        <v>465</v>
      </c>
      <c r="D698" s="160"/>
      <c r="E698" s="161">
        <v>57.63</v>
      </c>
      <c r="F698" s="158"/>
      <c r="G698" s="158"/>
      <c r="H698" s="158"/>
      <c r="I698" s="158"/>
      <c r="J698" s="158"/>
      <c r="K698" s="158"/>
      <c r="L698" s="158"/>
      <c r="M698" s="158"/>
      <c r="N698" s="157"/>
      <c r="O698" s="157"/>
      <c r="P698" s="157"/>
      <c r="Q698" s="157"/>
      <c r="R698" s="158"/>
      <c r="S698" s="158"/>
      <c r="T698" s="158"/>
      <c r="U698" s="158"/>
      <c r="V698" s="158"/>
      <c r="W698" s="158"/>
      <c r="X698" s="158"/>
      <c r="Y698" s="158"/>
      <c r="Z698" s="147"/>
      <c r="AA698" s="147"/>
      <c r="AB698" s="147"/>
      <c r="AC698" s="147"/>
      <c r="AD698" s="147"/>
      <c r="AE698" s="147"/>
      <c r="AF698" s="147"/>
      <c r="AG698" s="147" t="s">
        <v>200</v>
      </c>
      <c r="AH698" s="147">
        <v>0</v>
      </c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3" x14ac:dyDescent="0.2">
      <c r="A699" s="154"/>
      <c r="B699" s="155"/>
      <c r="C699" s="183" t="s">
        <v>466</v>
      </c>
      <c r="D699" s="160"/>
      <c r="E699" s="161">
        <v>5.93</v>
      </c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200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3" x14ac:dyDescent="0.2">
      <c r="A700" s="154"/>
      <c r="B700" s="155"/>
      <c r="C700" s="183" t="s">
        <v>364</v>
      </c>
      <c r="D700" s="160"/>
      <c r="E700" s="161">
        <v>30.74</v>
      </c>
      <c r="F700" s="158"/>
      <c r="G700" s="158"/>
      <c r="H700" s="158"/>
      <c r="I700" s="158"/>
      <c r="J700" s="158"/>
      <c r="K700" s="158"/>
      <c r="L700" s="158"/>
      <c r="M700" s="158"/>
      <c r="N700" s="157"/>
      <c r="O700" s="157"/>
      <c r="P700" s="157"/>
      <c r="Q700" s="157"/>
      <c r="R700" s="158"/>
      <c r="S700" s="158"/>
      <c r="T700" s="158"/>
      <c r="U700" s="158"/>
      <c r="V700" s="158"/>
      <c r="W700" s="158"/>
      <c r="X700" s="158"/>
      <c r="Y700" s="158"/>
      <c r="Z700" s="147"/>
      <c r="AA700" s="147"/>
      <c r="AB700" s="147"/>
      <c r="AC700" s="147"/>
      <c r="AD700" s="147"/>
      <c r="AE700" s="147"/>
      <c r="AF700" s="147"/>
      <c r="AG700" s="147" t="s">
        <v>200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3" x14ac:dyDescent="0.2">
      <c r="A701" s="154"/>
      <c r="B701" s="155"/>
      <c r="C701" s="183" t="s">
        <v>365</v>
      </c>
      <c r="D701" s="160"/>
      <c r="E701" s="161">
        <v>35.35</v>
      </c>
      <c r="F701" s="158"/>
      <c r="G701" s="158"/>
      <c r="H701" s="158"/>
      <c r="I701" s="158"/>
      <c r="J701" s="158"/>
      <c r="K701" s="158"/>
      <c r="L701" s="158"/>
      <c r="M701" s="158"/>
      <c r="N701" s="157"/>
      <c r="O701" s="157"/>
      <c r="P701" s="157"/>
      <c r="Q701" s="157"/>
      <c r="R701" s="158"/>
      <c r="S701" s="158"/>
      <c r="T701" s="158"/>
      <c r="U701" s="158"/>
      <c r="V701" s="158"/>
      <c r="W701" s="158"/>
      <c r="X701" s="158"/>
      <c r="Y701" s="158"/>
      <c r="Z701" s="147"/>
      <c r="AA701" s="147"/>
      <c r="AB701" s="147"/>
      <c r="AC701" s="147"/>
      <c r="AD701" s="147"/>
      <c r="AE701" s="147"/>
      <c r="AF701" s="147"/>
      <c r="AG701" s="147" t="s">
        <v>200</v>
      </c>
      <c r="AH701" s="147">
        <v>0</v>
      </c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3" x14ac:dyDescent="0.2">
      <c r="A702" s="154"/>
      <c r="B702" s="155"/>
      <c r="C702" s="183" t="s">
        <v>366</v>
      </c>
      <c r="D702" s="160"/>
      <c r="E702" s="161">
        <v>16.98</v>
      </c>
      <c r="F702" s="158"/>
      <c r="G702" s="158"/>
      <c r="H702" s="158"/>
      <c r="I702" s="158"/>
      <c r="J702" s="158"/>
      <c r="K702" s="158"/>
      <c r="L702" s="158"/>
      <c r="M702" s="158"/>
      <c r="N702" s="157"/>
      <c r="O702" s="157"/>
      <c r="P702" s="157"/>
      <c r="Q702" s="157"/>
      <c r="R702" s="158"/>
      <c r="S702" s="158"/>
      <c r="T702" s="158"/>
      <c r="U702" s="158"/>
      <c r="V702" s="158"/>
      <c r="W702" s="158"/>
      <c r="X702" s="158"/>
      <c r="Y702" s="158"/>
      <c r="Z702" s="147"/>
      <c r="AA702" s="147"/>
      <c r="AB702" s="147"/>
      <c r="AC702" s="147"/>
      <c r="AD702" s="147"/>
      <c r="AE702" s="147"/>
      <c r="AF702" s="147"/>
      <c r="AG702" s="147" t="s">
        <v>200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">
      <c r="A703" s="154"/>
      <c r="B703" s="155"/>
      <c r="C703" s="183" t="s">
        <v>367</v>
      </c>
      <c r="D703" s="160"/>
      <c r="E703" s="161">
        <v>1.0900000000000001</v>
      </c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200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3" x14ac:dyDescent="0.2">
      <c r="A704" s="154"/>
      <c r="B704" s="155"/>
      <c r="C704" s="183" t="s">
        <v>368</v>
      </c>
      <c r="D704" s="160"/>
      <c r="E704" s="161">
        <v>1.49</v>
      </c>
      <c r="F704" s="158"/>
      <c r="G704" s="158"/>
      <c r="H704" s="158"/>
      <c r="I704" s="158"/>
      <c r="J704" s="158"/>
      <c r="K704" s="158"/>
      <c r="L704" s="158"/>
      <c r="M704" s="158"/>
      <c r="N704" s="157"/>
      <c r="O704" s="157"/>
      <c r="P704" s="157"/>
      <c r="Q704" s="157"/>
      <c r="R704" s="158"/>
      <c r="S704" s="158"/>
      <c r="T704" s="158"/>
      <c r="U704" s="158"/>
      <c r="V704" s="158"/>
      <c r="W704" s="158"/>
      <c r="X704" s="158"/>
      <c r="Y704" s="158"/>
      <c r="Z704" s="147"/>
      <c r="AA704" s="147"/>
      <c r="AB704" s="147"/>
      <c r="AC704" s="147"/>
      <c r="AD704" s="147"/>
      <c r="AE704" s="147"/>
      <c r="AF704" s="147"/>
      <c r="AG704" s="147" t="s">
        <v>200</v>
      </c>
      <c r="AH704" s="147">
        <v>0</v>
      </c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3" x14ac:dyDescent="0.2">
      <c r="A705" s="154"/>
      <c r="B705" s="155"/>
      <c r="C705" s="183" t="s">
        <v>369</v>
      </c>
      <c r="D705" s="160"/>
      <c r="E705" s="161">
        <v>1.5</v>
      </c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200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3" x14ac:dyDescent="0.2">
      <c r="A706" s="154"/>
      <c r="B706" s="155"/>
      <c r="C706" s="183" t="s">
        <v>300</v>
      </c>
      <c r="D706" s="160"/>
      <c r="E706" s="161">
        <v>2.2200000000000002</v>
      </c>
      <c r="F706" s="158"/>
      <c r="G706" s="158"/>
      <c r="H706" s="158"/>
      <c r="I706" s="158"/>
      <c r="J706" s="158"/>
      <c r="K706" s="158"/>
      <c r="L706" s="158"/>
      <c r="M706" s="158"/>
      <c r="N706" s="157"/>
      <c r="O706" s="157"/>
      <c r="P706" s="157"/>
      <c r="Q706" s="157"/>
      <c r="R706" s="158"/>
      <c r="S706" s="158"/>
      <c r="T706" s="158"/>
      <c r="U706" s="158"/>
      <c r="V706" s="158"/>
      <c r="W706" s="158"/>
      <c r="X706" s="158"/>
      <c r="Y706" s="158"/>
      <c r="Z706" s="147"/>
      <c r="AA706" s="147"/>
      <c r="AB706" s="147"/>
      <c r="AC706" s="147"/>
      <c r="AD706" s="147"/>
      <c r="AE706" s="147"/>
      <c r="AF706" s="147"/>
      <c r="AG706" s="147" t="s">
        <v>200</v>
      </c>
      <c r="AH706" s="147">
        <v>0</v>
      </c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3" x14ac:dyDescent="0.2">
      <c r="A707" s="154"/>
      <c r="B707" s="155"/>
      <c r="C707" s="183" t="s">
        <v>325</v>
      </c>
      <c r="D707" s="160"/>
      <c r="E707" s="161">
        <v>1</v>
      </c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200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outlineLevel="3" x14ac:dyDescent="0.2">
      <c r="A708" s="154"/>
      <c r="B708" s="155"/>
      <c r="C708" s="183" t="s">
        <v>326</v>
      </c>
      <c r="D708" s="160"/>
      <c r="E708" s="161">
        <v>2.88</v>
      </c>
      <c r="F708" s="158"/>
      <c r="G708" s="158"/>
      <c r="H708" s="158"/>
      <c r="I708" s="158"/>
      <c r="J708" s="158"/>
      <c r="K708" s="158"/>
      <c r="L708" s="158"/>
      <c r="M708" s="158"/>
      <c r="N708" s="157"/>
      <c r="O708" s="157"/>
      <c r="P708" s="157"/>
      <c r="Q708" s="157"/>
      <c r="R708" s="158"/>
      <c r="S708" s="158"/>
      <c r="T708" s="158"/>
      <c r="U708" s="158"/>
      <c r="V708" s="158"/>
      <c r="W708" s="158"/>
      <c r="X708" s="158"/>
      <c r="Y708" s="158"/>
      <c r="Z708" s="147"/>
      <c r="AA708" s="147"/>
      <c r="AB708" s="147"/>
      <c r="AC708" s="147"/>
      <c r="AD708" s="147"/>
      <c r="AE708" s="147"/>
      <c r="AF708" s="147"/>
      <c r="AG708" s="147" t="s">
        <v>200</v>
      </c>
      <c r="AH708" s="147">
        <v>0</v>
      </c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3" x14ac:dyDescent="0.2">
      <c r="A709" s="154"/>
      <c r="B709" s="155"/>
      <c r="C709" s="183" t="s">
        <v>467</v>
      </c>
      <c r="D709" s="160"/>
      <c r="E709" s="161">
        <v>3.8</v>
      </c>
      <c r="F709" s="158"/>
      <c r="G709" s="158"/>
      <c r="H709" s="158"/>
      <c r="I709" s="158"/>
      <c r="J709" s="158"/>
      <c r="K709" s="158"/>
      <c r="L709" s="158"/>
      <c r="M709" s="158"/>
      <c r="N709" s="157"/>
      <c r="O709" s="157"/>
      <c r="P709" s="157"/>
      <c r="Q709" s="157"/>
      <c r="R709" s="158"/>
      <c r="S709" s="158"/>
      <c r="T709" s="158"/>
      <c r="U709" s="158"/>
      <c r="V709" s="158"/>
      <c r="W709" s="158"/>
      <c r="X709" s="158"/>
      <c r="Y709" s="158"/>
      <c r="Z709" s="147"/>
      <c r="AA709" s="147"/>
      <c r="AB709" s="147"/>
      <c r="AC709" s="147"/>
      <c r="AD709" s="147"/>
      <c r="AE709" s="147"/>
      <c r="AF709" s="147"/>
      <c r="AG709" s="147" t="s">
        <v>200</v>
      </c>
      <c r="AH709" s="147">
        <v>0</v>
      </c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outlineLevel="3" x14ac:dyDescent="0.2">
      <c r="A710" s="154"/>
      <c r="B710" s="155"/>
      <c r="C710" s="183" t="s">
        <v>370</v>
      </c>
      <c r="D710" s="160"/>
      <c r="E710" s="161">
        <v>10.81</v>
      </c>
      <c r="F710" s="158"/>
      <c r="G710" s="158"/>
      <c r="H710" s="158"/>
      <c r="I710" s="158"/>
      <c r="J710" s="158"/>
      <c r="K710" s="158"/>
      <c r="L710" s="158"/>
      <c r="M710" s="158"/>
      <c r="N710" s="157"/>
      <c r="O710" s="157"/>
      <c r="P710" s="157"/>
      <c r="Q710" s="157"/>
      <c r="R710" s="158"/>
      <c r="S710" s="158"/>
      <c r="T710" s="158"/>
      <c r="U710" s="158"/>
      <c r="V710" s="158"/>
      <c r="W710" s="158"/>
      <c r="X710" s="158"/>
      <c r="Y710" s="158"/>
      <c r="Z710" s="147"/>
      <c r="AA710" s="147"/>
      <c r="AB710" s="147"/>
      <c r="AC710" s="147"/>
      <c r="AD710" s="147"/>
      <c r="AE710" s="147"/>
      <c r="AF710" s="147"/>
      <c r="AG710" s="147" t="s">
        <v>200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3" x14ac:dyDescent="0.2">
      <c r="A711" s="154"/>
      <c r="B711" s="155"/>
      <c r="C711" s="183" t="s">
        <v>371</v>
      </c>
      <c r="D711" s="160"/>
      <c r="E711" s="161">
        <v>15.2</v>
      </c>
      <c r="F711" s="158"/>
      <c r="G711" s="158"/>
      <c r="H711" s="158"/>
      <c r="I711" s="158"/>
      <c r="J711" s="158"/>
      <c r="K711" s="158"/>
      <c r="L711" s="158"/>
      <c r="M711" s="158"/>
      <c r="N711" s="157"/>
      <c r="O711" s="157"/>
      <c r="P711" s="157"/>
      <c r="Q711" s="157"/>
      <c r="R711" s="158"/>
      <c r="S711" s="158"/>
      <c r="T711" s="158"/>
      <c r="U711" s="158"/>
      <c r="V711" s="158"/>
      <c r="W711" s="158"/>
      <c r="X711" s="158"/>
      <c r="Y711" s="158"/>
      <c r="Z711" s="147"/>
      <c r="AA711" s="147"/>
      <c r="AB711" s="147"/>
      <c r="AC711" s="147"/>
      <c r="AD711" s="147"/>
      <c r="AE711" s="147"/>
      <c r="AF711" s="147"/>
      <c r="AG711" s="147" t="s">
        <v>200</v>
      </c>
      <c r="AH711" s="147">
        <v>0</v>
      </c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2" x14ac:dyDescent="0.2">
      <c r="A712" s="154"/>
      <c r="B712" s="155"/>
      <c r="C712" s="245"/>
      <c r="D712" s="246"/>
      <c r="E712" s="246"/>
      <c r="F712" s="246"/>
      <c r="G712" s="246"/>
      <c r="H712" s="158"/>
      <c r="I712" s="158"/>
      <c r="J712" s="158"/>
      <c r="K712" s="158"/>
      <c r="L712" s="158"/>
      <c r="M712" s="158"/>
      <c r="N712" s="157"/>
      <c r="O712" s="157"/>
      <c r="P712" s="157"/>
      <c r="Q712" s="157"/>
      <c r="R712" s="158"/>
      <c r="S712" s="158"/>
      <c r="T712" s="158"/>
      <c r="U712" s="158"/>
      <c r="V712" s="158"/>
      <c r="W712" s="158"/>
      <c r="X712" s="158"/>
      <c r="Y712" s="158"/>
      <c r="Z712" s="147"/>
      <c r="AA712" s="147"/>
      <c r="AB712" s="147"/>
      <c r="AC712" s="147"/>
      <c r="AD712" s="147"/>
      <c r="AE712" s="147"/>
      <c r="AF712" s="147"/>
      <c r="AG712" s="147" t="s">
        <v>201</v>
      </c>
      <c r="AH712" s="147"/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x14ac:dyDescent="0.2">
      <c r="A713" s="165" t="s">
        <v>187</v>
      </c>
      <c r="B713" s="166" t="s">
        <v>153</v>
      </c>
      <c r="C713" s="181" t="s">
        <v>154</v>
      </c>
      <c r="D713" s="167"/>
      <c r="E713" s="168"/>
      <c r="F713" s="169"/>
      <c r="G713" s="169">
        <f>SUMIF(AG714:AG715,"&lt;&gt;NOR",G714:G715)</f>
        <v>0</v>
      </c>
      <c r="H713" s="169"/>
      <c r="I713" s="169">
        <f>SUM(I714:I715)</f>
        <v>0</v>
      </c>
      <c r="J713" s="169"/>
      <c r="K713" s="169">
        <f>SUM(K714:K715)</f>
        <v>0</v>
      </c>
      <c r="L713" s="169"/>
      <c r="M713" s="169">
        <f>SUM(M714:M715)</f>
        <v>0</v>
      </c>
      <c r="N713" s="168"/>
      <c r="O713" s="168">
        <f>SUM(O714:O715)</f>
        <v>0</v>
      </c>
      <c r="P713" s="168"/>
      <c r="Q713" s="168">
        <f>SUM(Q714:Q715)</f>
        <v>0</v>
      </c>
      <c r="R713" s="169"/>
      <c r="S713" s="169"/>
      <c r="T713" s="170"/>
      <c r="U713" s="164"/>
      <c r="V713" s="164">
        <f>SUM(V714:V715)</f>
        <v>0.34</v>
      </c>
      <c r="W713" s="164"/>
      <c r="X713" s="164"/>
      <c r="Y713" s="164"/>
      <c r="AG713" t="s">
        <v>188</v>
      </c>
    </row>
    <row r="714" spans="1:60" outlineLevel="1" x14ac:dyDescent="0.2">
      <c r="A714" s="172">
        <v>143</v>
      </c>
      <c r="B714" s="173" t="s">
        <v>731</v>
      </c>
      <c r="C714" s="182" t="s">
        <v>732</v>
      </c>
      <c r="D714" s="174" t="s">
        <v>255</v>
      </c>
      <c r="E714" s="175">
        <v>1</v>
      </c>
      <c r="F714" s="176"/>
      <c r="G714" s="177">
        <f>ROUND(E714*F714,2)</f>
        <v>0</v>
      </c>
      <c r="H714" s="176"/>
      <c r="I714" s="177">
        <f>ROUND(E714*H714,2)</f>
        <v>0</v>
      </c>
      <c r="J714" s="176"/>
      <c r="K714" s="177">
        <f>ROUND(E714*J714,2)</f>
        <v>0</v>
      </c>
      <c r="L714" s="177">
        <v>21</v>
      </c>
      <c r="M714" s="177">
        <f>G714*(1+L714/100)</f>
        <v>0</v>
      </c>
      <c r="N714" s="175">
        <v>2.7200000000000002E-3</v>
      </c>
      <c r="O714" s="175">
        <f>ROUND(E714*N714,2)</f>
        <v>0</v>
      </c>
      <c r="P714" s="175">
        <v>0</v>
      </c>
      <c r="Q714" s="175">
        <f>ROUND(E714*P714,2)</f>
        <v>0</v>
      </c>
      <c r="R714" s="177"/>
      <c r="S714" s="177" t="s">
        <v>193</v>
      </c>
      <c r="T714" s="178" t="s">
        <v>193</v>
      </c>
      <c r="U714" s="158">
        <v>0.33700000000000002</v>
      </c>
      <c r="V714" s="158">
        <f>ROUND(E714*U714,2)</f>
        <v>0.34</v>
      </c>
      <c r="W714" s="158"/>
      <c r="X714" s="158" t="s">
        <v>194</v>
      </c>
      <c r="Y714" s="158" t="s">
        <v>195</v>
      </c>
      <c r="Z714" s="147"/>
      <c r="AA714" s="147"/>
      <c r="AB714" s="147"/>
      <c r="AC714" s="147"/>
      <c r="AD714" s="147"/>
      <c r="AE714" s="147"/>
      <c r="AF714" s="147"/>
      <c r="AG714" s="147" t="s">
        <v>196</v>
      </c>
      <c r="AH714" s="147"/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2" x14ac:dyDescent="0.2">
      <c r="A715" s="154"/>
      <c r="B715" s="155"/>
      <c r="C715" s="249"/>
      <c r="D715" s="250"/>
      <c r="E715" s="250"/>
      <c r="F715" s="250"/>
      <c r="G715" s="250"/>
      <c r="H715" s="158"/>
      <c r="I715" s="158"/>
      <c r="J715" s="158"/>
      <c r="K715" s="158"/>
      <c r="L715" s="158"/>
      <c r="M715" s="158"/>
      <c r="N715" s="157"/>
      <c r="O715" s="157"/>
      <c r="P715" s="157"/>
      <c r="Q715" s="157"/>
      <c r="R715" s="158"/>
      <c r="S715" s="158"/>
      <c r="T715" s="158"/>
      <c r="U715" s="158"/>
      <c r="V715" s="158"/>
      <c r="W715" s="158"/>
      <c r="X715" s="158"/>
      <c r="Y715" s="158"/>
      <c r="Z715" s="147"/>
      <c r="AA715" s="147"/>
      <c r="AB715" s="147"/>
      <c r="AC715" s="147"/>
      <c r="AD715" s="147"/>
      <c r="AE715" s="147"/>
      <c r="AF715" s="147"/>
      <c r="AG715" s="147" t="s">
        <v>201</v>
      </c>
      <c r="AH715" s="147"/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x14ac:dyDescent="0.2">
      <c r="A716" s="165" t="s">
        <v>187</v>
      </c>
      <c r="B716" s="166" t="s">
        <v>155</v>
      </c>
      <c r="C716" s="181" t="s">
        <v>156</v>
      </c>
      <c r="D716" s="167"/>
      <c r="E716" s="168"/>
      <c r="F716" s="169"/>
      <c r="G716" s="169">
        <f>SUMIF(AG717:AG721,"&lt;&gt;NOR",G717:G721)</f>
        <v>0</v>
      </c>
      <c r="H716" s="169"/>
      <c r="I716" s="169">
        <f>SUM(I717:I721)</f>
        <v>0</v>
      </c>
      <c r="J716" s="169"/>
      <c r="K716" s="169">
        <f>SUM(K717:K721)</f>
        <v>0</v>
      </c>
      <c r="L716" s="169"/>
      <c r="M716" s="169">
        <f>SUM(M717:M721)</f>
        <v>0</v>
      </c>
      <c r="N716" s="168"/>
      <c r="O716" s="168">
        <f>SUM(O717:O721)</f>
        <v>0</v>
      </c>
      <c r="P716" s="168"/>
      <c r="Q716" s="168">
        <f>SUM(Q717:Q721)</f>
        <v>0</v>
      </c>
      <c r="R716" s="169"/>
      <c r="S716" s="169"/>
      <c r="T716" s="170"/>
      <c r="U716" s="164"/>
      <c r="V716" s="164">
        <f>SUM(V717:V721)</f>
        <v>68.349999999999994</v>
      </c>
      <c r="W716" s="164"/>
      <c r="X716" s="164"/>
      <c r="Y716" s="164"/>
      <c r="AG716" t="s">
        <v>188</v>
      </c>
    </row>
    <row r="717" spans="1:60" outlineLevel="1" x14ac:dyDescent="0.2">
      <c r="A717" s="172">
        <v>144</v>
      </c>
      <c r="B717" s="173" t="s">
        <v>733</v>
      </c>
      <c r="C717" s="182" t="s">
        <v>734</v>
      </c>
      <c r="D717" s="174" t="s">
        <v>226</v>
      </c>
      <c r="E717" s="175">
        <v>47.730640000000001</v>
      </c>
      <c r="F717" s="176"/>
      <c r="G717" s="177">
        <f>ROUND(E717*F717,2)</f>
        <v>0</v>
      </c>
      <c r="H717" s="176"/>
      <c r="I717" s="177">
        <f>ROUND(E717*H717,2)</f>
        <v>0</v>
      </c>
      <c r="J717" s="176"/>
      <c r="K717" s="177">
        <f>ROUND(E717*J717,2)</f>
        <v>0</v>
      </c>
      <c r="L717" s="177">
        <v>21</v>
      </c>
      <c r="M717" s="177">
        <f>G717*(1+L717/100)</f>
        <v>0</v>
      </c>
      <c r="N717" s="175">
        <v>0</v>
      </c>
      <c r="O717" s="175">
        <f>ROUND(E717*N717,2)</f>
        <v>0</v>
      </c>
      <c r="P717" s="175">
        <v>0</v>
      </c>
      <c r="Q717" s="175">
        <f>ROUND(E717*P717,2)</f>
        <v>0</v>
      </c>
      <c r="R717" s="177" t="s">
        <v>474</v>
      </c>
      <c r="S717" s="177" t="s">
        <v>193</v>
      </c>
      <c r="T717" s="178" t="s">
        <v>193</v>
      </c>
      <c r="U717" s="158">
        <v>0.49</v>
      </c>
      <c r="V717" s="158">
        <f>ROUND(E717*U717,2)</f>
        <v>23.39</v>
      </c>
      <c r="W717" s="158"/>
      <c r="X717" s="158" t="s">
        <v>735</v>
      </c>
      <c r="Y717" s="158" t="s">
        <v>195</v>
      </c>
      <c r="Z717" s="147"/>
      <c r="AA717" s="147"/>
      <c r="AB717" s="147"/>
      <c r="AC717" s="147"/>
      <c r="AD717" s="147"/>
      <c r="AE717" s="147"/>
      <c r="AF717" s="147"/>
      <c r="AG717" s="147" t="s">
        <v>736</v>
      </c>
      <c r="AH717" s="147"/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2" x14ac:dyDescent="0.2">
      <c r="A718" s="154"/>
      <c r="B718" s="155"/>
      <c r="C718" s="247" t="s">
        <v>737</v>
      </c>
      <c r="D718" s="248"/>
      <c r="E718" s="248"/>
      <c r="F718" s="248"/>
      <c r="G718" s="248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218</v>
      </c>
      <c r="AH718" s="147"/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2" x14ac:dyDescent="0.2">
      <c r="A719" s="154"/>
      <c r="B719" s="155"/>
      <c r="C719" s="245"/>
      <c r="D719" s="246"/>
      <c r="E719" s="246"/>
      <c r="F719" s="246"/>
      <c r="G719" s="246"/>
      <c r="H719" s="158"/>
      <c r="I719" s="158"/>
      <c r="J719" s="158"/>
      <c r="K719" s="158"/>
      <c r="L719" s="158"/>
      <c r="M719" s="158"/>
      <c r="N719" s="157"/>
      <c r="O719" s="157"/>
      <c r="P719" s="157"/>
      <c r="Q719" s="157"/>
      <c r="R719" s="158"/>
      <c r="S719" s="158"/>
      <c r="T719" s="158"/>
      <c r="U719" s="158"/>
      <c r="V719" s="158"/>
      <c r="W719" s="158"/>
      <c r="X719" s="158"/>
      <c r="Y719" s="158"/>
      <c r="Z719" s="147"/>
      <c r="AA719" s="147"/>
      <c r="AB719" s="147"/>
      <c r="AC719" s="147"/>
      <c r="AD719" s="147"/>
      <c r="AE719" s="147"/>
      <c r="AF719" s="147"/>
      <c r="AG719" s="147" t="s">
        <v>201</v>
      </c>
      <c r="AH719" s="147"/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1" x14ac:dyDescent="0.2">
      <c r="A720" s="172">
        <v>145</v>
      </c>
      <c r="B720" s="173" t="s">
        <v>738</v>
      </c>
      <c r="C720" s="182" t="s">
        <v>739</v>
      </c>
      <c r="D720" s="174" t="s">
        <v>226</v>
      </c>
      <c r="E720" s="175">
        <v>47.730640000000001</v>
      </c>
      <c r="F720" s="176"/>
      <c r="G720" s="177">
        <f>ROUND(E720*F720,2)</f>
        <v>0</v>
      </c>
      <c r="H720" s="176"/>
      <c r="I720" s="177">
        <f>ROUND(E720*H720,2)</f>
        <v>0</v>
      </c>
      <c r="J720" s="176"/>
      <c r="K720" s="177">
        <f>ROUND(E720*J720,2)</f>
        <v>0</v>
      </c>
      <c r="L720" s="177">
        <v>21</v>
      </c>
      <c r="M720" s="177">
        <f>G720*(1+L720/100)</f>
        <v>0</v>
      </c>
      <c r="N720" s="175">
        <v>0</v>
      </c>
      <c r="O720" s="175">
        <f>ROUND(E720*N720,2)</f>
        <v>0</v>
      </c>
      <c r="P720" s="175">
        <v>0</v>
      </c>
      <c r="Q720" s="175">
        <f>ROUND(E720*P720,2)</f>
        <v>0</v>
      </c>
      <c r="R720" s="177" t="s">
        <v>474</v>
      </c>
      <c r="S720" s="177" t="s">
        <v>193</v>
      </c>
      <c r="T720" s="178" t="s">
        <v>193</v>
      </c>
      <c r="U720" s="158">
        <v>0.94199999999999995</v>
      </c>
      <c r="V720" s="158">
        <f>ROUND(E720*U720,2)</f>
        <v>44.96</v>
      </c>
      <c r="W720" s="158"/>
      <c r="X720" s="158" t="s">
        <v>735</v>
      </c>
      <c r="Y720" s="158" t="s">
        <v>195</v>
      </c>
      <c r="Z720" s="147"/>
      <c r="AA720" s="147"/>
      <c r="AB720" s="147"/>
      <c r="AC720" s="147"/>
      <c r="AD720" s="147"/>
      <c r="AE720" s="147"/>
      <c r="AF720" s="147"/>
      <c r="AG720" s="147" t="s">
        <v>736</v>
      </c>
      <c r="AH720" s="147"/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2" x14ac:dyDescent="0.2">
      <c r="A721" s="154"/>
      <c r="B721" s="155"/>
      <c r="C721" s="249"/>
      <c r="D721" s="250"/>
      <c r="E721" s="250"/>
      <c r="F721" s="250"/>
      <c r="G721" s="250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201</v>
      </c>
      <c r="AH721" s="147"/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x14ac:dyDescent="0.2">
      <c r="A722" s="165" t="s">
        <v>187</v>
      </c>
      <c r="B722" s="166" t="s">
        <v>158</v>
      </c>
      <c r="C722" s="181" t="s">
        <v>27</v>
      </c>
      <c r="D722" s="167"/>
      <c r="E722" s="168"/>
      <c r="F722" s="169"/>
      <c r="G722" s="169">
        <f>SUMIF(AG723:AG730,"&lt;&gt;NOR",G723:G730)</f>
        <v>0</v>
      </c>
      <c r="H722" s="169"/>
      <c r="I722" s="169">
        <f>SUM(I723:I730)</f>
        <v>0</v>
      </c>
      <c r="J722" s="169"/>
      <c r="K722" s="169">
        <f>SUM(K723:K730)</f>
        <v>0</v>
      </c>
      <c r="L722" s="169"/>
      <c r="M722" s="169">
        <f>SUM(M723:M730)</f>
        <v>0</v>
      </c>
      <c r="N722" s="168"/>
      <c r="O722" s="168">
        <f>SUM(O723:O730)</f>
        <v>0</v>
      </c>
      <c r="P722" s="168"/>
      <c r="Q722" s="168">
        <f>SUM(Q723:Q730)</f>
        <v>0</v>
      </c>
      <c r="R722" s="169"/>
      <c r="S722" s="169"/>
      <c r="T722" s="170"/>
      <c r="U722" s="164"/>
      <c r="V722" s="164">
        <f>SUM(V723:V730)</f>
        <v>0</v>
      </c>
      <c r="W722" s="164"/>
      <c r="X722" s="164"/>
      <c r="Y722" s="164"/>
      <c r="AG722" t="s">
        <v>188</v>
      </c>
    </row>
    <row r="723" spans="1:60" outlineLevel="1" x14ac:dyDescent="0.2">
      <c r="A723" s="172">
        <v>146</v>
      </c>
      <c r="B723" s="173" t="s">
        <v>740</v>
      </c>
      <c r="C723" s="182" t="s">
        <v>741</v>
      </c>
      <c r="D723" s="174" t="s">
        <v>742</v>
      </c>
      <c r="E723" s="175">
        <v>1</v>
      </c>
      <c r="F723" s="176"/>
      <c r="G723" s="177">
        <f>ROUND(E723*F723,2)</f>
        <v>0</v>
      </c>
      <c r="H723" s="176"/>
      <c r="I723" s="177">
        <f>ROUND(E723*H723,2)</f>
        <v>0</v>
      </c>
      <c r="J723" s="176"/>
      <c r="K723" s="177">
        <f>ROUND(E723*J723,2)</f>
        <v>0</v>
      </c>
      <c r="L723" s="177">
        <v>21</v>
      </c>
      <c r="M723" s="177">
        <f>G723*(1+L723/100)</f>
        <v>0</v>
      </c>
      <c r="N723" s="175">
        <v>0</v>
      </c>
      <c r="O723" s="175">
        <f>ROUND(E723*N723,2)</f>
        <v>0</v>
      </c>
      <c r="P723" s="175">
        <v>0</v>
      </c>
      <c r="Q723" s="175">
        <f>ROUND(E723*P723,2)</f>
        <v>0</v>
      </c>
      <c r="R723" s="177"/>
      <c r="S723" s="177" t="s">
        <v>193</v>
      </c>
      <c r="T723" s="178" t="s">
        <v>257</v>
      </c>
      <c r="U723" s="158">
        <v>0</v>
      </c>
      <c r="V723" s="158">
        <f>ROUND(E723*U723,2)</f>
        <v>0</v>
      </c>
      <c r="W723" s="158"/>
      <c r="X723" s="158" t="s">
        <v>743</v>
      </c>
      <c r="Y723" s="158" t="s">
        <v>195</v>
      </c>
      <c r="Z723" s="147"/>
      <c r="AA723" s="147"/>
      <c r="AB723" s="147"/>
      <c r="AC723" s="147"/>
      <c r="AD723" s="147"/>
      <c r="AE723" s="147"/>
      <c r="AF723" s="147"/>
      <c r="AG723" s="147" t="s">
        <v>744</v>
      </c>
      <c r="AH723" s="147"/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ht="22.5" outlineLevel="2" x14ac:dyDescent="0.2">
      <c r="A724" s="154"/>
      <c r="B724" s="155"/>
      <c r="C724" s="247" t="s">
        <v>745</v>
      </c>
      <c r="D724" s="248"/>
      <c r="E724" s="248"/>
      <c r="F724" s="248"/>
      <c r="G724" s="248"/>
      <c r="H724" s="158"/>
      <c r="I724" s="158"/>
      <c r="J724" s="158"/>
      <c r="K724" s="158"/>
      <c r="L724" s="158"/>
      <c r="M724" s="158"/>
      <c r="N724" s="157"/>
      <c r="O724" s="157"/>
      <c r="P724" s="157"/>
      <c r="Q724" s="157"/>
      <c r="R724" s="158"/>
      <c r="S724" s="158"/>
      <c r="T724" s="158"/>
      <c r="U724" s="158"/>
      <c r="V724" s="158"/>
      <c r="W724" s="158"/>
      <c r="X724" s="158"/>
      <c r="Y724" s="158"/>
      <c r="Z724" s="147"/>
      <c r="AA724" s="147"/>
      <c r="AB724" s="147"/>
      <c r="AC724" s="147"/>
      <c r="AD724" s="147"/>
      <c r="AE724" s="147"/>
      <c r="AF724" s="147"/>
      <c r="AG724" s="147" t="s">
        <v>218</v>
      </c>
      <c r="AH724" s="147"/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79" t="str">
        <f>C724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724" s="147"/>
      <c r="BC724" s="147"/>
      <c r="BD724" s="147"/>
      <c r="BE724" s="147"/>
      <c r="BF724" s="147"/>
      <c r="BG724" s="147"/>
      <c r="BH724" s="147"/>
    </row>
    <row r="725" spans="1:60" outlineLevel="2" x14ac:dyDescent="0.2">
      <c r="A725" s="154"/>
      <c r="B725" s="155"/>
      <c r="C725" s="245"/>
      <c r="D725" s="246"/>
      <c r="E725" s="246"/>
      <c r="F725" s="246"/>
      <c r="G725" s="246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201</v>
      </c>
      <c r="AH725" s="147"/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1" x14ac:dyDescent="0.2">
      <c r="A726" s="172">
        <v>147</v>
      </c>
      <c r="B726" s="173" t="s">
        <v>746</v>
      </c>
      <c r="C726" s="182" t="s">
        <v>747</v>
      </c>
      <c r="D726" s="174" t="s">
        <v>742</v>
      </c>
      <c r="E726" s="175">
        <v>1</v>
      </c>
      <c r="F726" s="176"/>
      <c r="G726" s="177">
        <f>ROUND(E726*F726,2)</f>
        <v>0</v>
      </c>
      <c r="H726" s="176"/>
      <c r="I726" s="177">
        <f>ROUND(E726*H726,2)</f>
        <v>0</v>
      </c>
      <c r="J726" s="176"/>
      <c r="K726" s="177">
        <f>ROUND(E726*J726,2)</f>
        <v>0</v>
      </c>
      <c r="L726" s="177">
        <v>21</v>
      </c>
      <c r="M726" s="177">
        <f>G726*(1+L726/100)</f>
        <v>0</v>
      </c>
      <c r="N726" s="175">
        <v>0</v>
      </c>
      <c r="O726" s="175">
        <f>ROUND(E726*N726,2)</f>
        <v>0</v>
      </c>
      <c r="P726" s="175">
        <v>0</v>
      </c>
      <c r="Q726" s="175">
        <f>ROUND(E726*P726,2)</f>
        <v>0</v>
      </c>
      <c r="R726" s="177"/>
      <c r="S726" s="177" t="s">
        <v>193</v>
      </c>
      <c r="T726" s="178" t="s">
        <v>257</v>
      </c>
      <c r="U726" s="158">
        <v>0</v>
      </c>
      <c r="V726" s="158">
        <f>ROUND(E726*U726,2)</f>
        <v>0</v>
      </c>
      <c r="W726" s="158"/>
      <c r="X726" s="158" t="s">
        <v>743</v>
      </c>
      <c r="Y726" s="158" t="s">
        <v>195</v>
      </c>
      <c r="Z726" s="147"/>
      <c r="AA726" s="147"/>
      <c r="AB726" s="147"/>
      <c r="AC726" s="147"/>
      <c r="AD726" s="147"/>
      <c r="AE726" s="147"/>
      <c r="AF726" s="147"/>
      <c r="AG726" s="147" t="s">
        <v>748</v>
      </c>
      <c r="AH726" s="147"/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2" x14ac:dyDescent="0.2">
      <c r="A727" s="154"/>
      <c r="B727" s="155"/>
      <c r="C727" s="247" t="s">
        <v>749</v>
      </c>
      <c r="D727" s="248"/>
      <c r="E727" s="248"/>
      <c r="F727" s="248"/>
      <c r="G727" s="248"/>
      <c r="H727" s="158"/>
      <c r="I727" s="158"/>
      <c r="J727" s="158"/>
      <c r="K727" s="158"/>
      <c r="L727" s="158"/>
      <c r="M727" s="158"/>
      <c r="N727" s="157"/>
      <c r="O727" s="157"/>
      <c r="P727" s="157"/>
      <c r="Q727" s="157"/>
      <c r="R727" s="158"/>
      <c r="S727" s="158"/>
      <c r="T727" s="158"/>
      <c r="U727" s="158"/>
      <c r="V727" s="158"/>
      <c r="W727" s="158"/>
      <c r="X727" s="158"/>
      <c r="Y727" s="158"/>
      <c r="Z727" s="147"/>
      <c r="AA727" s="147"/>
      <c r="AB727" s="147"/>
      <c r="AC727" s="147"/>
      <c r="AD727" s="147"/>
      <c r="AE727" s="147"/>
      <c r="AF727" s="147"/>
      <c r="AG727" s="147" t="s">
        <v>218</v>
      </c>
      <c r="AH727" s="147"/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2" x14ac:dyDescent="0.2">
      <c r="A728" s="154"/>
      <c r="B728" s="155"/>
      <c r="C728" s="245"/>
      <c r="D728" s="246"/>
      <c r="E728" s="246"/>
      <c r="F728" s="246"/>
      <c r="G728" s="246"/>
      <c r="H728" s="158"/>
      <c r="I728" s="158"/>
      <c r="J728" s="158"/>
      <c r="K728" s="158"/>
      <c r="L728" s="158"/>
      <c r="M728" s="158"/>
      <c r="N728" s="157"/>
      <c r="O728" s="157"/>
      <c r="P728" s="157"/>
      <c r="Q728" s="157"/>
      <c r="R728" s="158"/>
      <c r="S728" s="158"/>
      <c r="T728" s="158"/>
      <c r="U728" s="158"/>
      <c r="V728" s="158"/>
      <c r="W728" s="158"/>
      <c r="X728" s="158"/>
      <c r="Y728" s="158"/>
      <c r="Z728" s="147"/>
      <c r="AA728" s="147"/>
      <c r="AB728" s="147"/>
      <c r="AC728" s="147"/>
      <c r="AD728" s="147"/>
      <c r="AE728" s="147"/>
      <c r="AF728" s="147"/>
      <c r="AG728" s="147" t="s">
        <v>201</v>
      </c>
      <c r="AH728" s="147"/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1" x14ac:dyDescent="0.2">
      <c r="A729" s="172">
        <v>148</v>
      </c>
      <c r="B729" s="173" t="s">
        <v>750</v>
      </c>
      <c r="C729" s="182" t="s">
        <v>751</v>
      </c>
      <c r="D729" s="174" t="s">
        <v>641</v>
      </c>
      <c r="E729" s="175">
        <v>1</v>
      </c>
      <c r="F729" s="176"/>
      <c r="G729" s="177">
        <f>ROUND(E729*F729,2)</f>
        <v>0</v>
      </c>
      <c r="H729" s="176"/>
      <c r="I729" s="177">
        <f>ROUND(E729*H729,2)</f>
        <v>0</v>
      </c>
      <c r="J729" s="176"/>
      <c r="K729" s="177">
        <f>ROUND(E729*J729,2)</f>
        <v>0</v>
      </c>
      <c r="L729" s="177">
        <v>21</v>
      </c>
      <c r="M729" s="177">
        <f>G729*(1+L729/100)</f>
        <v>0</v>
      </c>
      <c r="N729" s="175">
        <v>0</v>
      </c>
      <c r="O729" s="175">
        <f>ROUND(E729*N729,2)</f>
        <v>0</v>
      </c>
      <c r="P729" s="175">
        <v>0</v>
      </c>
      <c r="Q729" s="175">
        <f>ROUND(E729*P729,2)</f>
        <v>0</v>
      </c>
      <c r="R729" s="177"/>
      <c r="S729" s="177" t="s">
        <v>256</v>
      </c>
      <c r="T729" s="178" t="s">
        <v>257</v>
      </c>
      <c r="U729" s="158">
        <v>0</v>
      </c>
      <c r="V729" s="158">
        <f>ROUND(E729*U729,2)</f>
        <v>0</v>
      </c>
      <c r="W729" s="158"/>
      <c r="X729" s="158" t="s">
        <v>743</v>
      </c>
      <c r="Y729" s="158" t="s">
        <v>195</v>
      </c>
      <c r="Z729" s="147"/>
      <c r="AA729" s="147"/>
      <c r="AB729" s="147"/>
      <c r="AC729" s="147"/>
      <c r="AD729" s="147"/>
      <c r="AE729" s="147"/>
      <c r="AF729" s="147"/>
      <c r="AG729" s="147" t="s">
        <v>748</v>
      </c>
      <c r="AH729" s="147"/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2" x14ac:dyDescent="0.2">
      <c r="A730" s="154"/>
      <c r="B730" s="155"/>
      <c r="C730" s="249"/>
      <c r="D730" s="250"/>
      <c r="E730" s="250"/>
      <c r="F730" s="250"/>
      <c r="G730" s="250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201</v>
      </c>
      <c r="AH730" s="147"/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x14ac:dyDescent="0.2">
      <c r="A731" s="165" t="s">
        <v>187</v>
      </c>
      <c r="B731" s="166" t="s">
        <v>159</v>
      </c>
      <c r="C731" s="181" t="s">
        <v>28</v>
      </c>
      <c r="D731" s="167"/>
      <c r="E731" s="168"/>
      <c r="F731" s="169"/>
      <c r="G731" s="169">
        <f>SUMIF(AG732:AG745,"&lt;&gt;NOR",G732:G745)</f>
        <v>0</v>
      </c>
      <c r="H731" s="169"/>
      <c r="I731" s="169">
        <f>SUM(I732:I745)</f>
        <v>0</v>
      </c>
      <c r="J731" s="169"/>
      <c r="K731" s="169">
        <f>SUM(K732:K745)</f>
        <v>0</v>
      </c>
      <c r="L731" s="169"/>
      <c r="M731" s="169">
        <f>SUM(M732:M745)</f>
        <v>0</v>
      </c>
      <c r="N731" s="168"/>
      <c r="O731" s="168">
        <f>SUM(O732:O745)</f>
        <v>0</v>
      </c>
      <c r="P731" s="168"/>
      <c r="Q731" s="168">
        <f>SUM(Q732:Q745)</f>
        <v>0</v>
      </c>
      <c r="R731" s="169"/>
      <c r="S731" s="169"/>
      <c r="T731" s="170"/>
      <c r="U731" s="164"/>
      <c r="V731" s="164">
        <f>SUM(V732:V745)</f>
        <v>0</v>
      </c>
      <c r="W731" s="164"/>
      <c r="X731" s="164"/>
      <c r="Y731" s="164"/>
      <c r="AG731" t="s">
        <v>188</v>
      </c>
    </row>
    <row r="732" spans="1:60" ht="22.5" outlineLevel="1" x14ac:dyDescent="0.2">
      <c r="A732" s="172">
        <v>149</v>
      </c>
      <c r="B732" s="173" t="s">
        <v>752</v>
      </c>
      <c r="C732" s="182" t="s">
        <v>753</v>
      </c>
      <c r="D732" s="174" t="s">
        <v>296</v>
      </c>
      <c r="E732" s="175">
        <v>1</v>
      </c>
      <c r="F732" s="176"/>
      <c r="G732" s="177">
        <f>ROUND(E732*F732,2)</f>
        <v>0</v>
      </c>
      <c r="H732" s="176"/>
      <c r="I732" s="177">
        <f>ROUND(E732*H732,2)</f>
        <v>0</v>
      </c>
      <c r="J732" s="176"/>
      <c r="K732" s="177">
        <f>ROUND(E732*J732,2)</f>
        <v>0</v>
      </c>
      <c r="L732" s="177">
        <v>21</v>
      </c>
      <c r="M732" s="177">
        <f>G732*(1+L732/100)</f>
        <v>0</v>
      </c>
      <c r="N732" s="175">
        <v>0</v>
      </c>
      <c r="O732" s="175">
        <f>ROUND(E732*N732,2)</f>
        <v>0</v>
      </c>
      <c r="P732" s="175">
        <v>0</v>
      </c>
      <c r="Q732" s="175">
        <f>ROUND(E732*P732,2)</f>
        <v>0</v>
      </c>
      <c r="R732" s="177"/>
      <c r="S732" s="177" t="s">
        <v>256</v>
      </c>
      <c r="T732" s="178" t="s">
        <v>257</v>
      </c>
      <c r="U732" s="158">
        <v>0</v>
      </c>
      <c r="V732" s="158">
        <f>ROUND(E732*U732,2)</f>
        <v>0</v>
      </c>
      <c r="W732" s="158"/>
      <c r="X732" s="158" t="s">
        <v>194</v>
      </c>
      <c r="Y732" s="158" t="s">
        <v>195</v>
      </c>
      <c r="Z732" s="147"/>
      <c r="AA732" s="147"/>
      <c r="AB732" s="147"/>
      <c r="AC732" s="147"/>
      <c r="AD732" s="147"/>
      <c r="AE732" s="147"/>
      <c r="AF732" s="147"/>
      <c r="AG732" s="147" t="s">
        <v>196</v>
      </c>
      <c r="AH732" s="147"/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2" x14ac:dyDescent="0.2">
      <c r="A733" s="154"/>
      <c r="B733" s="155"/>
      <c r="C733" s="249"/>
      <c r="D733" s="250"/>
      <c r="E733" s="250"/>
      <c r="F733" s="250"/>
      <c r="G733" s="250"/>
      <c r="H733" s="158"/>
      <c r="I733" s="158"/>
      <c r="J733" s="158"/>
      <c r="K733" s="158"/>
      <c r="L733" s="158"/>
      <c r="M733" s="158"/>
      <c r="N733" s="157"/>
      <c r="O733" s="157"/>
      <c r="P733" s="157"/>
      <c r="Q733" s="157"/>
      <c r="R733" s="158"/>
      <c r="S733" s="158"/>
      <c r="T733" s="158"/>
      <c r="U733" s="158"/>
      <c r="V733" s="158"/>
      <c r="W733" s="158"/>
      <c r="X733" s="158"/>
      <c r="Y733" s="158"/>
      <c r="Z733" s="147"/>
      <c r="AA733" s="147"/>
      <c r="AB733" s="147"/>
      <c r="AC733" s="147"/>
      <c r="AD733" s="147"/>
      <c r="AE733" s="147"/>
      <c r="AF733" s="147"/>
      <c r="AG733" s="147" t="s">
        <v>201</v>
      </c>
      <c r="AH733" s="147"/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1" x14ac:dyDescent="0.2">
      <c r="A734" s="172">
        <v>150</v>
      </c>
      <c r="B734" s="173" t="s">
        <v>754</v>
      </c>
      <c r="C734" s="182" t="s">
        <v>755</v>
      </c>
      <c r="D734" s="174" t="s">
        <v>742</v>
      </c>
      <c r="E734" s="175">
        <v>1</v>
      </c>
      <c r="F734" s="176"/>
      <c r="G734" s="177">
        <f>ROUND(E734*F734,2)</f>
        <v>0</v>
      </c>
      <c r="H734" s="176"/>
      <c r="I734" s="177">
        <f>ROUND(E734*H734,2)</f>
        <v>0</v>
      </c>
      <c r="J734" s="176"/>
      <c r="K734" s="177">
        <f>ROUND(E734*J734,2)</f>
        <v>0</v>
      </c>
      <c r="L734" s="177">
        <v>21</v>
      </c>
      <c r="M734" s="177">
        <f>G734*(1+L734/100)</f>
        <v>0</v>
      </c>
      <c r="N734" s="175">
        <v>0</v>
      </c>
      <c r="O734" s="175">
        <f>ROUND(E734*N734,2)</f>
        <v>0</v>
      </c>
      <c r="P734" s="175">
        <v>0</v>
      </c>
      <c r="Q734" s="175">
        <f>ROUND(E734*P734,2)</f>
        <v>0</v>
      </c>
      <c r="R734" s="177"/>
      <c r="S734" s="177" t="s">
        <v>193</v>
      </c>
      <c r="T734" s="178" t="s">
        <v>257</v>
      </c>
      <c r="U734" s="158">
        <v>0</v>
      </c>
      <c r="V734" s="158">
        <f>ROUND(E734*U734,2)</f>
        <v>0</v>
      </c>
      <c r="W734" s="158"/>
      <c r="X734" s="158" t="s">
        <v>743</v>
      </c>
      <c r="Y734" s="158" t="s">
        <v>195</v>
      </c>
      <c r="Z734" s="147"/>
      <c r="AA734" s="147"/>
      <c r="AB734" s="147"/>
      <c r="AC734" s="147"/>
      <c r="AD734" s="147"/>
      <c r="AE734" s="147"/>
      <c r="AF734" s="147"/>
      <c r="AG734" s="147" t="s">
        <v>756</v>
      </c>
      <c r="AH734" s="147"/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2" x14ac:dyDescent="0.2">
      <c r="A735" s="154"/>
      <c r="B735" s="155"/>
      <c r="C735" s="247" t="s">
        <v>757</v>
      </c>
      <c r="D735" s="248"/>
      <c r="E735" s="248"/>
      <c r="F735" s="248"/>
      <c r="G735" s="24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218</v>
      </c>
      <c r="AH735" s="147"/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2" x14ac:dyDescent="0.2">
      <c r="A736" s="154"/>
      <c r="B736" s="155"/>
      <c r="C736" s="245"/>
      <c r="D736" s="246"/>
      <c r="E736" s="246"/>
      <c r="F736" s="246"/>
      <c r="G736" s="246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201</v>
      </c>
      <c r="AH736" s="147"/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1" x14ac:dyDescent="0.2">
      <c r="A737" s="172">
        <v>151</v>
      </c>
      <c r="B737" s="173" t="s">
        <v>758</v>
      </c>
      <c r="C737" s="182" t="s">
        <v>759</v>
      </c>
      <c r="D737" s="174" t="s">
        <v>742</v>
      </c>
      <c r="E737" s="175">
        <v>1</v>
      </c>
      <c r="F737" s="176"/>
      <c r="G737" s="177">
        <f>ROUND(E737*F737,2)</f>
        <v>0</v>
      </c>
      <c r="H737" s="176"/>
      <c r="I737" s="177">
        <f>ROUND(E737*H737,2)</f>
        <v>0</v>
      </c>
      <c r="J737" s="176"/>
      <c r="K737" s="177">
        <f>ROUND(E737*J737,2)</f>
        <v>0</v>
      </c>
      <c r="L737" s="177">
        <v>21</v>
      </c>
      <c r="M737" s="177">
        <f>G737*(1+L737/100)</f>
        <v>0</v>
      </c>
      <c r="N737" s="175">
        <v>0</v>
      </c>
      <c r="O737" s="175">
        <f>ROUND(E737*N737,2)</f>
        <v>0</v>
      </c>
      <c r="P737" s="175">
        <v>0</v>
      </c>
      <c r="Q737" s="175">
        <f>ROUND(E737*P737,2)</f>
        <v>0</v>
      </c>
      <c r="R737" s="177"/>
      <c r="S737" s="177" t="s">
        <v>193</v>
      </c>
      <c r="T737" s="178" t="s">
        <v>257</v>
      </c>
      <c r="U737" s="158">
        <v>0</v>
      </c>
      <c r="V737" s="158">
        <f>ROUND(E737*U737,2)</f>
        <v>0</v>
      </c>
      <c r="W737" s="158"/>
      <c r="X737" s="158" t="s">
        <v>743</v>
      </c>
      <c r="Y737" s="158" t="s">
        <v>195</v>
      </c>
      <c r="Z737" s="147"/>
      <c r="AA737" s="147"/>
      <c r="AB737" s="147"/>
      <c r="AC737" s="147"/>
      <c r="AD737" s="147"/>
      <c r="AE737" s="147"/>
      <c r="AF737" s="147"/>
      <c r="AG737" s="147" t="s">
        <v>748</v>
      </c>
      <c r="AH737" s="147"/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2" x14ac:dyDescent="0.2">
      <c r="A738" s="154"/>
      <c r="B738" s="155"/>
      <c r="C738" s="247" t="s">
        <v>760</v>
      </c>
      <c r="D738" s="248"/>
      <c r="E738" s="248"/>
      <c r="F738" s="248"/>
      <c r="G738" s="24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218</v>
      </c>
      <c r="AH738" s="147"/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79" t="str">
        <f>C738</f>
        <v>náklady spojené s provedením všech technickými normami předepsaných zkoušek a revizí stavebních konstrukcí nebo stavebních prací.</v>
      </c>
      <c r="BB738" s="147"/>
      <c r="BC738" s="147"/>
      <c r="BD738" s="147"/>
      <c r="BE738" s="147"/>
      <c r="BF738" s="147"/>
      <c r="BG738" s="147"/>
      <c r="BH738" s="147"/>
    </row>
    <row r="739" spans="1:60" outlineLevel="2" x14ac:dyDescent="0.2">
      <c r="A739" s="154"/>
      <c r="B739" s="155"/>
      <c r="C739" s="245"/>
      <c r="D739" s="246"/>
      <c r="E739" s="246"/>
      <c r="F739" s="246"/>
      <c r="G739" s="246"/>
      <c r="H739" s="158"/>
      <c r="I739" s="158"/>
      <c r="J739" s="158"/>
      <c r="K739" s="158"/>
      <c r="L739" s="158"/>
      <c r="M739" s="158"/>
      <c r="N739" s="157"/>
      <c r="O739" s="157"/>
      <c r="P739" s="157"/>
      <c r="Q739" s="157"/>
      <c r="R739" s="158"/>
      <c r="S739" s="158"/>
      <c r="T739" s="158"/>
      <c r="U739" s="158"/>
      <c r="V739" s="158"/>
      <c r="W739" s="158"/>
      <c r="X739" s="158"/>
      <c r="Y739" s="158"/>
      <c r="Z739" s="147"/>
      <c r="AA739" s="147"/>
      <c r="AB739" s="147"/>
      <c r="AC739" s="147"/>
      <c r="AD739" s="147"/>
      <c r="AE739" s="147"/>
      <c r="AF739" s="147"/>
      <c r="AG739" s="147" t="s">
        <v>201</v>
      </c>
      <c r="AH739" s="147"/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1" x14ac:dyDescent="0.2">
      <c r="A740" s="172">
        <v>152</v>
      </c>
      <c r="B740" s="173" t="s">
        <v>761</v>
      </c>
      <c r="C740" s="182" t="s">
        <v>762</v>
      </c>
      <c r="D740" s="174" t="s">
        <v>742</v>
      </c>
      <c r="E740" s="175">
        <v>1</v>
      </c>
      <c r="F740" s="176"/>
      <c r="G740" s="177">
        <f>ROUND(E740*F740,2)</f>
        <v>0</v>
      </c>
      <c r="H740" s="176"/>
      <c r="I740" s="177">
        <f>ROUND(E740*H740,2)</f>
        <v>0</v>
      </c>
      <c r="J740" s="176"/>
      <c r="K740" s="177">
        <f>ROUND(E740*J740,2)</f>
        <v>0</v>
      </c>
      <c r="L740" s="177">
        <v>21</v>
      </c>
      <c r="M740" s="177">
        <f>G740*(1+L740/100)</f>
        <v>0</v>
      </c>
      <c r="N740" s="175">
        <v>0</v>
      </c>
      <c r="O740" s="175">
        <f>ROUND(E740*N740,2)</f>
        <v>0</v>
      </c>
      <c r="P740" s="175">
        <v>0</v>
      </c>
      <c r="Q740" s="175">
        <f>ROUND(E740*P740,2)</f>
        <v>0</v>
      </c>
      <c r="R740" s="177"/>
      <c r="S740" s="177" t="s">
        <v>193</v>
      </c>
      <c r="T740" s="178" t="s">
        <v>257</v>
      </c>
      <c r="U740" s="158">
        <v>0</v>
      </c>
      <c r="V740" s="158">
        <f>ROUND(E740*U740,2)</f>
        <v>0</v>
      </c>
      <c r="W740" s="158"/>
      <c r="X740" s="158" t="s">
        <v>743</v>
      </c>
      <c r="Y740" s="158" t="s">
        <v>195</v>
      </c>
      <c r="Z740" s="147"/>
      <c r="AA740" s="147"/>
      <c r="AB740" s="147"/>
      <c r="AC740" s="147"/>
      <c r="AD740" s="147"/>
      <c r="AE740" s="147"/>
      <c r="AF740" s="147"/>
      <c r="AG740" s="147" t="s">
        <v>756</v>
      </c>
      <c r="AH740" s="147"/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2" x14ac:dyDescent="0.2">
      <c r="A741" s="154"/>
      <c r="B741" s="155"/>
      <c r="C741" s="247" t="s">
        <v>763</v>
      </c>
      <c r="D741" s="248"/>
      <c r="E741" s="248"/>
      <c r="F741" s="248"/>
      <c r="G741" s="24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218</v>
      </c>
      <c r="AH741" s="147"/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79" t="str">
        <f>C741</f>
        <v>Náklady na vyhotovení dokumentace skutečného provedení stavby a její předání objednateli v požadované formě a požadovaném počtu.</v>
      </c>
      <c r="BB741" s="147"/>
      <c r="BC741" s="147"/>
      <c r="BD741" s="147"/>
      <c r="BE741" s="147"/>
      <c r="BF741" s="147"/>
      <c r="BG741" s="147"/>
      <c r="BH741" s="147"/>
    </row>
    <row r="742" spans="1:60" outlineLevel="2" x14ac:dyDescent="0.2">
      <c r="A742" s="154"/>
      <c r="B742" s="155"/>
      <c r="C742" s="245"/>
      <c r="D742" s="246"/>
      <c r="E742" s="246"/>
      <c r="F742" s="246"/>
      <c r="G742" s="246"/>
      <c r="H742" s="158"/>
      <c r="I742" s="158"/>
      <c r="J742" s="158"/>
      <c r="K742" s="158"/>
      <c r="L742" s="158"/>
      <c r="M742" s="158"/>
      <c r="N742" s="157"/>
      <c r="O742" s="157"/>
      <c r="P742" s="157"/>
      <c r="Q742" s="157"/>
      <c r="R742" s="158"/>
      <c r="S742" s="158"/>
      <c r="T742" s="158"/>
      <c r="U742" s="158"/>
      <c r="V742" s="158"/>
      <c r="W742" s="158"/>
      <c r="X742" s="158"/>
      <c r="Y742" s="158"/>
      <c r="Z742" s="147"/>
      <c r="AA742" s="147"/>
      <c r="AB742" s="147"/>
      <c r="AC742" s="147"/>
      <c r="AD742" s="147"/>
      <c r="AE742" s="147"/>
      <c r="AF742" s="147"/>
      <c r="AG742" s="147" t="s">
        <v>201</v>
      </c>
      <c r="AH742" s="147"/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1" x14ac:dyDescent="0.2">
      <c r="A743" s="172">
        <v>153</v>
      </c>
      <c r="B743" s="173" t="s">
        <v>764</v>
      </c>
      <c r="C743" s="182" t="s">
        <v>765</v>
      </c>
      <c r="D743" s="174" t="s">
        <v>742</v>
      </c>
      <c r="E743" s="175">
        <v>1</v>
      </c>
      <c r="F743" s="176"/>
      <c r="G743" s="177">
        <f>ROUND(E743*F743,2)</f>
        <v>0</v>
      </c>
      <c r="H743" s="176"/>
      <c r="I743" s="177">
        <f>ROUND(E743*H743,2)</f>
        <v>0</v>
      </c>
      <c r="J743" s="176"/>
      <c r="K743" s="177">
        <f>ROUND(E743*J743,2)</f>
        <v>0</v>
      </c>
      <c r="L743" s="177">
        <v>21</v>
      </c>
      <c r="M743" s="177">
        <f>G743*(1+L743/100)</f>
        <v>0</v>
      </c>
      <c r="N743" s="175">
        <v>0</v>
      </c>
      <c r="O743" s="175">
        <f>ROUND(E743*N743,2)</f>
        <v>0</v>
      </c>
      <c r="P743" s="175">
        <v>0</v>
      </c>
      <c r="Q743" s="175">
        <f>ROUND(E743*P743,2)</f>
        <v>0</v>
      </c>
      <c r="R743" s="177"/>
      <c r="S743" s="177" t="s">
        <v>256</v>
      </c>
      <c r="T743" s="178" t="s">
        <v>257</v>
      </c>
      <c r="U743" s="158">
        <v>0</v>
      </c>
      <c r="V743" s="158">
        <f>ROUND(E743*U743,2)</f>
        <v>0</v>
      </c>
      <c r="W743" s="158"/>
      <c r="X743" s="158" t="s">
        <v>743</v>
      </c>
      <c r="Y743" s="158" t="s">
        <v>195</v>
      </c>
      <c r="Z743" s="147"/>
      <c r="AA743" s="147"/>
      <c r="AB743" s="147"/>
      <c r="AC743" s="147"/>
      <c r="AD743" s="147"/>
      <c r="AE743" s="147"/>
      <c r="AF743" s="147"/>
      <c r="AG743" s="147" t="s">
        <v>756</v>
      </c>
      <c r="AH743" s="147"/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2" x14ac:dyDescent="0.2">
      <c r="A744" s="154"/>
      <c r="B744" s="155"/>
      <c r="C744" s="247" t="s">
        <v>766</v>
      </c>
      <c r="D744" s="248"/>
      <c r="E744" s="248"/>
      <c r="F744" s="248"/>
      <c r="G744" s="24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218</v>
      </c>
      <c r="AH744" s="147"/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79" t="str">
        <f>C744</f>
        <v>Náklady zhotovitele, které vzniknou v souvislosti s povinnostmi zhotovitele při předání a převzetí díla.</v>
      </c>
      <c r="BB744" s="147"/>
      <c r="BC744" s="147"/>
      <c r="BD744" s="147"/>
      <c r="BE744" s="147"/>
      <c r="BF744" s="147"/>
      <c r="BG744" s="147"/>
      <c r="BH744" s="147"/>
    </row>
    <row r="745" spans="1:60" outlineLevel="2" x14ac:dyDescent="0.2">
      <c r="A745" s="154"/>
      <c r="B745" s="155"/>
      <c r="C745" s="245"/>
      <c r="D745" s="246"/>
      <c r="E745" s="246"/>
      <c r="F745" s="246"/>
      <c r="G745" s="246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201</v>
      </c>
      <c r="AH745" s="147"/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x14ac:dyDescent="0.2">
      <c r="A746" s="3"/>
      <c r="B746" s="4"/>
      <c r="C746" s="186"/>
      <c r="D746" s="6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AE746">
        <v>12</v>
      </c>
      <c r="AF746">
        <v>21</v>
      </c>
      <c r="AG746" t="s">
        <v>173</v>
      </c>
    </row>
    <row r="747" spans="1:60" x14ac:dyDescent="0.2">
      <c r="A747" s="150"/>
      <c r="B747" s="151" t="s">
        <v>29</v>
      </c>
      <c r="C747" s="187"/>
      <c r="D747" s="152"/>
      <c r="E747" s="153"/>
      <c r="F747" s="153"/>
      <c r="G747" s="171">
        <f>G8+G30+G45+G91+G97+G106+G110+G139+G143+G214+G263+G275+G281+G316+G323+G328+G353+G407+G411+G458+G476+G516+G520+G525+G550+G573+G585+G593+G606+G650+G662+G713+G716+G722+G731</f>
        <v>0</v>
      </c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AE747">
        <f>SUMIF(L7:L745,AE746,G7:G745)</f>
        <v>0</v>
      </c>
      <c r="AF747">
        <f>SUMIF(L7:L745,AF746,G7:G745)</f>
        <v>0</v>
      </c>
      <c r="AG747" t="s">
        <v>767</v>
      </c>
    </row>
    <row r="748" spans="1:60" x14ac:dyDescent="0.2">
      <c r="C748" s="188"/>
      <c r="D748" s="10"/>
      <c r="AG748" t="s">
        <v>768</v>
      </c>
    </row>
    <row r="749" spans="1:60" x14ac:dyDescent="0.2">
      <c r="D749" s="10"/>
    </row>
    <row r="750" spans="1:60" x14ac:dyDescent="0.2">
      <c r="D750" s="10"/>
    </row>
    <row r="751" spans="1:60" x14ac:dyDescent="0.2">
      <c r="D751" s="10"/>
    </row>
    <row r="752" spans="1:60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R4pBQ5XgH9C1jSlR6SBx2ra1nK3LugFtTQYLWyOryrtOfhEv+DRhkbKlrt0vsOWGTmPGzXnwqS+gYFY3PcNyw==" saltValue="h+ebuHWkjhLl3cVMZ5yFDg==" spinCount="100000" sheet="1" formatRows="0"/>
  <mergeCells count="225">
    <mergeCell ref="C14:G14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0:G10"/>
    <mergeCell ref="C12:G12"/>
    <mergeCell ref="C42:G42"/>
    <mergeCell ref="C44:G44"/>
    <mergeCell ref="C47:G47"/>
    <mergeCell ref="C51:G51"/>
    <mergeCell ref="C53:G53"/>
    <mergeCell ref="C58:G58"/>
    <mergeCell ref="C27:G27"/>
    <mergeCell ref="C29:G29"/>
    <mergeCell ref="C32:G32"/>
    <mergeCell ref="C34:G34"/>
    <mergeCell ref="C36:G36"/>
    <mergeCell ref="C40:G40"/>
    <mergeCell ref="C81:G81"/>
    <mergeCell ref="C83:G83"/>
    <mergeCell ref="C85:G85"/>
    <mergeCell ref="C90:G90"/>
    <mergeCell ref="C93:G93"/>
    <mergeCell ref="C96:G96"/>
    <mergeCell ref="C60:G60"/>
    <mergeCell ref="C65:G65"/>
    <mergeCell ref="C68:G68"/>
    <mergeCell ref="C71:G71"/>
    <mergeCell ref="C75:G75"/>
    <mergeCell ref="C77:G77"/>
    <mergeCell ref="C119:G119"/>
    <mergeCell ref="C121:G121"/>
    <mergeCell ref="C123:G123"/>
    <mergeCell ref="C125:G125"/>
    <mergeCell ref="C126:G126"/>
    <mergeCell ref="C128:G128"/>
    <mergeCell ref="C99:G99"/>
    <mergeCell ref="C102:G102"/>
    <mergeCell ref="C105:G105"/>
    <mergeCell ref="C109:G109"/>
    <mergeCell ref="C114:G114"/>
    <mergeCell ref="C116:G116"/>
    <mergeCell ref="C145:G145"/>
    <mergeCell ref="C150:G150"/>
    <mergeCell ref="C152:G152"/>
    <mergeCell ref="C157:G157"/>
    <mergeCell ref="C159:G159"/>
    <mergeCell ref="C164:G164"/>
    <mergeCell ref="C130:G130"/>
    <mergeCell ref="C132:G132"/>
    <mergeCell ref="C134:G134"/>
    <mergeCell ref="C136:G136"/>
    <mergeCell ref="C138:G138"/>
    <mergeCell ref="C142:G142"/>
    <mergeCell ref="C191:G191"/>
    <mergeCell ref="C193:G193"/>
    <mergeCell ref="C195:G195"/>
    <mergeCell ref="C203:G203"/>
    <mergeCell ref="C213:G213"/>
    <mergeCell ref="C216:G216"/>
    <mergeCell ref="C166:G166"/>
    <mergeCell ref="C175:G175"/>
    <mergeCell ref="C177:G177"/>
    <mergeCell ref="C179:G179"/>
    <mergeCell ref="C181:G181"/>
    <mergeCell ref="C189:G189"/>
    <mergeCell ref="C254:G254"/>
    <mergeCell ref="C257:G257"/>
    <mergeCell ref="C260:G260"/>
    <mergeCell ref="C262:G262"/>
    <mergeCell ref="C267:G267"/>
    <mergeCell ref="C269:G269"/>
    <mergeCell ref="C220:G220"/>
    <mergeCell ref="C222:G222"/>
    <mergeCell ref="C233:G233"/>
    <mergeCell ref="C235:G235"/>
    <mergeCell ref="C251:G251"/>
    <mergeCell ref="C253:G253"/>
    <mergeCell ref="C288:G288"/>
    <mergeCell ref="C290:G290"/>
    <mergeCell ref="C292:G292"/>
    <mergeCell ref="C294:G294"/>
    <mergeCell ref="C296:G296"/>
    <mergeCell ref="C298:G298"/>
    <mergeCell ref="C271:G271"/>
    <mergeCell ref="C274:G274"/>
    <mergeCell ref="C277:G277"/>
    <mergeCell ref="C278:G278"/>
    <mergeCell ref="C280:G280"/>
    <mergeCell ref="C286:G286"/>
    <mergeCell ref="C312:G312"/>
    <mergeCell ref="C315:G315"/>
    <mergeCell ref="C322:G322"/>
    <mergeCell ref="C325:G325"/>
    <mergeCell ref="C327:G327"/>
    <mergeCell ref="C348:G348"/>
    <mergeCell ref="C300:G300"/>
    <mergeCell ref="C302:G302"/>
    <mergeCell ref="C304:G304"/>
    <mergeCell ref="C306:G306"/>
    <mergeCell ref="C307:G307"/>
    <mergeCell ref="C310:G310"/>
    <mergeCell ref="C370:G370"/>
    <mergeCell ref="C372:G372"/>
    <mergeCell ref="C375:G375"/>
    <mergeCell ref="C377:G377"/>
    <mergeCell ref="C379:G379"/>
    <mergeCell ref="C382:G382"/>
    <mergeCell ref="C352:G352"/>
    <mergeCell ref="C355:G355"/>
    <mergeCell ref="C362:G362"/>
    <mergeCell ref="C364:G364"/>
    <mergeCell ref="C367:G367"/>
    <mergeCell ref="C369:G369"/>
    <mergeCell ref="C410:G410"/>
    <mergeCell ref="C413:G413"/>
    <mergeCell ref="C415:G415"/>
    <mergeCell ref="C417:G417"/>
    <mergeCell ref="C419:G419"/>
    <mergeCell ref="C423:G423"/>
    <mergeCell ref="C384:G384"/>
    <mergeCell ref="C387:G387"/>
    <mergeCell ref="C389:G389"/>
    <mergeCell ref="C396:G396"/>
    <mergeCell ref="C406:G406"/>
    <mergeCell ref="C409:G409"/>
    <mergeCell ref="C447:G447"/>
    <mergeCell ref="C449:G449"/>
    <mergeCell ref="C453:G453"/>
    <mergeCell ref="C457:G457"/>
    <mergeCell ref="C461:G461"/>
    <mergeCell ref="C464:G464"/>
    <mergeCell ref="C426:G426"/>
    <mergeCell ref="C429:G429"/>
    <mergeCell ref="C433:G433"/>
    <mergeCell ref="C436:G436"/>
    <mergeCell ref="C439:G439"/>
    <mergeCell ref="C443:G443"/>
    <mergeCell ref="C489:G489"/>
    <mergeCell ref="C494:G494"/>
    <mergeCell ref="C497:G497"/>
    <mergeCell ref="C500:G500"/>
    <mergeCell ref="C503:G503"/>
    <mergeCell ref="C507:G507"/>
    <mergeCell ref="C466:G466"/>
    <mergeCell ref="C469:G469"/>
    <mergeCell ref="C475:G475"/>
    <mergeCell ref="C481:G481"/>
    <mergeCell ref="C484:G484"/>
    <mergeCell ref="C486:G486"/>
    <mergeCell ref="C534:G534"/>
    <mergeCell ref="C537:G537"/>
    <mergeCell ref="C541:G541"/>
    <mergeCell ref="C546:G546"/>
    <mergeCell ref="C548:G548"/>
    <mergeCell ref="C549:G549"/>
    <mergeCell ref="C512:G512"/>
    <mergeCell ref="C514:G514"/>
    <mergeCell ref="C515:G515"/>
    <mergeCell ref="C519:G519"/>
    <mergeCell ref="C524:G524"/>
    <mergeCell ref="C530:G530"/>
    <mergeCell ref="C566:G566"/>
    <mergeCell ref="C569:G569"/>
    <mergeCell ref="C571:G571"/>
    <mergeCell ref="C572:G572"/>
    <mergeCell ref="C576:G576"/>
    <mergeCell ref="C578:G578"/>
    <mergeCell ref="C552:G552"/>
    <mergeCell ref="C555:G555"/>
    <mergeCell ref="C558:G558"/>
    <mergeCell ref="C560:G560"/>
    <mergeCell ref="C561:G561"/>
    <mergeCell ref="C563:G563"/>
    <mergeCell ref="C596:G596"/>
    <mergeCell ref="C598:G598"/>
    <mergeCell ref="C602:G602"/>
    <mergeCell ref="C604:G604"/>
    <mergeCell ref="C605:G605"/>
    <mergeCell ref="C616:G616"/>
    <mergeCell ref="C579:G579"/>
    <mergeCell ref="C581:G581"/>
    <mergeCell ref="C583:G583"/>
    <mergeCell ref="C584:G584"/>
    <mergeCell ref="C590:G590"/>
    <mergeCell ref="C592:G592"/>
    <mergeCell ref="C649:G649"/>
    <mergeCell ref="C652:G652"/>
    <mergeCell ref="C654:G654"/>
    <mergeCell ref="C658:G658"/>
    <mergeCell ref="C660:G660"/>
    <mergeCell ref="C661:G661"/>
    <mergeCell ref="C620:G620"/>
    <mergeCell ref="C629:G629"/>
    <mergeCell ref="C632:G632"/>
    <mergeCell ref="C643:G643"/>
    <mergeCell ref="C646:G646"/>
    <mergeCell ref="C648:G648"/>
    <mergeCell ref="C721:G721"/>
    <mergeCell ref="C724:G724"/>
    <mergeCell ref="C725:G725"/>
    <mergeCell ref="C727:G727"/>
    <mergeCell ref="C728:G728"/>
    <mergeCell ref="C730:G730"/>
    <mergeCell ref="C689:G689"/>
    <mergeCell ref="C692:G692"/>
    <mergeCell ref="C712:G712"/>
    <mergeCell ref="C715:G715"/>
    <mergeCell ref="C718:G718"/>
    <mergeCell ref="C719:G719"/>
    <mergeCell ref="C742:G742"/>
    <mergeCell ref="C744:G744"/>
    <mergeCell ref="C745:G745"/>
    <mergeCell ref="C733:G733"/>
    <mergeCell ref="C735:G735"/>
    <mergeCell ref="C736:G736"/>
    <mergeCell ref="C738:G738"/>
    <mergeCell ref="C739:G739"/>
    <mergeCell ref="C741:G7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88FE3-DDDE-408D-BA1F-3AB162DF8BC2}">
  <sheetPr>
    <outlinePr summaryBelow="0"/>
  </sheetPr>
  <dimension ref="A1:BH5000"/>
  <sheetViews>
    <sheetView workbookViewId="0">
      <pane ySplit="7" topLeftCell="A40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160</v>
      </c>
      <c r="B1" s="257"/>
      <c r="C1" s="257"/>
      <c r="D1" s="257"/>
      <c r="E1" s="257"/>
      <c r="F1" s="257"/>
      <c r="G1" s="257"/>
      <c r="AG1" t="s">
        <v>161</v>
      </c>
    </row>
    <row r="2" spans="1:60" ht="24.95" customHeight="1" x14ac:dyDescent="0.2">
      <c r="A2" s="139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162</v>
      </c>
    </row>
    <row r="3" spans="1:60" ht="24.95" customHeight="1" x14ac:dyDescent="0.2">
      <c r="A3" s="139" t="s">
        <v>8</v>
      </c>
      <c r="B3" s="49" t="s">
        <v>49</v>
      </c>
      <c r="C3" s="258" t="s">
        <v>50</v>
      </c>
      <c r="D3" s="259"/>
      <c r="E3" s="259"/>
      <c r="F3" s="259"/>
      <c r="G3" s="260"/>
      <c r="AC3" s="120" t="s">
        <v>162</v>
      </c>
      <c r="AG3" t="s">
        <v>163</v>
      </c>
    </row>
    <row r="4" spans="1:60" ht="24.95" customHeight="1" x14ac:dyDescent="0.2">
      <c r="A4" s="140" t="s">
        <v>9</v>
      </c>
      <c r="B4" s="141" t="s">
        <v>47</v>
      </c>
      <c r="C4" s="261" t="s">
        <v>50</v>
      </c>
      <c r="D4" s="262"/>
      <c r="E4" s="262"/>
      <c r="F4" s="262"/>
      <c r="G4" s="263"/>
      <c r="AG4" t="s">
        <v>164</v>
      </c>
    </row>
    <row r="5" spans="1:60" x14ac:dyDescent="0.2">
      <c r="D5" s="10"/>
    </row>
    <row r="6" spans="1:60" ht="38.25" x14ac:dyDescent="0.2">
      <c r="A6" s="143" t="s">
        <v>165</v>
      </c>
      <c r="B6" s="145" t="s">
        <v>166</v>
      </c>
      <c r="C6" s="145" t="s">
        <v>167</v>
      </c>
      <c r="D6" s="144" t="s">
        <v>168</v>
      </c>
      <c r="E6" s="143" t="s">
        <v>169</v>
      </c>
      <c r="F6" s="142" t="s">
        <v>170</v>
      </c>
      <c r="G6" s="143" t="s">
        <v>29</v>
      </c>
      <c r="H6" s="146" t="s">
        <v>30</v>
      </c>
      <c r="I6" s="146" t="s">
        <v>171</v>
      </c>
      <c r="J6" s="146" t="s">
        <v>31</v>
      </c>
      <c r="K6" s="146" t="s">
        <v>172</v>
      </c>
      <c r="L6" s="146" t="s">
        <v>173</v>
      </c>
      <c r="M6" s="146" t="s">
        <v>174</v>
      </c>
      <c r="N6" s="146" t="s">
        <v>175</v>
      </c>
      <c r="O6" s="146" t="s">
        <v>176</v>
      </c>
      <c r="P6" s="146" t="s">
        <v>177</v>
      </c>
      <c r="Q6" s="146" t="s">
        <v>178</v>
      </c>
      <c r="R6" s="146" t="s">
        <v>179</v>
      </c>
      <c r="S6" s="146" t="s">
        <v>180</v>
      </c>
      <c r="T6" s="146" t="s">
        <v>181</v>
      </c>
      <c r="U6" s="146" t="s">
        <v>182</v>
      </c>
      <c r="V6" s="146" t="s">
        <v>183</v>
      </c>
      <c r="W6" s="146" t="s">
        <v>184</v>
      </c>
      <c r="X6" s="146" t="s">
        <v>185</v>
      </c>
      <c r="Y6" s="146" t="s">
        <v>186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5" t="s">
        <v>187</v>
      </c>
      <c r="B8" s="166" t="s">
        <v>83</v>
      </c>
      <c r="C8" s="181" t="s">
        <v>84</v>
      </c>
      <c r="D8" s="167"/>
      <c r="E8" s="168"/>
      <c r="F8" s="169"/>
      <c r="G8" s="169">
        <f>SUMIF(AG9:AG18,"&lt;&gt;NOR",G9:G18)</f>
        <v>0</v>
      </c>
      <c r="H8" s="169"/>
      <c r="I8" s="169">
        <f>SUM(I9:I18)</f>
        <v>0</v>
      </c>
      <c r="J8" s="169"/>
      <c r="K8" s="169">
        <f>SUM(K9:K18)</f>
        <v>0</v>
      </c>
      <c r="L8" s="169"/>
      <c r="M8" s="169">
        <f>SUM(M9:M18)</f>
        <v>0</v>
      </c>
      <c r="N8" s="168"/>
      <c r="O8" s="168">
        <f>SUM(O9:O18)</f>
        <v>6.68</v>
      </c>
      <c r="P8" s="168"/>
      <c r="Q8" s="168">
        <f>SUM(Q9:Q18)</f>
        <v>0</v>
      </c>
      <c r="R8" s="169"/>
      <c r="S8" s="169"/>
      <c r="T8" s="170"/>
      <c r="U8" s="164"/>
      <c r="V8" s="164">
        <f>SUM(V9:V18)</f>
        <v>16.660000000000004</v>
      </c>
      <c r="W8" s="164"/>
      <c r="X8" s="164"/>
      <c r="Y8" s="164"/>
      <c r="AG8" t="s">
        <v>188</v>
      </c>
    </row>
    <row r="9" spans="1:60" outlineLevel="1" x14ac:dyDescent="0.2">
      <c r="A9" s="172">
        <v>1</v>
      </c>
      <c r="B9" s="173" t="s">
        <v>202</v>
      </c>
      <c r="C9" s="182" t="s">
        <v>769</v>
      </c>
      <c r="D9" s="174" t="s">
        <v>191</v>
      </c>
      <c r="E9" s="175">
        <v>4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256</v>
      </c>
      <c r="T9" s="178" t="s">
        <v>257</v>
      </c>
      <c r="U9" s="158">
        <v>3.5329999999999999</v>
      </c>
      <c r="V9" s="158">
        <f>ROUND(E9*U9,2)</f>
        <v>14.13</v>
      </c>
      <c r="W9" s="158"/>
      <c r="X9" s="158" t="s">
        <v>194</v>
      </c>
      <c r="Y9" s="158" t="s">
        <v>195</v>
      </c>
      <c r="Z9" s="147"/>
      <c r="AA9" s="147"/>
      <c r="AB9" s="147"/>
      <c r="AC9" s="147"/>
      <c r="AD9" s="147"/>
      <c r="AE9" s="147"/>
      <c r="AF9" s="147"/>
      <c r="AG9" s="147" t="s">
        <v>770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9"/>
      <c r="D10" s="250"/>
      <c r="E10" s="250"/>
      <c r="F10" s="250"/>
      <c r="G10" s="250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2">
        <v>2</v>
      </c>
      <c r="B11" s="173" t="s">
        <v>771</v>
      </c>
      <c r="C11" s="182" t="s">
        <v>772</v>
      </c>
      <c r="D11" s="174" t="s">
        <v>191</v>
      </c>
      <c r="E11" s="175">
        <v>4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5">
        <v>0</v>
      </c>
      <c r="O11" s="175">
        <f>ROUND(E11*N11,2)</f>
        <v>0</v>
      </c>
      <c r="P11" s="175">
        <v>0</v>
      </c>
      <c r="Q11" s="175">
        <f>ROUND(E11*P11,2)</f>
        <v>0</v>
      </c>
      <c r="R11" s="177"/>
      <c r="S11" s="177" t="s">
        <v>256</v>
      </c>
      <c r="T11" s="178" t="s">
        <v>257</v>
      </c>
      <c r="U11" s="158">
        <v>0.34499999999999997</v>
      </c>
      <c r="V11" s="158">
        <f>ROUND(E11*U11,2)</f>
        <v>1.38</v>
      </c>
      <c r="W11" s="158"/>
      <c r="X11" s="158" t="s">
        <v>194</v>
      </c>
      <c r="Y11" s="158" t="s">
        <v>195</v>
      </c>
      <c r="Z11" s="147"/>
      <c r="AA11" s="147"/>
      <c r="AB11" s="147"/>
      <c r="AC11" s="147"/>
      <c r="AD11" s="147"/>
      <c r="AE11" s="147"/>
      <c r="AF11" s="147"/>
      <c r="AG11" s="147" t="s">
        <v>770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49"/>
      <c r="D12" s="250"/>
      <c r="E12" s="250"/>
      <c r="F12" s="250"/>
      <c r="G12" s="250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2">
        <v>3</v>
      </c>
      <c r="B13" s="173" t="s">
        <v>207</v>
      </c>
      <c r="C13" s="182" t="s">
        <v>773</v>
      </c>
      <c r="D13" s="174" t="s">
        <v>191</v>
      </c>
      <c r="E13" s="175">
        <v>4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5">
        <v>0</v>
      </c>
      <c r="O13" s="175">
        <f>ROUND(E13*N13,2)</f>
        <v>0</v>
      </c>
      <c r="P13" s="175">
        <v>0</v>
      </c>
      <c r="Q13" s="175">
        <f>ROUND(E13*P13,2)</f>
        <v>0</v>
      </c>
      <c r="R13" s="177"/>
      <c r="S13" s="177" t="s">
        <v>256</v>
      </c>
      <c r="T13" s="178" t="s">
        <v>257</v>
      </c>
      <c r="U13" s="158">
        <v>7.3999999999999996E-2</v>
      </c>
      <c r="V13" s="158">
        <f>ROUND(E13*U13,2)</f>
        <v>0.3</v>
      </c>
      <c r="W13" s="158"/>
      <c r="X13" s="158" t="s">
        <v>194</v>
      </c>
      <c r="Y13" s="158" t="s">
        <v>195</v>
      </c>
      <c r="Z13" s="147"/>
      <c r="AA13" s="147"/>
      <c r="AB13" s="147"/>
      <c r="AC13" s="147"/>
      <c r="AD13" s="147"/>
      <c r="AE13" s="147"/>
      <c r="AF13" s="147"/>
      <c r="AG13" s="147" t="s">
        <v>770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9"/>
      <c r="D14" s="250"/>
      <c r="E14" s="250"/>
      <c r="F14" s="250"/>
      <c r="G14" s="250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201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2">
        <v>4</v>
      </c>
      <c r="B15" s="173" t="s">
        <v>774</v>
      </c>
      <c r="C15" s="182" t="s">
        <v>775</v>
      </c>
      <c r="D15" s="174" t="s">
        <v>191</v>
      </c>
      <c r="E15" s="175">
        <v>4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21</v>
      </c>
      <c r="M15" s="177">
        <f>G15*(1+L15/100)</f>
        <v>0</v>
      </c>
      <c r="N15" s="175">
        <v>1.67</v>
      </c>
      <c r="O15" s="175">
        <f>ROUND(E15*N15,2)</f>
        <v>6.68</v>
      </c>
      <c r="P15" s="175">
        <v>0</v>
      </c>
      <c r="Q15" s="175">
        <f>ROUND(E15*P15,2)</f>
        <v>0</v>
      </c>
      <c r="R15" s="177"/>
      <c r="S15" s="177" t="s">
        <v>256</v>
      </c>
      <c r="T15" s="178" t="s">
        <v>257</v>
      </c>
      <c r="U15" s="158">
        <v>0.21299999999999999</v>
      </c>
      <c r="V15" s="158">
        <f>ROUND(E15*U15,2)</f>
        <v>0.85</v>
      </c>
      <c r="W15" s="158"/>
      <c r="X15" s="158" t="s">
        <v>194</v>
      </c>
      <c r="Y15" s="158" t="s">
        <v>195</v>
      </c>
      <c r="Z15" s="147"/>
      <c r="AA15" s="147"/>
      <c r="AB15" s="147"/>
      <c r="AC15" s="147"/>
      <c r="AD15" s="147"/>
      <c r="AE15" s="147"/>
      <c r="AF15" s="147"/>
      <c r="AG15" s="147" t="s">
        <v>770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49"/>
      <c r="D16" s="250"/>
      <c r="E16" s="250"/>
      <c r="F16" s="250"/>
      <c r="G16" s="250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2">
        <v>5</v>
      </c>
      <c r="B17" s="173" t="s">
        <v>776</v>
      </c>
      <c r="C17" s="182" t="s">
        <v>777</v>
      </c>
      <c r="D17" s="174" t="s">
        <v>226</v>
      </c>
      <c r="E17" s="175">
        <v>7.6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21</v>
      </c>
      <c r="M17" s="177">
        <f>G17*(1+L17/100)</f>
        <v>0</v>
      </c>
      <c r="N17" s="175">
        <v>0</v>
      </c>
      <c r="O17" s="175">
        <f>ROUND(E17*N17,2)</f>
        <v>0</v>
      </c>
      <c r="P17" s="175">
        <v>0</v>
      </c>
      <c r="Q17" s="175">
        <f>ROUND(E17*P17,2)</f>
        <v>0</v>
      </c>
      <c r="R17" s="177"/>
      <c r="S17" s="177" t="s">
        <v>256</v>
      </c>
      <c r="T17" s="178" t="s">
        <v>257</v>
      </c>
      <c r="U17" s="158">
        <v>0</v>
      </c>
      <c r="V17" s="158">
        <f>ROUND(E17*U17,2)</f>
        <v>0</v>
      </c>
      <c r="W17" s="158"/>
      <c r="X17" s="158" t="s">
        <v>194</v>
      </c>
      <c r="Y17" s="158" t="s">
        <v>195</v>
      </c>
      <c r="Z17" s="147"/>
      <c r="AA17" s="147"/>
      <c r="AB17" s="147"/>
      <c r="AC17" s="147"/>
      <c r="AD17" s="147"/>
      <c r="AE17" s="147"/>
      <c r="AF17" s="147"/>
      <c r="AG17" s="147" t="s">
        <v>770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49"/>
      <c r="D18" s="250"/>
      <c r="E18" s="250"/>
      <c r="F18" s="250"/>
      <c r="G18" s="250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201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">
      <c r="A19" s="165" t="s">
        <v>187</v>
      </c>
      <c r="B19" s="166" t="s">
        <v>85</v>
      </c>
      <c r="C19" s="181" t="s">
        <v>86</v>
      </c>
      <c r="D19" s="167"/>
      <c r="E19" s="168"/>
      <c r="F19" s="169"/>
      <c r="G19" s="169">
        <f>SUMIF(AG20:AG21,"&lt;&gt;NOR",G20:G21)</f>
        <v>0</v>
      </c>
      <c r="H19" s="169"/>
      <c r="I19" s="169">
        <f>SUM(I20:I21)</f>
        <v>0</v>
      </c>
      <c r="J19" s="169"/>
      <c r="K19" s="169">
        <f>SUM(K20:K21)</f>
        <v>0</v>
      </c>
      <c r="L19" s="169"/>
      <c r="M19" s="169">
        <f>SUM(M20:M21)</f>
        <v>0</v>
      </c>
      <c r="N19" s="168"/>
      <c r="O19" s="168">
        <f>SUM(O20:O21)</f>
        <v>0</v>
      </c>
      <c r="P19" s="168"/>
      <c r="Q19" s="168">
        <f>SUM(Q20:Q21)</f>
        <v>0</v>
      </c>
      <c r="R19" s="169"/>
      <c r="S19" s="169"/>
      <c r="T19" s="170"/>
      <c r="U19" s="164"/>
      <c r="V19" s="164">
        <f>SUM(V20:V21)</f>
        <v>0</v>
      </c>
      <c r="W19" s="164"/>
      <c r="X19" s="164"/>
      <c r="Y19" s="164"/>
      <c r="AG19" t="s">
        <v>188</v>
      </c>
    </row>
    <row r="20" spans="1:60" outlineLevel="1" x14ac:dyDescent="0.2">
      <c r="A20" s="172">
        <v>6</v>
      </c>
      <c r="B20" s="173" t="s">
        <v>83</v>
      </c>
      <c r="C20" s="182" t="s">
        <v>778</v>
      </c>
      <c r="D20" s="174" t="s">
        <v>446</v>
      </c>
      <c r="E20" s="175">
        <v>8</v>
      </c>
      <c r="F20" s="176"/>
      <c r="G20" s="177">
        <f>ROUND(E20*F20,2)</f>
        <v>0</v>
      </c>
      <c r="H20" s="176"/>
      <c r="I20" s="177">
        <f>ROUND(E20*H20,2)</f>
        <v>0</v>
      </c>
      <c r="J20" s="176"/>
      <c r="K20" s="177">
        <f>ROUND(E20*J20,2)</f>
        <v>0</v>
      </c>
      <c r="L20" s="177">
        <v>21</v>
      </c>
      <c r="M20" s="177">
        <f>G20*(1+L20/100)</f>
        <v>0</v>
      </c>
      <c r="N20" s="175">
        <v>0</v>
      </c>
      <c r="O20" s="175">
        <f>ROUND(E20*N20,2)</f>
        <v>0</v>
      </c>
      <c r="P20" s="175">
        <v>0</v>
      </c>
      <c r="Q20" s="175">
        <f>ROUND(E20*P20,2)</f>
        <v>0</v>
      </c>
      <c r="R20" s="177"/>
      <c r="S20" s="177" t="s">
        <v>256</v>
      </c>
      <c r="T20" s="178" t="s">
        <v>257</v>
      </c>
      <c r="U20" s="158">
        <v>0</v>
      </c>
      <c r="V20" s="158">
        <f>ROUND(E20*U20,2)</f>
        <v>0</v>
      </c>
      <c r="W20" s="158"/>
      <c r="X20" s="158" t="s">
        <v>194</v>
      </c>
      <c r="Y20" s="158" t="s">
        <v>195</v>
      </c>
      <c r="Z20" s="147"/>
      <c r="AA20" s="147"/>
      <c r="AB20" s="147"/>
      <c r="AC20" s="147"/>
      <c r="AD20" s="147"/>
      <c r="AE20" s="147"/>
      <c r="AF20" s="147"/>
      <c r="AG20" s="147" t="s">
        <v>770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49"/>
      <c r="D21" s="250"/>
      <c r="E21" s="250"/>
      <c r="F21" s="250"/>
      <c r="G21" s="250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201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65" t="s">
        <v>187</v>
      </c>
      <c r="B22" s="166" t="s">
        <v>93</v>
      </c>
      <c r="C22" s="181" t="s">
        <v>94</v>
      </c>
      <c r="D22" s="167"/>
      <c r="E22" s="168"/>
      <c r="F22" s="169"/>
      <c r="G22" s="169">
        <f>SUMIF(AG23:AG24,"&lt;&gt;NOR",G23:G24)</f>
        <v>0</v>
      </c>
      <c r="H22" s="169"/>
      <c r="I22" s="169">
        <f>SUM(I23:I24)</f>
        <v>0</v>
      </c>
      <c r="J22" s="169"/>
      <c r="K22" s="169">
        <f>SUM(K23:K24)</f>
        <v>0</v>
      </c>
      <c r="L22" s="169"/>
      <c r="M22" s="169">
        <f>SUM(M23:M24)</f>
        <v>0</v>
      </c>
      <c r="N22" s="168"/>
      <c r="O22" s="168">
        <f>SUM(O23:O24)</f>
        <v>1.1299999999999999</v>
      </c>
      <c r="P22" s="168"/>
      <c r="Q22" s="168">
        <f>SUM(Q23:Q24)</f>
        <v>0</v>
      </c>
      <c r="R22" s="169"/>
      <c r="S22" s="169"/>
      <c r="T22" s="170"/>
      <c r="U22" s="164"/>
      <c r="V22" s="164">
        <f>SUM(V23:V24)</f>
        <v>1.7</v>
      </c>
      <c r="W22" s="164"/>
      <c r="X22" s="164"/>
      <c r="Y22" s="164"/>
      <c r="AG22" t="s">
        <v>188</v>
      </c>
    </row>
    <row r="23" spans="1:60" outlineLevel="1" x14ac:dyDescent="0.2">
      <c r="A23" s="172">
        <v>7</v>
      </c>
      <c r="B23" s="173" t="s">
        <v>779</v>
      </c>
      <c r="C23" s="182" t="s">
        <v>780</v>
      </c>
      <c r="D23" s="174" t="s">
        <v>191</v>
      </c>
      <c r="E23" s="175">
        <v>1</v>
      </c>
      <c r="F23" s="176"/>
      <c r="G23" s="177">
        <f>ROUND(E23*F23,2)</f>
        <v>0</v>
      </c>
      <c r="H23" s="176"/>
      <c r="I23" s="177">
        <f>ROUND(E23*H23,2)</f>
        <v>0</v>
      </c>
      <c r="J23" s="176"/>
      <c r="K23" s="177">
        <f>ROUND(E23*J23,2)</f>
        <v>0</v>
      </c>
      <c r="L23" s="177">
        <v>21</v>
      </c>
      <c r="M23" s="177">
        <f>G23*(1+L23/100)</f>
        <v>0</v>
      </c>
      <c r="N23" s="175">
        <v>1.1322000000000001</v>
      </c>
      <c r="O23" s="175">
        <f>ROUND(E23*N23,2)</f>
        <v>1.1299999999999999</v>
      </c>
      <c r="P23" s="175">
        <v>0</v>
      </c>
      <c r="Q23" s="175">
        <f>ROUND(E23*P23,2)</f>
        <v>0</v>
      </c>
      <c r="R23" s="177"/>
      <c r="S23" s="177" t="s">
        <v>256</v>
      </c>
      <c r="T23" s="178" t="s">
        <v>257</v>
      </c>
      <c r="U23" s="158">
        <v>1.6950000000000001</v>
      </c>
      <c r="V23" s="158">
        <f>ROUND(E23*U23,2)</f>
        <v>1.7</v>
      </c>
      <c r="W23" s="158"/>
      <c r="X23" s="158" t="s">
        <v>194</v>
      </c>
      <c r="Y23" s="158" t="s">
        <v>195</v>
      </c>
      <c r="Z23" s="147"/>
      <c r="AA23" s="147"/>
      <c r="AB23" s="147"/>
      <c r="AC23" s="147"/>
      <c r="AD23" s="147"/>
      <c r="AE23" s="147"/>
      <c r="AF23" s="147"/>
      <c r="AG23" s="147" t="s">
        <v>770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49"/>
      <c r="D24" s="250"/>
      <c r="E24" s="250"/>
      <c r="F24" s="250"/>
      <c r="G24" s="250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">
      <c r="A25" s="165" t="s">
        <v>187</v>
      </c>
      <c r="B25" s="166" t="s">
        <v>103</v>
      </c>
      <c r="C25" s="181" t="s">
        <v>104</v>
      </c>
      <c r="D25" s="167"/>
      <c r="E25" s="168"/>
      <c r="F25" s="169"/>
      <c r="G25" s="169">
        <f>SUMIF(AG26:AG27,"&lt;&gt;NOR",G26:G27)</f>
        <v>0</v>
      </c>
      <c r="H25" s="169"/>
      <c r="I25" s="169">
        <f>SUM(I26:I27)</f>
        <v>0</v>
      </c>
      <c r="J25" s="169"/>
      <c r="K25" s="169">
        <f>SUM(K26:K27)</f>
        <v>0</v>
      </c>
      <c r="L25" s="169"/>
      <c r="M25" s="169">
        <f>SUM(M26:M27)</f>
        <v>0</v>
      </c>
      <c r="N25" s="168"/>
      <c r="O25" s="168">
        <f>SUM(O26:O27)</f>
        <v>0.3</v>
      </c>
      <c r="P25" s="168"/>
      <c r="Q25" s="168">
        <f>SUM(Q26:Q27)</f>
        <v>0</v>
      </c>
      <c r="R25" s="169"/>
      <c r="S25" s="169"/>
      <c r="T25" s="170"/>
      <c r="U25" s="164"/>
      <c r="V25" s="164">
        <f>SUM(V26:V27)</f>
        <v>4.13</v>
      </c>
      <c r="W25" s="164"/>
      <c r="X25" s="164"/>
      <c r="Y25" s="164"/>
      <c r="AG25" t="s">
        <v>188</v>
      </c>
    </row>
    <row r="26" spans="1:60" outlineLevel="1" x14ac:dyDescent="0.2">
      <c r="A26" s="172">
        <v>8</v>
      </c>
      <c r="B26" s="173" t="s">
        <v>781</v>
      </c>
      <c r="C26" s="182" t="s">
        <v>782</v>
      </c>
      <c r="D26" s="174" t="s">
        <v>243</v>
      </c>
      <c r="E26" s="175">
        <v>2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21</v>
      </c>
      <c r="M26" s="177">
        <f>G26*(1+L26/100)</f>
        <v>0</v>
      </c>
      <c r="N26" s="175">
        <v>0.15056</v>
      </c>
      <c r="O26" s="175">
        <f>ROUND(E26*N26,2)</f>
        <v>0.3</v>
      </c>
      <c r="P26" s="175">
        <v>0</v>
      </c>
      <c r="Q26" s="175">
        <f>ROUND(E26*P26,2)</f>
        <v>0</v>
      </c>
      <c r="R26" s="177"/>
      <c r="S26" s="177" t="s">
        <v>256</v>
      </c>
      <c r="T26" s="178" t="s">
        <v>257</v>
      </c>
      <c r="U26" s="158">
        <v>2.0667900000000001</v>
      </c>
      <c r="V26" s="158">
        <f>ROUND(E26*U26,2)</f>
        <v>4.13</v>
      </c>
      <c r="W26" s="158"/>
      <c r="X26" s="158" t="s">
        <v>194</v>
      </c>
      <c r="Y26" s="158" t="s">
        <v>195</v>
      </c>
      <c r="Z26" s="147"/>
      <c r="AA26" s="147"/>
      <c r="AB26" s="147"/>
      <c r="AC26" s="147"/>
      <c r="AD26" s="147"/>
      <c r="AE26" s="147"/>
      <c r="AF26" s="147"/>
      <c r="AG26" s="147" t="s">
        <v>770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49"/>
      <c r="D27" s="250"/>
      <c r="E27" s="250"/>
      <c r="F27" s="250"/>
      <c r="G27" s="250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201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165" t="s">
        <v>187</v>
      </c>
      <c r="B28" s="166" t="s">
        <v>108</v>
      </c>
      <c r="C28" s="181" t="s">
        <v>109</v>
      </c>
      <c r="D28" s="167"/>
      <c r="E28" s="168"/>
      <c r="F28" s="169"/>
      <c r="G28" s="169">
        <f>SUMIF(AG29:AG30,"&lt;&gt;NOR",G29:G30)</f>
        <v>0</v>
      </c>
      <c r="H28" s="169"/>
      <c r="I28" s="169">
        <f>SUM(I29:I30)</f>
        <v>0</v>
      </c>
      <c r="J28" s="169"/>
      <c r="K28" s="169">
        <f>SUM(K29:K30)</f>
        <v>0</v>
      </c>
      <c r="L28" s="169"/>
      <c r="M28" s="169">
        <f>SUM(M29:M30)</f>
        <v>0</v>
      </c>
      <c r="N28" s="168"/>
      <c r="O28" s="168">
        <f>SUM(O29:O30)</f>
        <v>2.8</v>
      </c>
      <c r="P28" s="168"/>
      <c r="Q28" s="168">
        <f>SUM(Q29:Q30)</f>
        <v>4.17</v>
      </c>
      <c r="R28" s="169"/>
      <c r="S28" s="169"/>
      <c r="T28" s="170"/>
      <c r="U28" s="164"/>
      <c r="V28" s="164">
        <f>SUM(V29:V30)</f>
        <v>47.23</v>
      </c>
      <c r="W28" s="164"/>
      <c r="X28" s="164"/>
      <c r="Y28" s="164"/>
      <c r="AG28" t="s">
        <v>188</v>
      </c>
    </row>
    <row r="29" spans="1:60" ht="22.5" outlineLevel="1" x14ac:dyDescent="0.2">
      <c r="A29" s="172">
        <v>9</v>
      </c>
      <c r="B29" s="173" t="s">
        <v>783</v>
      </c>
      <c r="C29" s="182" t="s">
        <v>784</v>
      </c>
      <c r="D29" s="174" t="s">
        <v>243</v>
      </c>
      <c r="E29" s="175">
        <v>10</v>
      </c>
      <c r="F29" s="176"/>
      <c r="G29" s="177">
        <f>ROUND(E29*F29,2)</f>
        <v>0</v>
      </c>
      <c r="H29" s="176"/>
      <c r="I29" s="177">
        <f>ROUND(E29*H29,2)</f>
        <v>0</v>
      </c>
      <c r="J29" s="176"/>
      <c r="K29" s="177">
        <f>ROUND(E29*J29,2)</f>
        <v>0</v>
      </c>
      <c r="L29" s="177">
        <v>21</v>
      </c>
      <c r="M29" s="177">
        <f>G29*(1+L29/100)</f>
        <v>0</v>
      </c>
      <c r="N29" s="175">
        <v>0.28025</v>
      </c>
      <c r="O29" s="175">
        <f>ROUND(E29*N29,2)</f>
        <v>2.8</v>
      </c>
      <c r="P29" s="175">
        <v>0.41699999999999998</v>
      </c>
      <c r="Q29" s="175">
        <f>ROUND(E29*P29,2)</f>
        <v>4.17</v>
      </c>
      <c r="R29" s="177"/>
      <c r="S29" s="177" t="s">
        <v>256</v>
      </c>
      <c r="T29" s="178" t="s">
        <v>257</v>
      </c>
      <c r="U29" s="158">
        <v>4.7230499999999997</v>
      </c>
      <c r="V29" s="158">
        <f>ROUND(E29*U29,2)</f>
        <v>47.23</v>
      </c>
      <c r="W29" s="158"/>
      <c r="X29" s="158" t="s">
        <v>194</v>
      </c>
      <c r="Y29" s="158" t="s">
        <v>195</v>
      </c>
      <c r="Z29" s="147"/>
      <c r="AA29" s="147"/>
      <c r="AB29" s="147"/>
      <c r="AC29" s="147"/>
      <c r="AD29" s="147"/>
      <c r="AE29" s="147"/>
      <c r="AF29" s="147"/>
      <c r="AG29" s="147" t="s">
        <v>770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49"/>
      <c r="D30" s="250"/>
      <c r="E30" s="250"/>
      <c r="F30" s="250"/>
      <c r="G30" s="250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201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65" t="s">
        <v>187</v>
      </c>
      <c r="B31" s="166" t="s">
        <v>118</v>
      </c>
      <c r="C31" s="181" t="s">
        <v>119</v>
      </c>
      <c r="D31" s="167"/>
      <c r="E31" s="168"/>
      <c r="F31" s="169"/>
      <c r="G31" s="169">
        <f>SUMIF(AG32:AG35,"&lt;&gt;NOR",G32:G35)</f>
        <v>0</v>
      </c>
      <c r="H31" s="169"/>
      <c r="I31" s="169">
        <f>SUM(I32:I35)</f>
        <v>0</v>
      </c>
      <c r="J31" s="169"/>
      <c r="K31" s="169">
        <f>SUM(K32:K35)</f>
        <v>0</v>
      </c>
      <c r="L31" s="169"/>
      <c r="M31" s="169">
        <f>SUM(M32:M35)</f>
        <v>0</v>
      </c>
      <c r="N31" s="168"/>
      <c r="O31" s="168">
        <f>SUM(O32:O35)</f>
        <v>0</v>
      </c>
      <c r="P31" s="168"/>
      <c r="Q31" s="168">
        <f>SUM(Q32:Q35)</f>
        <v>4.4000000000000004</v>
      </c>
      <c r="R31" s="169"/>
      <c r="S31" s="169"/>
      <c r="T31" s="170"/>
      <c r="U31" s="164"/>
      <c r="V31" s="164">
        <f>SUM(V32:V35)</f>
        <v>14.4</v>
      </c>
      <c r="W31" s="164"/>
      <c r="X31" s="164"/>
      <c r="Y31" s="164"/>
      <c r="AG31" t="s">
        <v>188</v>
      </c>
    </row>
    <row r="32" spans="1:60" outlineLevel="1" x14ac:dyDescent="0.2">
      <c r="A32" s="172">
        <v>10</v>
      </c>
      <c r="B32" s="173" t="s">
        <v>785</v>
      </c>
      <c r="C32" s="182" t="s">
        <v>786</v>
      </c>
      <c r="D32" s="174" t="s">
        <v>191</v>
      </c>
      <c r="E32" s="175">
        <v>1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21</v>
      </c>
      <c r="M32" s="177">
        <f>G32*(1+L32/100)</f>
        <v>0</v>
      </c>
      <c r="N32" s="175">
        <v>0</v>
      </c>
      <c r="O32" s="175">
        <f>ROUND(E32*N32,2)</f>
        <v>0</v>
      </c>
      <c r="P32" s="175">
        <v>2.2000000000000002</v>
      </c>
      <c r="Q32" s="175">
        <f>ROUND(E32*P32,2)</f>
        <v>2.2000000000000002</v>
      </c>
      <c r="R32" s="177"/>
      <c r="S32" s="177" t="s">
        <v>256</v>
      </c>
      <c r="T32" s="178" t="s">
        <v>257</v>
      </c>
      <c r="U32" s="158">
        <v>7.1950000000000003</v>
      </c>
      <c r="V32" s="158">
        <f>ROUND(E32*U32,2)</f>
        <v>7.2</v>
      </c>
      <c r="W32" s="158"/>
      <c r="X32" s="158" t="s">
        <v>194</v>
      </c>
      <c r="Y32" s="158" t="s">
        <v>195</v>
      </c>
      <c r="Z32" s="147"/>
      <c r="AA32" s="147"/>
      <c r="AB32" s="147"/>
      <c r="AC32" s="147"/>
      <c r="AD32" s="147"/>
      <c r="AE32" s="147"/>
      <c r="AF32" s="147"/>
      <c r="AG32" s="147" t="s">
        <v>770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49"/>
      <c r="D33" s="250"/>
      <c r="E33" s="250"/>
      <c r="F33" s="250"/>
      <c r="G33" s="250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201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2">
        <v>11</v>
      </c>
      <c r="B34" s="173" t="s">
        <v>785</v>
      </c>
      <c r="C34" s="182" t="s">
        <v>786</v>
      </c>
      <c r="D34" s="174" t="s">
        <v>191</v>
      </c>
      <c r="E34" s="175">
        <v>1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21</v>
      </c>
      <c r="M34" s="177">
        <f>G34*(1+L34/100)</f>
        <v>0</v>
      </c>
      <c r="N34" s="175">
        <v>0</v>
      </c>
      <c r="O34" s="175">
        <f>ROUND(E34*N34,2)</f>
        <v>0</v>
      </c>
      <c r="P34" s="175">
        <v>2.2000000000000002</v>
      </c>
      <c r="Q34" s="175">
        <f>ROUND(E34*P34,2)</f>
        <v>2.2000000000000002</v>
      </c>
      <c r="R34" s="177"/>
      <c r="S34" s="177" t="s">
        <v>256</v>
      </c>
      <c r="T34" s="178" t="s">
        <v>257</v>
      </c>
      <c r="U34" s="158">
        <v>7.1950000000000003</v>
      </c>
      <c r="V34" s="158">
        <f>ROUND(E34*U34,2)</f>
        <v>7.2</v>
      </c>
      <c r="W34" s="158"/>
      <c r="X34" s="158" t="s">
        <v>194</v>
      </c>
      <c r="Y34" s="158" t="s">
        <v>195</v>
      </c>
      <c r="Z34" s="147"/>
      <c r="AA34" s="147"/>
      <c r="AB34" s="147"/>
      <c r="AC34" s="147"/>
      <c r="AD34" s="147"/>
      <c r="AE34" s="147"/>
      <c r="AF34" s="147"/>
      <c r="AG34" s="147" t="s">
        <v>770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49"/>
      <c r="D35" s="250"/>
      <c r="E35" s="250"/>
      <c r="F35" s="250"/>
      <c r="G35" s="250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201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5" t="s">
        <v>187</v>
      </c>
      <c r="B36" s="166" t="s">
        <v>120</v>
      </c>
      <c r="C36" s="181" t="s">
        <v>121</v>
      </c>
      <c r="D36" s="167"/>
      <c r="E36" s="168"/>
      <c r="F36" s="169"/>
      <c r="G36" s="169">
        <f>SUMIF(AG37:AG42,"&lt;&gt;NOR",G37:G42)</f>
        <v>0</v>
      </c>
      <c r="H36" s="169"/>
      <c r="I36" s="169">
        <f>SUM(I37:I42)</f>
        <v>0</v>
      </c>
      <c r="J36" s="169"/>
      <c r="K36" s="169">
        <f>SUM(K37:K42)</f>
        <v>0</v>
      </c>
      <c r="L36" s="169"/>
      <c r="M36" s="169">
        <f>SUM(M37:M42)</f>
        <v>0</v>
      </c>
      <c r="N36" s="168"/>
      <c r="O36" s="168">
        <f>SUM(O37:O42)</f>
        <v>0</v>
      </c>
      <c r="P36" s="168"/>
      <c r="Q36" s="168">
        <f>SUM(Q37:Q42)</f>
        <v>0.37000000000000005</v>
      </c>
      <c r="R36" s="169"/>
      <c r="S36" s="169"/>
      <c r="T36" s="170"/>
      <c r="U36" s="164"/>
      <c r="V36" s="164">
        <f>SUM(V37:V42)</f>
        <v>10.77</v>
      </c>
      <c r="W36" s="164"/>
      <c r="X36" s="164"/>
      <c r="Y36" s="164"/>
      <c r="AG36" t="s">
        <v>188</v>
      </c>
    </row>
    <row r="37" spans="1:60" outlineLevel="1" x14ac:dyDescent="0.2">
      <c r="A37" s="172">
        <v>12</v>
      </c>
      <c r="B37" s="173" t="s">
        <v>787</v>
      </c>
      <c r="C37" s="182" t="s">
        <v>788</v>
      </c>
      <c r="D37" s="174" t="s">
        <v>446</v>
      </c>
      <c r="E37" s="175">
        <v>3</v>
      </c>
      <c r="F37" s="176"/>
      <c r="G37" s="177">
        <f>ROUND(E37*F37,2)</f>
        <v>0</v>
      </c>
      <c r="H37" s="176"/>
      <c r="I37" s="177">
        <f>ROUND(E37*H37,2)</f>
        <v>0</v>
      </c>
      <c r="J37" s="176"/>
      <c r="K37" s="177">
        <f>ROUND(E37*J37,2)</f>
        <v>0</v>
      </c>
      <c r="L37" s="177">
        <v>21</v>
      </c>
      <c r="M37" s="177">
        <f>G37*(1+L37/100)</f>
        <v>0</v>
      </c>
      <c r="N37" s="175">
        <v>4.8999999999999998E-4</v>
      </c>
      <c r="O37" s="175">
        <f>ROUND(E37*N37,2)</f>
        <v>0</v>
      </c>
      <c r="P37" s="175">
        <v>8.0000000000000002E-3</v>
      </c>
      <c r="Q37" s="175">
        <f>ROUND(E37*P37,2)</f>
        <v>0.02</v>
      </c>
      <c r="R37" s="177"/>
      <c r="S37" s="177" t="s">
        <v>256</v>
      </c>
      <c r="T37" s="178" t="s">
        <v>257</v>
      </c>
      <c r="U37" s="158">
        <v>0.64500000000000002</v>
      </c>
      <c r="V37" s="158">
        <f>ROUND(E37*U37,2)</f>
        <v>1.94</v>
      </c>
      <c r="W37" s="158"/>
      <c r="X37" s="158" t="s">
        <v>194</v>
      </c>
      <c r="Y37" s="158" t="s">
        <v>195</v>
      </c>
      <c r="Z37" s="147"/>
      <c r="AA37" s="147"/>
      <c r="AB37" s="147"/>
      <c r="AC37" s="147"/>
      <c r="AD37" s="147"/>
      <c r="AE37" s="147"/>
      <c r="AF37" s="147"/>
      <c r="AG37" s="147" t="s">
        <v>770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49"/>
      <c r="D38" s="250"/>
      <c r="E38" s="250"/>
      <c r="F38" s="250"/>
      <c r="G38" s="250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2">
        <v>13</v>
      </c>
      <c r="B39" s="173" t="s">
        <v>789</v>
      </c>
      <c r="C39" s="182" t="s">
        <v>790</v>
      </c>
      <c r="D39" s="174" t="s">
        <v>446</v>
      </c>
      <c r="E39" s="175">
        <v>3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21</v>
      </c>
      <c r="M39" s="177">
        <f>G39*(1+L39/100)</f>
        <v>0</v>
      </c>
      <c r="N39" s="175">
        <v>4.8999999999999998E-4</v>
      </c>
      <c r="O39" s="175">
        <f>ROUND(E39*N39,2)</f>
        <v>0</v>
      </c>
      <c r="P39" s="175">
        <v>2.3E-2</v>
      </c>
      <c r="Q39" s="175">
        <f>ROUND(E39*P39,2)</f>
        <v>7.0000000000000007E-2</v>
      </c>
      <c r="R39" s="177"/>
      <c r="S39" s="177" t="s">
        <v>256</v>
      </c>
      <c r="T39" s="178" t="s">
        <v>257</v>
      </c>
      <c r="U39" s="158">
        <v>0.97799999999999998</v>
      </c>
      <c r="V39" s="158">
        <f>ROUND(E39*U39,2)</f>
        <v>2.93</v>
      </c>
      <c r="W39" s="158"/>
      <c r="X39" s="158" t="s">
        <v>194</v>
      </c>
      <c r="Y39" s="158" t="s">
        <v>195</v>
      </c>
      <c r="Z39" s="147"/>
      <c r="AA39" s="147"/>
      <c r="AB39" s="147"/>
      <c r="AC39" s="147"/>
      <c r="AD39" s="147"/>
      <c r="AE39" s="147"/>
      <c r="AF39" s="147"/>
      <c r="AG39" s="147" t="s">
        <v>770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49"/>
      <c r="D40" s="250"/>
      <c r="E40" s="250"/>
      <c r="F40" s="250"/>
      <c r="G40" s="250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2">
        <v>14</v>
      </c>
      <c r="B41" s="173" t="s">
        <v>791</v>
      </c>
      <c r="C41" s="182" t="s">
        <v>792</v>
      </c>
      <c r="D41" s="174" t="s">
        <v>446</v>
      </c>
      <c r="E41" s="175">
        <v>4</v>
      </c>
      <c r="F41" s="176"/>
      <c r="G41" s="177">
        <f>ROUND(E41*F41,2)</f>
        <v>0</v>
      </c>
      <c r="H41" s="176"/>
      <c r="I41" s="177">
        <f>ROUND(E41*H41,2)</f>
        <v>0</v>
      </c>
      <c r="J41" s="176"/>
      <c r="K41" s="177">
        <f>ROUND(E41*J41,2)</f>
        <v>0</v>
      </c>
      <c r="L41" s="177">
        <v>21</v>
      </c>
      <c r="M41" s="177">
        <f>G41*(1+L41/100)</f>
        <v>0</v>
      </c>
      <c r="N41" s="175">
        <v>4.8999999999999998E-4</v>
      </c>
      <c r="O41" s="175">
        <f>ROUND(E41*N41,2)</f>
        <v>0</v>
      </c>
      <c r="P41" s="175">
        <v>7.0000000000000007E-2</v>
      </c>
      <c r="Q41" s="175">
        <f>ROUND(E41*P41,2)</f>
        <v>0.28000000000000003</v>
      </c>
      <c r="R41" s="177"/>
      <c r="S41" s="177" t="s">
        <v>256</v>
      </c>
      <c r="T41" s="178" t="s">
        <v>257</v>
      </c>
      <c r="U41" s="158">
        <v>1.476</v>
      </c>
      <c r="V41" s="158">
        <f>ROUND(E41*U41,2)</f>
        <v>5.9</v>
      </c>
      <c r="W41" s="158"/>
      <c r="X41" s="158" t="s">
        <v>194</v>
      </c>
      <c r="Y41" s="158" t="s">
        <v>195</v>
      </c>
      <c r="Z41" s="147"/>
      <c r="AA41" s="147"/>
      <c r="AB41" s="147"/>
      <c r="AC41" s="147"/>
      <c r="AD41" s="147"/>
      <c r="AE41" s="147"/>
      <c r="AF41" s="147"/>
      <c r="AG41" s="147" t="s">
        <v>770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49"/>
      <c r="D42" s="250"/>
      <c r="E42" s="250"/>
      <c r="F42" s="250"/>
      <c r="G42" s="250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201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">
      <c r="A43" s="165" t="s">
        <v>187</v>
      </c>
      <c r="B43" s="166" t="s">
        <v>122</v>
      </c>
      <c r="C43" s="181" t="s">
        <v>123</v>
      </c>
      <c r="D43" s="167"/>
      <c r="E43" s="168"/>
      <c r="F43" s="169"/>
      <c r="G43" s="169">
        <f>SUMIF(AG44:AG45,"&lt;&gt;NOR",G44:G45)</f>
        <v>0</v>
      </c>
      <c r="H43" s="169"/>
      <c r="I43" s="169">
        <f>SUM(I44:I45)</f>
        <v>0</v>
      </c>
      <c r="J43" s="169"/>
      <c r="K43" s="169">
        <f>SUM(K44:K45)</f>
        <v>0</v>
      </c>
      <c r="L43" s="169"/>
      <c r="M43" s="169">
        <f>SUM(M44:M45)</f>
        <v>0</v>
      </c>
      <c r="N43" s="168"/>
      <c r="O43" s="168">
        <f>SUM(O44:O45)</f>
        <v>0</v>
      </c>
      <c r="P43" s="168"/>
      <c r="Q43" s="168">
        <f>SUM(Q44:Q45)</f>
        <v>0</v>
      </c>
      <c r="R43" s="169"/>
      <c r="S43" s="169"/>
      <c r="T43" s="170"/>
      <c r="U43" s="164"/>
      <c r="V43" s="164">
        <f>SUM(V44:V45)</f>
        <v>9.3000000000000007</v>
      </c>
      <c r="W43" s="164"/>
      <c r="X43" s="164"/>
      <c r="Y43" s="164"/>
      <c r="AG43" t="s">
        <v>188</v>
      </c>
    </row>
    <row r="44" spans="1:60" outlineLevel="1" x14ac:dyDescent="0.2">
      <c r="A44" s="172">
        <v>15</v>
      </c>
      <c r="B44" s="173" t="s">
        <v>793</v>
      </c>
      <c r="C44" s="182" t="s">
        <v>794</v>
      </c>
      <c r="D44" s="174" t="s">
        <v>226</v>
      </c>
      <c r="E44" s="175">
        <v>10.920719999999999</v>
      </c>
      <c r="F44" s="176"/>
      <c r="G44" s="177">
        <f>ROUND(E44*F44,2)</f>
        <v>0</v>
      </c>
      <c r="H44" s="176"/>
      <c r="I44" s="177">
        <f>ROUND(E44*H44,2)</f>
        <v>0</v>
      </c>
      <c r="J44" s="176"/>
      <c r="K44" s="177">
        <f>ROUND(E44*J44,2)</f>
        <v>0</v>
      </c>
      <c r="L44" s="177">
        <v>21</v>
      </c>
      <c r="M44" s="177">
        <f>G44*(1+L44/100)</f>
        <v>0</v>
      </c>
      <c r="N44" s="175">
        <v>0</v>
      </c>
      <c r="O44" s="175">
        <f>ROUND(E44*N44,2)</f>
        <v>0</v>
      </c>
      <c r="P44" s="175">
        <v>0</v>
      </c>
      <c r="Q44" s="175">
        <f>ROUND(E44*P44,2)</f>
        <v>0</v>
      </c>
      <c r="R44" s="177"/>
      <c r="S44" s="177" t="s">
        <v>256</v>
      </c>
      <c r="T44" s="178" t="s">
        <v>257</v>
      </c>
      <c r="U44" s="158">
        <v>0.85199999999999998</v>
      </c>
      <c r="V44" s="158">
        <f>ROUND(E44*U44,2)</f>
        <v>9.3000000000000007</v>
      </c>
      <c r="W44" s="158"/>
      <c r="X44" s="158" t="s">
        <v>194</v>
      </c>
      <c r="Y44" s="158" t="s">
        <v>195</v>
      </c>
      <c r="Z44" s="147"/>
      <c r="AA44" s="147"/>
      <c r="AB44" s="147"/>
      <c r="AC44" s="147"/>
      <c r="AD44" s="147"/>
      <c r="AE44" s="147"/>
      <c r="AF44" s="147"/>
      <c r="AG44" s="147" t="s">
        <v>770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49"/>
      <c r="D45" s="250"/>
      <c r="E45" s="250"/>
      <c r="F45" s="250"/>
      <c r="G45" s="250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201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65" t="s">
        <v>187</v>
      </c>
      <c r="B46" s="166" t="s">
        <v>129</v>
      </c>
      <c r="C46" s="181" t="s">
        <v>130</v>
      </c>
      <c r="D46" s="167"/>
      <c r="E46" s="168"/>
      <c r="F46" s="169"/>
      <c r="G46" s="169">
        <f>SUMIF(AG47:AG88,"&lt;&gt;NOR",G47:G88)</f>
        <v>0</v>
      </c>
      <c r="H46" s="169"/>
      <c r="I46" s="169">
        <f>SUM(I47:I88)</f>
        <v>0</v>
      </c>
      <c r="J46" s="169"/>
      <c r="K46" s="169">
        <f>SUM(K47:K88)</f>
        <v>0</v>
      </c>
      <c r="L46" s="169"/>
      <c r="M46" s="169">
        <f>SUM(M47:M88)</f>
        <v>0</v>
      </c>
      <c r="N46" s="168"/>
      <c r="O46" s="168">
        <f>SUM(O47:O88)</f>
        <v>9.9999999999999992E-2</v>
      </c>
      <c r="P46" s="168"/>
      <c r="Q46" s="168">
        <f>SUM(Q47:Q88)</f>
        <v>0.02</v>
      </c>
      <c r="R46" s="169"/>
      <c r="S46" s="169"/>
      <c r="T46" s="170"/>
      <c r="U46" s="164"/>
      <c r="V46" s="164">
        <f>SUM(V47:V88)</f>
        <v>45.559999999999995</v>
      </c>
      <c r="W46" s="164"/>
      <c r="X46" s="164"/>
      <c r="Y46" s="164"/>
      <c r="AG46" t="s">
        <v>188</v>
      </c>
    </row>
    <row r="47" spans="1:60" outlineLevel="1" x14ac:dyDescent="0.2">
      <c r="A47" s="172">
        <v>16</v>
      </c>
      <c r="B47" s="173" t="s">
        <v>795</v>
      </c>
      <c r="C47" s="182" t="s">
        <v>796</v>
      </c>
      <c r="D47" s="174" t="s">
        <v>446</v>
      </c>
      <c r="E47" s="175">
        <v>2</v>
      </c>
      <c r="F47" s="176"/>
      <c r="G47" s="177">
        <f>ROUND(E47*F47,2)</f>
        <v>0</v>
      </c>
      <c r="H47" s="176"/>
      <c r="I47" s="177">
        <f>ROUND(E47*H47,2)</f>
        <v>0</v>
      </c>
      <c r="J47" s="176"/>
      <c r="K47" s="177">
        <f>ROUND(E47*J47,2)</f>
        <v>0</v>
      </c>
      <c r="L47" s="177">
        <v>21</v>
      </c>
      <c r="M47" s="177">
        <f>G47*(1+L47/100)</f>
        <v>0</v>
      </c>
      <c r="N47" s="175">
        <v>3.4000000000000002E-4</v>
      </c>
      <c r="O47" s="175">
        <f>ROUND(E47*N47,2)</f>
        <v>0</v>
      </c>
      <c r="P47" s="175">
        <v>0</v>
      </c>
      <c r="Q47" s="175">
        <f>ROUND(E47*P47,2)</f>
        <v>0</v>
      </c>
      <c r="R47" s="177"/>
      <c r="S47" s="177" t="s">
        <v>256</v>
      </c>
      <c r="T47" s="178" t="s">
        <v>257</v>
      </c>
      <c r="U47" s="158">
        <v>0.32</v>
      </c>
      <c r="V47" s="158">
        <f>ROUND(E47*U47,2)</f>
        <v>0.64</v>
      </c>
      <c r="W47" s="158"/>
      <c r="X47" s="158" t="s">
        <v>194</v>
      </c>
      <c r="Y47" s="158" t="s">
        <v>195</v>
      </c>
      <c r="Z47" s="147"/>
      <c r="AA47" s="147"/>
      <c r="AB47" s="147"/>
      <c r="AC47" s="147"/>
      <c r="AD47" s="147"/>
      <c r="AE47" s="147"/>
      <c r="AF47" s="147"/>
      <c r="AG47" s="147" t="s">
        <v>770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49"/>
      <c r="D48" s="250"/>
      <c r="E48" s="250"/>
      <c r="F48" s="250"/>
      <c r="G48" s="250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201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2">
        <v>17</v>
      </c>
      <c r="B49" s="173" t="s">
        <v>797</v>
      </c>
      <c r="C49" s="182" t="s">
        <v>798</v>
      </c>
      <c r="D49" s="174" t="s">
        <v>446</v>
      </c>
      <c r="E49" s="175">
        <v>8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5">
        <v>3.8000000000000002E-4</v>
      </c>
      <c r="O49" s="175">
        <f>ROUND(E49*N49,2)</f>
        <v>0</v>
      </c>
      <c r="P49" s="175">
        <v>0</v>
      </c>
      <c r="Q49" s="175">
        <f>ROUND(E49*P49,2)</f>
        <v>0</v>
      </c>
      <c r="R49" s="177"/>
      <c r="S49" s="177" t="s">
        <v>256</v>
      </c>
      <c r="T49" s="178" t="s">
        <v>257</v>
      </c>
      <c r="U49" s="158">
        <v>0.32</v>
      </c>
      <c r="V49" s="158">
        <f>ROUND(E49*U49,2)</f>
        <v>2.56</v>
      </c>
      <c r="W49" s="158"/>
      <c r="X49" s="158" t="s">
        <v>194</v>
      </c>
      <c r="Y49" s="158" t="s">
        <v>195</v>
      </c>
      <c r="Z49" s="147"/>
      <c r="AA49" s="147"/>
      <c r="AB49" s="147"/>
      <c r="AC49" s="147"/>
      <c r="AD49" s="147"/>
      <c r="AE49" s="147"/>
      <c r="AF49" s="147"/>
      <c r="AG49" s="147" t="s">
        <v>770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49"/>
      <c r="D50" s="250"/>
      <c r="E50" s="250"/>
      <c r="F50" s="250"/>
      <c r="G50" s="250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201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2">
        <v>18</v>
      </c>
      <c r="B51" s="173" t="s">
        <v>799</v>
      </c>
      <c r="C51" s="182" t="s">
        <v>800</v>
      </c>
      <c r="D51" s="174" t="s">
        <v>446</v>
      </c>
      <c r="E51" s="175">
        <v>4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5">
        <v>4.6999999999999999E-4</v>
      </c>
      <c r="O51" s="175">
        <f>ROUND(E51*N51,2)</f>
        <v>0</v>
      </c>
      <c r="P51" s="175">
        <v>0</v>
      </c>
      <c r="Q51" s="175">
        <f>ROUND(E51*P51,2)</f>
        <v>0</v>
      </c>
      <c r="R51" s="177"/>
      <c r="S51" s="177" t="s">
        <v>256</v>
      </c>
      <c r="T51" s="178" t="s">
        <v>257</v>
      </c>
      <c r="U51" s="158">
        <v>0.35899999999999999</v>
      </c>
      <c r="V51" s="158">
        <f>ROUND(E51*U51,2)</f>
        <v>1.44</v>
      </c>
      <c r="W51" s="158"/>
      <c r="X51" s="158" t="s">
        <v>194</v>
      </c>
      <c r="Y51" s="158" t="s">
        <v>195</v>
      </c>
      <c r="Z51" s="147"/>
      <c r="AA51" s="147"/>
      <c r="AB51" s="147"/>
      <c r="AC51" s="147"/>
      <c r="AD51" s="147"/>
      <c r="AE51" s="147"/>
      <c r="AF51" s="147"/>
      <c r="AG51" s="147" t="s">
        <v>770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49"/>
      <c r="D52" s="250"/>
      <c r="E52" s="250"/>
      <c r="F52" s="250"/>
      <c r="G52" s="250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201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2">
        <v>19</v>
      </c>
      <c r="B53" s="173" t="s">
        <v>801</v>
      </c>
      <c r="C53" s="182" t="s">
        <v>802</v>
      </c>
      <c r="D53" s="174" t="s">
        <v>446</v>
      </c>
      <c r="E53" s="175">
        <v>5</v>
      </c>
      <c r="F53" s="176"/>
      <c r="G53" s="177">
        <f>ROUND(E53*F53,2)</f>
        <v>0</v>
      </c>
      <c r="H53" s="176"/>
      <c r="I53" s="177">
        <f>ROUND(E53*H53,2)</f>
        <v>0</v>
      </c>
      <c r="J53" s="176"/>
      <c r="K53" s="177">
        <f>ROUND(E53*J53,2)</f>
        <v>0</v>
      </c>
      <c r="L53" s="177">
        <v>21</v>
      </c>
      <c r="M53" s="177">
        <f>G53*(1+L53/100)</f>
        <v>0</v>
      </c>
      <c r="N53" s="175">
        <v>1.5200000000000001E-3</v>
      </c>
      <c r="O53" s="175">
        <f>ROUND(E53*N53,2)</f>
        <v>0.01</v>
      </c>
      <c r="P53" s="175">
        <v>0</v>
      </c>
      <c r="Q53" s="175">
        <f>ROUND(E53*P53,2)</f>
        <v>0</v>
      </c>
      <c r="R53" s="177"/>
      <c r="S53" s="177" t="s">
        <v>256</v>
      </c>
      <c r="T53" s="178" t="s">
        <v>257</v>
      </c>
      <c r="U53" s="158">
        <v>1.173</v>
      </c>
      <c r="V53" s="158">
        <f>ROUND(E53*U53,2)</f>
        <v>5.87</v>
      </c>
      <c r="W53" s="158"/>
      <c r="X53" s="158" t="s">
        <v>194</v>
      </c>
      <c r="Y53" s="158" t="s">
        <v>195</v>
      </c>
      <c r="Z53" s="147"/>
      <c r="AA53" s="147"/>
      <c r="AB53" s="147"/>
      <c r="AC53" s="147"/>
      <c r="AD53" s="147"/>
      <c r="AE53" s="147"/>
      <c r="AF53" s="147"/>
      <c r="AG53" s="147" t="s">
        <v>770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49"/>
      <c r="D54" s="250"/>
      <c r="E54" s="250"/>
      <c r="F54" s="250"/>
      <c r="G54" s="250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2">
        <v>20</v>
      </c>
      <c r="B55" s="173" t="s">
        <v>803</v>
      </c>
      <c r="C55" s="182" t="s">
        <v>804</v>
      </c>
      <c r="D55" s="174" t="s">
        <v>446</v>
      </c>
      <c r="E55" s="175">
        <v>2</v>
      </c>
      <c r="F55" s="176"/>
      <c r="G55" s="177">
        <f>ROUND(E55*F55,2)</f>
        <v>0</v>
      </c>
      <c r="H55" s="176"/>
      <c r="I55" s="177">
        <f>ROUND(E55*H55,2)</f>
        <v>0</v>
      </c>
      <c r="J55" s="176"/>
      <c r="K55" s="177">
        <f>ROUND(E55*J55,2)</f>
        <v>0</v>
      </c>
      <c r="L55" s="177">
        <v>21</v>
      </c>
      <c r="M55" s="177">
        <f>G55*(1+L55/100)</f>
        <v>0</v>
      </c>
      <c r="N55" s="175">
        <v>7.7999999999999999E-4</v>
      </c>
      <c r="O55" s="175">
        <f>ROUND(E55*N55,2)</f>
        <v>0</v>
      </c>
      <c r="P55" s="175">
        <v>0</v>
      </c>
      <c r="Q55" s="175">
        <f>ROUND(E55*P55,2)</f>
        <v>0</v>
      </c>
      <c r="R55" s="177"/>
      <c r="S55" s="177" t="s">
        <v>256</v>
      </c>
      <c r="T55" s="178" t="s">
        <v>257</v>
      </c>
      <c r="U55" s="158">
        <v>0.81899999999999995</v>
      </c>
      <c r="V55" s="158">
        <f>ROUND(E55*U55,2)</f>
        <v>1.64</v>
      </c>
      <c r="W55" s="158"/>
      <c r="X55" s="158" t="s">
        <v>194</v>
      </c>
      <c r="Y55" s="158" t="s">
        <v>195</v>
      </c>
      <c r="Z55" s="147"/>
      <c r="AA55" s="147"/>
      <c r="AB55" s="147"/>
      <c r="AC55" s="147"/>
      <c r="AD55" s="147"/>
      <c r="AE55" s="147"/>
      <c r="AF55" s="147"/>
      <c r="AG55" s="147" t="s">
        <v>770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49"/>
      <c r="D56" s="250"/>
      <c r="E56" s="250"/>
      <c r="F56" s="250"/>
      <c r="G56" s="250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201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2">
        <v>21</v>
      </c>
      <c r="B57" s="173" t="s">
        <v>805</v>
      </c>
      <c r="C57" s="182" t="s">
        <v>806</v>
      </c>
      <c r="D57" s="174" t="s">
        <v>446</v>
      </c>
      <c r="E57" s="175">
        <v>8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5">
        <v>1.31E-3</v>
      </c>
      <c r="O57" s="175">
        <f>ROUND(E57*N57,2)</f>
        <v>0.01</v>
      </c>
      <c r="P57" s="175">
        <v>0</v>
      </c>
      <c r="Q57" s="175">
        <f>ROUND(E57*P57,2)</f>
        <v>0</v>
      </c>
      <c r="R57" s="177"/>
      <c r="S57" s="177" t="s">
        <v>256</v>
      </c>
      <c r="T57" s="178" t="s">
        <v>257</v>
      </c>
      <c r="U57" s="158">
        <v>0.79700000000000004</v>
      </c>
      <c r="V57" s="158">
        <f>ROUND(E57*U57,2)</f>
        <v>6.38</v>
      </c>
      <c r="W57" s="158"/>
      <c r="X57" s="158" t="s">
        <v>194</v>
      </c>
      <c r="Y57" s="158" t="s">
        <v>195</v>
      </c>
      <c r="Z57" s="147"/>
      <c r="AA57" s="147"/>
      <c r="AB57" s="147"/>
      <c r="AC57" s="147"/>
      <c r="AD57" s="147"/>
      <c r="AE57" s="147"/>
      <c r="AF57" s="147"/>
      <c r="AG57" s="147" t="s">
        <v>770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49"/>
      <c r="D58" s="250"/>
      <c r="E58" s="250"/>
      <c r="F58" s="250"/>
      <c r="G58" s="250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201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2">
        <v>22</v>
      </c>
      <c r="B59" s="173" t="s">
        <v>807</v>
      </c>
      <c r="C59" s="182" t="s">
        <v>808</v>
      </c>
      <c r="D59" s="174" t="s">
        <v>446</v>
      </c>
      <c r="E59" s="175">
        <v>15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5">
        <v>2.0999999999999999E-3</v>
      </c>
      <c r="O59" s="175">
        <f>ROUND(E59*N59,2)</f>
        <v>0.03</v>
      </c>
      <c r="P59" s="175">
        <v>0</v>
      </c>
      <c r="Q59" s="175">
        <f>ROUND(E59*P59,2)</f>
        <v>0</v>
      </c>
      <c r="R59" s="177"/>
      <c r="S59" s="177" t="s">
        <v>256</v>
      </c>
      <c r="T59" s="178" t="s">
        <v>257</v>
      </c>
      <c r="U59" s="158">
        <v>0.8</v>
      </c>
      <c r="V59" s="158">
        <f>ROUND(E59*U59,2)</f>
        <v>12</v>
      </c>
      <c r="W59" s="158"/>
      <c r="X59" s="158" t="s">
        <v>194</v>
      </c>
      <c r="Y59" s="158" t="s">
        <v>195</v>
      </c>
      <c r="Z59" s="147"/>
      <c r="AA59" s="147"/>
      <c r="AB59" s="147"/>
      <c r="AC59" s="147"/>
      <c r="AD59" s="147"/>
      <c r="AE59" s="147"/>
      <c r="AF59" s="147"/>
      <c r="AG59" s="147" t="s">
        <v>770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49"/>
      <c r="D60" s="250"/>
      <c r="E60" s="250"/>
      <c r="F60" s="250"/>
      <c r="G60" s="250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201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2">
        <v>23</v>
      </c>
      <c r="B61" s="173" t="s">
        <v>809</v>
      </c>
      <c r="C61" s="182" t="s">
        <v>810</v>
      </c>
      <c r="D61" s="174" t="s">
        <v>446</v>
      </c>
      <c r="E61" s="175">
        <v>10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21</v>
      </c>
      <c r="M61" s="177">
        <f>G61*(1+L61/100)</f>
        <v>0</v>
      </c>
      <c r="N61" s="175">
        <v>2.5200000000000001E-3</v>
      </c>
      <c r="O61" s="175">
        <f>ROUND(E61*N61,2)</f>
        <v>0.03</v>
      </c>
      <c r="P61" s="175">
        <v>0</v>
      </c>
      <c r="Q61" s="175">
        <f>ROUND(E61*P61,2)</f>
        <v>0</v>
      </c>
      <c r="R61" s="177"/>
      <c r="S61" s="177" t="s">
        <v>256</v>
      </c>
      <c r="T61" s="178" t="s">
        <v>257</v>
      </c>
      <c r="U61" s="158">
        <v>0.8</v>
      </c>
      <c r="V61" s="158">
        <f>ROUND(E61*U61,2)</f>
        <v>8</v>
      </c>
      <c r="W61" s="158"/>
      <c r="X61" s="158" t="s">
        <v>194</v>
      </c>
      <c r="Y61" s="158" t="s">
        <v>195</v>
      </c>
      <c r="Z61" s="147"/>
      <c r="AA61" s="147"/>
      <c r="AB61" s="147"/>
      <c r="AC61" s="147"/>
      <c r="AD61" s="147"/>
      <c r="AE61" s="147"/>
      <c r="AF61" s="147"/>
      <c r="AG61" s="147" t="s">
        <v>770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49"/>
      <c r="D62" s="250"/>
      <c r="E62" s="250"/>
      <c r="F62" s="250"/>
      <c r="G62" s="250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201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2">
        <v>24</v>
      </c>
      <c r="B63" s="173" t="s">
        <v>811</v>
      </c>
      <c r="C63" s="182" t="s">
        <v>812</v>
      </c>
      <c r="D63" s="174" t="s">
        <v>446</v>
      </c>
      <c r="E63" s="175">
        <v>2</v>
      </c>
      <c r="F63" s="176"/>
      <c r="G63" s="177">
        <f>ROUND(E63*F63,2)</f>
        <v>0</v>
      </c>
      <c r="H63" s="176"/>
      <c r="I63" s="177">
        <f>ROUND(E63*H63,2)</f>
        <v>0</v>
      </c>
      <c r="J63" s="176"/>
      <c r="K63" s="177">
        <f>ROUND(E63*J63,2)</f>
        <v>0</v>
      </c>
      <c r="L63" s="177">
        <v>21</v>
      </c>
      <c r="M63" s="177">
        <f>G63*(1+L63/100)</f>
        <v>0</v>
      </c>
      <c r="N63" s="175">
        <v>3.5699999999999998E-3</v>
      </c>
      <c r="O63" s="175">
        <f>ROUND(E63*N63,2)</f>
        <v>0.01</v>
      </c>
      <c r="P63" s="175">
        <v>0</v>
      </c>
      <c r="Q63" s="175">
        <f>ROUND(E63*P63,2)</f>
        <v>0</v>
      </c>
      <c r="R63" s="177"/>
      <c r="S63" s="177" t="s">
        <v>256</v>
      </c>
      <c r="T63" s="178" t="s">
        <v>257</v>
      </c>
      <c r="U63" s="158">
        <v>0.55000000000000004</v>
      </c>
      <c r="V63" s="158">
        <f>ROUND(E63*U63,2)</f>
        <v>1.1000000000000001</v>
      </c>
      <c r="W63" s="158"/>
      <c r="X63" s="158" t="s">
        <v>194</v>
      </c>
      <c r="Y63" s="158" t="s">
        <v>195</v>
      </c>
      <c r="Z63" s="147"/>
      <c r="AA63" s="147"/>
      <c r="AB63" s="147"/>
      <c r="AC63" s="147"/>
      <c r="AD63" s="147"/>
      <c r="AE63" s="147"/>
      <c r="AF63" s="147"/>
      <c r="AG63" s="147" t="s">
        <v>770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49"/>
      <c r="D64" s="250"/>
      <c r="E64" s="250"/>
      <c r="F64" s="250"/>
      <c r="G64" s="250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201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2">
        <v>25</v>
      </c>
      <c r="B65" s="173" t="s">
        <v>813</v>
      </c>
      <c r="C65" s="182" t="s">
        <v>814</v>
      </c>
      <c r="D65" s="174" t="s">
        <v>255</v>
      </c>
      <c r="E65" s="175">
        <v>1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5">
        <v>0</v>
      </c>
      <c r="O65" s="175">
        <f>ROUND(E65*N65,2)</f>
        <v>0</v>
      </c>
      <c r="P65" s="175">
        <v>0</v>
      </c>
      <c r="Q65" s="175">
        <f>ROUND(E65*P65,2)</f>
        <v>0</v>
      </c>
      <c r="R65" s="177"/>
      <c r="S65" s="177" t="s">
        <v>256</v>
      </c>
      <c r="T65" s="178" t="s">
        <v>257</v>
      </c>
      <c r="U65" s="158">
        <v>0.14799999999999999</v>
      </c>
      <c r="V65" s="158">
        <f>ROUND(E65*U65,2)</f>
        <v>0.15</v>
      </c>
      <c r="W65" s="158"/>
      <c r="X65" s="158" t="s">
        <v>194</v>
      </c>
      <c r="Y65" s="158" t="s">
        <v>195</v>
      </c>
      <c r="Z65" s="147"/>
      <c r="AA65" s="147"/>
      <c r="AB65" s="147"/>
      <c r="AC65" s="147"/>
      <c r="AD65" s="147"/>
      <c r="AE65" s="147"/>
      <c r="AF65" s="147"/>
      <c r="AG65" s="147" t="s">
        <v>770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49"/>
      <c r="D66" s="250"/>
      <c r="E66" s="250"/>
      <c r="F66" s="250"/>
      <c r="G66" s="250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201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2">
        <v>26</v>
      </c>
      <c r="B67" s="173" t="s">
        <v>815</v>
      </c>
      <c r="C67" s="182" t="s">
        <v>816</v>
      </c>
      <c r="D67" s="174" t="s">
        <v>255</v>
      </c>
      <c r="E67" s="175">
        <v>3</v>
      </c>
      <c r="F67" s="176"/>
      <c r="G67" s="177">
        <f>ROUND(E67*F67,2)</f>
        <v>0</v>
      </c>
      <c r="H67" s="176"/>
      <c r="I67" s="177">
        <f>ROUND(E67*H67,2)</f>
        <v>0</v>
      </c>
      <c r="J67" s="176"/>
      <c r="K67" s="177">
        <f>ROUND(E67*J67,2)</f>
        <v>0</v>
      </c>
      <c r="L67" s="177">
        <v>21</v>
      </c>
      <c r="M67" s="177">
        <f>G67*(1+L67/100)</f>
        <v>0</v>
      </c>
      <c r="N67" s="175">
        <v>0</v>
      </c>
      <c r="O67" s="175">
        <f>ROUND(E67*N67,2)</f>
        <v>0</v>
      </c>
      <c r="P67" s="175">
        <v>0</v>
      </c>
      <c r="Q67" s="175">
        <f>ROUND(E67*P67,2)</f>
        <v>0</v>
      </c>
      <c r="R67" s="177"/>
      <c r="S67" s="177" t="s">
        <v>256</v>
      </c>
      <c r="T67" s="178" t="s">
        <v>257</v>
      </c>
      <c r="U67" s="158">
        <v>0.157</v>
      </c>
      <c r="V67" s="158">
        <f>ROUND(E67*U67,2)</f>
        <v>0.47</v>
      </c>
      <c r="W67" s="158"/>
      <c r="X67" s="158" t="s">
        <v>194</v>
      </c>
      <c r="Y67" s="158" t="s">
        <v>195</v>
      </c>
      <c r="Z67" s="147"/>
      <c r="AA67" s="147"/>
      <c r="AB67" s="147"/>
      <c r="AC67" s="147"/>
      <c r="AD67" s="147"/>
      <c r="AE67" s="147"/>
      <c r="AF67" s="147"/>
      <c r="AG67" s="147" t="s">
        <v>770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49"/>
      <c r="D68" s="250"/>
      <c r="E68" s="250"/>
      <c r="F68" s="250"/>
      <c r="G68" s="250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201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2">
        <v>27</v>
      </c>
      <c r="B69" s="173" t="s">
        <v>817</v>
      </c>
      <c r="C69" s="182" t="s">
        <v>818</v>
      </c>
      <c r="D69" s="174" t="s">
        <v>255</v>
      </c>
      <c r="E69" s="175">
        <v>1</v>
      </c>
      <c r="F69" s="176"/>
      <c r="G69" s="177">
        <f>ROUND(E69*F69,2)</f>
        <v>0</v>
      </c>
      <c r="H69" s="176"/>
      <c r="I69" s="177">
        <f>ROUND(E69*H69,2)</f>
        <v>0</v>
      </c>
      <c r="J69" s="176"/>
      <c r="K69" s="177">
        <f>ROUND(E69*J69,2)</f>
        <v>0</v>
      </c>
      <c r="L69" s="177">
        <v>21</v>
      </c>
      <c r="M69" s="177">
        <f>G69*(1+L69/100)</f>
        <v>0</v>
      </c>
      <c r="N69" s="175">
        <v>0</v>
      </c>
      <c r="O69" s="175">
        <f>ROUND(E69*N69,2)</f>
        <v>0</v>
      </c>
      <c r="P69" s="175">
        <v>0</v>
      </c>
      <c r="Q69" s="175">
        <f>ROUND(E69*P69,2)</f>
        <v>0</v>
      </c>
      <c r="R69" s="177"/>
      <c r="S69" s="177" t="s">
        <v>256</v>
      </c>
      <c r="T69" s="178" t="s">
        <v>257</v>
      </c>
      <c r="U69" s="158">
        <v>0.17399999999999999</v>
      </c>
      <c r="V69" s="158">
        <f>ROUND(E69*U69,2)</f>
        <v>0.17</v>
      </c>
      <c r="W69" s="158"/>
      <c r="X69" s="158" t="s">
        <v>194</v>
      </c>
      <c r="Y69" s="158" t="s">
        <v>195</v>
      </c>
      <c r="Z69" s="147"/>
      <c r="AA69" s="147"/>
      <c r="AB69" s="147"/>
      <c r="AC69" s="147"/>
      <c r="AD69" s="147"/>
      <c r="AE69" s="147"/>
      <c r="AF69" s="147"/>
      <c r="AG69" s="147" t="s">
        <v>770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249"/>
      <c r="D70" s="250"/>
      <c r="E70" s="250"/>
      <c r="F70" s="250"/>
      <c r="G70" s="250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201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2">
        <v>28</v>
      </c>
      <c r="B71" s="173" t="s">
        <v>819</v>
      </c>
      <c r="C71" s="182" t="s">
        <v>820</v>
      </c>
      <c r="D71" s="174" t="s">
        <v>255</v>
      </c>
      <c r="E71" s="175">
        <v>3</v>
      </c>
      <c r="F71" s="176"/>
      <c r="G71" s="177">
        <f>ROUND(E71*F71,2)</f>
        <v>0</v>
      </c>
      <c r="H71" s="176"/>
      <c r="I71" s="177">
        <f>ROUND(E71*H71,2)</f>
        <v>0</v>
      </c>
      <c r="J71" s="176"/>
      <c r="K71" s="177">
        <f>ROUND(E71*J71,2)</f>
        <v>0</v>
      </c>
      <c r="L71" s="177">
        <v>21</v>
      </c>
      <c r="M71" s="177">
        <f>G71*(1+L71/100)</f>
        <v>0</v>
      </c>
      <c r="N71" s="175">
        <v>0</v>
      </c>
      <c r="O71" s="175">
        <f>ROUND(E71*N71,2)</f>
        <v>0</v>
      </c>
      <c r="P71" s="175">
        <v>0</v>
      </c>
      <c r="Q71" s="175">
        <f>ROUND(E71*P71,2)</f>
        <v>0</v>
      </c>
      <c r="R71" s="177"/>
      <c r="S71" s="177" t="s">
        <v>256</v>
      </c>
      <c r="T71" s="178" t="s">
        <v>257</v>
      </c>
      <c r="U71" s="158">
        <v>0.25900000000000001</v>
      </c>
      <c r="V71" s="158">
        <f>ROUND(E71*U71,2)</f>
        <v>0.78</v>
      </c>
      <c r="W71" s="158"/>
      <c r="X71" s="158" t="s">
        <v>194</v>
      </c>
      <c r="Y71" s="158" t="s">
        <v>195</v>
      </c>
      <c r="Z71" s="147"/>
      <c r="AA71" s="147"/>
      <c r="AB71" s="147"/>
      <c r="AC71" s="147"/>
      <c r="AD71" s="147"/>
      <c r="AE71" s="147"/>
      <c r="AF71" s="147"/>
      <c r="AG71" s="147" t="s">
        <v>770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49"/>
      <c r="D72" s="250"/>
      <c r="E72" s="250"/>
      <c r="F72" s="250"/>
      <c r="G72" s="250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201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2">
        <v>29</v>
      </c>
      <c r="B73" s="173" t="s">
        <v>821</v>
      </c>
      <c r="C73" s="182" t="s">
        <v>822</v>
      </c>
      <c r="D73" s="174" t="s">
        <v>255</v>
      </c>
      <c r="E73" s="175">
        <v>3</v>
      </c>
      <c r="F73" s="176"/>
      <c r="G73" s="177">
        <f>ROUND(E73*F73,2)</f>
        <v>0</v>
      </c>
      <c r="H73" s="176"/>
      <c r="I73" s="177">
        <f>ROUND(E73*H73,2)</f>
        <v>0</v>
      </c>
      <c r="J73" s="176"/>
      <c r="K73" s="177">
        <f>ROUND(E73*J73,2)</f>
        <v>0</v>
      </c>
      <c r="L73" s="177">
        <v>21</v>
      </c>
      <c r="M73" s="177">
        <f>G73*(1+L73/100)</f>
        <v>0</v>
      </c>
      <c r="N73" s="175">
        <v>4.8999999999999998E-4</v>
      </c>
      <c r="O73" s="175">
        <f>ROUND(E73*N73,2)</f>
        <v>0</v>
      </c>
      <c r="P73" s="175">
        <v>0</v>
      </c>
      <c r="Q73" s="175">
        <f>ROUND(E73*P73,2)</f>
        <v>0</v>
      </c>
      <c r="R73" s="177"/>
      <c r="S73" s="177" t="s">
        <v>256</v>
      </c>
      <c r="T73" s="178" t="s">
        <v>257</v>
      </c>
      <c r="U73" s="158">
        <v>0</v>
      </c>
      <c r="V73" s="158">
        <f>ROUND(E73*U73,2)</f>
        <v>0</v>
      </c>
      <c r="W73" s="158"/>
      <c r="X73" s="158" t="s">
        <v>564</v>
      </c>
      <c r="Y73" s="158" t="s">
        <v>195</v>
      </c>
      <c r="Z73" s="147"/>
      <c r="AA73" s="147"/>
      <c r="AB73" s="147"/>
      <c r="AC73" s="147"/>
      <c r="AD73" s="147"/>
      <c r="AE73" s="147"/>
      <c r="AF73" s="147"/>
      <c r="AG73" s="147" t="s">
        <v>698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49"/>
      <c r="D74" s="250"/>
      <c r="E74" s="250"/>
      <c r="F74" s="250"/>
      <c r="G74" s="250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201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2">
        <v>30</v>
      </c>
      <c r="B75" s="173" t="s">
        <v>823</v>
      </c>
      <c r="C75" s="182" t="s">
        <v>824</v>
      </c>
      <c r="D75" s="174" t="s">
        <v>255</v>
      </c>
      <c r="E75" s="175">
        <v>1</v>
      </c>
      <c r="F75" s="176"/>
      <c r="G75" s="177">
        <f>ROUND(E75*F75,2)</f>
        <v>0</v>
      </c>
      <c r="H75" s="176"/>
      <c r="I75" s="177">
        <f>ROUND(E75*H75,2)</f>
        <v>0</v>
      </c>
      <c r="J75" s="176"/>
      <c r="K75" s="177">
        <f>ROUND(E75*J75,2)</f>
        <v>0</v>
      </c>
      <c r="L75" s="177">
        <v>21</v>
      </c>
      <c r="M75" s="177">
        <f>G75*(1+L75/100)</f>
        <v>0</v>
      </c>
      <c r="N75" s="175">
        <v>3.0000000000000001E-5</v>
      </c>
      <c r="O75" s="175">
        <f>ROUND(E75*N75,2)</f>
        <v>0</v>
      </c>
      <c r="P75" s="175">
        <v>0</v>
      </c>
      <c r="Q75" s="175">
        <f>ROUND(E75*P75,2)</f>
        <v>0</v>
      </c>
      <c r="R75" s="177"/>
      <c r="S75" s="177" t="s">
        <v>256</v>
      </c>
      <c r="T75" s="178" t="s">
        <v>257</v>
      </c>
      <c r="U75" s="158">
        <v>0</v>
      </c>
      <c r="V75" s="158">
        <f>ROUND(E75*U75,2)</f>
        <v>0</v>
      </c>
      <c r="W75" s="158"/>
      <c r="X75" s="158" t="s">
        <v>564</v>
      </c>
      <c r="Y75" s="158" t="s">
        <v>195</v>
      </c>
      <c r="Z75" s="147"/>
      <c r="AA75" s="147"/>
      <c r="AB75" s="147"/>
      <c r="AC75" s="147"/>
      <c r="AD75" s="147"/>
      <c r="AE75" s="147"/>
      <c r="AF75" s="147"/>
      <c r="AG75" s="147" t="s">
        <v>698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249"/>
      <c r="D76" s="250"/>
      <c r="E76" s="250"/>
      <c r="F76" s="250"/>
      <c r="G76" s="250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201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2">
        <v>31</v>
      </c>
      <c r="B77" s="173" t="s">
        <v>825</v>
      </c>
      <c r="C77" s="182" t="s">
        <v>826</v>
      </c>
      <c r="D77" s="174" t="s">
        <v>255</v>
      </c>
      <c r="E77" s="175">
        <v>1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5">
        <v>2.0000000000000001E-4</v>
      </c>
      <c r="O77" s="175">
        <f>ROUND(E77*N77,2)</f>
        <v>0</v>
      </c>
      <c r="P77" s="175">
        <v>0</v>
      </c>
      <c r="Q77" s="175">
        <f>ROUND(E77*P77,2)</f>
        <v>0</v>
      </c>
      <c r="R77" s="177"/>
      <c r="S77" s="177" t="s">
        <v>256</v>
      </c>
      <c r="T77" s="178" t="s">
        <v>257</v>
      </c>
      <c r="U77" s="158">
        <v>0</v>
      </c>
      <c r="V77" s="158">
        <f>ROUND(E77*U77,2)</f>
        <v>0</v>
      </c>
      <c r="W77" s="158"/>
      <c r="X77" s="158" t="s">
        <v>564</v>
      </c>
      <c r="Y77" s="158" t="s">
        <v>195</v>
      </c>
      <c r="Z77" s="147"/>
      <c r="AA77" s="147"/>
      <c r="AB77" s="147"/>
      <c r="AC77" s="147"/>
      <c r="AD77" s="147"/>
      <c r="AE77" s="147"/>
      <c r="AF77" s="147"/>
      <c r="AG77" s="147" t="s">
        <v>698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49"/>
      <c r="D78" s="250"/>
      <c r="E78" s="250"/>
      <c r="F78" s="250"/>
      <c r="G78" s="250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201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2">
        <v>32</v>
      </c>
      <c r="B79" s="173" t="s">
        <v>827</v>
      </c>
      <c r="C79" s="182" t="s">
        <v>828</v>
      </c>
      <c r="D79" s="174" t="s">
        <v>255</v>
      </c>
      <c r="E79" s="175">
        <v>3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21</v>
      </c>
      <c r="M79" s="177">
        <f>G79*(1+L79/100)</f>
        <v>0</v>
      </c>
      <c r="N79" s="175">
        <v>3.8000000000000002E-4</v>
      </c>
      <c r="O79" s="175">
        <f>ROUND(E79*N79,2)</f>
        <v>0</v>
      </c>
      <c r="P79" s="175">
        <v>0</v>
      </c>
      <c r="Q79" s="175">
        <f>ROUND(E79*P79,2)</f>
        <v>0</v>
      </c>
      <c r="R79" s="177"/>
      <c r="S79" s="177" t="s">
        <v>256</v>
      </c>
      <c r="T79" s="178" t="s">
        <v>257</v>
      </c>
      <c r="U79" s="158">
        <v>0</v>
      </c>
      <c r="V79" s="158">
        <f>ROUND(E79*U79,2)</f>
        <v>0</v>
      </c>
      <c r="W79" s="158"/>
      <c r="X79" s="158" t="s">
        <v>564</v>
      </c>
      <c r="Y79" s="158" t="s">
        <v>195</v>
      </c>
      <c r="Z79" s="147"/>
      <c r="AA79" s="147"/>
      <c r="AB79" s="147"/>
      <c r="AC79" s="147"/>
      <c r="AD79" s="147"/>
      <c r="AE79" s="147"/>
      <c r="AF79" s="147"/>
      <c r="AG79" s="147" t="s">
        <v>698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49"/>
      <c r="D80" s="250"/>
      <c r="E80" s="250"/>
      <c r="F80" s="250"/>
      <c r="G80" s="250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201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2">
        <v>33</v>
      </c>
      <c r="B81" s="173" t="s">
        <v>829</v>
      </c>
      <c r="C81" s="182" t="s">
        <v>830</v>
      </c>
      <c r="D81" s="174" t="s">
        <v>446</v>
      </c>
      <c r="E81" s="175">
        <v>8</v>
      </c>
      <c r="F81" s="176"/>
      <c r="G81" s="177">
        <f>ROUND(E81*F81,2)</f>
        <v>0</v>
      </c>
      <c r="H81" s="176"/>
      <c r="I81" s="177">
        <f>ROUND(E81*H81,2)</f>
        <v>0</v>
      </c>
      <c r="J81" s="176"/>
      <c r="K81" s="177">
        <f>ROUND(E81*J81,2)</f>
        <v>0</v>
      </c>
      <c r="L81" s="177">
        <v>21</v>
      </c>
      <c r="M81" s="177">
        <f>G81*(1+L81/100)</f>
        <v>0</v>
      </c>
      <c r="N81" s="175">
        <v>0</v>
      </c>
      <c r="O81" s="175">
        <f>ROUND(E81*N81,2)</f>
        <v>0</v>
      </c>
      <c r="P81" s="175">
        <v>2.63E-3</v>
      </c>
      <c r="Q81" s="175">
        <f>ROUND(E81*P81,2)</f>
        <v>0.02</v>
      </c>
      <c r="R81" s="177"/>
      <c r="S81" s="177" t="s">
        <v>256</v>
      </c>
      <c r="T81" s="178" t="s">
        <v>257</v>
      </c>
      <c r="U81" s="158">
        <v>0.114</v>
      </c>
      <c r="V81" s="158">
        <f>ROUND(E81*U81,2)</f>
        <v>0.91</v>
      </c>
      <c r="W81" s="158"/>
      <c r="X81" s="158" t="s">
        <v>194</v>
      </c>
      <c r="Y81" s="158" t="s">
        <v>195</v>
      </c>
      <c r="Z81" s="147"/>
      <c r="AA81" s="147"/>
      <c r="AB81" s="147"/>
      <c r="AC81" s="147"/>
      <c r="AD81" s="147"/>
      <c r="AE81" s="147"/>
      <c r="AF81" s="147"/>
      <c r="AG81" s="147" t="s">
        <v>770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249"/>
      <c r="D82" s="250"/>
      <c r="E82" s="250"/>
      <c r="F82" s="250"/>
      <c r="G82" s="250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201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1" x14ac:dyDescent="0.2">
      <c r="A83" s="172">
        <v>34</v>
      </c>
      <c r="B83" s="173" t="s">
        <v>831</v>
      </c>
      <c r="C83" s="182" t="s">
        <v>832</v>
      </c>
      <c r="D83" s="174" t="s">
        <v>255</v>
      </c>
      <c r="E83" s="175">
        <v>1</v>
      </c>
      <c r="F83" s="176"/>
      <c r="G83" s="177">
        <f>ROUND(E83*F83,2)</f>
        <v>0</v>
      </c>
      <c r="H83" s="176"/>
      <c r="I83" s="177">
        <f>ROUND(E83*H83,2)</f>
        <v>0</v>
      </c>
      <c r="J83" s="176"/>
      <c r="K83" s="177">
        <f>ROUND(E83*J83,2)</f>
        <v>0</v>
      </c>
      <c r="L83" s="177">
        <v>21</v>
      </c>
      <c r="M83" s="177">
        <f>G83*(1+L83/100)</f>
        <v>0</v>
      </c>
      <c r="N83" s="175">
        <v>7.79E-3</v>
      </c>
      <c r="O83" s="175">
        <f>ROUND(E83*N83,2)</f>
        <v>0.01</v>
      </c>
      <c r="P83" s="175">
        <v>0</v>
      </c>
      <c r="Q83" s="175">
        <f>ROUND(E83*P83,2)</f>
        <v>0</v>
      </c>
      <c r="R83" s="177"/>
      <c r="S83" s="177" t="s">
        <v>256</v>
      </c>
      <c r="T83" s="178" t="s">
        <v>257</v>
      </c>
      <c r="U83" s="158">
        <v>0.755</v>
      </c>
      <c r="V83" s="158">
        <f>ROUND(E83*U83,2)</f>
        <v>0.76</v>
      </c>
      <c r="W83" s="158"/>
      <c r="X83" s="158" t="s">
        <v>194</v>
      </c>
      <c r="Y83" s="158" t="s">
        <v>195</v>
      </c>
      <c r="Z83" s="147"/>
      <c r="AA83" s="147"/>
      <c r="AB83" s="147"/>
      <c r="AC83" s="147"/>
      <c r="AD83" s="147"/>
      <c r="AE83" s="147"/>
      <c r="AF83" s="147"/>
      <c r="AG83" s="147" t="s">
        <v>770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249"/>
      <c r="D84" s="250"/>
      <c r="E84" s="250"/>
      <c r="F84" s="250"/>
      <c r="G84" s="250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201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2">
        <v>35</v>
      </c>
      <c r="B85" s="173" t="s">
        <v>833</v>
      </c>
      <c r="C85" s="182" t="s">
        <v>834</v>
      </c>
      <c r="D85" s="174" t="s">
        <v>446</v>
      </c>
      <c r="E85" s="175">
        <v>53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21</v>
      </c>
      <c r="M85" s="177">
        <f>G85*(1+L85/100)</f>
        <v>0</v>
      </c>
      <c r="N85" s="175">
        <v>0</v>
      </c>
      <c r="O85" s="175">
        <f>ROUND(E85*N85,2)</f>
        <v>0</v>
      </c>
      <c r="P85" s="175">
        <v>0</v>
      </c>
      <c r="Q85" s="175">
        <f>ROUND(E85*P85,2)</f>
        <v>0</v>
      </c>
      <c r="R85" s="177"/>
      <c r="S85" s="177" t="s">
        <v>256</v>
      </c>
      <c r="T85" s="178" t="s">
        <v>257</v>
      </c>
      <c r="U85" s="158">
        <v>4.8000000000000001E-2</v>
      </c>
      <c r="V85" s="158">
        <f>ROUND(E85*U85,2)</f>
        <v>2.54</v>
      </c>
      <c r="W85" s="158"/>
      <c r="X85" s="158" t="s">
        <v>194</v>
      </c>
      <c r="Y85" s="158" t="s">
        <v>195</v>
      </c>
      <c r="Z85" s="147"/>
      <c r="AA85" s="147"/>
      <c r="AB85" s="147"/>
      <c r="AC85" s="147"/>
      <c r="AD85" s="147"/>
      <c r="AE85" s="147"/>
      <c r="AF85" s="147"/>
      <c r="AG85" s="147" t="s">
        <v>770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49"/>
      <c r="D86" s="250"/>
      <c r="E86" s="250"/>
      <c r="F86" s="250"/>
      <c r="G86" s="250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201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72">
        <v>36</v>
      </c>
      <c r="B87" s="173" t="s">
        <v>835</v>
      </c>
      <c r="C87" s="182" t="s">
        <v>836</v>
      </c>
      <c r="D87" s="174" t="s">
        <v>226</v>
      </c>
      <c r="E87" s="175">
        <v>9.9709999999999993E-2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21</v>
      </c>
      <c r="M87" s="177">
        <f>G87*(1+L87/100)</f>
        <v>0</v>
      </c>
      <c r="N87" s="175">
        <v>0</v>
      </c>
      <c r="O87" s="175">
        <f>ROUND(E87*N87,2)</f>
        <v>0</v>
      </c>
      <c r="P87" s="175">
        <v>0</v>
      </c>
      <c r="Q87" s="175">
        <f>ROUND(E87*P87,2)</f>
        <v>0</v>
      </c>
      <c r="R87" s="177"/>
      <c r="S87" s="177" t="s">
        <v>256</v>
      </c>
      <c r="T87" s="178" t="s">
        <v>257</v>
      </c>
      <c r="U87" s="158">
        <v>1.47</v>
      </c>
      <c r="V87" s="158">
        <f>ROUND(E87*U87,2)</f>
        <v>0.15</v>
      </c>
      <c r="W87" s="158"/>
      <c r="X87" s="158" t="s">
        <v>194</v>
      </c>
      <c r="Y87" s="158" t="s">
        <v>195</v>
      </c>
      <c r="Z87" s="147"/>
      <c r="AA87" s="147"/>
      <c r="AB87" s="147"/>
      <c r="AC87" s="147"/>
      <c r="AD87" s="147"/>
      <c r="AE87" s="147"/>
      <c r="AF87" s="147"/>
      <c r="AG87" s="147" t="s">
        <v>770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49"/>
      <c r="D88" s="250"/>
      <c r="E88" s="250"/>
      <c r="F88" s="250"/>
      <c r="G88" s="250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201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x14ac:dyDescent="0.2">
      <c r="A89" s="165" t="s">
        <v>187</v>
      </c>
      <c r="B89" s="166" t="s">
        <v>131</v>
      </c>
      <c r="C89" s="181" t="s">
        <v>132</v>
      </c>
      <c r="D89" s="167"/>
      <c r="E89" s="168"/>
      <c r="F89" s="169"/>
      <c r="G89" s="169">
        <f>SUMIF(AG90:AG123,"&lt;&gt;NOR",G90:G123)</f>
        <v>0</v>
      </c>
      <c r="H89" s="169"/>
      <c r="I89" s="169">
        <f>SUM(I90:I123)</f>
        <v>0</v>
      </c>
      <c r="J89" s="169"/>
      <c r="K89" s="169">
        <f>SUM(K90:K123)</f>
        <v>0</v>
      </c>
      <c r="L89" s="169"/>
      <c r="M89" s="169">
        <f>SUM(M90:M123)</f>
        <v>0</v>
      </c>
      <c r="N89" s="168"/>
      <c r="O89" s="168">
        <f>SUM(O90:O123)</f>
        <v>0.11</v>
      </c>
      <c r="P89" s="168"/>
      <c r="Q89" s="168">
        <f>SUM(Q90:Q123)</f>
        <v>0</v>
      </c>
      <c r="R89" s="169"/>
      <c r="S89" s="169"/>
      <c r="T89" s="170"/>
      <c r="U89" s="164"/>
      <c r="V89" s="164">
        <f>SUM(V90:V123)</f>
        <v>59.600000000000009</v>
      </c>
      <c r="W89" s="164"/>
      <c r="X89" s="164"/>
      <c r="Y89" s="164"/>
      <c r="AG89" t="s">
        <v>188</v>
      </c>
    </row>
    <row r="90" spans="1:60" outlineLevel="1" x14ac:dyDescent="0.2">
      <c r="A90" s="172">
        <v>37</v>
      </c>
      <c r="B90" s="173" t="s">
        <v>837</v>
      </c>
      <c r="C90" s="182" t="s">
        <v>838</v>
      </c>
      <c r="D90" s="174" t="s">
        <v>446</v>
      </c>
      <c r="E90" s="175">
        <v>41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21</v>
      </c>
      <c r="M90" s="177">
        <f>G90*(1+L90/100)</f>
        <v>0</v>
      </c>
      <c r="N90" s="175">
        <v>4.6999999999999999E-4</v>
      </c>
      <c r="O90" s="175">
        <f>ROUND(E90*N90,2)</f>
        <v>0.02</v>
      </c>
      <c r="P90" s="175">
        <v>0</v>
      </c>
      <c r="Q90" s="175">
        <f>ROUND(E90*P90,2)</f>
        <v>0</v>
      </c>
      <c r="R90" s="177"/>
      <c r="S90" s="177" t="s">
        <v>256</v>
      </c>
      <c r="T90" s="178" t="s">
        <v>257</v>
      </c>
      <c r="U90" s="158">
        <v>0.52200000000000002</v>
      </c>
      <c r="V90" s="158">
        <f>ROUND(E90*U90,2)</f>
        <v>21.4</v>
      </c>
      <c r="W90" s="158"/>
      <c r="X90" s="158" t="s">
        <v>194</v>
      </c>
      <c r="Y90" s="158" t="s">
        <v>195</v>
      </c>
      <c r="Z90" s="147"/>
      <c r="AA90" s="147"/>
      <c r="AB90" s="147"/>
      <c r="AC90" s="147"/>
      <c r="AD90" s="147"/>
      <c r="AE90" s="147"/>
      <c r="AF90" s="147"/>
      <c r="AG90" s="147" t="s">
        <v>770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249"/>
      <c r="D91" s="250"/>
      <c r="E91" s="250"/>
      <c r="F91" s="250"/>
      <c r="G91" s="250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201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2">
        <v>38</v>
      </c>
      <c r="B92" s="173" t="s">
        <v>839</v>
      </c>
      <c r="C92" s="182" t="s">
        <v>840</v>
      </c>
      <c r="D92" s="174" t="s">
        <v>446</v>
      </c>
      <c r="E92" s="175">
        <v>3</v>
      </c>
      <c r="F92" s="176"/>
      <c r="G92" s="177">
        <f>ROUND(E92*F92,2)</f>
        <v>0</v>
      </c>
      <c r="H92" s="176"/>
      <c r="I92" s="177">
        <f>ROUND(E92*H92,2)</f>
        <v>0</v>
      </c>
      <c r="J92" s="176"/>
      <c r="K92" s="177">
        <f>ROUND(E92*J92,2)</f>
        <v>0</v>
      </c>
      <c r="L92" s="177">
        <v>21</v>
      </c>
      <c r="M92" s="177">
        <f>G92*(1+L92/100)</f>
        <v>0</v>
      </c>
      <c r="N92" s="175">
        <v>5.8E-4</v>
      </c>
      <c r="O92" s="175">
        <f>ROUND(E92*N92,2)</f>
        <v>0</v>
      </c>
      <c r="P92" s="175">
        <v>0</v>
      </c>
      <c r="Q92" s="175">
        <f>ROUND(E92*P92,2)</f>
        <v>0</v>
      </c>
      <c r="R92" s="177"/>
      <c r="S92" s="177" t="s">
        <v>256</v>
      </c>
      <c r="T92" s="178" t="s">
        <v>257</v>
      </c>
      <c r="U92" s="158">
        <v>0.6159</v>
      </c>
      <c r="V92" s="158">
        <f>ROUND(E92*U92,2)</f>
        <v>1.85</v>
      </c>
      <c r="W92" s="158"/>
      <c r="X92" s="158" t="s">
        <v>194</v>
      </c>
      <c r="Y92" s="158" t="s">
        <v>195</v>
      </c>
      <c r="Z92" s="147"/>
      <c r="AA92" s="147"/>
      <c r="AB92" s="147"/>
      <c r="AC92" s="147"/>
      <c r="AD92" s="147"/>
      <c r="AE92" s="147"/>
      <c r="AF92" s="147"/>
      <c r="AG92" s="147" t="s">
        <v>770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9"/>
      <c r="D93" s="250"/>
      <c r="E93" s="250"/>
      <c r="F93" s="250"/>
      <c r="G93" s="250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201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2">
        <v>39</v>
      </c>
      <c r="B94" s="173" t="s">
        <v>841</v>
      </c>
      <c r="C94" s="182" t="s">
        <v>842</v>
      </c>
      <c r="D94" s="174" t="s">
        <v>446</v>
      </c>
      <c r="E94" s="175">
        <v>6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21</v>
      </c>
      <c r="M94" s="177">
        <f>G94*(1+L94/100)</f>
        <v>0</v>
      </c>
      <c r="N94" s="175">
        <v>7.6999999999999996E-4</v>
      </c>
      <c r="O94" s="175">
        <f>ROUND(E94*N94,2)</f>
        <v>0</v>
      </c>
      <c r="P94" s="175">
        <v>0</v>
      </c>
      <c r="Q94" s="175">
        <f>ROUND(E94*P94,2)</f>
        <v>0</v>
      </c>
      <c r="R94" s="177"/>
      <c r="S94" s="177" t="s">
        <v>256</v>
      </c>
      <c r="T94" s="178" t="s">
        <v>257</v>
      </c>
      <c r="U94" s="158">
        <v>0.68279999999999996</v>
      </c>
      <c r="V94" s="158">
        <f>ROUND(E94*U94,2)</f>
        <v>4.0999999999999996</v>
      </c>
      <c r="W94" s="158"/>
      <c r="X94" s="158" t="s">
        <v>194</v>
      </c>
      <c r="Y94" s="158" t="s">
        <v>195</v>
      </c>
      <c r="Z94" s="147"/>
      <c r="AA94" s="147"/>
      <c r="AB94" s="147"/>
      <c r="AC94" s="147"/>
      <c r="AD94" s="147"/>
      <c r="AE94" s="147"/>
      <c r="AF94" s="147"/>
      <c r="AG94" s="147" t="s">
        <v>770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49"/>
      <c r="D95" s="250"/>
      <c r="E95" s="250"/>
      <c r="F95" s="250"/>
      <c r="G95" s="250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201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2">
        <v>40</v>
      </c>
      <c r="B96" s="173" t="s">
        <v>843</v>
      </c>
      <c r="C96" s="182" t="s">
        <v>844</v>
      </c>
      <c r="D96" s="174" t="s">
        <v>446</v>
      </c>
      <c r="E96" s="175">
        <v>14</v>
      </c>
      <c r="F96" s="176"/>
      <c r="G96" s="177">
        <f>ROUND(E96*F96,2)</f>
        <v>0</v>
      </c>
      <c r="H96" s="176"/>
      <c r="I96" s="177">
        <f>ROUND(E96*H96,2)</f>
        <v>0</v>
      </c>
      <c r="J96" s="176"/>
      <c r="K96" s="177">
        <f>ROUND(E96*J96,2)</f>
        <v>0</v>
      </c>
      <c r="L96" s="177">
        <v>21</v>
      </c>
      <c r="M96" s="177">
        <f>G96*(1+L96/100)</f>
        <v>0</v>
      </c>
      <c r="N96" s="175">
        <v>4.8999999999999998E-4</v>
      </c>
      <c r="O96" s="175">
        <f>ROUND(E96*N96,2)</f>
        <v>0.01</v>
      </c>
      <c r="P96" s="175">
        <v>0</v>
      </c>
      <c r="Q96" s="175">
        <f>ROUND(E96*P96,2)</f>
        <v>0</v>
      </c>
      <c r="R96" s="177"/>
      <c r="S96" s="177" t="s">
        <v>256</v>
      </c>
      <c r="T96" s="178" t="s">
        <v>257</v>
      </c>
      <c r="U96" s="158">
        <v>0.52200000000000002</v>
      </c>
      <c r="V96" s="158">
        <f>ROUND(E96*U96,2)</f>
        <v>7.31</v>
      </c>
      <c r="W96" s="158"/>
      <c r="X96" s="158" t="s">
        <v>194</v>
      </c>
      <c r="Y96" s="158" t="s">
        <v>195</v>
      </c>
      <c r="Z96" s="147"/>
      <c r="AA96" s="147"/>
      <c r="AB96" s="147"/>
      <c r="AC96" s="147"/>
      <c r="AD96" s="147"/>
      <c r="AE96" s="147"/>
      <c r="AF96" s="147"/>
      <c r="AG96" s="147" t="s">
        <v>770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49"/>
      <c r="D97" s="250"/>
      <c r="E97" s="250"/>
      <c r="F97" s="250"/>
      <c r="G97" s="250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201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2">
        <v>41</v>
      </c>
      <c r="B98" s="173" t="s">
        <v>845</v>
      </c>
      <c r="C98" s="182" t="s">
        <v>846</v>
      </c>
      <c r="D98" s="174" t="s">
        <v>446</v>
      </c>
      <c r="E98" s="175">
        <v>35</v>
      </c>
      <c r="F98" s="176"/>
      <c r="G98" s="177">
        <f>ROUND(E98*F98,2)</f>
        <v>0</v>
      </c>
      <c r="H98" s="176"/>
      <c r="I98" s="177">
        <f>ROUND(E98*H98,2)</f>
        <v>0</v>
      </c>
      <c r="J98" s="176"/>
      <c r="K98" s="177">
        <f>ROUND(E98*J98,2)</f>
        <v>0</v>
      </c>
      <c r="L98" s="177">
        <v>21</v>
      </c>
      <c r="M98" s="177">
        <f>G98*(1+L98/100)</f>
        <v>0</v>
      </c>
      <c r="N98" s="175">
        <v>2.0000000000000002E-5</v>
      </c>
      <c r="O98" s="175">
        <f>ROUND(E98*N98,2)</f>
        <v>0</v>
      </c>
      <c r="P98" s="175">
        <v>0</v>
      </c>
      <c r="Q98" s="175">
        <f>ROUND(E98*P98,2)</f>
        <v>0</v>
      </c>
      <c r="R98" s="177"/>
      <c r="S98" s="177" t="s">
        <v>256</v>
      </c>
      <c r="T98" s="178" t="s">
        <v>257</v>
      </c>
      <c r="U98" s="158">
        <v>0.129</v>
      </c>
      <c r="V98" s="158">
        <f>ROUND(E98*U98,2)</f>
        <v>4.5199999999999996</v>
      </c>
      <c r="W98" s="158"/>
      <c r="X98" s="158" t="s">
        <v>194</v>
      </c>
      <c r="Y98" s="158" t="s">
        <v>195</v>
      </c>
      <c r="Z98" s="147"/>
      <c r="AA98" s="147"/>
      <c r="AB98" s="147"/>
      <c r="AC98" s="147"/>
      <c r="AD98" s="147"/>
      <c r="AE98" s="147"/>
      <c r="AF98" s="147"/>
      <c r="AG98" s="147" t="s">
        <v>770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49"/>
      <c r="D99" s="250"/>
      <c r="E99" s="250"/>
      <c r="F99" s="250"/>
      <c r="G99" s="250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201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2">
        <v>42</v>
      </c>
      <c r="B100" s="173" t="s">
        <v>847</v>
      </c>
      <c r="C100" s="182" t="s">
        <v>848</v>
      </c>
      <c r="D100" s="174" t="s">
        <v>446</v>
      </c>
      <c r="E100" s="175">
        <v>3</v>
      </c>
      <c r="F100" s="176"/>
      <c r="G100" s="177">
        <f>ROUND(E100*F100,2)</f>
        <v>0</v>
      </c>
      <c r="H100" s="176"/>
      <c r="I100" s="177">
        <f>ROUND(E100*H100,2)</f>
        <v>0</v>
      </c>
      <c r="J100" s="176"/>
      <c r="K100" s="177">
        <f>ROUND(E100*J100,2)</f>
        <v>0</v>
      </c>
      <c r="L100" s="177">
        <v>21</v>
      </c>
      <c r="M100" s="177">
        <f>G100*(1+L100/100)</f>
        <v>0</v>
      </c>
      <c r="N100" s="175">
        <v>6.0000000000000002E-5</v>
      </c>
      <c r="O100" s="175">
        <f>ROUND(E100*N100,2)</f>
        <v>0</v>
      </c>
      <c r="P100" s="175">
        <v>0</v>
      </c>
      <c r="Q100" s="175">
        <f>ROUND(E100*P100,2)</f>
        <v>0</v>
      </c>
      <c r="R100" s="177"/>
      <c r="S100" s="177" t="s">
        <v>256</v>
      </c>
      <c r="T100" s="178" t="s">
        <v>257</v>
      </c>
      <c r="U100" s="158">
        <v>0.129</v>
      </c>
      <c r="V100" s="158">
        <f>ROUND(E100*U100,2)</f>
        <v>0.39</v>
      </c>
      <c r="W100" s="158"/>
      <c r="X100" s="158" t="s">
        <v>194</v>
      </c>
      <c r="Y100" s="158" t="s">
        <v>195</v>
      </c>
      <c r="Z100" s="147"/>
      <c r="AA100" s="147"/>
      <c r="AB100" s="147"/>
      <c r="AC100" s="147"/>
      <c r="AD100" s="147"/>
      <c r="AE100" s="147"/>
      <c r="AF100" s="147"/>
      <c r="AG100" s="147" t="s">
        <v>770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49"/>
      <c r="D101" s="250"/>
      <c r="E101" s="250"/>
      <c r="F101" s="250"/>
      <c r="G101" s="250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201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2">
        <v>43</v>
      </c>
      <c r="B102" s="173" t="s">
        <v>849</v>
      </c>
      <c r="C102" s="182" t="s">
        <v>850</v>
      </c>
      <c r="D102" s="174" t="s">
        <v>446</v>
      </c>
      <c r="E102" s="175">
        <v>6</v>
      </c>
      <c r="F102" s="176"/>
      <c r="G102" s="177">
        <f>ROUND(E102*F102,2)</f>
        <v>0</v>
      </c>
      <c r="H102" s="176"/>
      <c r="I102" s="177">
        <f>ROUND(E102*H102,2)</f>
        <v>0</v>
      </c>
      <c r="J102" s="176"/>
      <c r="K102" s="177">
        <f>ROUND(E102*J102,2)</f>
        <v>0</v>
      </c>
      <c r="L102" s="177">
        <v>21</v>
      </c>
      <c r="M102" s="177">
        <f>G102*(1+L102/100)</f>
        <v>0</v>
      </c>
      <c r="N102" s="175">
        <v>6.0000000000000002E-5</v>
      </c>
      <c r="O102" s="175">
        <f>ROUND(E102*N102,2)</f>
        <v>0</v>
      </c>
      <c r="P102" s="175">
        <v>0</v>
      </c>
      <c r="Q102" s="175">
        <f>ROUND(E102*P102,2)</f>
        <v>0</v>
      </c>
      <c r="R102" s="177"/>
      <c r="S102" s="177" t="s">
        <v>256</v>
      </c>
      <c r="T102" s="178" t="s">
        <v>257</v>
      </c>
      <c r="U102" s="158">
        <v>0.14199999999999999</v>
      </c>
      <c r="V102" s="158">
        <f>ROUND(E102*U102,2)</f>
        <v>0.85</v>
      </c>
      <c r="W102" s="158"/>
      <c r="X102" s="158" t="s">
        <v>194</v>
      </c>
      <c r="Y102" s="158" t="s">
        <v>195</v>
      </c>
      <c r="Z102" s="147"/>
      <c r="AA102" s="147"/>
      <c r="AB102" s="147"/>
      <c r="AC102" s="147"/>
      <c r="AD102" s="147"/>
      <c r="AE102" s="147"/>
      <c r="AF102" s="147"/>
      <c r="AG102" s="147" t="s">
        <v>770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49"/>
      <c r="D103" s="250"/>
      <c r="E103" s="250"/>
      <c r="F103" s="250"/>
      <c r="G103" s="250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201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2">
        <v>44</v>
      </c>
      <c r="B104" s="173" t="s">
        <v>851</v>
      </c>
      <c r="C104" s="182" t="s">
        <v>852</v>
      </c>
      <c r="D104" s="174" t="s">
        <v>446</v>
      </c>
      <c r="E104" s="175">
        <v>14</v>
      </c>
      <c r="F104" s="176"/>
      <c r="G104" s="177">
        <f>ROUND(E104*F104,2)</f>
        <v>0</v>
      </c>
      <c r="H104" s="176"/>
      <c r="I104" s="177">
        <f>ROUND(E104*H104,2)</f>
        <v>0</v>
      </c>
      <c r="J104" s="176"/>
      <c r="K104" s="177">
        <f>ROUND(E104*J104,2)</f>
        <v>0</v>
      </c>
      <c r="L104" s="177">
        <v>21</v>
      </c>
      <c r="M104" s="177">
        <f>G104*(1+L104/100)</f>
        <v>0</v>
      </c>
      <c r="N104" s="175">
        <v>5.0000000000000002E-5</v>
      </c>
      <c r="O104" s="175">
        <f>ROUND(E104*N104,2)</f>
        <v>0</v>
      </c>
      <c r="P104" s="175">
        <v>0</v>
      </c>
      <c r="Q104" s="175">
        <f>ROUND(E104*P104,2)</f>
        <v>0</v>
      </c>
      <c r="R104" s="177"/>
      <c r="S104" s="177" t="s">
        <v>256</v>
      </c>
      <c r="T104" s="178" t="s">
        <v>257</v>
      </c>
      <c r="U104" s="158">
        <v>0.129</v>
      </c>
      <c r="V104" s="158">
        <f>ROUND(E104*U104,2)</f>
        <v>1.81</v>
      </c>
      <c r="W104" s="158"/>
      <c r="X104" s="158" t="s">
        <v>194</v>
      </c>
      <c r="Y104" s="158" t="s">
        <v>195</v>
      </c>
      <c r="Z104" s="147"/>
      <c r="AA104" s="147"/>
      <c r="AB104" s="147"/>
      <c r="AC104" s="147"/>
      <c r="AD104" s="147"/>
      <c r="AE104" s="147"/>
      <c r="AF104" s="147"/>
      <c r="AG104" s="147" t="s">
        <v>770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9"/>
      <c r="D105" s="250"/>
      <c r="E105" s="250"/>
      <c r="F105" s="250"/>
      <c r="G105" s="250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201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72">
        <v>45</v>
      </c>
      <c r="B106" s="173" t="s">
        <v>853</v>
      </c>
      <c r="C106" s="182" t="s">
        <v>854</v>
      </c>
      <c r="D106" s="174" t="s">
        <v>255</v>
      </c>
      <c r="E106" s="175">
        <v>13</v>
      </c>
      <c r="F106" s="176"/>
      <c r="G106" s="177">
        <f>ROUND(E106*F106,2)</f>
        <v>0</v>
      </c>
      <c r="H106" s="176"/>
      <c r="I106" s="177">
        <f>ROUND(E106*H106,2)</f>
        <v>0</v>
      </c>
      <c r="J106" s="176"/>
      <c r="K106" s="177">
        <f>ROUND(E106*J106,2)</f>
        <v>0</v>
      </c>
      <c r="L106" s="177">
        <v>21</v>
      </c>
      <c r="M106" s="177">
        <f>G106*(1+L106/100)</f>
        <v>0</v>
      </c>
      <c r="N106" s="175">
        <v>0</v>
      </c>
      <c r="O106" s="175">
        <f>ROUND(E106*N106,2)</f>
        <v>0</v>
      </c>
      <c r="P106" s="175">
        <v>0</v>
      </c>
      <c r="Q106" s="175">
        <f>ROUND(E106*P106,2)</f>
        <v>0</v>
      </c>
      <c r="R106" s="177"/>
      <c r="S106" s="177" t="s">
        <v>256</v>
      </c>
      <c r="T106" s="178" t="s">
        <v>257</v>
      </c>
      <c r="U106" s="158">
        <v>0.42499999999999999</v>
      </c>
      <c r="V106" s="158">
        <f>ROUND(E106*U106,2)</f>
        <v>5.53</v>
      </c>
      <c r="W106" s="158"/>
      <c r="X106" s="158" t="s">
        <v>194</v>
      </c>
      <c r="Y106" s="158" t="s">
        <v>195</v>
      </c>
      <c r="Z106" s="147"/>
      <c r="AA106" s="147"/>
      <c r="AB106" s="147"/>
      <c r="AC106" s="147"/>
      <c r="AD106" s="147"/>
      <c r="AE106" s="147"/>
      <c r="AF106" s="147"/>
      <c r="AG106" s="147" t="s">
        <v>770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49"/>
      <c r="D107" s="250"/>
      <c r="E107" s="250"/>
      <c r="F107" s="250"/>
      <c r="G107" s="250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201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2">
        <v>46</v>
      </c>
      <c r="B108" s="173" t="s">
        <v>855</v>
      </c>
      <c r="C108" s="182" t="s">
        <v>856</v>
      </c>
      <c r="D108" s="174" t="s">
        <v>255</v>
      </c>
      <c r="E108" s="175">
        <v>1</v>
      </c>
      <c r="F108" s="176"/>
      <c r="G108" s="177">
        <f>ROUND(E108*F108,2)</f>
        <v>0</v>
      </c>
      <c r="H108" s="176"/>
      <c r="I108" s="177">
        <f>ROUND(E108*H108,2)</f>
        <v>0</v>
      </c>
      <c r="J108" s="176"/>
      <c r="K108" s="177">
        <f>ROUND(E108*J108,2)</f>
        <v>0</v>
      </c>
      <c r="L108" s="177">
        <v>21</v>
      </c>
      <c r="M108" s="177">
        <f>G108*(1+L108/100)</f>
        <v>0</v>
      </c>
      <c r="N108" s="175">
        <v>1.6000000000000001E-3</v>
      </c>
      <c r="O108" s="175">
        <f>ROUND(E108*N108,2)</f>
        <v>0</v>
      </c>
      <c r="P108" s="175">
        <v>0</v>
      </c>
      <c r="Q108" s="175">
        <f>ROUND(E108*P108,2)</f>
        <v>0</v>
      </c>
      <c r="R108" s="177"/>
      <c r="S108" s="177" t="s">
        <v>256</v>
      </c>
      <c r="T108" s="178" t="s">
        <v>257</v>
      </c>
      <c r="U108" s="158">
        <v>0.5</v>
      </c>
      <c r="V108" s="158">
        <f>ROUND(E108*U108,2)</f>
        <v>0.5</v>
      </c>
      <c r="W108" s="158"/>
      <c r="X108" s="158" t="s">
        <v>194</v>
      </c>
      <c r="Y108" s="158" t="s">
        <v>195</v>
      </c>
      <c r="Z108" s="147"/>
      <c r="AA108" s="147"/>
      <c r="AB108" s="147"/>
      <c r="AC108" s="147"/>
      <c r="AD108" s="147"/>
      <c r="AE108" s="147"/>
      <c r="AF108" s="147"/>
      <c r="AG108" s="147" t="s">
        <v>770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49"/>
      <c r="D109" s="250"/>
      <c r="E109" s="250"/>
      <c r="F109" s="250"/>
      <c r="G109" s="250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201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72">
        <v>47</v>
      </c>
      <c r="B110" s="173" t="s">
        <v>857</v>
      </c>
      <c r="C110" s="182" t="s">
        <v>858</v>
      </c>
      <c r="D110" s="174" t="s">
        <v>859</v>
      </c>
      <c r="E110" s="175">
        <v>5</v>
      </c>
      <c r="F110" s="176"/>
      <c r="G110" s="177">
        <f>ROUND(E110*F110,2)</f>
        <v>0</v>
      </c>
      <c r="H110" s="176"/>
      <c r="I110" s="177">
        <f>ROUND(E110*H110,2)</f>
        <v>0</v>
      </c>
      <c r="J110" s="176"/>
      <c r="K110" s="177">
        <f>ROUND(E110*J110,2)</f>
        <v>0</v>
      </c>
      <c r="L110" s="177">
        <v>21</v>
      </c>
      <c r="M110" s="177">
        <f>G110*(1+L110/100)</f>
        <v>0</v>
      </c>
      <c r="N110" s="175">
        <v>1.48E-3</v>
      </c>
      <c r="O110" s="175">
        <f>ROUND(E110*N110,2)</f>
        <v>0.01</v>
      </c>
      <c r="P110" s="175">
        <v>0</v>
      </c>
      <c r="Q110" s="175">
        <f>ROUND(E110*P110,2)</f>
        <v>0</v>
      </c>
      <c r="R110" s="177"/>
      <c r="S110" s="177" t="s">
        <v>256</v>
      </c>
      <c r="T110" s="178" t="s">
        <v>257</v>
      </c>
      <c r="U110" s="158">
        <v>0.54</v>
      </c>
      <c r="V110" s="158">
        <f>ROUND(E110*U110,2)</f>
        <v>2.7</v>
      </c>
      <c r="W110" s="158"/>
      <c r="X110" s="158" t="s">
        <v>194</v>
      </c>
      <c r="Y110" s="158" t="s">
        <v>195</v>
      </c>
      <c r="Z110" s="147"/>
      <c r="AA110" s="147"/>
      <c r="AB110" s="147"/>
      <c r="AC110" s="147"/>
      <c r="AD110" s="147"/>
      <c r="AE110" s="147"/>
      <c r="AF110" s="147"/>
      <c r="AG110" s="147" t="s">
        <v>770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249"/>
      <c r="D111" s="250"/>
      <c r="E111" s="250"/>
      <c r="F111" s="250"/>
      <c r="G111" s="250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201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2">
        <v>48</v>
      </c>
      <c r="B112" s="173" t="s">
        <v>860</v>
      </c>
      <c r="C112" s="182" t="s">
        <v>861</v>
      </c>
      <c r="D112" s="174" t="s">
        <v>255</v>
      </c>
      <c r="E112" s="175">
        <v>1</v>
      </c>
      <c r="F112" s="176"/>
      <c r="G112" s="177">
        <f>ROUND(E112*F112,2)</f>
        <v>0</v>
      </c>
      <c r="H112" s="176"/>
      <c r="I112" s="177">
        <f>ROUND(E112*H112,2)</f>
        <v>0</v>
      </c>
      <c r="J112" s="176"/>
      <c r="K112" s="177">
        <f>ROUND(E112*J112,2)</f>
        <v>0</v>
      </c>
      <c r="L112" s="177">
        <v>21</v>
      </c>
      <c r="M112" s="177">
        <f>G112*(1+L112/100)</f>
        <v>0</v>
      </c>
      <c r="N112" s="175">
        <v>3.2000000000000003E-4</v>
      </c>
      <c r="O112" s="175">
        <f>ROUND(E112*N112,2)</f>
        <v>0</v>
      </c>
      <c r="P112" s="175">
        <v>0</v>
      </c>
      <c r="Q112" s="175">
        <f>ROUND(E112*P112,2)</f>
        <v>0</v>
      </c>
      <c r="R112" s="177"/>
      <c r="S112" s="177" t="s">
        <v>256</v>
      </c>
      <c r="T112" s="178" t="s">
        <v>257</v>
      </c>
      <c r="U112" s="158">
        <v>0.22700000000000001</v>
      </c>
      <c r="V112" s="158">
        <f>ROUND(E112*U112,2)</f>
        <v>0.23</v>
      </c>
      <c r="W112" s="158"/>
      <c r="X112" s="158" t="s">
        <v>194</v>
      </c>
      <c r="Y112" s="158" t="s">
        <v>195</v>
      </c>
      <c r="Z112" s="147"/>
      <c r="AA112" s="147"/>
      <c r="AB112" s="147"/>
      <c r="AC112" s="147"/>
      <c r="AD112" s="147"/>
      <c r="AE112" s="147"/>
      <c r="AF112" s="147"/>
      <c r="AG112" s="147" t="s">
        <v>770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49"/>
      <c r="D113" s="250"/>
      <c r="E113" s="250"/>
      <c r="F113" s="250"/>
      <c r="G113" s="250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201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2">
        <v>49</v>
      </c>
      <c r="B114" s="173" t="s">
        <v>862</v>
      </c>
      <c r="C114" s="182" t="s">
        <v>863</v>
      </c>
      <c r="D114" s="174" t="s">
        <v>255</v>
      </c>
      <c r="E114" s="175">
        <v>2</v>
      </c>
      <c r="F114" s="176"/>
      <c r="G114" s="177">
        <f>ROUND(E114*F114,2)</f>
        <v>0</v>
      </c>
      <c r="H114" s="176"/>
      <c r="I114" s="177">
        <f>ROUND(E114*H114,2)</f>
        <v>0</v>
      </c>
      <c r="J114" s="176"/>
      <c r="K114" s="177">
        <f>ROUND(E114*J114,2)</f>
        <v>0</v>
      </c>
      <c r="L114" s="177">
        <v>21</v>
      </c>
      <c r="M114" s="177">
        <f>G114*(1+L114/100)</f>
        <v>0</v>
      </c>
      <c r="N114" s="175">
        <v>0.03</v>
      </c>
      <c r="O114" s="175">
        <f>ROUND(E114*N114,2)</f>
        <v>0.06</v>
      </c>
      <c r="P114" s="175">
        <v>0</v>
      </c>
      <c r="Q114" s="175">
        <f>ROUND(E114*P114,2)</f>
        <v>0</v>
      </c>
      <c r="R114" s="177"/>
      <c r="S114" s="177" t="s">
        <v>256</v>
      </c>
      <c r="T114" s="178" t="s">
        <v>257</v>
      </c>
      <c r="U114" s="158">
        <v>0</v>
      </c>
      <c r="V114" s="158">
        <f>ROUND(E114*U114,2)</f>
        <v>0</v>
      </c>
      <c r="W114" s="158"/>
      <c r="X114" s="158" t="s">
        <v>564</v>
      </c>
      <c r="Y114" s="158" t="s">
        <v>195</v>
      </c>
      <c r="Z114" s="147"/>
      <c r="AA114" s="147"/>
      <c r="AB114" s="147"/>
      <c r="AC114" s="147"/>
      <c r="AD114" s="147"/>
      <c r="AE114" s="147"/>
      <c r="AF114" s="147"/>
      <c r="AG114" s="147" t="s">
        <v>698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49"/>
      <c r="D115" s="250"/>
      <c r="E115" s="250"/>
      <c r="F115" s="250"/>
      <c r="G115" s="250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201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72">
        <v>50</v>
      </c>
      <c r="B116" s="173" t="s">
        <v>864</v>
      </c>
      <c r="C116" s="182" t="s">
        <v>865</v>
      </c>
      <c r="D116" s="174" t="s">
        <v>255</v>
      </c>
      <c r="E116" s="175">
        <v>1</v>
      </c>
      <c r="F116" s="176"/>
      <c r="G116" s="177">
        <f>ROUND(E116*F116,2)</f>
        <v>0</v>
      </c>
      <c r="H116" s="176"/>
      <c r="I116" s="177">
        <f>ROUND(E116*H116,2)</f>
        <v>0</v>
      </c>
      <c r="J116" s="176"/>
      <c r="K116" s="177">
        <f>ROUND(E116*J116,2)</f>
        <v>0</v>
      </c>
      <c r="L116" s="177">
        <v>21</v>
      </c>
      <c r="M116" s="177">
        <f>G116*(1+L116/100)</f>
        <v>0</v>
      </c>
      <c r="N116" s="175">
        <v>1.4999999999999999E-4</v>
      </c>
      <c r="O116" s="175">
        <f>ROUND(E116*N116,2)</f>
        <v>0</v>
      </c>
      <c r="P116" s="175">
        <v>0</v>
      </c>
      <c r="Q116" s="175">
        <f>ROUND(E116*P116,2)</f>
        <v>0</v>
      </c>
      <c r="R116" s="177"/>
      <c r="S116" s="177" t="s">
        <v>256</v>
      </c>
      <c r="T116" s="178" t="s">
        <v>257</v>
      </c>
      <c r="U116" s="158">
        <v>0</v>
      </c>
      <c r="V116" s="158">
        <f>ROUND(E116*U116,2)</f>
        <v>0</v>
      </c>
      <c r="W116" s="158"/>
      <c r="X116" s="158" t="s">
        <v>564</v>
      </c>
      <c r="Y116" s="158" t="s">
        <v>195</v>
      </c>
      <c r="Z116" s="147"/>
      <c r="AA116" s="147"/>
      <c r="AB116" s="147"/>
      <c r="AC116" s="147"/>
      <c r="AD116" s="147"/>
      <c r="AE116" s="147"/>
      <c r="AF116" s="147"/>
      <c r="AG116" s="147" t="s">
        <v>698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249"/>
      <c r="D117" s="250"/>
      <c r="E117" s="250"/>
      <c r="F117" s="250"/>
      <c r="G117" s="250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201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72">
        <v>51</v>
      </c>
      <c r="B118" s="173" t="s">
        <v>866</v>
      </c>
      <c r="C118" s="182" t="s">
        <v>867</v>
      </c>
      <c r="D118" s="174" t="s">
        <v>446</v>
      </c>
      <c r="E118" s="175">
        <v>64</v>
      </c>
      <c r="F118" s="176"/>
      <c r="G118" s="177">
        <f>ROUND(E118*F118,2)</f>
        <v>0</v>
      </c>
      <c r="H118" s="176"/>
      <c r="I118" s="177">
        <f>ROUND(E118*H118,2)</f>
        <v>0</v>
      </c>
      <c r="J118" s="176"/>
      <c r="K118" s="177">
        <f>ROUND(E118*J118,2)</f>
        <v>0</v>
      </c>
      <c r="L118" s="177">
        <v>21</v>
      </c>
      <c r="M118" s="177">
        <f>G118*(1+L118/100)</f>
        <v>0</v>
      </c>
      <c r="N118" s="175">
        <v>1.0000000000000001E-5</v>
      </c>
      <c r="O118" s="175">
        <f>ROUND(E118*N118,2)</f>
        <v>0</v>
      </c>
      <c r="P118" s="175">
        <v>0</v>
      </c>
      <c r="Q118" s="175">
        <f>ROUND(E118*P118,2)</f>
        <v>0</v>
      </c>
      <c r="R118" s="177"/>
      <c r="S118" s="177" t="s">
        <v>256</v>
      </c>
      <c r="T118" s="178" t="s">
        <v>257</v>
      </c>
      <c r="U118" s="158">
        <v>6.2E-2</v>
      </c>
      <c r="V118" s="158">
        <f>ROUND(E118*U118,2)</f>
        <v>3.97</v>
      </c>
      <c r="W118" s="158"/>
      <c r="X118" s="158" t="s">
        <v>194</v>
      </c>
      <c r="Y118" s="158" t="s">
        <v>195</v>
      </c>
      <c r="Z118" s="147"/>
      <c r="AA118" s="147"/>
      <c r="AB118" s="147"/>
      <c r="AC118" s="147"/>
      <c r="AD118" s="147"/>
      <c r="AE118" s="147"/>
      <c r="AF118" s="147"/>
      <c r="AG118" s="147" t="s">
        <v>770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49"/>
      <c r="D119" s="250"/>
      <c r="E119" s="250"/>
      <c r="F119" s="250"/>
      <c r="G119" s="250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201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72">
        <v>52</v>
      </c>
      <c r="B120" s="173" t="s">
        <v>868</v>
      </c>
      <c r="C120" s="182" t="s">
        <v>869</v>
      </c>
      <c r="D120" s="174" t="s">
        <v>446</v>
      </c>
      <c r="E120" s="175">
        <v>64</v>
      </c>
      <c r="F120" s="176"/>
      <c r="G120" s="177">
        <f>ROUND(E120*F120,2)</f>
        <v>0</v>
      </c>
      <c r="H120" s="176"/>
      <c r="I120" s="177">
        <f>ROUND(E120*H120,2)</f>
        <v>0</v>
      </c>
      <c r="J120" s="176"/>
      <c r="K120" s="177">
        <f>ROUND(E120*J120,2)</f>
        <v>0</v>
      </c>
      <c r="L120" s="177">
        <v>21</v>
      </c>
      <c r="M120" s="177">
        <f>G120*(1+L120/100)</f>
        <v>0</v>
      </c>
      <c r="N120" s="175">
        <v>1.8000000000000001E-4</v>
      </c>
      <c r="O120" s="175">
        <f>ROUND(E120*N120,2)</f>
        <v>0.01</v>
      </c>
      <c r="P120" s="175">
        <v>0</v>
      </c>
      <c r="Q120" s="175">
        <f>ROUND(E120*P120,2)</f>
        <v>0</v>
      </c>
      <c r="R120" s="177"/>
      <c r="S120" s="177" t="s">
        <v>256</v>
      </c>
      <c r="T120" s="178" t="s">
        <v>257</v>
      </c>
      <c r="U120" s="158">
        <v>6.7000000000000004E-2</v>
      </c>
      <c r="V120" s="158">
        <f>ROUND(E120*U120,2)</f>
        <v>4.29</v>
      </c>
      <c r="W120" s="158"/>
      <c r="X120" s="158" t="s">
        <v>194</v>
      </c>
      <c r="Y120" s="158" t="s">
        <v>195</v>
      </c>
      <c r="Z120" s="147"/>
      <c r="AA120" s="147"/>
      <c r="AB120" s="147"/>
      <c r="AC120" s="147"/>
      <c r="AD120" s="147"/>
      <c r="AE120" s="147"/>
      <c r="AF120" s="147"/>
      <c r="AG120" s="147" t="s">
        <v>770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49"/>
      <c r="D121" s="250"/>
      <c r="E121" s="250"/>
      <c r="F121" s="250"/>
      <c r="G121" s="250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201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2">
        <v>53</v>
      </c>
      <c r="B122" s="173" t="s">
        <v>870</v>
      </c>
      <c r="C122" s="182" t="s">
        <v>871</v>
      </c>
      <c r="D122" s="174" t="s">
        <v>226</v>
      </c>
      <c r="E122" s="175">
        <v>0.11606</v>
      </c>
      <c r="F122" s="176"/>
      <c r="G122" s="177">
        <f>ROUND(E122*F122,2)</f>
        <v>0</v>
      </c>
      <c r="H122" s="176"/>
      <c r="I122" s="177">
        <f>ROUND(E122*H122,2)</f>
        <v>0</v>
      </c>
      <c r="J122" s="176"/>
      <c r="K122" s="177">
        <f>ROUND(E122*J122,2)</f>
        <v>0</v>
      </c>
      <c r="L122" s="177">
        <v>21</v>
      </c>
      <c r="M122" s="177">
        <f>G122*(1+L122/100)</f>
        <v>0</v>
      </c>
      <c r="N122" s="175">
        <v>0</v>
      </c>
      <c r="O122" s="175">
        <f>ROUND(E122*N122,2)</f>
        <v>0</v>
      </c>
      <c r="P122" s="175">
        <v>0</v>
      </c>
      <c r="Q122" s="175">
        <f>ROUND(E122*P122,2)</f>
        <v>0</v>
      </c>
      <c r="R122" s="177"/>
      <c r="S122" s="177" t="s">
        <v>256</v>
      </c>
      <c r="T122" s="178" t="s">
        <v>257</v>
      </c>
      <c r="U122" s="158">
        <v>1.327</v>
      </c>
      <c r="V122" s="158">
        <f>ROUND(E122*U122,2)</f>
        <v>0.15</v>
      </c>
      <c r="W122" s="158"/>
      <c r="X122" s="158" t="s">
        <v>194</v>
      </c>
      <c r="Y122" s="158" t="s">
        <v>195</v>
      </c>
      <c r="Z122" s="147"/>
      <c r="AA122" s="147"/>
      <c r="AB122" s="147"/>
      <c r="AC122" s="147"/>
      <c r="AD122" s="147"/>
      <c r="AE122" s="147"/>
      <c r="AF122" s="147"/>
      <c r="AG122" s="147" t="s">
        <v>770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49"/>
      <c r="D123" s="250"/>
      <c r="E123" s="250"/>
      <c r="F123" s="250"/>
      <c r="G123" s="250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201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x14ac:dyDescent="0.2">
      <c r="A124" s="165" t="s">
        <v>187</v>
      </c>
      <c r="B124" s="166" t="s">
        <v>133</v>
      </c>
      <c r="C124" s="181" t="s">
        <v>134</v>
      </c>
      <c r="D124" s="167"/>
      <c r="E124" s="168"/>
      <c r="F124" s="169"/>
      <c r="G124" s="169">
        <f>SUMIF(AG125:AG162,"&lt;&gt;NOR",G125:G162)</f>
        <v>0</v>
      </c>
      <c r="H124" s="169"/>
      <c r="I124" s="169">
        <f>SUM(I125:I162)</f>
        <v>0</v>
      </c>
      <c r="J124" s="169"/>
      <c r="K124" s="169">
        <f>SUM(K125:K162)</f>
        <v>0</v>
      </c>
      <c r="L124" s="169"/>
      <c r="M124" s="169">
        <f>SUM(M125:M162)</f>
        <v>0</v>
      </c>
      <c r="N124" s="168"/>
      <c r="O124" s="168">
        <f>SUM(O125:O162)</f>
        <v>0.22</v>
      </c>
      <c r="P124" s="168"/>
      <c r="Q124" s="168">
        <f>SUM(Q125:Q162)</f>
        <v>7.0000000000000007E-2</v>
      </c>
      <c r="R124" s="169"/>
      <c r="S124" s="169"/>
      <c r="T124" s="170"/>
      <c r="U124" s="164"/>
      <c r="V124" s="164">
        <f>SUM(V125:V162)</f>
        <v>24.939999999999998</v>
      </c>
      <c r="W124" s="164"/>
      <c r="X124" s="164"/>
      <c r="Y124" s="164"/>
      <c r="AG124" t="s">
        <v>188</v>
      </c>
    </row>
    <row r="125" spans="1:60" outlineLevel="1" x14ac:dyDescent="0.2">
      <c r="A125" s="172">
        <v>54</v>
      </c>
      <c r="B125" s="173" t="s">
        <v>872</v>
      </c>
      <c r="C125" s="182" t="s">
        <v>873</v>
      </c>
      <c r="D125" s="174" t="s">
        <v>255</v>
      </c>
      <c r="E125" s="175">
        <v>2</v>
      </c>
      <c r="F125" s="176"/>
      <c r="G125" s="177">
        <f>ROUND(E125*F125,2)</f>
        <v>0</v>
      </c>
      <c r="H125" s="176"/>
      <c r="I125" s="177">
        <f>ROUND(E125*H125,2)</f>
        <v>0</v>
      </c>
      <c r="J125" s="176"/>
      <c r="K125" s="177">
        <f>ROUND(E125*J125,2)</f>
        <v>0</v>
      </c>
      <c r="L125" s="177">
        <v>21</v>
      </c>
      <c r="M125" s="177">
        <f>G125*(1+L125/100)</f>
        <v>0</v>
      </c>
      <c r="N125" s="175">
        <v>1.8669999999999999E-2</v>
      </c>
      <c r="O125" s="175">
        <f>ROUND(E125*N125,2)</f>
        <v>0.04</v>
      </c>
      <c r="P125" s="175">
        <v>0</v>
      </c>
      <c r="Q125" s="175">
        <f>ROUND(E125*P125,2)</f>
        <v>0</v>
      </c>
      <c r="R125" s="177"/>
      <c r="S125" s="177" t="s">
        <v>256</v>
      </c>
      <c r="T125" s="178" t="s">
        <v>257</v>
      </c>
      <c r="U125" s="158">
        <v>2.92136</v>
      </c>
      <c r="V125" s="158">
        <f>ROUND(E125*U125,2)</f>
        <v>5.84</v>
      </c>
      <c r="W125" s="158"/>
      <c r="X125" s="158" t="s">
        <v>194</v>
      </c>
      <c r="Y125" s="158" t="s">
        <v>195</v>
      </c>
      <c r="Z125" s="147"/>
      <c r="AA125" s="147"/>
      <c r="AB125" s="147"/>
      <c r="AC125" s="147"/>
      <c r="AD125" s="147"/>
      <c r="AE125" s="147"/>
      <c r="AF125" s="147"/>
      <c r="AG125" s="147" t="s">
        <v>770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2" x14ac:dyDescent="0.2">
      <c r="A126" s="154"/>
      <c r="B126" s="155"/>
      <c r="C126" s="249"/>
      <c r="D126" s="250"/>
      <c r="E126" s="250"/>
      <c r="F126" s="250"/>
      <c r="G126" s="250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201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2">
        <v>55</v>
      </c>
      <c r="B127" s="173" t="s">
        <v>874</v>
      </c>
      <c r="C127" s="182" t="s">
        <v>875</v>
      </c>
      <c r="D127" s="174" t="s">
        <v>268</v>
      </c>
      <c r="E127" s="175">
        <v>1</v>
      </c>
      <c r="F127" s="176"/>
      <c r="G127" s="177">
        <f>ROUND(E127*F127,2)</f>
        <v>0</v>
      </c>
      <c r="H127" s="176"/>
      <c r="I127" s="177">
        <f>ROUND(E127*H127,2)</f>
        <v>0</v>
      </c>
      <c r="J127" s="176"/>
      <c r="K127" s="177">
        <f>ROUND(E127*J127,2)</f>
        <v>0</v>
      </c>
      <c r="L127" s="177">
        <v>21</v>
      </c>
      <c r="M127" s="177">
        <f>G127*(1+L127/100)</f>
        <v>0</v>
      </c>
      <c r="N127" s="175">
        <v>1.7010000000000001E-2</v>
      </c>
      <c r="O127" s="175">
        <f>ROUND(E127*N127,2)</f>
        <v>0.02</v>
      </c>
      <c r="P127" s="175">
        <v>0</v>
      </c>
      <c r="Q127" s="175">
        <f>ROUND(E127*P127,2)</f>
        <v>0</v>
      </c>
      <c r="R127" s="177"/>
      <c r="S127" s="177" t="s">
        <v>256</v>
      </c>
      <c r="T127" s="178" t="s">
        <v>257</v>
      </c>
      <c r="U127" s="158">
        <v>1.2529999999999999</v>
      </c>
      <c r="V127" s="158">
        <f>ROUND(E127*U127,2)</f>
        <v>1.25</v>
      </c>
      <c r="W127" s="158"/>
      <c r="X127" s="158" t="s">
        <v>194</v>
      </c>
      <c r="Y127" s="158" t="s">
        <v>195</v>
      </c>
      <c r="Z127" s="147"/>
      <c r="AA127" s="147"/>
      <c r="AB127" s="147"/>
      <c r="AC127" s="147"/>
      <c r="AD127" s="147"/>
      <c r="AE127" s="147"/>
      <c r="AF127" s="147"/>
      <c r="AG127" s="147" t="s">
        <v>770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249"/>
      <c r="D128" s="250"/>
      <c r="E128" s="250"/>
      <c r="F128" s="250"/>
      <c r="G128" s="250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201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2">
        <v>56</v>
      </c>
      <c r="B129" s="173" t="s">
        <v>876</v>
      </c>
      <c r="C129" s="182" t="s">
        <v>877</v>
      </c>
      <c r="D129" s="174" t="s">
        <v>296</v>
      </c>
      <c r="E129" s="175">
        <v>2</v>
      </c>
      <c r="F129" s="176"/>
      <c r="G129" s="177">
        <f>ROUND(E129*F129,2)</f>
        <v>0</v>
      </c>
      <c r="H129" s="176"/>
      <c r="I129" s="177">
        <f>ROUND(E129*H129,2)</f>
        <v>0</v>
      </c>
      <c r="J129" s="176"/>
      <c r="K129" s="177">
        <f>ROUND(E129*J129,2)</f>
        <v>0</v>
      </c>
      <c r="L129" s="177">
        <v>21</v>
      </c>
      <c r="M129" s="177">
        <f>G129*(1+L129/100)</f>
        <v>0</v>
      </c>
      <c r="N129" s="175">
        <v>1.8890000000000001E-2</v>
      </c>
      <c r="O129" s="175">
        <f>ROUND(E129*N129,2)</f>
        <v>0.04</v>
      </c>
      <c r="P129" s="175">
        <v>0</v>
      </c>
      <c r="Q129" s="175">
        <f>ROUND(E129*P129,2)</f>
        <v>0</v>
      </c>
      <c r="R129" s="177"/>
      <c r="S129" s="177" t="s">
        <v>256</v>
      </c>
      <c r="T129" s="178" t="s">
        <v>257</v>
      </c>
      <c r="U129" s="158">
        <v>0.97299999999999998</v>
      </c>
      <c r="V129" s="158">
        <f>ROUND(E129*U129,2)</f>
        <v>1.95</v>
      </c>
      <c r="W129" s="158"/>
      <c r="X129" s="158" t="s">
        <v>194</v>
      </c>
      <c r="Y129" s="158" t="s">
        <v>195</v>
      </c>
      <c r="Z129" s="147"/>
      <c r="AA129" s="147"/>
      <c r="AB129" s="147"/>
      <c r="AC129" s="147"/>
      <c r="AD129" s="147"/>
      <c r="AE129" s="147"/>
      <c r="AF129" s="147"/>
      <c r="AG129" s="147" t="s">
        <v>770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249"/>
      <c r="D130" s="250"/>
      <c r="E130" s="250"/>
      <c r="F130" s="250"/>
      <c r="G130" s="250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201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2">
        <v>57</v>
      </c>
      <c r="B131" s="173" t="s">
        <v>878</v>
      </c>
      <c r="C131" s="182" t="s">
        <v>879</v>
      </c>
      <c r="D131" s="174" t="s">
        <v>268</v>
      </c>
      <c r="E131" s="175">
        <v>1</v>
      </c>
      <c r="F131" s="176"/>
      <c r="G131" s="177">
        <f>ROUND(E131*F131,2)</f>
        <v>0</v>
      </c>
      <c r="H131" s="176"/>
      <c r="I131" s="177">
        <f>ROUND(E131*H131,2)</f>
        <v>0</v>
      </c>
      <c r="J131" s="176"/>
      <c r="K131" s="177">
        <f>ROUND(E131*J131,2)</f>
        <v>0</v>
      </c>
      <c r="L131" s="177">
        <v>21</v>
      </c>
      <c r="M131" s="177">
        <f>G131*(1+L131/100)</f>
        <v>0</v>
      </c>
      <c r="N131" s="175">
        <v>2.8799999999999999E-2</v>
      </c>
      <c r="O131" s="175">
        <f>ROUND(E131*N131,2)</f>
        <v>0.03</v>
      </c>
      <c r="P131" s="175">
        <v>0</v>
      </c>
      <c r="Q131" s="175">
        <f>ROUND(E131*P131,2)</f>
        <v>0</v>
      </c>
      <c r="R131" s="177"/>
      <c r="S131" s="177" t="s">
        <v>256</v>
      </c>
      <c r="T131" s="178" t="s">
        <v>257</v>
      </c>
      <c r="U131" s="158">
        <v>1.5</v>
      </c>
      <c r="V131" s="158">
        <f>ROUND(E131*U131,2)</f>
        <v>1.5</v>
      </c>
      <c r="W131" s="158"/>
      <c r="X131" s="158" t="s">
        <v>194</v>
      </c>
      <c r="Y131" s="158" t="s">
        <v>195</v>
      </c>
      <c r="Z131" s="147"/>
      <c r="AA131" s="147"/>
      <c r="AB131" s="147"/>
      <c r="AC131" s="147"/>
      <c r="AD131" s="147"/>
      <c r="AE131" s="147"/>
      <c r="AF131" s="147"/>
      <c r="AG131" s="147" t="s">
        <v>770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49"/>
      <c r="D132" s="250"/>
      <c r="E132" s="250"/>
      <c r="F132" s="250"/>
      <c r="G132" s="250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201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2">
        <v>58</v>
      </c>
      <c r="B133" s="173" t="s">
        <v>880</v>
      </c>
      <c r="C133" s="182" t="s">
        <v>881</v>
      </c>
      <c r="D133" s="174" t="s">
        <v>268</v>
      </c>
      <c r="E133" s="175">
        <v>1</v>
      </c>
      <c r="F133" s="176"/>
      <c r="G133" s="177">
        <f>ROUND(E133*F133,2)</f>
        <v>0</v>
      </c>
      <c r="H133" s="176"/>
      <c r="I133" s="177">
        <f>ROUND(E133*H133,2)</f>
        <v>0</v>
      </c>
      <c r="J133" s="176"/>
      <c r="K133" s="177">
        <f>ROUND(E133*J133,2)</f>
        <v>0</v>
      </c>
      <c r="L133" s="177">
        <v>21</v>
      </c>
      <c r="M133" s="177">
        <f>G133*(1+L133/100)</f>
        <v>0</v>
      </c>
      <c r="N133" s="175">
        <v>1.8870000000000001E-2</v>
      </c>
      <c r="O133" s="175">
        <f>ROUND(E133*N133,2)</f>
        <v>0.02</v>
      </c>
      <c r="P133" s="175">
        <v>0</v>
      </c>
      <c r="Q133" s="175">
        <f>ROUND(E133*P133,2)</f>
        <v>0</v>
      </c>
      <c r="R133" s="177"/>
      <c r="S133" s="177" t="s">
        <v>256</v>
      </c>
      <c r="T133" s="178" t="s">
        <v>257</v>
      </c>
      <c r="U133" s="158">
        <v>0.97299999999999998</v>
      </c>
      <c r="V133" s="158">
        <f>ROUND(E133*U133,2)</f>
        <v>0.97</v>
      </c>
      <c r="W133" s="158"/>
      <c r="X133" s="158" t="s">
        <v>194</v>
      </c>
      <c r="Y133" s="158" t="s">
        <v>195</v>
      </c>
      <c r="Z133" s="147"/>
      <c r="AA133" s="147"/>
      <c r="AB133" s="147"/>
      <c r="AC133" s="147"/>
      <c r="AD133" s="147"/>
      <c r="AE133" s="147"/>
      <c r="AF133" s="147"/>
      <c r="AG133" s="147" t="s">
        <v>770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49"/>
      <c r="D134" s="250"/>
      <c r="E134" s="250"/>
      <c r="F134" s="250"/>
      <c r="G134" s="250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201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72">
        <v>59</v>
      </c>
      <c r="B135" s="173" t="s">
        <v>882</v>
      </c>
      <c r="C135" s="182" t="s">
        <v>883</v>
      </c>
      <c r="D135" s="174" t="s">
        <v>255</v>
      </c>
      <c r="E135" s="175">
        <v>1</v>
      </c>
      <c r="F135" s="176"/>
      <c r="G135" s="177">
        <f>ROUND(E135*F135,2)</f>
        <v>0</v>
      </c>
      <c r="H135" s="176"/>
      <c r="I135" s="177">
        <f>ROUND(E135*H135,2)</f>
        <v>0</v>
      </c>
      <c r="J135" s="176"/>
      <c r="K135" s="177">
        <f>ROUND(E135*J135,2)</f>
        <v>0</v>
      </c>
      <c r="L135" s="177">
        <v>21</v>
      </c>
      <c r="M135" s="177">
        <f>G135*(1+L135/100)</f>
        <v>0</v>
      </c>
      <c r="N135" s="175">
        <v>1.7010000000000001E-2</v>
      </c>
      <c r="O135" s="175">
        <f>ROUND(E135*N135,2)</f>
        <v>0.02</v>
      </c>
      <c r="P135" s="175">
        <v>0</v>
      </c>
      <c r="Q135" s="175">
        <f>ROUND(E135*P135,2)</f>
        <v>0</v>
      </c>
      <c r="R135" s="177"/>
      <c r="S135" s="177" t="s">
        <v>256</v>
      </c>
      <c r="T135" s="178" t="s">
        <v>257</v>
      </c>
      <c r="U135" s="158">
        <v>1.2529999999999999</v>
      </c>
      <c r="V135" s="158">
        <f>ROUND(E135*U135,2)</f>
        <v>1.25</v>
      </c>
      <c r="W135" s="158"/>
      <c r="X135" s="158" t="s">
        <v>194</v>
      </c>
      <c r="Y135" s="158" t="s">
        <v>195</v>
      </c>
      <c r="Z135" s="147"/>
      <c r="AA135" s="147"/>
      <c r="AB135" s="147"/>
      <c r="AC135" s="147"/>
      <c r="AD135" s="147"/>
      <c r="AE135" s="147"/>
      <c r="AF135" s="147"/>
      <c r="AG135" s="147" t="s">
        <v>770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49"/>
      <c r="D136" s="250"/>
      <c r="E136" s="250"/>
      <c r="F136" s="250"/>
      <c r="G136" s="250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201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ht="22.5" outlineLevel="1" x14ac:dyDescent="0.2">
      <c r="A137" s="172">
        <v>60</v>
      </c>
      <c r="B137" s="173" t="s">
        <v>884</v>
      </c>
      <c r="C137" s="182" t="s">
        <v>885</v>
      </c>
      <c r="D137" s="174" t="s">
        <v>255</v>
      </c>
      <c r="E137" s="175">
        <v>1</v>
      </c>
      <c r="F137" s="176"/>
      <c r="G137" s="177">
        <f>ROUND(E137*F137,2)</f>
        <v>0</v>
      </c>
      <c r="H137" s="176"/>
      <c r="I137" s="177">
        <f>ROUND(E137*H137,2)</f>
        <v>0</v>
      </c>
      <c r="J137" s="176"/>
      <c r="K137" s="177">
        <f>ROUND(E137*J137,2)</f>
        <v>0</v>
      </c>
      <c r="L137" s="177">
        <v>21</v>
      </c>
      <c r="M137" s="177">
        <f>G137*(1+L137/100)</f>
        <v>0</v>
      </c>
      <c r="N137" s="175">
        <v>1.444E-2</v>
      </c>
      <c r="O137" s="175">
        <f>ROUND(E137*N137,2)</f>
        <v>0.01</v>
      </c>
      <c r="P137" s="175">
        <v>0</v>
      </c>
      <c r="Q137" s="175">
        <f>ROUND(E137*P137,2)</f>
        <v>0</v>
      </c>
      <c r="R137" s="177"/>
      <c r="S137" s="177" t="s">
        <v>256</v>
      </c>
      <c r="T137" s="178" t="s">
        <v>257</v>
      </c>
      <c r="U137" s="158">
        <v>1.25</v>
      </c>
      <c r="V137" s="158">
        <f>ROUND(E137*U137,2)</f>
        <v>1.25</v>
      </c>
      <c r="W137" s="158"/>
      <c r="X137" s="158" t="s">
        <v>194</v>
      </c>
      <c r="Y137" s="158" t="s">
        <v>195</v>
      </c>
      <c r="Z137" s="147"/>
      <c r="AA137" s="147"/>
      <c r="AB137" s="147"/>
      <c r="AC137" s="147"/>
      <c r="AD137" s="147"/>
      <c r="AE137" s="147"/>
      <c r="AF137" s="147"/>
      <c r="AG137" s="147" t="s">
        <v>770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49"/>
      <c r="D138" s="250"/>
      <c r="E138" s="250"/>
      <c r="F138" s="250"/>
      <c r="G138" s="250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201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72">
        <v>61</v>
      </c>
      <c r="B139" s="173" t="s">
        <v>886</v>
      </c>
      <c r="C139" s="182" t="s">
        <v>887</v>
      </c>
      <c r="D139" s="174" t="s">
        <v>255</v>
      </c>
      <c r="E139" s="175">
        <v>7</v>
      </c>
      <c r="F139" s="176"/>
      <c r="G139" s="177">
        <f>ROUND(E139*F139,2)</f>
        <v>0</v>
      </c>
      <c r="H139" s="176"/>
      <c r="I139" s="177">
        <f>ROUND(E139*H139,2)</f>
        <v>0</v>
      </c>
      <c r="J139" s="176"/>
      <c r="K139" s="177">
        <f>ROUND(E139*J139,2)</f>
        <v>0</v>
      </c>
      <c r="L139" s="177">
        <v>21</v>
      </c>
      <c r="M139" s="177">
        <f>G139*(1+L139/100)</f>
        <v>0</v>
      </c>
      <c r="N139" s="175">
        <v>6.9999999999999999E-4</v>
      </c>
      <c r="O139" s="175">
        <f>ROUND(E139*N139,2)</f>
        <v>0</v>
      </c>
      <c r="P139" s="175">
        <v>0</v>
      </c>
      <c r="Q139" s="175">
        <f>ROUND(E139*P139,2)</f>
        <v>0</v>
      </c>
      <c r="R139" s="177"/>
      <c r="S139" s="177" t="s">
        <v>256</v>
      </c>
      <c r="T139" s="178" t="s">
        <v>257</v>
      </c>
      <c r="U139" s="158">
        <v>0.37</v>
      </c>
      <c r="V139" s="158">
        <f>ROUND(E139*U139,2)</f>
        <v>2.59</v>
      </c>
      <c r="W139" s="158"/>
      <c r="X139" s="158" t="s">
        <v>194</v>
      </c>
      <c r="Y139" s="158" t="s">
        <v>195</v>
      </c>
      <c r="Z139" s="147"/>
      <c r="AA139" s="147"/>
      <c r="AB139" s="147"/>
      <c r="AC139" s="147"/>
      <c r="AD139" s="147"/>
      <c r="AE139" s="147"/>
      <c r="AF139" s="147"/>
      <c r="AG139" s="147" t="s">
        <v>770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2" x14ac:dyDescent="0.2">
      <c r="A140" s="154"/>
      <c r="B140" s="155"/>
      <c r="C140" s="249"/>
      <c r="D140" s="250"/>
      <c r="E140" s="250"/>
      <c r="F140" s="250"/>
      <c r="G140" s="250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201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72">
        <v>62</v>
      </c>
      <c r="B141" s="173" t="s">
        <v>888</v>
      </c>
      <c r="C141" s="182" t="s">
        <v>889</v>
      </c>
      <c r="D141" s="174" t="s">
        <v>268</v>
      </c>
      <c r="E141" s="175">
        <v>2</v>
      </c>
      <c r="F141" s="176"/>
      <c r="G141" s="177">
        <f>ROUND(E141*F141,2)</f>
        <v>0</v>
      </c>
      <c r="H141" s="176"/>
      <c r="I141" s="177">
        <f>ROUND(E141*H141,2)</f>
        <v>0</v>
      </c>
      <c r="J141" s="176"/>
      <c r="K141" s="177">
        <f>ROUND(E141*J141,2)</f>
        <v>0</v>
      </c>
      <c r="L141" s="177">
        <v>21</v>
      </c>
      <c r="M141" s="177">
        <f>G141*(1+L141/100)</f>
        <v>0</v>
      </c>
      <c r="N141" s="175">
        <v>8.9999999999999993E-3</v>
      </c>
      <c r="O141" s="175">
        <f>ROUND(E141*N141,2)</f>
        <v>0.02</v>
      </c>
      <c r="P141" s="175">
        <v>0</v>
      </c>
      <c r="Q141" s="175">
        <f>ROUND(E141*P141,2)</f>
        <v>0</v>
      </c>
      <c r="R141" s="177"/>
      <c r="S141" s="177" t="s">
        <v>256</v>
      </c>
      <c r="T141" s="178" t="s">
        <v>257</v>
      </c>
      <c r="U141" s="158">
        <v>1.77</v>
      </c>
      <c r="V141" s="158">
        <f>ROUND(E141*U141,2)</f>
        <v>3.54</v>
      </c>
      <c r="W141" s="158"/>
      <c r="X141" s="158" t="s">
        <v>194</v>
      </c>
      <c r="Y141" s="158" t="s">
        <v>195</v>
      </c>
      <c r="Z141" s="147"/>
      <c r="AA141" s="147"/>
      <c r="AB141" s="147"/>
      <c r="AC141" s="147"/>
      <c r="AD141" s="147"/>
      <c r="AE141" s="147"/>
      <c r="AF141" s="147"/>
      <c r="AG141" s="147" t="s">
        <v>770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249"/>
      <c r="D142" s="250"/>
      <c r="E142" s="250"/>
      <c r="F142" s="250"/>
      <c r="G142" s="250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201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72">
        <v>63</v>
      </c>
      <c r="B143" s="173" t="s">
        <v>890</v>
      </c>
      <c r="C143" s="182" t="s">
        <v>891</v>
      </c>
      <c r="D143" s="174" t="s">
        <v>268</v>
      </c>
      <c r="E143" s="175">
        <v>12</v>
      </c>
      <c r="F143" s="176"/>
      <c r="G143" s="177">
        <f>ROUND(E143*F143,2)</f>
        <v>0</v>
      </c>
      <c r="H143" s="176"/>
      <c r="I143" s="177">
        <f>ROUND(E143*H143,2)</f>
        <v>0</v>
      </c>
      <c r="J143" s="176"/>
      <c r="K143" s="177">
        <f>ROUND(E143*J143,2)</f>
        <v>0</v>
      </c>
      <c r="L143" s="177">
        <v>21</v>
      </c>
      <c r="M143" s="177">
        <f>G143*(1+L143/100)</f>
        <v>0</v>
      </c>
      <c r="N143" s="175">
        <v>1.7000000000000001E-4</v>
      </c>
      <c r="O143" s="175">
        <f>ROUND(E143*N143,2)</f>
        <v>0</v>
      </c>
      <c r="P143" s="175">
        <v>0</v>
      </c>
      <c r="Q143" s="175">
        <f>ROUND(E143*P143,2)</f>
        <v>0</v>
      </c>
      <c r="R143" s="177"/>
      <c r="S143" s="177" t="s">
        <v>256</v>
      </c>
      <c r="T143" s="178" t="s">
        <v>257</v>
      </c>
      <c r="U143" s="158">
        <v>0.22700000000000001</v>
      </c>
      <c r="V143" s="158">
        <f>ROUND(E143*U143,2)</f>
        <v>2.72</v>
      </c>
      <c r="W143" s="158"/>
      <c r="X143" s="158" t="s">
        <v>194</v>
      </c>
      <c r="Y143" s="158" t="s">
        <v>195</v>
      </c>
      <c r="Z143" s="147"/>
      <c r="AA143" s="147"/>
      <c r="AB143" s="147"/>
      <c r="AC143" s="147"/>
      <c r="AD143" s="147"/>
      <c r="AE143" s="147"/>
      <c r="AF143" s="147"/>
      <c r="AG143" s="147" t="s">
        <v>770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249"/>
      <c r="D144" s="250"/>
      <c r="E144" s="250"/>
      <c r="F144" s="250"/>
      <c r="G144" s="250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201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72">
        <v>64</v>
      </c>
      <c r="B145" s="173" t="s">
        <v>892</v>
      </c>
      <c r="C145" s="182" t="s">
        <v>893</v>
      </c>
      <c r="D145" s="174" t="s">
        <v>255</v>
      </c>
      <c r="E145" s="175">
        <v>1</v>
      </c>
      <c r="F145" s="176"/>
      <c r="G145" s="177">
        <f>ROUND(E145*F145,2)</f>
        <v>0</v>
      </c>
      <c r="H145" s="176"/>
      <c r="I145" s="177">
        <f>ROUND(E145*H145,2)</f>
        <v>0</v>
      </c>
      <c r="J145" s="176"/>
      <c r="K145" s="177">
        <f>ROUND(E145*J145,2)</f>
        <v>0</v>
      </c>
      <c r="L145" s="177">
        <v>21</v>
      </c>
      <c r="M145" s="177">
        <f>G145*(1+L145/100)</f>
        <v>0</v>
      </c>
      <c r="N145" s="175">
        <v>1.5E-3</v>
      </c>
      <c r="O145" s="175">
        <f>ROUND(E145*N145,2)</f>
        <v>0</v>
      </c>
      <c r="P145" s="175">
        <v>0</v>
      </c>
      <c r="Q145" s="175">
        <f>ROUND(E145*P145,2)</f>
        <v>0</v>
      </c>
      <c r="R145" s="177"/>
      <c r="S145" s="177" t="s">
        <v>256</v>
      </c>
      <c r="T145" s="178" t="s">
        <v>257</v>
      </c>
      <c r="U145" s="158">
        <v>0</v>
      </c>
      <c r="V145" s="158">
        <f>ROUND(E145*U145,2)</f>
        <v>0</v>
      </c>
      <c r="W145" s="158"/>
      <c r="X145" s="158" t="s">
        <v>564</v>
      </c>
      <c r="Y145" s="158" t="s">
        <v>195</v>
      </c>
      <c r="Z145" s="147"/>
      <c r="AA145" s="147"/>
      <c r="AB145" s="147"/>
      <c r="AC145" s="147"/>
      <c r="AD145" s="147"/>
      <c r="AE145" s="147"/>
      <c r="AF145" s="147"/>
      <c r="AG145" s="147" t="s">
        <v>698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2" x14ac:dyDescent="0.2">
      <c r="A146" s="154"/>
      <c r="B146" s="155"/>
      <c r="C146" s="249"/>
      <c r="D146" s="250"/>
      <c r="E146" s="250"/>
      <c r="F146" s="250"/>
      <c r="G146" s="250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201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72">
        <v>65</v>
      </c>
      <c r="B147" s="173" t="s">
        <v>894</v>
      </c>
      <c r="C147" s="182" t="s">
        <v>895</v>
      </c>
      <c r="D147" s="174" t="s">
        <v>268</v>
      </c>
      <c r="E147" s="175">
        <v>1</v>
      </c>
      <c r="F147" s="176"/>
      <c r="G147" s="177">
        <f>ROUND(E147*F147,2)</f>
        <v>0</v>
      </c>
      <c r="H147" s="176"/>
      <c r="I147" s="177">
        <f>ROUND(E147*H147,2)</f>
        <v>0</v>
      </c>
      <c r="J147" s="176"/>
      <c r="K147" s="177">
        <f>ROUND(E147*J147,2)</f>
        <v>0</v>
      </c>
      <c r="L147" s="177">
        <v>21</v>
      </c>
      <c r="M147" s="177">
        <f>G147*(1+L147/100)</f>
        <v>0</v>
      </c>
      <c r="N147" s="175">
        <v>0</v>
      </c>
      <c r="O147" s="175">
        <f>ROUND(E147*N147,2)</f>
        <v>0</v>
      </c>
      <c r="P147" s="175">
        <v>1.56E-3</v>
      </c>
      <c r="Q147" s="175">
        <f>ROUND(E147*P147,2)</f>
        <v>0</v>
      </c>
      <c r="R147" s="177"/>
      <c r="S147" s="177" t="s">
        <v>256</v>
      </c>
      <c r="T147" s="178" t="s">
        <v>257</v>
      </c>
      <c r="U147" s="158">
        <v>0.217</v>
      </c>
      <c r="V147" s="158">
        <f>ROUND(E147*U147,2)</f>
        <v>0.22</v>
      </c>
      <c r="W147" s="158"/>
      <c r="X147" s="158" t="s">
        <v>194</v>
      </c>
      <c r="Y147" s="158" t="s">
        <v>195</v>
      </c>
      <c r="Z147" s="147"/>
      <c r="AA147" s="147"/>
      <c r="AB147" s="147"/>
      <c r="AC147" s="147"/>
      <c r="AD147" s="147"/>
      <c r="AE147" s="147"/>
      <c r="AF147" s="147"/>
      <c r="AG147" s="147" t="s">
        <v>770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49"/>
      <c r="D148" s="250"/>
      <c r="E148" s="250"/>
      <c r="F148" s="250"/>
      <c r="G148" s="250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201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72">
        <v>66</v>
      </c>
      <c r="B149" s="173" t="s">
        <v>896</v>
      </c>
      <c r="C149" s="182" t="s">
        <v>897</v>
      </c>
      <c r="D149" s="174" t="s">
        <v>268</v>
      </c>
      <c r="E149" s="175">
        <v>1</v>
      </c>
      <c r="F149" s="176"/>
      <c r="G149" s="177">
        <f>ROUND(E149*F149,2)</f>
        <v>0</v>
      </c>
      <c r="H149" s="176"/>
      <c r="I149" s="177">
        <f>ROUND(E149*H149,2)</f>
        <v>0</v>
      </c>
      <c r="J149" s="176"/>
      <c r="K149" s="177">
        <f>ROUND(E149*J149,2)</f>
        <v>0</v>
      </c>
      <c r="L149" s="177">
        <v>21</v>
      </c>
      <c r="M149" s="177">
        <f>G149*(1+L149/100)</f>
        <v>0</v>
      </c>
      <c r="N149" s="175">
        <v>0</v>
      </c>
      <c r="O149" s="175">
        <f>ROUND(E149*N149,2)</f>
        <v>0</v>
      </c>
      <c r="P149" s="175">
        <v>1.9460000000000002E-2</v>
      </c>
      <c r="Q149" s="175">
        <f>ROUND(E149*P149,2)</f>
        <v>0.02</v>
      </c>
      <c r="R149" s="177"/>
      <c r="S149" s="177" t="s">
        <v>256</v>
      </c>
      <c r="T149" s="178" t="s">
        <v>257</v>
      </c>
      <c r="U149" s="158">
        <v>0.38200000000000001</v>
      </c>
      <c r="V149" s="158">
        <f>ROUND(E149*U149,2)</f>
        <v>0.38</v>
      </c>
      <c r="W149" s="158"/>
      <c r="X149" s="158" t="s">
        <v>194</v>
      </c>
      <c r="Y149" s="158" t="s">
        <v>195</v>
      </c>
      <c r="Z149" s="147"/>
      <c r="AA149" s="147"/>
      <c r="AB149" s="147"/>
      <c r="AC149" s="147"/>
      <c r="AD149" s="147"/>
      <c r="AE149" s="147"/>
      <c r="AF149" s="147"/>
      <c r="AG149" s="147" t="s">
        <v>770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49"/>
      <c r="D150" s="250"/>
      <c r="E150" s="250"/>
      <c r="F150" s="250"/>
      <c r="G150" s="250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201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72">
        <v>67</v>
      </c>
      <c r="B151" s="173" t="s">
        <v>898</v>
      </c>
      <c r="C151" s="182" t="s">
        <v>899</v>
      </c>
      <c r="D151" s="174" t="s">
        <v>268</v>
      </c>
      <c r="E151" s="175">
        <v>1</v>
      </c>
      <c r="F151" s="176"/>
      <c r="G151" s="177">
        <f>ROUND(E151*F151,2)</f>
        <v>0</v>
      </c>
      <c r="H151" s="176"/>
      <c r="I151" s="177">
        <f>ROUND(E151*H151,2)</f>
        <v>0</v>
      </c>
      <c r="J151" s="176"/>
      <c r="K151" s="177">
        <f>ROUND(E151*J151,2)</f>
        <v>0</v>
      </c>
      <c r="L151" s="177">
        <v>21</v>
      </c>
      <c r="M151" s="177">
        <f>G151*(1+L151/100)</f>
        <v>0</v>
      </c>
      <c r="N151" s="175">
        <v>0</v>
      </c>
      <c r="O151" s="175">
        <f>ROUND(E151*N151,2)</f>
        <v>0</v>
      </c>
      <c r="P151" s="175">
        <v>1.933E-2</v>
      </c>
      <c r="Q151" s="175">
        <f>ROUND(E151*P151,2)</f>
        <v>0.02</v>
      </c>
      <c r="R151" s="177"/>
      <c r="S151" s="177" t="s">
        <v>256</v>
      </c>
      <c r="T151" s="178" t="s">
        <v>257</v>
      </c>
      <c r="U151" s="158">
        <v>0.59</v>
      </c>
      <c r="V151" s="158">
        <f>ROUND(E151*U151,2)</f>
        <v>0.59</v>
      </c>
      <c r="W151" s="158"/>
      <c r="X151" s="158" t="s">
        <v>194</v>
      </c>
      <c r="Y151" s="158" t="s">
        <v>195</v>
      </c>
      <c r="Z151" s="147"/>
      <c r="AA151" s="147"/>
      <c r="AB151" s="147"/>
      <c r="AC151" s="147"/>
      <c r="AD151" s="147"/>
      <c r="AE151" s="147"/>
      <c r="AF151" s="147"/>
      <c r="AG151" s="147" t="s">
        <v>770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49"/>
      <c r="D152" s="250"/>
      <c r="E152" s="250"/>
      <c r="F152" s="250"/>
      <c r="G152" s="250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201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72">
        <v>68</v>
      </c>
      <c r="B153" s="173" t="s">
        <v>900</v>
      </c>
      <c r="C153" s="182" t="s">
        <v>901</v>
      </c>
      <c r="D153" s="174" t="s">
        <v>268</v>
      </c>
      <c r="E153" s="175">
        <v>1</v>
      </c>
      <c r="F153" s="176"/>
      <c r="G153" s="177">
        <f>ROUND(E153*F153,2)</f>
        <v>0</v>
      </c>
      <c r="H153" s="176"/>
      <c r="I153" s="177">
        <f>ROUND(E153*H153,2)</f>
        <v>0</v>
      </c>
      <c r="J153" s="176"/>
      <c r="K153" s="177">
        <f>ROUND(E153*J153,2)</f>
        <v>0</v>
      </c>
      <c r="L153" s="177">
        <v>21</v>
      </c>
      <c r="M153" s="177">
        <f>G153*(1+L153/100)</f>
        <v>0</v>
      </c>
      <c r="N153" s="175">
        <v>0</v>
      </c>
      <c r="O153" s="175">
        <f>ROUND(E153*N153,2)</f>
        <v>0</v>
      </c>
      <c r="P153" s="175">
        <v>3.4700000000000002E-2</v>
      </c>
      <c r="Q153" s="175">
        <f>ROUND(E153*P153,2)</f>
        <v>0.03</v>
      </c>
      <c r="R153" s="177"/>
      <c r="S153" s="177" t="s">
        <v>256</v>
      </c>
      <c r="T153" s="178" t="s">
        <v>257</v>
      </c>
      <c r="U153" s="158">
        <v>0.56899999999999995</v>
      </c>
      <c r="V153" s="158">
        <f>ROUND(E153*U153,2)</f>
        <v>0.56999999999999995</v>
      </c>
      <c r="W153" s="158"/>
      <c r="X153" s="158" t="s">
        <v>194</v>
      </c>
      <c r="Y153" s="158" t="s">
        <v>195</v>
      </c>
      <c r="Z153" s="147"/>
      <c r="AA153" s="147"/>
      <c r="AB153" s="147"/>
      <c r="AC153" s="147"/>
      <c r="AD153" s="147"/>
      <c r="AE153" s="147"/>
      <c r="AF153" s="147"/>
      <c r="AG153" s="147" t="s">
        <v>770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249"/>
      <c r="D154" s="250"/>
      <c r="E154" s="250"/>
      <c r="F154" s="250"/>
      <c r="G154" s="250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201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2">
        <v>69</v>
      </c>
      <c r="B155" s="173" t="s">
        <v>902</v>
      </c>
      <c r="C155" s="182" t="s">
        <v>903</v>
      </c>
      <c r="D155" s="174" t="s">
        <v>255</v>
      </c>
      <c r="E155" s="175">
        <v>3</v>
      </c>
      <c r="F155" s="176"/>
      <c r="G155" s="177">
        <f>ROUND(E155*F155,2)</f>
        <v>0</v>
      </c>
      <c r="H155" s="176"/>
      <c r="I155" s="177">
        <f>ROUND(E155*H155,2)</f>
        <v>0</v>
      </c>
      <c r="J155" s="176"/>
      <c r="K155" s="177">
        <f>ROUND(E155*J155,2)</f>
        <v>0</v>
      </c>
      <c r="L155" s="177">
        <v>21</v>
      </c>
      <c r="M155" s="177">
        <f>G155*(1+L155/100)</f>
        <v>0</v>
      </c>
      <c r="N155" s="175">
        <v>1E-4</v>
      </c>
      <c r="O155" s="175">
        <f>ROUND(E155*N155,2)</f>
        <v>0</v>
      </c>
      <c r="P155" s="175">
        <v>0</v>
      </c>
      <c r="Q155" s="175">
        <f>ROUND(E155*P155,2)</f>
        <v>0</v>
      </c>
      <c r="R155" s="177"/>
      <c r="S155" s="177" t="s">
        <v>256</v>
      </c>
      <c r="T155" s="178" t="s">
        <v>257</v>
      </c>
      <c r="U155" s="158">
        <v>0</v>
      </c>
      <c r="V155" s="158">
        <f>ROUND(E155*U155,2)</f>
        <v>0</v>
      </c>
      <c r="W155" s="158"/>
      <c r="X155" s="158" t="s">
        <v>564</v>
      </c>
      <c r="Y155" s="158" t="s">
        <v>195</v>
      </c>
      <c r="Z155" s="147"/>
      <c r="AA155" s="147"/>
      <c r="AB155" s="147"/>
      <c r="AC155" s="147"/>
      <c r="AD155" s="147"/>
      <c r="AE155" s="147"/>
      <c r="AF155" s="147"/>
      <c r="AG155" s="147" t="s">
        <v>698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249"/>
      <c r="D156" s="250"/>
      <c r="E156" s="250"/>
      <c r="F156" s="250"/>
      <c r="G156" s="250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201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2">
        <v>70</v>
      </c>
      <c r="B157" s="173" t="s">
        <v>904</v>
      </c>
      <c r="C157" s="182" t="s">
        <v>905</v>
      </c>
      <c r="D157" s="174" t="s">
        <v>255</v>
      </c>
      <c r="E157" s="175">
        <v>3</v>
      </c>
      <c r="F157" s="176"/>
      <c r="G157" s="177">
        <f>ROUND(E157*F157,2)</f>
        <v>0</v>
      </c>
      <c r="H157" s="176"/>
      <c r="I157" s="177">
        <f>ROUND(E157*H157,2)</f>
        <v>0</v>
      </c>
      <c r="J157" s="176"/>
      <c r="K157" s="177">
        <f>ROUND(E157*J157,2)</f>
        <v>0</v>
      </c>
      <c r="L157" s="177">
        <v>21</v>
      </c>
      <c r="M157" s="177">
        <f>G157*(1+L157/100)</f>
        <v>0</v>
      </c>
      <c r="N157" s="175">
        <v>2.3999999999999998E-3</v>
      </c>
      <c r="O157" s="175">
        <f>ROUND(E157*N157,2)</f>
        <v>0.01</v>
      </c>
      <c r="P157" s="175">
        <v>0</v>
      </c>
      <c r="Q157" s="175">
        <f>ROUND(E157*P157,2)</f>
        <v>0</v>
      </c>
      <c r="R157" s="177"/>
      <c r="S157" s="177" t="s">
        <v>256</v>
      </c>
      <c r="T157" s="178" t="s">
        <v>257</v>
      </c>
      <c r="U157" s="158">
        <v>0</v>
      </c>
      <c r="V157" s="158">
        <f>ROUND(E157*U157,2)</f>
        <v>0</v>
      </c>
      <c r="W157" s="158"/>
      <c r="X157" s="158" t="s">
        <v>564</v>
      </c>
      <c r="Y157" s="158" t="s">
        <v>195</v>
      </c>
      <c r="Z157" s="147"/>
      <c r="AA157" s="147"/>
      <c r="AB157" s="147"/>
      <c r="AC157" s="147"/>
      <c r="AD157" s="147"/>
      <c r="AE157" s="147"/>
      <c r="AF157" s="147"/>
      <c r="AG157" s="147" t="s">
        <v>698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49"/>
      <c r="D158" s="250"/>
      <c r="E158" s="250"/>
      <c r="F158" s="250"/>
      <c r="G158" s="250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201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2">
        <v>71</v>
      </c>
      <c r="B159" s="173" t="s">
        <v>906</v>
      </c>
      <c r="C159" s="182" t="s">
        <v>907</v>
      </c>
      <c r="D159" s="174" t="s">
        <v>255</v>
      </c>
      <c r="E159" s="175">
        <v>3</v>
      </c>
      <c r="F159" s="176"/>
      <c r="G159" s="177">
        <f>ROUND(E159*F159,2)</f>
        <v>0</v>
      </c>
      <c r="H159" s="176"/>
      <c r="I159" s="177">
        <f>ROUND(E159*H159,2)</f>
        <v>0</v>
      </c>
      <c r="J159" s="176"/>
      <c r="K159" s="177">
        <f>ROUND(E159*J159,2)</f>
        <v>0</v>
      </c>
      <c r="L159" s="177">
        <v>21</v>
      </c>
      <c r="M159" s="177">
        <f>G159*(1+L159/100)</f>
        <v>0</v>
      </c>
      <c r="N159" s="175">
        <v>2E-3</v>
      </c>
      <c r="O159" s="175">
        <f>ROUND(E159*N159,2)</f>
        <v>0.01</v>
      </c>
      <c r="P159" s="175">
        <v>0</v>
      </c>
      <c r="Q159" s="175">
        <f>ROUND(E159*P159,2)</f>
        <v>0</v>
      </c>
      <c r="R159" s="177"/>
      <c r="S159" s="177" t="s">
        <v>256</v>
      </c>
      <c r="T159" s="178" t="s">
        <v>257</v>
      </c>
      <c r="U159" s="158">
        <v>0</v>
      </c>
      <c r="V159" s="158">
        <f>ROUND(E159*U159,2)</f>
        <v>0</v>
      </c>
      <c r="W159" s="158"/>
      <c r="X159" s="158" t="s">
        <v>564</v>
      </c>
      <c r="Y159" s="158" t="s">
        <v>195</v>
      </c>
      <c r="Z159" s="147"/>
      <c r="AA159" s="147"/>
      <c r="AB159" s="147"/>
      <c r="AC159" s="147"/>
      <c r="AD159" s="147"/>
      <c r="AE159" s="147"/>
      <c r="AF159" s="147"/>
      <c r="AG159" s="147" t="s">
        <v>698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49"/>
      <c r="D160" s="250"/>
      <c r="E160" s="250"/>
      <c r="F160" s="250"/>
      <c r="G160" s="250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201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2">
        <v>72</v>
      </c>
      <c r="B161" s="173" t="s">
        <v>908</v>
      </c>
      <c r="C161" s="182" t="s">
        <v>909</v>
      </c>
      <c r="D161" s="174" t="s">
        <v>226</v>
      </c>
      <c r="E161" s="175">
        <v>0.21118999999999999</v>
      </c>
      <c r="F161" s="176"/>
      <c r="G161" s="177">
        <f>ROUND(E161*F161,2)</f>
        <v>0</v>
      </c>
      <c r="H161" s="176"/>
      <c r="I161" s="177">
        <f>ROUND(E161*H161,2)</f>
        <v>0</v>
      </c>
      <c r="J161" s="176"/>
      <c r="K161" s="177">
        <f>ROUND(E161*J161,2)</f>
        <v>0</v>
      </c>
      <c r="L161" s="177">
        <v>21</v>
      </c>
      <c r="M161" s="177">
        <f>G161*(1+L161/100)</f>
        <v>0</v>
      </c>
      <c r="N161" s="175">
        <v>0</v>
      </c>
      <c r="O161" s="175">
        <f>ROUND(E161*N161,2)</f>
        <v>0</v>
      </c>
      <c r="P161" s="175">
        <v>0</v>
      </c>
      <c r="Q161" s="175">
        <f>ROUND(E161*P161,2)</f>
        <v>0</v>
      </c>
      <c r="R161" s="177"/>
      <c r="S161" s="177" t="s">
        <v>256</v>
      </c>
      <c r="T161" s="178" t="s">
        <v>257</v>
      </c>
      <c r="U161" s="158">
        <v>1.5169999999999999</v>
      </c>
      <c r="V161" s="158">
        <f>ROUND(E161*U161,2)</f>
        <v>0.32</v>
      </c>
      <c r="W161" s="158"/>
      <c r="X161" s="158" t="s">
        <v>194</v>
      </c>
      <c r="Y161" s="158" t="s">
        <v>195</v>
      </c>
      <c r="Z161" s="147"/>
      <c r="AA161" s="147"/>
      <c r="AB161" s="147"/>
      <c r="AC161" s="147"/>
      <c r="AD161" s="147"/>
      <c r="AE161" s="147"/>
      <c r="AF161" s="147"/>
      <c r="AG161" s="147" t="s">
        <v>770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49"/>
      <c r="D162" s="250"/>
      <c r="E162" s="250"/>
      <c r="F162" s="250"/>
      <c r="G162" s="250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201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x14ac:dyDescent="0.2">
      <c r="A163" s="3"/>
      <c r="B163" s="4"/>
      <c r="C163" s="186"/>
      <c r="D163" s="6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AE163">
        <v>12</v>
      </c>
      <c r="AF163">
        <v>21</v>
      </c>
      <c r="AG163" t="s">
        <v>173</v>
      </c>
    </row>
    <row r="164" spans="1:60" x14ac:dyDescent="0.2">
      <c r="A164" s="150"/>
      <c r="B164" s="151" t="s">
        <v>29</v>
      </c>
      <c r="C164" s="187"/>
      <c r="D164" s="152"/>
      <c r="E164" s="153"/>
      <c r="F164" s="153"/>
      <c r="G164" s="171">
        <f>G8+G19+G22+G25+G28+G31+G36+G43+G46+G89+G124</f>
        <v>0</v>
      </c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AE164">
        <f>SUMIF(L7:L162,AE163,G7:G162)</f>
        <v>0</v>
      </c>
      <c r="AF164">
        <f>SUMIF(L7:L162,AF163,G7:G162)</f>
        <v>0</v>
      </c>
      <c r="AG164" t="s">
        <v>767</v>
      </c>
    </row>
    <row r="165" spans="1:60" x14ac:dyDescent="0.2">
      <c r="C165" s="188"/>
      <c r="D165" s="10"/>
      <c r="AG165" t="s">
        <v>768</v>
      </c>
    </row>
    <row r="166" spans="1:60" x14ac:dyDescent="0.2">
      <c r="D166" s="10"/>
    </row>
    <row r="167" spans="1:60" x14ac:dyDescent="0.2">
      <c r="D167" s="10"/>
    </row>
    <row r="168" spans="1:60" x14ac:dyDescent="0.2">
      <c r="D168" s="10"/>
    </row>
    <row r="169" spans="1:60" x14ac:dyDescent="0.2">
      <c r="D169" s="10"/>
    </row>
    <row r="170" spans="1:60" x14ac:dyDescent="0.2">
      <c r="D170" s="10"/>
    </row>
    <row r="171" spans="1:60" x14ac:dyDescent="0.2">
      <c r="D171" s="10"/>
    </row>
    <row r="172" spans="1:60" x14ac:dyDescent="0.2">
      <c r="D172" s="10"/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L3+57gITYIF7wOsBtjYpZIqOqneay2j73GjEHHlEcvBr6uJ6P1nFqed5uAMDwYf2NLDE+v7a15MEfEcvAAd7g==" saltValue="GNpinSW3NHFtS1Sv5QPe5w==" spinCount="100000" sheet="1" formatRows="0"/>
  <mergeCells count="76">
    <mergeCell ref="C12:G12"/>
    <mergeCell ref="A1:G1"/>
    <mergeCell ref="C2:G2"/>
    <mergeCell ref="C3:G3"/>
    <mergeCell ref="C4:G4"/>
    <mergeCell ref="C10:G10"/>
    <mergeCell ref="C42:G42"/>
    <mergeCell ref="C14:G14"/>
    <mergeCell ref="C16:G16"/>
    <mergeCell ref="C18:G18"/>
    <mergeCell ref="C21:G21"/>
    <mergeCell ref="C24:G24"/>
    <mergeCell ref="C27:G27"/>
    <mergeCell ref="C30:G30"/>
    <mergeCell ref="C33:G33"/>
    <mergeCell ref="C35:G35"/>
    <mergeCell ref="C38:G38"/>
    <mergeCell ref="C40:G40"/>
    <mergeCell ref="C68:G68"/>
    <mergeCell ref="C45:G45"/>
    <mergeCell ref="C48:G48"/>
    <mergeCell ref="C50:G50"/>
    <mergeCell ref="C52:G52"/>
    <mergeCell ref="C54:G54"/>
    <mergeCell ref="C56:G56"/>
    <mergeCell ref="C58:G58"/>
    <mergeCell ref="C60:G60"/>
    <mergeCell ref="C62:G62"/>
    <mergeCell ref="C64:G64"/>
    <mergeCell ref="C66:G66"/>
    <mergeCell ref="C93:G93"/>
    <mergeCell ref="C70:G70"/>
    <mergeCell ref="C72:G72"/>
    <mergeCell ref="C74:G74"/>
    <mergeCell ref="C76:G76"/>
    <mergeCell ref="C78:G78"/>
    <mergeCell ref="C80:G80"/>
    <mergeCell ref="C82:G82"/>
    <mergeCell ref="C84:G84"/>
    <mergeCell ref="C86:G86"/>
    <mergeCell ref="C88:G88"/>
    <mergeCell ref="C91:G91"/>
    <mergeCell ref="C117:G117"/>
    <mergeCell ref="C95:G95"/>
    <mergeCell ref="C97:G97"/>
    <mergeCell ref="C99:G99"/>
    <mergeCell ref="C101:G101"/>
    <mergeCell ref="C103:G103"/>
    <mergeCell ref="C105:G105"/>
    <mergeCell ref="C107:G107"/>
    <mergeCell ref="C109:G109"/>
    <mergeCell ref="C111:G111"/>
    <mergeCell ref="C113:G113"/>
    <mergeCell ref="C115:G115"/>
    <mergeCell ref="C142:G142"/>
    <mergeCell ref="C119:G119"/>
    <mergeCell ref="C121:G121"/>
    <mergeCell ref="C123:G123"/>
    <mergeCell ref="C126:G126"/>
    <mergeCell ref="C128:G128"/>
    <mergeCell ref="C130:G130"/>
    <mergeCell ref="C132:G132"/>
    <mergeCell ref="C134:G134"/>
    <mergeCell ref="C136:G136"/>
    <mergeCell ref="C138:G138"/>
    <mergeCell ref="C140:G140"/>
    <mergeCell ref="C156:G156"/>
    <mergeCell ref="C158:G158"/>
    <mergeCell ref="C160:G160"/>
    <mergeCell ref="C162:G162"/>
    <mergeCell ref="C144:G144"/>
    <mergeCell ref="C146:G146"/>
    <mergeCell ref="C148:G148"/>
    <mergeCell ref="C150:G150"/>
    <mergeCell ref="C152:G152"/>
    <mergeCell ref="C154:G15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BE632-B43E-4DC9-A930-BFE3B96530A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160</v>
      </c>
      <c r="B1" s="257"/>
      <c r="C1" s="257"/>
      <c r="D1" s="257"/>
      <c r="E1" s="257"/>
      <c r="F1" s="257"/>
      <c r="G1" s="257"/>
      <c r="AG1" t="s">
        <v>161</v>
      </c>
    </row>
    <row r="2" spans="1:60" ht="24.95" customHeight="1" x14ac:dyDescent="0.2">
      <c r="A2" s="139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162</v>
      </c>
    </row>
    <row r="3" spans="1:60" ht="24.95" customHeight="1" x14ac:dyDescent="0.2">
      <c r="A3" s="139" t="s">
        <v>8</v>
      </c>
      <c r="B3" s="49" t="s">
        <v>51</v>
      </c>
      <c r="C3" s="258" t="s">
        <v>52</v>
      </c>
      <c r="D3" s="259"/>
      <c r="E3" s="259"/>
      <c r="F3" s="259"/>
      <c r="G3" s="260"/>
      <c r="AC3" s="120" t="s">
        <v>162</v>
      </c>
      <c r="AG3" t="s">
        <v>163</v>
      </c>
    </row>
    <row r="4" spans="1:60" ht="24.95" customHeight="1" x14ac:dyDescent="0.2">
      <c r="A4" s="140" t="s">
        <v>9</v>
      </c>
      <c r="B4" s="141" t="s">
        <v>47</v>
      </c>
      <c r="C4" s="261" t="s">
        <v>52</v>
      </c>
      <c r="D4" s="262"/>
      <c r="E4" s="262"/>
      <c r="F4" s="262"/>
      <c r="G4" s="263"/>
      <c r="AG4" t="s">
        <v>164</v>
      </c>
    </row>
    <row r="5" spans="1:60" x14ac:dyDescent="0.2">
      <c r="D5" s="10"/>
    </row>
    <row r="6" spans="1:60" ht="38.25" x14ac:dyDescent="0.2">
      <c r="A6" s="143" t="s">
        <v>165</v>
      </c>
      <c r="B6" s="145" t="s">
        <v>166</v>
      </c>
      <c r="C6" s="145" t="s">
        <v>167</v>
      </c>
      <c r="D6" s="144" t="s">
        <v>168</v>
      </c>
      <c r="E6" s="143" t="s">
        <v>169</v>
      </c>
      <c r="F6" s="142" t="s">
        <v>170</v>
      </c>
      <c r="G6" s="143" t="s">
        <v>29</v>
      </c>
      <c r="H6" s="146" t="s">
        <v>30</v>
      </c>
      <c r="I6" s="146" t="s">
        <v>171</v>
      </c>
      <c r="J6" s="146" t="s">
        <v>31</v>
      </c>
      <c r="K6" s="146" t="s">
        <v>172</v>
      </c>
      <c r="L6" s="146" t="s">
        <v>173</v>
      </c>
      <c r="M6" s="146" t="s">
        <v>174</v>
      </c>
      <c r="N6" s="146" t="s">
        <v>175</v>
      </c>
      <c r="O6" s="146" t="s">
        <v>176</v>
      </c>
      <c r="P6" s="146" t="s">
        <v>177</v>
      </c>
      <c r="Q6" s="146" t="s">
        <v>178</v>
      </c>
      <c r="R6" s="146" t="s">
        <v>179</v>
      </c>
      <c r="S6" s="146" t="s">
        <v>180</v>
      </c>
      <c r="T6" s="146" t="s">
        <v>181</v>
      </c>
      <c r="U6" s="146" t="s">
        <v>182</v>
      </c>
      <c r="V6" s="146" t="s">
        <v>183</v>
      </c>
      <c r="W6" s="146" t="s">
        <v>184</v>
      </c>
      <c r="X6" s="146" t="s">
        <v>185</v>
      </c>
      <c r="Y6" s="146" t="s">
        <v>186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5" t="s">
        <v>187</v>
      </c>
      <c r="B8" s="166" t="s">
        <v>73</v>
      </c>
      <c r="C8" s="181" t="s">
        <v>74</v>
      </c>
      <c r="D8" s="167"/>
      <c r="E8" s="168"/>
      <c r="F8" s="169"/>
      <c r="G8" s="169">
        <f>SUMIF(AG9:AG36,"&lt;&gt;NOR",G9:G36)</f>
        <v>0</v>
      </c>
      <c r="H8" s="169"/>
      <c r="I8" s="169">
        <f>SUM(I9:I36)</f>
        <v>0</v>
      </c>
      <c r="J8" s="169"/>
      <c r="K8" s="169">
        <f>SUM(K9:K36)</f>
        <v>0</v>
      </c>
      <c r="L8" s="169"/>
      <c r="M8" s="169">
        <f>SUM(M9:M36)</f>
        <v>0</v>
      </c>
      <c r="N8" s="168"/>
      <c r="O8" s="168">
        <f>SUM(O9:O36)</f>
        <v>0</v>
      </c>
      <c r="P8" s="168"/>
      <c r="Q8" s="168">
        <f>SUM(Q9:Q36)</f>
        <v>0</v>
      </c>
      <c r="R8" s="169"/>
      <c r="S8" s="169"/>
      <c r="T8" s="170"/>
      <c r="U8" s="164"/>
      <c r="V8" s="164">
        <f>SUM(V9:V36)</f>
        <v>0</v>
      </c>
      <c r="W8" s="164"/>
      <c r="X8" s="164"/>
      <c r="Y8" s="164"/>
      <c r="AG8" t="s">
        <v>188</v>
      </c>
    </row>
    <row r="9" spans="1:60" outlineLevel="1" x14ac:dyDescent="0.2">
      <c r="A9" s="172">
        <v>1</v>
      </c>
      <c r="B9" s="173" t="s">
        <v>910</v>
      </c>
      <c r="C9" s="182" t="s">
        <v>911</v>
      </c>
      <c r="D9" s="174" t="s">
        <v>296</v>
      </c>
      <c r="E9" s="175">
        <v>100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256</v>
      </c>
      <c r="T9" s="178" t="s">
        <v>257</v>
      </c>
      <c r="U9" s="158">
        <v>0</v>
      </c>
      <c r="V9" s="158">
        <f>ROUND(E9*U9,2)</f>
        <v>0</v>
      </c>
      <c r="W9" s="158"/>
      <c r="X9" s="158" t="s">
        <v>194</v>
      </c>
      <c r="Y9" s="158" t="s">
        <v>195</v>
      </c>
      <c r="Z9" s="147"/>
      <c r="AA9" s="147"/>
      <c r="AB9" s="147"/>
      <c r="AC9" s="147"/>
      <c r="AD9" s="147"/>
      <c r="AE9" s="147"/>
      <c r="AF9" s="147"/>
      <c r="AG9" s="147" t="s">
        <v>912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9"/>
      <c r="D10" s="250"/>
      <c r="E10" s="250"/>
      <c r="F10" s="250"/>
      <c r="G10" s="250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2">
        <v>2</v>
      </c>
      <c r="B11" s="173" t="s">
        <v>913</v>
      </c>
      <c r="C11" s="182" t="s">
        <v>914</v>
      </c>
      <c r="D11" s="174" t="s">
        <v>296</v>
      </c>
      <c r="E11" s="175">
        <v>75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5">
        <v>0</v>
      </c>
      <c r="O11" s="175">
        <f>ROUND(E11*N11,2)</f>
        <v>0</v>
      </c>
      <c r="P11" s="175">
        <v>0</v>
      </c>
      <c r="Q11" s="175">
        <f>ROUND(E11*P11,2)</f>
        <v>0</v>
      </c>
      <c r="R11" s="177"/>
      <c r="S11" s="177" t="s">
        <v>256</v>
      </c>
      <c r="T11" s="178" t="s">
        <v>257</v>
      </c>
      <c r="U11" s="158">
        <v>0</v>
      </c>
      <c r="V11" s="158">
        <f>ROUND(E11*U11,2)</f>
        <v>0</v>
      </c>
      <c r="W11" s="158"/>
      <c r="X11" s="158" t="s">
        <v>194</v>
      </c>
      <c r="Y11" s="158" t="s">
        <v>195</v>
      </c>
      <c r="Z11" s="147"/>
      <c r="AA11" s="147"/>
      <c r="AB11" s="147"/>
      <c r="AC11" s="147"/>
      <c r="AD11" s="147"/>
      <c r="AE11" s="147"/>
      <c r="AF11" s="147"/>
      <c r="AG11" s="147" t="s">
        <v>912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49"/>
      <c r="D12" s="250"/>
      <c r="E12" s="250"/>
      <c r="F12" s="250"/>
      <c r="G12" s="250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2">
        <v>3</v>
      </c>
      <c r="B13" s="173" t="s">
        <v>915</v>
      </c>
      <c r="C13" s="182" t="s">
        <v>916</v>
      </c>
      <c r="D13" s="174" t="s">
        <v>296</v>
      </c>
      <c r="E13" s="175">
        <v>20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5">
        <v>0</v>
      </c>
      <c r="O13" s="175">
        <f>ROUND(E13*N13,2)</f>
        <v>0</v>
      </c>
      <c r="P13" s="175">
        <v>0</v>
      </c>
      <c r="Q13" s="175">
        <f>ROUND(E13*P13,2)</f>
        <v>0</v>
      </c>
      <c r="R13" s="177"/>
      <c r="S13" s="177" t="s">
        <v>256</v>
      </c>
      <c r="T13" s="178" t="s">
        <v>257</v>
      </c>
      <c r="U13" s="158">
        <v>0</v>
      </c>
      <c r="V13" s="158">
        <f>ROUND(E13*U13,2)</f>
        <v>0</v>
      </c>
      <c r="W13" s="158"/>
      <c r="X13" s="158" t="s">
        <v>194</v>
      </c>
      <c r="Y13" s="158" t="s">
        <v>195</v>
      </c>
      <c r="Z13" s="147"/>
      <c r="AA13" s="147"/>
      <c r="AB13" s="147"/>
      <c r="AC13" s="147"/>
      <c r="AD13" s="147"/>
      <c r="AE13" s="147"/>
      <c r="AF13" s="147"/>
      <c r="AG13" s="147" t="s">
        <v>912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9"/>
      <c r="D14" s="250"/>
      <c r="E14" s="250"/>
      <c r="F14" s="250"/>
      <c r="G14" s="250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201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2">
        <v>4</v>
      </c>
      <c r="B15" s="173" t="s">
        <v>917</v>
      </c>
      <c r="C15" s="182" t="s">
        <v>918</v>
      </c>
      <c r="D15" s="174" t="s">
        <v>296</v>
      </c>
      <c r="E15" s="175">
        <v>20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21</v>
      </c>
      <c r="M15" s="177">
        <f>G15*(1+L15/100)</f>
        <v>0</v>
      </c>
      <c r="N15" s="175">
        <v>0</v>
      </c>
      <c r="O15" s="175">
        <f>ROUND(E15*N15,2)</f>
        <v>0</v>
      </c>
      <c r="P15" s="175">
        <v>0</v>
      </c>
      <c r="Q15" s="175">
        <f>ROUND(E15*P15,2)</f>
        <v>0</v>
      </c>
      <c r="R15" s="177"/>
      <c r="S15" s="177" t="s">
        <v>256</v>
      </c>
      <c r="T15" s="178" t="s">
        <v>257</v>
      </c>
      <c r="U15" s="158">
        <v>0</v>
      </c>
      <c r="V15" s="158">
        <f>ROUND(E15*U15,2)</f>
        <v>0</v>
      </c>
      <c r="W15" s="158"/>
      <c r="X15" s="158" t="s">
        <v>194</v>
      </c>
      <c r="Y15" s="158" t="s">
        <v>195</v>
      </c>
      <c r="Z15" s="147"/>
      <c r="AA15" s="147"/>
      <c r="AB15" s="147"/>
      <c r="AC15" s="147"/>
      <c r="AD15" s="147"/>
      <c r="AE15" s="147"/>
      <c r="AF15" s="147"/>
      <c r="AG15" s="147" t="s">
        <v>912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49"/>
      <c r="D16" s="250"/>
      <c r="E16" s="250"/>
      <c r="F16" s="250"/>
      <c r="G16" s="250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2">
        <v>5</v>
      </c>
      <c r="B17" s="173" t="s">
        <v>919</v>
      </c>
      <c r="C17" s="182" t="s">
        <v>920</v>
      </c>
      <c r="D17" s="174" t="s">
        <v>296</v>
      </c>
      <c r="E17" s="175">
        <v>10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21</v>
      </c>
      <c r="M17" s="177">
        <f>G17*(1+L17/100)</f>
        <v>0</v>
      </c>
      <c r="N17" s="175">
        <v>0</v>
      </c>
      <c r="O17" s="175">
        <f>ROUND(E17*N17,2)</f>
        <v>0</v>
      </c>
      <c r="P17" s="175">
        <v>0</v>
      </c>
      <c r="Q17" s="175">
        <f>ROUND(E17*P17,2)</f>
        <v>0</v>
      </c>
      <c r="R17" s="177"/>
      <c r="S17" s="177" t="s">
        <v>256</v>
      </c>
      <c r="T17" s="178" t="s">
        <v>257</v>
      </c>
      <c r="U17" s="158">
        <v>0</v>
      </c>
      <c r="V17" s="158">
        <f>ROUND(E17*U17,2)</f>
        <v>0</v>
      </c>
      <c r="W17" s="158"/>
      <c r="X17" s="158" t="s">
        <v>194</v>
      </c>
      <c r="Y17" s="158" t="s">
        <v>195</v>
      </c>
      <c r="Z17" s="147"/>
      <c r="AA17" s="147"/>
      <c r="AB17" s="147"/>
      <c r="AC17" s="147"/>
      <c r="AD17" s="147"/>
      <c r="AE17" s="147"/>
      <c r="AF17" s="147"/>
      <c r="AG17" s="147" t="s">
        <v>912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49"/>
      <c r="D18" s="250"/>
      <c r="E18" s="250"/>
      <c r="F18" s="250"/>
      <c r="G18" s="250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201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2">
        <v>6</v>
      </c>
      <c r="B19" s="173" t="s">
        <v>921</v>
      </c>
      <c r="C19" s="182" t="s">
        <v>922</v>
      </c>
      <c r="D19" s="174" t="s">
        <v>296</v>
      </c>
      <c r="E19" s="175">
        <v>10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21</v>
      </c>
      <c r="M19" s="177">
        <f>G19*(1+L19/100)</f>
        <v>0</v>
      </c>
      <c r="N19" s="175">
        <v>0</v>
      </c>
      <c r="O19" s="175">
        <f>ROUND(E19*N19,2)</f>
        <v>0</v>
      </c>
      <c r="P19" s="175">
        <v>0</v>
      </c>
      <c r="Q19" s="175">
        <f>ROUND(E19*P19,2)</f>
        <v>0</v>
      </c>
      <c r="R19" s="177"/>
      <c r="S19" s="177" t="s">
        <v>256</v>
      </c>
      <c r="T19" s="178" t="s">
        <v>257</v>
      </c>
      <c r="U19" s="158">
        <v>0</v>
      </c>
      <c r="V19" s="158">
        <f>ROUND(E19*U19,2)</f>
        <v>0</v>
      </c>
      <c r="W19" s="158"/>
      <c r="X19" s="158" t="s">
        <v>194</v>
      </c>
      <c r="Y19" s="158" t="s">
        <v>195</v>
      </c>
      <c r="Z19" s="147"/>
      <c r="AA19" s="147"/>
      <c r="AB19" s="147"/>
      <c r="AC19" s="147"/>
      <c r="AD19" s="147"/>
      <c r="AE19" s="147"/>
      <c r="AF19" s="147"/>
      <c r="AG19" s="147" t="s">
        <v>912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9"/>
      <c r="D20" s="250"/>
      <c r="E20" s="250"/>
      <c r="F20" s="250"/>
      <c r="G20" s="250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2">
        <v>7</v>
      </c>
      <c r="B21" s="173" t="s">
        <v>923</v>
      </c>
      <c r="C21" s="182" t="s">
        <v>924</v>
      </c>
      <c r="D21" s="174" t="s">
        <v>296</v>
      </c>
      <c r="E21" s="175">
        <v>200</v>
      </c>
      <c r="F21" s="176"/>
      <c r="G21" s="177">
        <f>ROUND(E21*F21,2)</f>
        <v>0</v>
      </c>
      <c r="H21" s="176"/>
      <c r="I21" s="177">
        <f>ROUND(E21*H21,2)</f>
        <v>0</v>
      </c>
      <c r="J21" s="176"/>
      <c r="K21" s="177">
        <f>ROUND(E21*J21,2)</f>
        <v>0</v>
      </c>
      <c r="L21" s="177">
        <v>21</v>
      </c>
      <c r="M21" s="177">
        <f>G21*(1+L21/100)</f>
        <v>0</v>
      </c>
      <c r="N21" s="175">
        <v>0</v>
      </c>
      <c r="O21" s="175">
        <f>ROUND(E21*N21,2)</f>
        <v>0</v>
      </c>
      <c r="P21" s="175">
        <v>0</v>
      </c>
      <c r="Q21" s="175">
        <f>ROUND(E21*P21,2)</f>
        <v>0</v>
      </c>
      <c r="R21" s="177"/>
      <c r="S21" s="177" t="s">
        <v>256</v>
      </c>
      <c r="T21" s="178" t="s">
        <v>257</v>
      </c>
      <c r="U21" s="158">
        <v>0</v>
      </c>
      <c r="V21" s="158">
        <f>ROUND(E21*U21,2)</f>
        <v>0</v>
      </c>
      <c r="W21" s="158"/>
      <c r="X21" s="158" t="s">
        <v>194</v>
      </c>
      <c r="Y21" s="158" t="s">
        <v>195</v>
      </c>
      <c r="Z21" s="147"/>
      <c r="AA21" s="147"/>
      <c r="AB21" s="147"/>
      <c r="AC21" s="147"/>
      <c r="AD21" s="147"/>
      <c r="AE21" s="147"/>
      <c r="AF21" s="147"/>
      <c r="AG21" s="147" t="s">
        <v>912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49"/>
      <c r="D22" s="250"/>
      <c r="E22" s="250"/>
      <c r="F22" s="250"/>
      <c r="G22" s="250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201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2">
        <v>8</v>
      </c>
      <c r="B23" s="173" t="s">
        <v>925</v>
      </c>
      <c r="C23" s="182" t="s">
        <v>926</v>
      </c>
      <c r="D23" s="174" t="s">
        <v>296</v>
      </c>
      <c r="E23" s="175">
        <v>100</v>
      </c>
      <c r="F23" s="176"/>
      <c r="G23" s="177">
        <f>ROUND(E23*F23,2)</f>
        <v>0</v>
      </c>
      <c r="H23" s="176"/>
      <c r="I23" s="177">
        <f>ROUND(E23*H23,2)</f>
        <v>0</v>
      </c>
      <c r="J23" s="176"/>
      <c r="K23" s="177">
        <f>ROUND(E23*J23,2)</f>
        <v>0</v>
      </c>
      <c r="L23" s="177">
        <v>21</v>
      </c>
      <c r="M23" s="177">
        <f>G23*(1+L23/100)</f>
        <v>0</v>
      </c>
      <c r="N23" s="175">
        <v>0</v>
      </c>
      <c r="O23" s="175">
        <f>ROUND(E23*N23,2)</f>
        <v>0</v>
      </c>
      <c r="P23" s="175">
        <v>0</v>
      </c>
      <c r="Q23" s="175">
        <f>ROUND(E23*P23,2)</f>
        <v>0</v>
      </c>
      <c r="R23" s="177"/>
      <c r="S23" s="177" t="s">
        <v>256</v>
      </c>
      <c r="T23" s="178" t="s">
        <v>257</v>
      </c>
      <c r="U23" s="158">
        <v>0</v>
      </c>
      <c r="V23" s="158">
        <f>ROUND(E23*U23,2)</f>
        <v>0</v>
      </c>
      <c r="W23" s="158"/>
      <c r="X23" s="158" t="s">
        <v>194</v>
      </c>
      <c r="Y23" s="158" t="s">
        <v>195</v>
      </c>
      <c r="Z23" s="147"/>
      <c r="AA23" s="147"/>
      <c r="AB23" s="147"/>
      <c r="AC23" s="147"/>
      <c r="AD23" s="147"/>
      <c r="AE23" s="147"/>
      <c r="AF23" s="147"/>
      <c r="AG23" s="147" t="s">
        <v>912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49"/>
      <c r="D24" s="250"/>
      <c r="E24" s="250"/>
      <c r="F24" s="250"/>
      <c r="G24" s="250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2">
        <v>9</v>
      </c>
      <c r="B25" s="173" t="s">
        <v>927</v>
      </c>
      <c r="C25" s="182" t="s">
        <v>928</v>
      </c>
      <c r="D25" s="174" t="s">
        <v>446</v>
      </c>
      <c r="E25" s="175">
        <v>275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21</v>
      </c>
      <c r="M25" s="177">
        <f>G25*(1+L25/100)</f>
        <v>0</v>
      </c>
      <c r="N25" s="175">
        <v>0</v>
      </c>
      <c r="O25" s="175">
        <f>ROUND(E25*N25,2)</f>
        <v>0</v>
      </c>
      <c r="P25" s="175">
        <v>0</v>
      </c>
      <c r="Q25" s="175">
        <f>ROUND(E25*P25,2)</f>
        <v>0</v>
      </c>
      <c r="R25" s="177"/>
      <c r="S25" s="177" t="s">
        <v>256</v>
      </c>
      <c r="T25" s="178" t="s">
        <v>257</v>
      </c>
      <c r="U25" s="158">
        <v>0</v>
      </c>
      <c r="V25" s="158">
        <f>ROUND(E25*U25,2)</f>
        <v>0</v>
      </c>
      <c r="W25" s="158"/>
      <c r="X25" s="158" t="s">
        <v>194</v>
      </c>
      <c r="Y25" s="158" t="s">
        <v>195</v>
      </c>
      <c r="Z25" s="147"/>
      <c r="AA25" s="147"/>
      <c r="AB25" s="147"/>
      <c r="AC25" s="147"/>
      <c r="AD25" s="147"/>
      <c r="AE25" s="147"/>
      <c r="AF25" s="147"/>
      <c r="AG25" s="147" t="s">
        <v>912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49"/>
      <c r="D26" s="250"/>
      <c r="E26" s="250"/>
      <c r="F26" s="250"/>
      <c r="G26" s="250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201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2">
        <v>10</v>
      </c>
      <c r="B27" s="173" t="s">
        <v>929</v>
      </c>
      <c r="C27" s="182" t="s">
        <v>930</v>
      </c>
      <c r="D27" s="174" t="s">
        <v>446</v>
      </c>
      <c r="E27" s="175">
        <v>210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21</v>
      </c>
      <c r="M27" s="177">
        <f>G27*(1+L27/100)</f>
        <v>0</v>
      </c>
      <c r="N27" s="175">
        <v>0</v>
      </c>
      <c r="O27" s="175">
        <f>ROUND(E27*N27,2)</f>
        <v>0</v>
      </c>
      <c r="P27" s="175">
        <v>0</v>
      </c>
      <c r="Q27" s="175">
        <f>ROUND(E27*P27,2)</f>
        <v>0</v>
      </c>
      <c r="R27" s="177"/>
      <c r="S27" s="177" t="s">
        <v>256</v>
      </c>
      <c r="T27" s="178" t="s">
        <v>257</v>
      </c>
      <c r="U27" s="158">
        <v>0</v>
      </c>
      <c r="V27" s="158">
        <f>ROUND(E27*U27,2)</f>
        <v>0</v>
      </c>
      <c r="W27" s="158"/>
      <c r="X27" s="158" t="s">
        <v>194</v>
      </c>
      <c r="Y27" s="158" t="s">
        <v>195</v>
      </c>
      <c r="Z27" s="147"/>
      <c r="AA27" s="147"/>
      <c r="AB27" s="147"/>
      <c r="AC27" s="147"/>
      <c r="AD27" s="147"/>
      <c r="AE27" s="147"/>
      <c r="AF27" s="147"/>
      <c r="AG27" s="147" t="s">
        <v>912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49"/>
      <c r="D28" s="250"/>
      <c r="E28" s="250"/>
      <c r="F28" s="250"/>
      <c r="G28" s="250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201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2">
        <v>11</v>
      </c>
      <c r="B29" s="173" t="s">
        <v>931</v>
      </c>
      <c r="C29" s="182" t="s">
        <v>932</v>
      </c>
      <c r="D29" s="174" t="s">
        <v>446</v>
      </c>
      <c r="E29" s="175">
        <v>120</v>
      </c>
      <c r="F29" s="176"/>
      <c r="G29" s="177">
        <f>ROUND(E29*F29,2)</f>
        <v>0</v>
      </c>
      <c r="H29" s="176"/>
      <c r="I29" s="177">
        <f>ROUND(E29*H29,2)</f>
        <v>0</v>
      </c>
      <c r="J29" s="176"/>
      <c r="K29" s="177">
        <f>ROUND(E29*J29,2)</f>
        <v>0</v>
      </c>
      <c r="L29" s="177">
        <v>21</v>
      </c>
      <c r="M29" s="177">
        <f>G29*(1+L29/100)</f>
        <v>0</v>
      </c>
      <c r="N29" s="175">
        <v>0</v>
      </c>
      <c r="O29" s="175">
        <f>ROUND(E29*N29,2)</f>
        <v>0</v>
      </c>
      <c r="P29" s="175">
        <v>0</v>
      </c>
      <c r="Q29" s="175">
        <f>ROUND(E29*P29,2)</f>
        <v>0</v>
      </c>
      <c r="R29" s="177"/>
      <c r="S29" s="177" t="s">
        <v>256</v>
      </c>
      <c r="T29" s="178" t="s">
        <v>257</v>
      </c>
      <c r="U29" s="158">
        <v>0</v>
      </c>
      <c r="V29" s="158">
        <f>ROUND(E29*U29,2)</f>
        <v>0</v>
      </c>
      <c r="W29" s="158"/>
      <c r="X29" s="158" t="s">
        <v>194</v>
      </c>
      <c r="Y29" s="158" t="s">
        <v>195</v>
      </c>
      <c r="Z29" s="147"/>
      <c r="AA29" s="147"/>
      <c r="AB29" s="147"/>
      <c r="AC29" s="147"/>
      <c r="AD29" s="147"/>
      <c r="AE29" s="147"/>
      <c r="AF29" s="147"/>
      <c r="AG29" s="147" t="s">
        <v>912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49"/>
      <c r="D30" s="250"/>
      <c r="E30" s="250"/>
      <c r="F30" s="250"/>
      <c r="G30" s="250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201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2">
        <v>12</v>
      </c>
      <c r="B31" s="173" t="s">
        <v>933</v>
      </c>
      <c r="C31" s="182" t="s">
        <v>934</v>
      </c>
      <c r="D31" s="174" t="s">
        <v>446</v>
      </c>
      <c r="E31" s="175">
        <v>210</v>
      </c>
      <c r="F31" s="176"/>
      <c r="G31" s="177">
        <f>ROUND(E31*F31,2)</f>
        <v>0</v>
      </c>
      <c r="H31" s="176"/>
      <c r="I31" s="177">
        <f>ROUND(E31*H31,2)</f>
        <v>0</v>
      </c>
      <c r="J31" s="176"/>
      <c r="K31" s="177">
        <f>ROUND(E31*J31,2)</f>
        <v>0</v>
      </c>
      <c r="L31" s="177">
        <v>21</v>
      </c>
      <c r="M31" s="177">
        <f>G31*(1+L31/100)</f>
        <v>0</v>
      </c>
      <c r="N31" s="175">
        <v>0</v>
      </c>
      <c r="O31" s="175">
        <f>ROUND(E31*N31,2)</f>
        <v>0</v>
      </c>
      <c r="P31" s="175">
        <v>0</v>
      </c>
      <c r="Q31" s="175">
        <f>ROUND(E31*P31,2)</f>
        <v>0</v>
      </c>
      <c r="R31" s="177"/>
      <c r="S31" s="177" t="s">
        <v>256</v>
      </c>
      <c r="T31" s="178" t="s">
        <v>257</v>
      </c>
      <c r="U31" s="158">
        <v>0</v>
      </c>
      <c r="V31" s="158">
        <f>ROUND(E31*U31,2)</f>
        <v>0</v>
      </c>
      <c r="W31" s="158"/>
      <c r="X31" s="158" t="s">
        <v>194</v>
      </c>
      <c r="Y31" s="158" t="s">
        <v>195</v>
      </c>
      <c r="Z31" s="147"/>
      <c r="AA31" s="147"/>
      <c r="AB31" s="147"/>
      <c r="AC31" s="147"/>
      <c r="AD31" s="147"/>
      <c r="AE31" s="147"/>
      <c r="AF31" s="147"/>
      <c r="AG31" s="147" t="s">
        <v>912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9"/>
      <c r="D32" s="250"/>
      <c r="E32" s="250"/>
      <c r="F32" s="250"/>
      <c r="G32" s="250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2">
        <v>13</v>
      </c>
      <c r="B33" s="173" t="s">
        <v>935</v>
      </c>
      <c r="C33" s="182" t="s">
        <v>936</v>
      </c>
      <c r="D33" s="174" t="s">
        <v>446</v>
      </c>
      <c r="E33" s="175">
        <v>150</v>
      </c>
      <c r="F33" s="176"/>
      <c r="G33" s="177">
        <f>ROUND(E33*F33,2)</f>
        <v>0</v>
      </c>
      <c r="H33" s="176"/>
      <c r="I33" s="177">
        <f>ROUND(E33*H33,2)</f>
        <v>0</v>
      </c>
      <c r="J33" s="176"/>
      <c r="K33" s="177">
        <f>ROUND(E33*J33,2)</f>
        <v>0</v>
      </c>
      <c r="L33" s="177">
        <v>21</v>
      </c>
      <c r="M33" s="177">
        <f>G33*(1+L33/100)</f>
        <v>0</v>
      </c>
      <c r="N33" s="175">
        <v>0</v>
      </c>
      <c r="O33" s="175">
        <f>ROUND(E33*N33,2)</f>
        <v>0</v>
      </c>
      <c r="P33" s="175">
        <v>0</v>
      </c>
      <c r="Q33" s="175">
        <f>ROUND(E33*P33,2)</f>
        <v>0</v>
      </c>
      <c r="R33" s="177"/>
      <c r="S33" s="177" t="s">
        <v>256</v>
      </c>
      <c r="T33" s="178" t="s">
        <v>257</v>
      </c>
      <c r="U33" s="158">
        <v>0</v>
      </c>
      <c r="V33" s="158">
        <f>ROUND(E33*U33,2)</f>
        <v>0</v>
      </c>
      <c r="W33" s="158"/>
      <c r="X33" s="158" t="s">
        <v>194</v>
      </c>
      <c r="Y33" s="158" t="s">
        <v>195</v>
      </c>
      <c r="Z33" s="147"/>
      <c r="AA33" s="147"/>
      <c r="AB33" s="147"/>
      <c r="AC33" s="147"/>
      <c r="AD33" s="147"/>
      <c r="AE33" s="147"/>
      <c r="AF33" s="147"/>
      <c r="AG33" s="147" t="s">
        <v>912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49"/>
      <c r="D34" s="250"/>
      <c r="E34" s="250"/>
      <c r="F34" s="250"/>
      <c r="G34" s="250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201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2">
        <v>14</v>
      </c>
      <c r="B35" s="173" t="s">
        <v>937</v>
      </c>
      <c r="C35" s="182" t="s">
        <v>938</v>
      </c>
      <c r="D35" s="174" t="s">
        <v>446</v>
      </c>
      <c r="E35" s="175">
        <v>75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21</v>
      </c>
      <c r="M35" s="177">
        <f>G35*(1+L35/100)</f>
        <v>0</v>
      </c>
      <c r="N35" s="175">
        <v>0</v>
      </c>
      <c r="O35" s="175">
        <f>ROUND(E35*N35,2)</f>
        <v>0</v>
      </c>
      <c r="P35" s="175">
        <v>0</v>
      </c>
      <c r="Q35" s="175">
        <f>ROUND(E35*P35,2)</f>
        <v>0</v>
      </c>
      <c r="R35" s="177"/>
      <c r="S35" s="177" t="s">
        <v>256</v>
      </c>
      <c r="T35" s="178" t="s">
        <v>257</v>
      </c>
      <c r="U35" s="158">
        <v>0</v>
      </c>
      <c r="V35" s="158">
        <f>ROUND(E35*U35,2)</f>
        <v>0</v>
      </c>
      <c r="W35" s="158"/>
      <c r="X35" s="158" t="s">
        <v>194</v>
      </c>
      <c r="Y35" s="158" t="s">
        <v>195</v>
      </c>
      <c r="Z35" s="147"/>
      <c r="AA35" s="147"/>
      <c r="AB35" s="147"/>
      <c r="AC35" s="147"/>
      <c r="AD35" s="147"/>
      <c r="AE35" s="147"/>
      <c r="AF35" s="147"/>
      <c r="AG35" s="147" t="s">
        <v>912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49"/>
      <c r="D36" s="250"/>
      <c r="E36" s="250"/>
      <c r="F36" s="250"/>
      <c r="G36" s="250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201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x14ac:dyDescent="0.2">
      <c r="A37" s="165" t="s">
        <v>187</v>
      </c>
      <c r="B37" s="166" t="s">
        <v>75</v>
      </c>
      <c r="C37" s="181" t="s">
        <v>76</v>
      </c>
      <c r="D37" s="167"/>
      <c r="E37" s="168"/>
      <c r="F37" s="169"/>
      <c r="G37" s="169">
        <f>SUMIF(AG38:AG41,"&lt;&gt;NOR",G38:G41)</f>
        <v>0</v>
      </c>
      <c r="H37" s="169"/>
      <c r="I37" s="169">
        <f>SUM(I38:I41)</f>
        <v>0</v>
      </c>
      <c r="J37" s="169"/>
      <c r="K37" s="169">
        <f>SUM(K38:K41)</f>
        <v>0</v>
      </c>
      <c r="L37" s="169"/>
      <c r="M37" s="169">
        <f>SUM(M38:M41)</f>
        <v>0</v>
      </c>
      <c r="N37" s="168"/>
      <c r="O37" s="168">
        <f>SUM(O38:O41)</f>
        <v>0</v>
      </c>
      <c r="P37" s="168"/>
      <c r="Q37" s="168">
        <f>SUM(Q38:Q41)</f>
        <v>0</v>
      </c>
      <c r="R37" s="169"/>
      <c r="S37" s="169"/>
      <c r="T37" s="170"/>
      <c r="U37" s="164"/>
      <c r="V37" s="164">
        <f>SUM(V38:V41)</f>
        <v>0</v>
      </c>
      <c r="W37" s="164"/>
      <c r="X37" s="164"/>
      <c r="Y37" s="164"/>
      <c r="AG37" t="s">
        <v>188</v>
      </c>
    </row>
    <row r="38" spans="1:60" outlineLevel="1" x14ac:dyDescent="0.2">
      <c r="A38" s="172">
        <v>15</v>
      </c>
      <c r="B38" s="173" t="s">
        <v>939</v>
      </c>
      <c r="C38" s="182" t="s">
        <v>940</v>
      </c>
      <c r="D38" s="174" t="s">
        <v>296</v>
      </c>
      <c r="E38" s="175">
        <v>1</v>
      </c>
      <c r="F38" s="176"/>
      <c r="G38" s="177">
        <f>ROUND(E38*F38,2)</f>
        <v>0</v>
      </c>
      <c r="H38" s="176"/>
      <c r="I38" s="177">
        <f>ROUND(E38*H38,2)</f>
        <v>0</v>
      </c>
      <c r="J38" s="176"/>
      <c r="K38" s="177">
        <f>ROUND(E38*J38,2)</f>
        <v>0</v>
      </c>
      <c r="L38" s="177">
        <v>21</v>
      </c>
      <c r="M38" s="177">
        <f>G38*(1+L38/100)</f>
        <v>0</v>
      </c>
      <c r="N38" s="175">
        <v>0</v>
      </c>
      <c r="O38" s="175">
        <f>ROUND(E38*N38,2)</f>
        <v>0</v>
      </c>
      <c r="P38" s="175">
        <v>0</v>
      </c>
      <c r="Q38" s="175">
        <f>ROUND(E38*P38,2)</f>
        <v>0</v>
      </c>
      <c r="R38" s="177"/>
      <c r="S38" s="177" t="s">
        <v>256</v>
      </c>
      <c r="T38" s="178" t="s">
        <v>257</v>
      </c>
      <c r="U38" s="158">
        <v>0</v>
      </c>
      <c r="V38" s="158">
        <f>ROUND(E38*U38,2)</f>
        <v>0</v>
      </c>
      <c r="W38" s="158"/>
      <c r="X38" s="158" t="s">
        <v>194</v>
      </c>
      <c r="Y38" s="158" t="s">
        <v>195</v>
      </c>
      <c r="Z38" s="147"/>
      <c r="AA38" s="147"/>
      <c r="AB38" s="147"/>
      <c r="AC38" s="147"/>
      <c r="AD38" s="147"/>
      <c r="AE38" s="147"/>
      <c r="AF38" s="147"/>
      <c r="AG38" s="147" t="s">
        <v>912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249"/>
      <c r="D39" s="250"/>
      <c r="E39" s="250"/>
      <c r="F39" s="250"/>
      <c r="G39" s="250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201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2">
        <v>16</v>
      </c>
      <c r="B40" s="173" t="s">
        <v>941</v>
      </c>
      <c r="C40" s="182" t="s">
        <v>942</v>
      </c>
      <c r="D40" s="174" t="s">
        <v>243</v>
      </c>
      <c r="E40" s="175">
        <v>1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21</v>
      </c>
      <c r="M40" s="177">
        <f>G40*(1+L40/100)</f>
        <v>0</v>
      </c>
      <c r="N40" s="175">
        <v>0</v>
      </c>
      <c r="O40" s="175">
        <f>ROUND(E40*N40,2)</f>
        <v>0</v>
      </c>
      <c r="P40" s="175">
        <v>0</v>
      </c>
      <c r="Q40" s="175">
        <f>ROUND(E40*P40,2)</f>
        <v>0</v>
      </c>
      <c r="R40" s="177"/>
      <c r="S40" s="177" t="s">
        <v>256</v>
      </c>
      <c r="T40" s="178" t="s">
        <v>257</v>
      </c>
      <c r="U40" s="158">
        <v>0</v>
      </c>
      <c r="V40" s="158">
        <f>ROUND(E40*U40,2)</f>
        <v>0</v>
      </c>
      <c r="W40" s="158"/>
      <c r="X40" s="158" t="s">
        <v>194</v>
      </c>
      <c r="Y40" s="158" t="s">
        <v>195</v>
      </c>
      <c r="Z40" s="147"/>
      <c r="AA40" s="147"/>
      <c r="AB40" s="147"/>
      <c r="AC40" s="147"/>
      <c r="AD40" s="147"/>
      <c r="AE40" s="147"/>
      <c r="AF40" s="147"/>
      <c r="AG40" s="147" t="s">
        <v>912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49"/>
      <c r="D41" s="250"/>
      <c r="E41" s="250"/>
      <c r="F41" s="250"/>
      <c r="G41" s="250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201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5" t="s">
        <v>187</v>
      </c>
      <c r="B42" s="166" t="s">
        <v>77</v>
      </c>
      <c r="C42" s="181" t="s">
        <v>78</v>
      </c>
      <c r="D42" s="167"/>
      <c r="E42" s="168"/>
      <c r="F42" s="169"/>
      <c r="G42" s="169">
        <f>SUMIF(AG43:AG48,"&lt;&gt;NOR",G43:G48)</f>
        <v>0</v>
      </c>
      <c r="H42" s="169"/>
      <c r="I42" s="169">
        <f>SUM(I43:I48)</f>
        <v>0</v>
      </c>
      <c r="J42" s="169"/>
      <c r="K42" s="169">
        <f>SUM(K43:K48)</f>
        <v>0</v>
      </c>
      <c r="L42" s="169"/>
      <c r="M42" s="169">
        <f>SUM(M43:M48)</f>
        <v>0</v>
      </c>
      <c r="N42" s="168"/>
      <c r="O42" s="168">
        <f>SUM(O43:O48)</f>
        <v>0</v>
      </c>
      <c r="P42" s="168"/>
      <c r="Q42" s="168">
        <f>SUM(Q43:Q48)</f>
        <v>0</v>
      </c>
      <c r="R42" s="169"/>
      <c r="S42" s="169"/>
      <c r="T42" s="170"/>
      <c r="U42" s="164"/>
      <c r="V42" s="164">
        <f>SUM(V43:V48)</f>
        <v>0</v>
      </c>
      <c r="W42" s="164"/>
      <c r="X42" s="164"/>
      <c r="Y42" s="164"/>
      <c r="AG42" t="s">
        <v>188</v>
      </c>
    </row>
    <row r="43" spans="1:60" outlineLevel="1" x14ac:dyDescent="0.2">
      <c r="A43" s="172">
        <v>17</v>
      </c>
      <c r="B43" s="173" t="s">
        <v>943</v>
      </c>
      <c r="C43" s="182" t="s">
        <v>944</v>
      </c>
      <c r="D43" s="174" t="s">
        <v>446</v>
      </c>
      <c r="E43" s="175">
        <v>350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21</v>
      </c>
      <c r="M43" s="177">
        <f>G43*(1+L43/100)</f>
        <v>0</v>
      </c>
      <c r="N43" s="175">
        <v>0</v>
      </c>
      <c r="O43" s="175">
        <f>ROUND(E43*N43,2)</f>
        <v>0</v>
      </c>
      <c r="P43" s="175">
        <v>0</v>
      </c>
      <c r="Q43" s="175">
        <f>ROUND(E43*P43,2)</f>
        <v>0</v>
      </c>
      <c r="R43" s="177"/>
      <c r="S43" s="177" t="s">
        <v>256</v>
      </c>
      <c r="T43" s="178" t="s">
        <v>257</v>
      </c>
      <c r="U43" s="158">
        <v>0</v>
      </c>
      <c r="V43" s="158">
        <f>ROUND(E43*U43,2)</f>
        <v>0</v>
      </c>
      <c r="W43" s="158"/>
      <c r="X43" s="158" t="s">
        <v>194</v>
      </c>
      <c r="Y43" s="158" t="s">
        <v>195</v>
      </c>
      <c r="Z43" s="147"/>
      <c r="AA43" s="147"/>
      <c r="AB43" s="147"/>
      <c r="AC43" s="147"/>
      <c r="AD43" s="147"/>
      <c r="AE43" s="147"/>
      <c r="AF43" s="147"/>
      <c r="AG43" s="147" t="s">
        <v>912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49"/>
      <c r="D44" s="250"/>
      <c r="E44" s="250"/>
      <c r="F44" s="250"/>
      <c r="G44" s="250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201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2">
        <v>18</v>
      </c>
      <c r="B45" s="173" t="s">
        <v>945</v>
      </c>
      <c r="C45" s="182" t="s">
        <v>946</v>
      </c>
      <c r="D45" s="174" t="s">
        <v>446</v>
      </c>
      <c r="E45" s="175">
        <v>650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21</v>
      </c>
      <c r="M45" s="177">
        <f>G45*(1+L45/100)</f>
        <v>0</v>
      </c>
      <c r="N45" s="175">
        <v>0</v>
      </c>
      <c r="O45" s="175">
        <f>ROUND(E45*N45,2)</f>
        <v>0</v>
      </c>
      <c r="P45" s="175">
        <v>0</v>
      </c>
      <c r="Q45" s="175">
        <f>ROUND(E45*P45,2)</f>
        <v>0</v>
      </c>
      <c r="R45" s="177"/>
      <c r="S45" s="177" t="s">
        <v>256</v>
      </c>
      <c r="T45" s="178" t="s">
        <v>257</v>
      </c>
      <c r="U45" s="158">
        <v>0</v>
      </c>
      <c r="V45" s="158">
        <f>ROUND(E45*U45,2)</f>
        <v>0</v>
      </c>
      <c r="W45" s="158"/>
      <c r="X45" s="158" t="s">
        <v>194</v>
      </c>
      <c r="Y45" s="158" t="s">
        <v>195</v>
      </c>
      <c r="Z45" s="147"/>
      <c r="AA45" s="147"/>
      <c r="AB45" s="147"/>
      <c r="AC45" s="147"/>
      <c r="AD45" s="147"/>
      <c r="AE45" s="147"/>
      <c r="AF45" s="147"/>
      <c r="AG45" s="147" t="s">
        <v>912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49"/>
      <c r="D46" s="250"/>
      <c r="E46" s="250"/>
      <c r="F46" s="250"/>
      <c r="G46" s="250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201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2">
        <v>19</v>
      </c>
      <c r="B47" s="173" t="s">
        <v>947</v>
      </c>
      <c r="C47" s="182" t="s">
        <v>948</v>
      </c>
      <c r="D47" s="174" t="s">
        <v>446</v>
      </c>
      <c r="E47" s="175">
        <v>150</v>
      </c>
      <c r="F47" s="176"/>
      <c r="G47" s="177">
        <f>ROUND(E47*F47,2)</f>
        <v>0</v>
      </c>
      <c r="H47" s="176"/>
      <c r="I47" s="177">
        <f>ROUND(E47*H47,2)</f>
        <v>0</v>
      </c>
      <c r="J47" s="176"/>
      <c r="K47" s="177">
        <f>ROUND(E47*J47,2)</f>
        <v>0</v>
      </c>
      <c r="L47" s="177">
        <v>21</v>
      </c>
      <c r="M47" s="177">
        <f>G47*(1+L47/100)</f>
        <v>0</v>
      </c>
      <c r="N47" s="175">
        <v>0</v>
      </c>
      <c r="O47" s="175">
        <f>ROUND(E47*N47,2)</f>
        <v>0</v>
      </c>
      <c r="P47" s="175">
        <v>0</v>
      </c>
      <c r="Q47" s="175">
        <f>ROUND(E47*P47,2)</f>
        <v>0</v>
      </c>
      <c r="R47" s="177"/>
      <c r="S47" s="177" t="s">
        <v>256</v>
      </c>
      <c r="T47" s="178" t="s">
        <v>257</v>
      </c>
      <c r="U47" s="158">
        <v>0</v>
      </c>
      <c r="V47" s="158">
        <f>ROUND(E47*U47,2)</f>
        <v>0</v>
      </c>
      <c r="W47" s="158"/>
      <c r="X47" s="158" t="s">
        <v>194</v>
      </c>
      <c r="Y47" s="158" t="s">
        <v>195</v>
      </c>
      <c r="Z47" s="147"/>
      <c r="AA47" s="147"/>
      <c r="AB47" s="147"/>
      <c r="AC47" s="147"/>
      <c r="AD47" s="147"/>
      <c r="AE47" s="147"/>
      <c r="AF47" s="147"/>
      <c r="AG47" s="147" t="s">
        <v>912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49"/>
      <c r="D48" s="250"/>
      <c r="E48" s="250"/>
      <c r="F48" s="250"/>
      <c r="G48" s="250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201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x14ac:dyDescent="0.2">
      <c r="A49" s="165" t="s">
        <v>187</v>
      </c>
      <c r="B49" s="166" t="s">
        <v>79</v>
      </c>
      <c r="C49" s="181" t="s">
        <v>80</v>
      </c>
      <c r="D49" s="167"/>
      <c r="E49" s="168"/>
      <c r="F49" s="169"/>
      <c r="G49" s="169">
        <f>SUMIF(AG50:AG71,"&lt;&gt;NOR",G50:G71)</f>
        <v>0</v>
      </c>
      <c r="H49" s="169"/>
      <c r="I49" s="169">
        <f>SUM(I50:I71)</f>
        <v>0</v>
      </c>
      <c r="J49" s="169"/>
      <c r="K49" s="169">
        <f>SUM(K50:K71)</f>
        <v>0</v>
      </c>
      <c r="L49" s="169"/>
      <c r="M49" s="169">
        <f>SUM(M50:M71)</f>
        <v>0</v>
      </c>
      <c r="N49" s="168"/>
      <c r="O49" s="168">
        <f>SUM(O50:O71)</f>
        <v>0</v>
      </c>
      <c r="P49" s="168"/>
      <c r="Q49" s="168">
        <f>SUM(Q50:Q71)</f>
        <v>0</v>
      </c>
      <c r="R49" s="169"/>
      <c r="S49" s="169"/>
      <c r="T49" s="170"/>
      <c r="U49" s="164"/>
      <c r="V49" s="164">
        <f>SUM(V50:V71)</f>
        <v>0</v>
      </c>
      <c r="W49" s="164"/>
      <c r="X49" s="164"/>
      <c r="Y49" s="164"/>
      <c r="AG49" t="s">
        <v>188</v>
      </c>
    </row>
    <row r="50" spans="1:60" outlineLevel="1" x14ac:dyDescent="0.2">
      <c r="A50" s="172">
        <v>20</v>
      </c>
      <c r="B50" s="173" t="s">
        <v>949</v>
      </c>
      <c r="C50" s="182" t="s">
        <v>950</v>
      </c>
      <c r="D50" s="174" t="s">
        <v>296</v>
      </c>
      <c r="E50" s="175">
        <v>7</v>
      </c>
      <c r="F50" s="176"/>
      <c r="G50" s="177">
        <f>ROUND(E50*F50,2)</f>
        <v>0</v>
      </c>
      <c r="H50" s="176"/>
      <c r="I50" s="177">
        <f>ROUND(E50*H50,2)</f>
        <v>0</v>
      </c>
      <c r="J50" s="176"/>
      <c r="K50" s="177">
        <f>ROUND(E50*J50,2)</f>
        <v>0</v>
      </c>
      <c r="L50" s="177">
        <v>21</v>
      </c>
      <c r="M50" s="177">
        <f>G50*(1+L50/100)</f>
        <v>0</v>
      </c>
      <c r="N50" s="175">
        <v>0</v>
      </c>
      <c r="O50" s="175">
        <f>ROUND(E50*N50,2)</f>
        <v>0</v>
      </c>
      <c r="P50" s="175">
        <v>0</v>
      </c>
      <c r="Q50" s="175">
        <f>ROUND(E50*P50,2)</f>
        <v>0</v>
      </c>
      <c r="R50" s="177"/>
      <c r="S50" s="177" t="s">
        <v>256</v>
      </c>
      <c r="T50" s="178" t="s">
        <v>257</v>
      </c>
      <c r="U50" s="158">
        <v>0</v>
      </c>
      <c r="V50" s="158">
        <f>ROUND(E50*U50,2)</f>
        <v>0</v>
      </c>
      <c r="W50" s="158"/>
      <c r="X50" s="158" t="s">
        <v>194</v>
      </c>
      <c r="Y50" s="158" t="s">
        <v>195</v>
      </c>
      <c r="Z50" s="147"/>
      <c r="AA50" s="147"/>
      <c r="AB50" s="147"/>
      <c r="AC50" s="147"/>
      <c r="AD50" s="147"/>
      <c r="AE50" s="147"/>
      <c r="AF50" s="147"/>
      <c r="AG50" s="147" t="s">
        <v>912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49"/>
      <c r="D51" s="250"/>
      <c r="E51" s="250"/>
      <c r="F51" s="250"/>
      <c r="G51" s="250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201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2">
        <v>21</v>
      </c>
      <c r="B52" s="173" t="s">
        <v>951</v>
      </c>
      <c r="C52" s="182" t="s">
        <v>952</v>
      </c>
      <c r="D52" s="174" t="s">
        <v>296</v>
      </c>
      <c r="E52" s="175">
        <v>2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5">
        <v>0</v>
      </c>
      <c r="O52" s="175">
        <f>ROUND(E52*N52,2)</f>
        <v>0</v>
      </c>
      <c r="P52" s="175">
        <v>0</v>
      </c>
      <c r="Q52" s="175">
        <f>ROUND(E52*P52,2)</f>
        <v>0</v>
      </c>
      <c r="R52" s="177"/>
      <c r="S52" s="177" t="s">
        <v>256</v>
      </c>
      <c r="T52" s="178" t="s">
        <v>257</v>
      </c>
      <c r="U52" s="158">
        <v>0</v>
      </c>
      <c r="V52" s="158">
        <f>ROUND(E52*U52,2)</f>
        <v>0</v>
      </c>
      <c r="W52" s="158"/>
      <c r="X52" s="158" t="s">
        <v>194</v>
      </c>
      <c r="Y52" s="158" t="s">
        <v>195</v>
      </c>
      <c r="Z52" s="147"/>
      <c r="AA52" s="147"/>
      <c r="AB52" s="147"/>
      <c r="AC52" s="147"/>
      <c r="AD52" s="147"/>
      <c r="AE52" s="147"/>
      <c r="AF52" s="147"/>
      <c r="AG52" s="147" t="s">
        <v>912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49"/>
      <c r="D53" s="250"/>
      <c r="E53" s="250"/>
      <c r="F53" s="250"/>
      <c r="G53" s="250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201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2">
        <v>22</v>
      </c>
      <c r="B54" s="173" t="s">
        <v>953</v>
      </c>
      <c r="C54" s="182" t="s">
        <v>954</v>
      </c>
      <c r="D54" s="174" t="s">
        <v>296</v>
      </c>
      <c r="E54" s="175">
        <v>3</v>
      </c>
      <c r="F54" s="176"/>
      <c r="G54" s="177">
        <f>ROUND(E54*F54,2)</f>
        <v>0</v>
      </c>
      <c r="H54" s="176"/>
      <c r="I54" s="177">
        <f>ROUND(E54*H54,2)</f>
        <v>0</v>
      </c>
      <c r="J54" s="176"/>
      <c r="K54" s="177">
        <f>ROUND(E54*J54,2)</f>
        <v>0</v>
      </c>
      <c r="L54" s="177">
        <v>21</v>
      </c>
      <c r="M54" s="177">
        <f>G54*(1+L54/100)</f>
        <v>0</v>
      </c>
      <c r="N54" s="175">
        <v>0</v>
      </c>
      <c r="O54" s="175">
        <f>ROUND(E54*N54,2)</f>
        <v>0</v>
      </c>
      <c r="P54" s="175">
        <v>0</v>
      </c>
      <c r="Q54" s="175">
        <f>ROUND(E54*P54,2)</f>
        <v>0</v>
      </c>
      <c r="R54" s="177"/>
      <c r="S54" s="177" t="s">
        <v>256</v>
      </c>
      <c r="T54" s="178" t="s">
        <v>257</v>
      </c>
      <c r="U54" s="158">
        <v>0</v>
      </c>
      <c r="V54" s="158">
        <f>ROUND(E54*U54,2)</f>
        <v>0</v>
      </c>
      <c r="W54" s="158"/>
      <c r="X54" s="158" t="s">
        <v>194</v>
      </c>
      <c r="Y54" s="158" t="s">
        <v>195</v>
      </c>
      <c r="Z54" s="147"/>
      <c r="AA54" s="147"/>
      <c r="AB54" s="147"/>
      <c r="AC54" s="147"/>
      <c r="AD54" s="147"/>
      <c r="AE54" s="147"/>
      <c r="AF54" s="147"/>
      <c r="AG54" s="147" t="s">
        <v>912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49"/>
      <c r="D55" s="250"/>
      <c r="E55" s="250"/>
      <c r="F55" s="250"/>
      <c r="G55" s="250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201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2">
        <v>23</v>
      </c>
      <c r="B56" s="173" t="s">
        <v>955</v>
      </c>
      <c r="C56" s="182" t="s">
        <v>956</v>
      </c>
      <c r="D56" s="174" t="s">
        <v>296</v>
      </c>
      <c r="E56" s="175">
        <v>3</v>
      </c>
      <c r="F56" s="176"/>
      <c r="G56" s="177">
        <f>ROUND(E56*F56,2)</f>
        <v>0</v>
      </c>
      <c r="H56" s="176"/>
      <c r="I56" s="177">
        <f>ROUND(E56*H56,2)</f>
        <v>0</v>
      </c>
      <c r="J56" s="176"/>
      <c r="K56" s="177">
        <f>ROUND(E56*J56,2)</f>
        <v>0</v>
      </c>
      <c r="L56" s="177">
        <v>21</v>
      </c>
      <c r="M56" s="177">
        <f>G56*(1+L56/100)</f>
        <v>0</v>
      </c>
      <c r="N56" s="175">
        <v>0</v>
      </c>
      <c r="O56" s="175">
        <f>ROUND(E56*N56,2)</f>
        <v>0</v>
      </c>
      <c r="P56" s="175">
        <v>0</v>
      </c>
      <c r="Q56" s="175">
        <f>ROUND(E56*P56,2)</f>
        <v>0</v>
      </c>
      <c r="R56" s="177"/>
      <c r="S56" s="177" t="s">
        <v>256</v>
      </c>
      <c r="T56" s="178" t="s">
        <v>257</v>
      </c>
      <c r="U56" s="158">
        <v>0</v>
      </c>
      <c r="V56" s="158">
        <f>ROUND(E56*U56,2)</f>
        <v>0</v>
      </c>
      <c r="W56" s="158"/>
      <c r="X56" s="158" t="s">
        <v>194</v>
      </c>
      <c r="Y56" s="158" t="s">
        <v>195</v>
      </c>
      <c r="Z56" s="147"/>
      <c r="AA56" s="147"/>
      <c r="AB56" s="147"/>
      <c r="AC56" s="147"/>
      <c r="AD56" s="147"/>
      <c r="AE56" s="147"/>
      <c r="AF56" s="147"/>
      <c r="AG56" s="147" t="s">
        <v>912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9"/>
      <c r="D57" s="250"/>
      <c r="E57" s="250"/>
      <c r="F57" s="250"/>
      <c r="G57" s="250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201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2">
        <v>24</v>
      </c>
      <c r="B58" s="173" t="s">
        <v>957</v>
      </c>
      <c r="C58" s="182" t="s">
        <v>958</v>
      </c>
      <c r="D58" s="174" t="s">
        <v>296</v>
      </c>
      <c r="E58" s="175">
        <v>2</v>
      </c>
      <c r="F58" s="176"/>
      <c r="G58" s="177">
        <f>ROUND(E58*F58,2)</f>
        <v>0</v>
      </c>
      <c r="H58" s="176"/>
      <c r="I58" s="177">
        <f>ROUND(E58*H58,2)</f>
        <v>0</v>
      </c>
      <c r="J58" s="176"/>
      <c r="K58" s="177">
        <f>ROUND(E58*J58,2)</f>
        <v>0</v>
      </c>
      <c r="L58" s="177">
        <v>21</v>
      </c>
      <c r="M58" s="177">
        <f>G58*(1+L58/100)</f>
        <v>0</v>
      </c>
      <c r="N58" s="175">
        <v>0</v>
      </c>
      <c r="O58" s="175">
        <f>ROUND(E58*N58,2)</f>
        <v>0</v>
      </c>
      <c r="P58" s="175">
        <v>0</v>
      </c>
      <c r="Q58" s="175">
        <f>ROUND(E58*P58,2)</f>
        <v>0</v>
      </c>
      <c r="R58" s="177"/>
      <c r="S58" s="177" t="s">
        <v>256</v>
      </c>
      <c r="T58" s="178" t="s">
        <v>257</v>
      </c>
      <c r="U58" s="158">
        <v>0</v>
      </c>
      <c r="V58" s="158">
        <f>ROUND(E58*U58,2)</f>
        <v>0</v>
      </c>
      <c r="W58" s="158"/>
      <c r="X58" s="158" t="s">
        <v>194</v>
      </c>
      <c r="Y58" s="158" t="s">
        <v>195</v>
      </c>
      <c r="Z58" s="147"/>
      <c r="AA58" s="147"/>
      <c r="AB58" s="147"/>
      <c r="AC58" s="147"/>
      <c r="AD58" s="147"/>
      <c r="AE58" s="147"/>
      <c r="AF58" s="147"/>
      <c r="AG58" s="147" t="s">
        <v>912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49"/>
      <c r="D59" s="250"/>
      <c r="E59" s="250"/>
      <c r="F59" s="250"/>
      <c r="G59" s="250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201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2">
        <v>25</v>
      </c>
      <c r="B60" s="173" t="s">
        <v>959</v>
      </c>
      <c r="C60" s="182" t="s">
        <v>960</v>
      </c>
      <c r="D60" s="174" t="s">
        <v>296</v>
      </c>
      <c r="E60" s="175">
        <v>52</v>
      </c>
      <c r="F60" s="176"/>
      <c r="G60" s="177">
        <f>ROUND(E60*F60,2)</f>
        <v>0</v>
      </c>
      <c r="H60" s="176"/>
      <c r="I60" s="177">
        <f>ROUND(E60*H60,2)</f>
        <v>0</v>
      </c>
      <c r="J60" s="176"/>
      <c r="K60" s="177">
        <f>ROUND(E60*J60,2)</f>
        <v>0</v>
      </c>
      <c r="L60" s="177">
        <v>21</v>
      </c>
      <c r="M60" s="177">
        <f>G60*(1+L60/100)</f>
        <v>0</v>
      </c>
      <c r="N60" s="175">
        <v>0</v>
      </c>
      <c r="O60" s="175">
        <f>ROUND(E60*N60,2)</f>
        <v>0</v>
      </c>
      <c r="P60" s="175">
        <v>0</v>
      </c>
      <c r="Q60" s="175">
        <f>ROUND(E60*P60,2)</f>
        <v>0</v>
      </c>
      <c r="R60" s="177"/>
      <c r="S60" s="177" t="s">
        <v>256</v>
      </c>
      <c r="T60" s="178" t="s">
        <v>257</v>
      </c>
      <c r="U60" s="158">
        <v>0</v>
      </c>
      <c r="V60" s="158">
        <f>ROUND(E60*U60,2)</f>
        <v>0</v>
      </c>
      <c r="W60" s="158"/>
      <c r="X60" s="158" t="s">
        <v>194</v>
      </c>
      <c r="Y60" s="158" t="s">
        <v>195</v>
      </c>
      <c r="Z60" s="147"/>
      <c r="AA60" s="147"/>
      <c r="AB60" s="147"/>
      <c r="AC60" s="147"/>
      <c r="AD60" s="147"/>
      <c r="AE60" s="147"/>
      <c r="AF60" s="147"/>
      <c r="AG60" s="147" t="s">
        <v>912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49"/>
      <c r="D61" s="250"/>
      <c r="E61" s="250"/>
      <c r="F61" s="250"/>
      <c r="G61" s="250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201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2">
        <v>26</v>
      </c>
      <c r="B62" s="173" t="s">
        <v>961</v>
      </c>
      <c r="C62" s="182" t="s">
        <v>962</v>
      </c>
      <c r="D62" s="174" t="s">
        <v>296</v>
      </c>
      <c r="E62" s="175">
        <v>4</v>
      </c>
      <c r="F62" s="176"/>
      <c r="G62" s="177">
        <f>ROUND(E62*F62,2)</f>
        <v>0</v>
      </c>
      <c r="H62" s="176"/>
      <c r="I62" s="177">
        <f>ROUND(E62*H62,2)</f>
        <v>0</v>
      </c>
      <c r="J62" s="176"/>
      <c r="K62" s="177">
        <f>ROUND(E62*J62,2)</f>
        <v>0</v>
      </c>
      <c r="L62" s="177">
        <v>21</v>
      </c>
      <c r="M62" s="177">
        <f>G62*(1+L62/100)</f>
        <v>0</v>
      </c>
      <c r="N62" s="175">
        <v>0</v>
      </c>
      <c r="O62" s="175">
        <f>ROUND(E62*N62,2)</f>
        <v>0</v>
      </c>
      <c r="P62" s="175">
        <v>0</v>
      </c>
      <c r="Q62" s="175">
        <f>ROUND(E62*P62,2)</f>
        <v>0</v>
      </c>
      <c r="R62" s="177"/>
      <c r="S62" s="177" t="s">
        <v>256</v>
      </c>
      <c r="T62" s="178" t="s">
        <v>257</v>
      </c>
      <c r="U62" s="158">
        <v>0</v>
      </c>
      <c r="V62" s="158">
        <f>ROUND(E62*U62,2)</f>
        <v>0</v>
      </c>
      <c r="W62" s="158"/>
      <c r="X62" s="158" t="s">
        <v>194</v>
      </c>
      <c r="Y62" s="158" t="s">
        <v>195</v>
      </c>
      <c r="Z62" s="147"/>
      <c r="AA62" s="147"/>
      <c r="AB62" s="147"/>
      <c r="AC62" s="147"/>
      <c r="AD62" s="147"/>
      <c r="AE62" s="147"/>
      <c r="AF62" s="147"/>
      <c r="AG62" s="147" t="s">
        <v>912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249"/>
      <c r="D63" s="250"/>
      <c r="E63" s="250"/>
      <c r="F63" s="250"/>
      <c r="G63" s="250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201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72">
        <v>27</v>
      </c>
      <c r="B64" s="173" t="s">
        <v>963</v>
      </c>
      <c r="C64" s="182" t="s">
        <v>964</v>
      </c>
      <c r="D64" s="174" t="s">
        <v>296</v>
      </c>
      <c r="E64" s="175">
        <v>2</v>
      </c>
      <c r="F64" s="176"/>
      <c r="G64" s="177">
        <f>ROUND(E64*F64,2)</f>
        <v>0</v>
      </c>
      <c r="H64" s="176"/>
      <c r="I64" s="177">
        <f>ROUND(E64*H64,2)</f>
        <v>0</v>
      </c>
      <c r="J64" s="176"/>
      <c r="K64" s="177">
        <f>ROUND(E64*J64,2)</f>
        <v>0</v>
      </c>
      <c r="L64" s="177">
        <v>21</v>
      </c>
      <c r="M64" s="177">
        <f>G64*(1+L64/100)</f>
        <v>0</v>
      </c>
      <c r="N64" s="175">
        <v>0</v>
      </c>
      <c r="O64" s="175">
        <f>ROUND(E64*N64,2)</f>
        <v>0</v>
      </c>
      <c r="P64" s="175">
        <v>0</v>
      </c>
      <c r="Q64" s="175">
        <f>ROUND(E64*P64,2)</f>
        <v>0</v>
      </c>
      <c r="R64" s="177"/>
      <c r="S64" s="177" t="s">
        <v>256</v>
      </c>
      <c r="T64" s="178" t="s">
        <v>257</v>
      </c>
      <c r="U64" s="158">
        <v>0</v>
      </c>
      <c r="V64" s="158">
        <f>ROUND(E64*U64,2)</f>
        <v>0</v>
      </c>
      <c r="W64" s="158"/>
      <c r="X64" s="158" t="s">
        <v>194</v>
      </c>
      <c r="Y64" s="158" t="s">
        <v>195</v>
      </c>
      <c r="Z64" s="147"/>
      <c r="AA64" s="147"/>
      <c r="AB64" s="147"/>
      <c r="AC64" s="147"/>
      <c r="AD64" s="147"/>
      <c r="AE64" s="147"/>
      <c r="AF64" s="147"/>
      <c r="AG64" s="147" t="s">
        <v>912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49"/>
      <c r="D65" s="250"/>
      <c r="E65" s="250"/>
      <c r="F65" s="250"/>
      <c r="G65" s="250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201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2">
        <v>28</v>
      </c>
      <c r="B66" s="173" t="s">
        <v>965</v>
      </c>
      <c r="C66" s="182" t="s">
        <v>966</v>
      </c>
      <c r="D66" s="174" t="s">
        <v>296</v>
      </c>
      <c r="E66" s="175">
        <v>15</v>
      </c>
      <c r="F66" s="176"/>
      <c r="G66" s="177">
        <f>ROUND(E66*F66,2)</f>
        <v>0</v>
      </c>
      <c r="H66" s="176"/>
      <c r="I66" s="177">
        <f>ROUND(E66*H66,2)</f>
        <v>0</v>
      </c>
      <c r="J66" s="176"/>
      <c r="K66" s="177">
        <f>ROUND(E66*J66,2)</f>
        <v>0</v>
      </c>
      <c r="L66" s="177">
        <v>21</v>
      </c>
      <c r="M66" s="177">
        <f>G66*(1+L66/100)</f>
        <v>0</v>
      </c>
      <c r="N66" s="175">
        <v>0</v>
      </c>
      <c r="O66" s="175">
        <f>ROUND(E66*N66,2)</f>
        <v>0</v>
      </c>
      <c r="P66" s="175">
        <v>0</v>
      </c>
      <c r="Q66" s="175">
        <f>ROUND(E66*P66,2)</f>
        <v>0</v>
      </c>
      <c r="R66" s="177"/>
      <c r="S66" s="177" t="s">
        <v>256</v>
      </c>
      <c r="T66" s="178" t="s">
        <v>257</v>
      </c>
      <c r="U66" s="158">
        <v>0</v>
      </c>
      <c r="V66" s="158">
        <f>ROUND(E66*U66,2)</f>
        <v>0</v>
      </c>
      <c r="W66" s="158"/>
      <c r="X66" s="158" t="s">
        <v>194</v>
      </c>
      <c r="Y66" s="158" t="s">
        <v>195</v>
      </c>
      <c r="Z66" s="147"/>
      <c r="AA66" s="147"/>
      <c r="AB66" s="147"/>
      <c r="AC66" s="147"/>
      <c r="AD66" s="147"/>
      <c r="AE66" s="147"/>
      <c r="AF66" s="147"/>
      <c r="AG66" s="147" t="s">
        <v>912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49"/>
      <c r="D67" s="250"/>
      <c r="E67" s="250"/>
      <c r="F67" s="250"/>
      <c r="G67" s="250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201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2">
        <v>29</v>
      </c>
      <c r="B68" s="173" t="s">
        <v>967</v>
      </c>
      <c r="C68" s="182" t="s">
        <v>968</v>
      </c>
      <c r="D68" s="174" t="s">
        <v>296</v>
      </c>
      <c r="E68" s="175">
        <v>1</v>
      </c>
      <c r="F68" s="176"/>
      <c r="G68" s="177">
        <f>ROUND(E68*F68,2)</f>
        <v>0</v>
      </c>
      <c r="H68" s="176"/>
      <c r="I68" s="177">
        <f>ROUND(E68*H68,2)</f>
        <v>0</v>
      </c>
      <c r="J68" s="176"/>
      <c r="K68" s="177">
        <f>ROUND(E68*J68,2)</f>
        <v>0</v>
      </c>
      <c r="L68" s="177">
        <v>21</v>
      </c>
      <c r="M68" s="177">
        <f>G68*(1+L68/100)</f>
        <v>0</v>
      </c>
      <c r="N68" s="175">
        <v>0</v>
      </c>
      <c r="O68" s="175">
        <f>ROUND(E68*N68,2)</f>
        <v>0</v>
      </c>
      <c r="P68" s="175">
        <v>0</v>
      </c>
      <c r="Q68" s="175">
        <f>ROUND(E68*P68,2)</f>
        <v>0</v>
      </c>
      <c r="R68" s="177"/>
      <c r="S68" s="177" t="s">
        <v>256</v>
      </c>
      <c r="T68" s="178" t="s">
        <v>257</v>
      </c>
      <c r="U68" s="158">
        <v>0</v>
      </c>
      <c r="V68" s="158">
        <f>ROUND(E68*U68,2)</f>
        <v>0</v>
      </c>
      <c r="W68" s="158"/>
      <c r="X68" s="158" t="s">
        <v>194</v>
      </c>
      <c r="Y68" s="158" t="s">
        <v>195</v>
      </c>
      <c r="Z68" s="147"/>
      <c r="AA68" s="147"/>
      <c r="AB68" s="147"/>
      <c r="AC68" s="147"/>
      <c r="AD68" s="147"/>
      <c r="AE68" s="147"/>
      <c r="AF68" s="147"/>
      <c r="AG68" s="147" t="s">
        <v>912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49"/>
      <c r="D69" s="250"/>
      <c r="E69" s="250"/>
      <c r="F69" s="250"/>
      <c r="G69" s="250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201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2">
        <v>30</v>
      </c>
      <c r="B70" s="173" t="s">
        <v>969</v>
      </c>
      <c r="C70" s="182" t="s">
        <v>970</v>
      </c>
      <c r="D70" s="174" t="s">
        <v>296</v>
      </c>
      <c r="E70" s="175">
        <v>3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21</v>
      </c>
      <c r="M70" s="177">
        <f>G70*(1+L70/100)</f>
        <v>0</v>
      </c>
      <c r="N70" s="175">
        <v>0</v>
      </c>
      <c r="O70" s="175">
        <f>ROUND(E70*N70,2)</f>
        <v>0</v>
      </c>
      <c r="P70" s="175">
        <v>0</v>
      </c>
      <c r="Q70" s="175">
        <f>ROUND(E70*P70,2)</f>
        <v>0</v>
      </c>
      <c r="R70" s="177"/>
      <c r="S70" s="177" t="s">
        <v>256</v>
      </c>
      <c r="T70" s="178" t="s">
        <v>257</v>
      </c>
      <c r="U70" s="158">
        <v>0</v>
      </c>
      <c r="V70" s="158">
        <f>ROUND(E70*U70,2)</f>
        <v>0</v>
      </c>
      <c r="W70" s="158"/>
      <c r="X70" s="158" t="s">
        <v>194</v>
      </c>
      <c r="Y70" s="158" t="s">
        <v>195</v>
      </c>
      <c r="Z70" s="147"/>
      <c r="AA70" s="147"/>
      <c r="AB70" s="147"/>
      <c r="AC70" s="147"/>
      <c r="AD70" s="147"/>
      <c r="AE70" s="147"/>
      <c r="AF70" s="147"/>
      <c r="AG70" s="147" t="s">
        <v>912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49"/>
      <c r="D71" s="250"/>
      <c r="E71" s="250"/>
      <c r="F71" s="250"/>
      <c r="G71" s="250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201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5" t="s">
        <v>187</v>
      </c>
      <c r="B72" s="166" t="s">
        <v>81</v>
      </c>
      <c r="C72" s="181" t="s">
        <v>82</v>
      </c>
      <c r="D72" s="167"/>
      <c r="E72" s="168"/>
      <c r="F72" s="169"/>
      <c r="G72" s="169">
        <f>SUMIF(AG73:AG74,"&lt;&gt;NOR",G73:G74)</f>
        <v>0</v>
      </c>
      <c r="H72" s="169"/>
      <c r="I72" s="169">
        <f>SUM(I73:I74)</f>
        <v>0</v>
      </c>
      <c r="J72" s="169"/>
      <c r="K72" s="169">
        <f>SUM(K73:K74)</f>
        <v>0</v>
      </c>
      <c r="L72" s="169"/>
      <c r="M72" s="169">
        <f>SUM(M73:M74)</f>
        <v>0</v>
      </c>
      <c r="N72" s="168"/>
      <c r="O72" s="168">
        <f>SUM(O73:O74)</f>
        <v>0</v>
      </c>
      <c r="P72" s="168"/>
      <c r="Q72" s="168">
        <f>SUM(Q73:Q74)</f>
        <v>0</v>
      </c>
      <c r="R72" s="169"/>
      <c r="S72" s="169"/>
      <c r="T72" s="170"/>
      <c r="U72" s="164"/>
      <c r="V72" s="164">
        <f>SUM(V73:V74)</f>
        <v>0</v>
      </c>
      <c r="W72" s="164"/>
      <c r="X72" s="164"/>
      <c r="Y72" s="164"/>
      <c r="AG72" t="s">
        <v>188</v>
      </c>
    </row>
    <row r="73" spans="1:60" ht="22.5" outlineLevel="1" x14ac:dyDescent="0.2">
      <c r="A73" s="172">
        <v>31</v>
      </c>
      <c r="B73" s="173" t="s">
        <v>971</v>
      </c>
      <c r="C73" s="182" t="s">
        <v>972</v>
      </c>
      <c r="D73" s="174" t="s">
        <v>296</v>
      </c>
      <c r="E73" s="175">
        <v>1</v>
      </c>
      <c r="F73" s="176"/>
      <c r="G73" s="177">
        <f>ROUND(E73*F73,2)</f>
        <v>0</v>
      </c>
      <c r="H73" s="176"/>
      <c r="I73" s="177">
        <f>ROUND(E73*H73,2)</f>
        <v>0</v>
      </c>
      <c r="J73" s="176"/>
      <c r="K73" s="177">
        <f>ROUND(E73*J73,2)</f>
        <v>0</v>
      </c>
      <c r="L73" s="177">
        <v>21</v>
      </c>
      <c r="M73" s="177">
        <f>G73*(1+L73/100)</f>
        <v>0</v>
      </c>
      <c r="N73" s="175">
        <v>0</v>
      </c>
      <c r="O73" s="175">
        <f>ROUND(E73*N73,2)</f>
        <v>0</v>
      </c>
      <c r="P73" s="175">
        <v>0</v>
      </c>
      <c r="Q73" s="175">
        <f>ROUND(E73*P73,2)</f>
        <v>0</v>
      </c>
      <c r="R73" s="177"/>
      <c r="S73" s="177" t="s">
        <v>256</v>
      </c>
      <c r="T73" s="178" t="s">
        <v>257</v>
      </c>
      <c r="U73" s="158">
        <v>0</v>
      </c>
      <c r="V73" s="158">
        <f>ROUND(E73*U73,2)</f>
        <v>0</v>
      </c>
      <c r="W73" s="158"/>
      <c r="X73" s="158" t="s">
        <v>194</v>
      </c>
      <c r="Y73" s="158" t="s">
        <v>195</v>
      </c>
      <c r="Z73" s="147"/>
      <c r="AA73" s="147"/>
      <c r="AB73" s="147"/>
      <c r="AC73" s="147"/>
      <c r="AD73" s="147"/>
      <c r="AE73" s="147"/>
      <c r="AF73" s="147"/>
      <c r="AG73" s="147" t="s">
        <v>912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49"/>
      <c r="D74" s="250"/>
      <c r="E74" s="250"/>
      <c r="F74" s="250"/>
      <c r="G74" s="250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201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5" t="s">
        <v>187</v>
      </c>
      <c r="B75" s="166" t="s">
        <v>151</v>
      </c>
      <c r="C75" s="181" t="s">
        <v>152</v>
      </c>
      <c r="D75" s="167"/>
      <c r="E75" s="168"/>
      <c r="F75" s="169"/>
      <c r="G75" s="169">
        <f>SUMIF(AG76:AG89,"&lt;&gt;NOR",G76:G89)</f>
        <v>0</v>
      </c>
      <c r="H75" s="169"/>
      <c r="I75" s="169">
        <f>SUM(I76:I89)</f>
        <v>0</v>
      </c>
      <c r="J75" s="169"/>
      <c r="K75" s="169">
        <f>SUM(K76:K89)</f>
        <v>0</v>
      </c>
      <c r="L75" s="169"/>
      <c r="M75" s="169">
        <f>SUM(M76:M89)</f>
        <v>0</v>
      </c>
      <c r="N75" s="168"/>
      <c r="O75" s="168">
        <f>SUM(O76:O89)</f>
        <v>0</v>
      </c>
      <c r="P75" s="168"/>
      <c r="Q75" s="168">
        <f>SUM(Q76:Q89)</f>
        <v>0</v>
      </c>
      <c r="R75" s="169"/>
      <c r="S75" s="169"/>
      <c r="T75" s="170"/>
      <c r="U75" s="164"/>
      <c r="V75" s="164">
        <f>SUM(V76:V89)</f>
        <v>0</v>
      </c>
      <c r="W75" s="164"/>
      <c r="X75" s="164"/>
      <c r="Y75" s="164"/>
      <c r="AG75" t="s">
        <v>188</v>
      </c>
    </row>
    <row r="76" spans="1:60" ht="22.5" outlineLevel="1" x14ac:dyDescent="0.2">
      <c r="A76" s="172">
        <v>32</v>
      </c>
      <c r="B76" s="173" t="s">
        <v>973</v>
      </c>
      <c r="C76" s="182" t="s">
        <v>974</v>
      </c>
      <c r="D76" s="174" t="s">
        <v>296</v>
      </c>
      <c r="E76" s="175">
        <v>1</v>
      </c>
      <c r="F76" s="176"/>
      <c r="G76" s="177">
        <f>ROUND(E76*F76,2)</f>
        <v>0</v>
      </c>
      <c r="H76" s="176"/>
      <c r="I76" s="177">
        <f>ROUND(E76*H76,2)</f>
        <v>0</v>
      </c>
      <c r="J76" s="176"/>
      <c r="K76" s="177">
        <f>ROUND(E76*J76,2)</f>
        <v>0</v>
      </c>
      <c r="L76" s="177">
        <v>21</v>
      </c>
      <c r="M76" s="177">
        <f>G76*(1+L76/100)</f>
        <v>0</v>
      </c>
      <c r="N76" s="175">
        <v>0</v>
      </c>
      <c r="O76" s="175">
        <f>ROUND(E76*N76,2)</f>
        <v>0</v>
      </c>
      <c r="P76" s="175">
        <v>0</v>
      </c>
      <c r="Q76" s="175">
        <f>ROUND(E76*P76,2)</f>
        <v>0</v>
      </c>
      <c r="R76" s="177"/>
      <c r="S76" s="177" t="s">
        <v>256</v>
      </c>
      <c r="T76" s="178" t="s">
        <v>257</v>
      </c>
      <c r="U76" s="158">
        <v>0</v>
      </c>
      <c r="V76" s="158">
        <f>ROUND(E76*U76,2)</f>
        <v>0</v>
      </c>
      <c r="W76" s="158"/>
      <c r="X76" s="158" t="s">
        <v>194</v>
      </c>
      <c r="Y76" s="158" t="s">
        <v>195</v>
      </c>
      <c r="Z76" s="147"/>
      <c r="AA76" s="147"/>
      <c r="AB76" s="147"/>
      <c r="AC76" s="147"/>
      <c r="AD76" s="147"/>
      <c r="AE76" s="147"/>
      <c r="AF76" s="147"/>
      <c r="AG76" s="147" t="s">
        <v>560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249"/>
      <c r="D77" s="250"/>
      <c r="E77" s="250"/>
      <c r="F77" s="250"/>
      <c r="G77" s="250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201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2">
        <v>33</v>
      </c>
      <c r="B78" s="173" t="s">
        <v>975</v>
      </c>
      <c r="C78" s="182" t="s">
        <v>976</v>
      </c>
      <c r="D78" s="174" t="s">
        <v>296</v>
      </c>
      <c r="E78" s="175">
        <v>1</v>
      </c>
      <c r="F78" s="176"/>
      <c r="G78" s="177">
        <f>ROUND(E78*F78,2)</f>
        <v>0</v>
      </c>
      <c r="H78" s="176"/>
      <c r="I78" s="177">
        <f>ROUND(E78*H78,2)</f>
        <v>0</v>
      </c>
      <c r="J78" s="176"/>
      <c r="K78" s="177">
        <f>ROUND(E78*J78,2)</f>
        <v>0</v>
      </c>
      <c r="L78" s="177">
        <v>21</v>
      </c>
      <c r="M78" s="177">
        <f>G78*(1+L78/100)</f>
        <v>0</v>
      </c>
      <c r="N78" s="175">
        <v>0</v>
      </c>
      <c r="O78" s="175">
        <f>ROUND(E78*N78,2)</f>
        <v>0</v>
      </c>
      <c r="P78" s="175">
        <v>0</v>
      </c>
      <c r="Q78" s="175">
        <f>ROUND(E78*P78,2)</f>
        <v>0</v>
      </c>
      <c r="R78" s="177"/>
      <c r="S78" s="177" t="s">
        <v>256</v>
      </c>
      <c r="T78" s="178" t="s">
        <v>257</v>
      </c>
      <c r="U78" s="158">
        <v>0</v>
      </c>
      <c r="V78" s="158">
        <f>ROUND(E78*U78,2)</f>
        <v>0</v>
      </c>
      <c r="W78" s="158"/>
      <c r="X78" s="158" t="s">
        <v>194</v>
      </c>
      <c r="Y78" s="158" t="s">
        <v>195</v>
      </c>
      <c r="Z78" s="147"/>
      <c r="AA78" s="147"/>
      <c r="AB78" s="147"/>
      <c r="AC78" s="147"/>
      <c r="AD78" s="147"/>
      <c r="AE78" s="147"/>
      <c r="AF78" s="147"/>
      <c r="AG78" s="147" t="s">
        <v>560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249"/>
      <c r="D79" s="250"/>
      <c r="E79" s="250"/>
      <c r="F79" s="250"/>
      <c r="G79" s="250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201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2">
        <v>34</v>
      </c>
      <c r="B80" s="173" t="s">
        <v>977</v>
      </c>
      <c r="C80" s="182" t="s">
        <v>978</v>
      </c>
      <c r="D80" s="174" t="s">
        <v>296</v>
      </c>
      <c r="E80" s="175">
        <v>1</v>
      </c>
      <c r="F80" s="176"/>
      <c r="G80" s="177">
        <f>ROUND(E80*F80,2)</f>
        <v>0</v>
      </c>
      <c r="H80" s="176"/>
      <c r="I80" s="177">
        <f>ROUND(E80*H80,2)</f>
        <v>0</v>
      </c>
      <c r="J80" s="176"/>
      <c r="K80" s="177">
        <f>ROUND(E80*J80,2)</f>
        <v>0</v>
      </c>
      <c r="L80" s="177">
        <v>21</v>
      </c>
      <c r="M80" s="177">
        <f>G80*(1+L80/100)</f>
        <v>0</v>
      </c>
      <c r="N80" s="175">
        <v>0</v>
      </c>
      <c r="O80" s="175">
        <f>ROUND(E80*N80,2)</f>
        <v>0</v>
      </c>
      <c r="P80" s="175">
        <v>0</v>
      </c>
      <c r="Q80" s="175">
        <f>ROUND(E80*P80,2)</f>
        <v>0</v>
      </c>
      <c r="R80" s="177"/>
      <c r="S80" s="177" t="s">
        <v>256</v>
      </c>
      <c r="T80" s="178" t="s">
        <v>257</v>
      </c>
      <c r="U80" s="158">
        <v>0</v>
      </c>
      <c r="V80" s="158">
        <f>ROUND(E80*U80,2)</f>
        <v>0</v>
      </c>
      <c r="W80" s="158"/>
      <c r="X80" s="158" t="s">
        <v>194</v>
      </c>
      <c r="Y80" s="158" t="s">
        <v>195</v>
      </c>
      <c r="Z80" s="147"/>
      <c r="AA80" s="147"/>
      <c r="AB80" s="147"/>
      <c r="AC80" s="147"/>
      <c r="AD80" s="147"/>
      <c r="AE80" s="147"/>
      <c r="AF80" s="147"/>
      <c r="AG80" s="147" t="s">
        <v>560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49"/>
      <c r="D81" s="250"/>
      <c r="E81" s="250"/>
      <c r="F81" s="250"/>
      <c r="G81" s="250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2">
        <v>35</v>
      </c>
      <c r="B82" s="173" t="s">
        <v>979</v>
      </c>
      <c r="C82" s="182" t="s">
        <v>980</v>
      </c>
      <c r="D82" s="174" t="s">
        <v>296</v>
      </c>
      <c r="E82" s="175">
        <v>1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21</v>
      </c>
      <c r="M82" s="177">
        <f>G82*(1+L82/100)</f>
        <v>0</v>
      </c>
      <c r="N82" s="175">
        <v>0</v>
      </c>
      <c r="O82" s="175">
        <f>ROUND(E82*N82,2)</f>
        <v>0</v>
      </c>
      <c r="P82" s="175">
        <v>0</v>
      </c>
      <c r="Q82" s="175">
        <f>ROUND(E82*P82,2)</f>
        <v>0</v>
      </c>
      <c r="R82" s="177"/>
      <c r="S82" s="177" t="s">
        <v>256</v>
      </c>
      <c r="T82" s="178" t="s">
        <v>257</v>
      </c>
      <c r="U82" s="158">
        <v>0</v>
      </c>
      <c r="V82" s="158">
        <f>ROUND(E82*U82,2)</f>
        <v>0</v>
      </c>
      <c r="W82" s="158"/>
      <c r="X82" s="158" t="s">
        <v>194</v>
      </c>
      <c r="Y82" s="158" t="s">
        <v>195</v>
      </c>
      <c r="Z82" s="147"/>
      <c r="AA82" s="147"/>
      <c r="AB82" s="147"/>
      <c r="AC82" s="147"/>
      <c r="AD82" s="147"/>
      <c r="AE82" s="147"/>
      <c r="AF82" s="147"/>
      <c r="AG82" s="147" t="s">
        <v>560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49"/>
      <c r="D83" s="250"/>
      <c r="E83" s="250"/>
      <c r="F83" s="250"/>
      <c r="G83" s="250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201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72">
        <v>36</v>
      </c>
      <c r="B84" s="173" t="s">
        <v>981</v>
      </c>
      <c r="C84" s="182" t="s">
        <v>982</v>
      </c>
      <c r="D84" s="174" t="s">
        <v>296</v>
      </c>
      <c r="E84" s="175">
        <v>1</v>
      </c>
      <c r="F84" s="176"/>
      <c r="G84" s="177">
        <f>ROUND(E84*F84,2)</f>
        <v>0</v>
      </c>
      <c r="H84" s="176"/>
      <c r="I84" s="177">
        <f>ROUND(E84*H84,2)</f>
        <v>0</v>
      </c>
      <c r="J84" s="176"/>
      <c r="K84" s="177">
        <f>ROUND(E84*J84,2)</f>
        <v>0</v>
      </c>
      <c r="L84" s="177">
        <v>21</v>
      </c>
      <c r="M84" s="177">
        <f>G84*(1+L84/100)</f>
        <v>0</v>
      </c>
      <c r="N84" s="175">
        <v>0</v>
      </c>
      <c r="O84" s="175">
        <f>ROUND(E84*N84,2)</f>
        <v>0</v>
      </c>
      <c r="P84" s="175">
        <v>0</v>
      </c>
      <c r="Q84" s="175">
        <f>ROUND(E84*P84,2)</f>
        <v>0</v>
      </c>
      <c r="R84" s="177"/>
      <c r="S84" s="177" t="s">
        <v>256</v>
      </c>
      <c r="T84" s="178" t="s">
        <v>257</v>
      </c>
      <c r="U84" s="158">
        <v>0</v>
      </c>
      <c r="V84" s="158">
        <f>ROUND(E84*U84,2)</f>
        <v>0</v>
      </c>
      <c r="W84" s="158"/>
      <c r="X84" s="158" t="s">
        <v>194</v>
      </c>
      <c r="Y84" s="158" t="s">
        <v>195</v>
      </c>
      <c r="Z84" s="147"/>
      <c r="AA84" s="147"/>
      <c r="AB84" s="147"/>
      <c r="AC84" s="147"/>
      <c r="AD84" s="147"/>
      <c r="AE84" s="147"/>
      <c r="AF84" s="147"/>
      <c r="AG84" s="147" t="s">
        <v>560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49"/>
      <c r="D85" s="250"/>
      <c r="E85" s="250"/>
      <c r="F85" s="250"/>
      <c r="G85" s="250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201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2">
        <v>37</v>
      </c>
      <c r="B86" s="173" t="s">
        <v>983</v>
      </c>
      <c r="C86" s="182" t="s">
        <v>984</v>
      </c>
      <c r="D86" s="174" t="s">
        <v>296</v>
      </c>
      <c r="E86" s="175">
        <v>1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21</v>
      </c>
      <c r="M86" s="177">
        <f>G86*(1+L86/100)</f>
        <v>0</v>
      </c>
      <c r="N86" s="175">
        <v>0</v>
      </c>
      <c r="O86" s="175">
        <f>ROUND(E86*N86,2)</f>
        <v>0</v>
      </c>
      <c r="P86" s="175">
        <v>0</v>
      </c>
      <c r="Q86" s="175">
        <f>ROUND(E86*P86,2)</f>
        <v>0</v>
      </c>
      <c r="R86" s="177"/>
      <c r="S86" s="177" t="s">
        <v>256</v>
      </c>
      <c r="T86" s="178" t="s">
        <v>257</v>
      </c>
      <c r="U86" s="158">
        <v>0</v>
      </c>
      <c r="V86" s="158">
        <f>ROUND(E86*U86,2)</f>
        <v>0</v>
      </c>
      <c r="W86" s="158"/>
      <c r="X86" s="158" t="s">
        <v>194</v>
      </c>
      <c r="Y86" s="158" t="s">
        <v>195</v>
      </c>
      <c r="Z86" s="147"/>
      <c r="AA86" s="147"/>
      <c r="AB86" s="147"/>
      <c r="AC86" s="147"/>
      <c r="AD86" s="147"/>
      <c r="AE86" s="147"/>
      <c r="AF86" s="147"/>
      <c r="AG86" s="147" t="s">
        <v>560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49"/>
      <c r="D87" s="250"/>
      <c r="E87" s="250"/>
      <c r="F87" s="250"/>
      <c r="G87" s="250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201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2">
        <v>38</v>
      </c>
      <c r="B88" s="173" t="s">
        <v>985</v>
      </c>
      <c r="C88" s="182" t="s">
        <v>986</v>
      </c>
      <c r="D88" s="174" t="s">
        <v>296</v>
      </c>
      <c r="E88" s="175">
        <v>1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21</v>
      </c>
      <c r="M88" s="177">
        <f>G88*(1+L88/100)</f>
        <v>0</v>
      </c>
      <c r="N88" s="175">
        <v>0</v>
      </c>
      <c r="O88" s="175">
        <f>ROUND(E88*N88,2)</f>
        <v>0</v>
      </c>
      <c r="P88" s="175">
        <v>0</v>
      </c>
      <c r="Q88" s="175">
        <f>ROUND(E88*P88,2)</f>
        <v>0</v>
      </c>
      <c r="R88" s="177"/>
      <c r="S88" s="177" t="s">
        <v>256</v>
      </c>
      <c r="T88" s="178" t="s">
        <v>257</v>
      </c>
      <c r="U88" s="158">
        <v>0</v>
      </c>
      <c r="V88" s="158">
        <f>ROUND(E88*U88,2)</f>
        <v>0</v>
      </c>
      <c r="W88" s="158"/>
      <c r="X88" s="158" t="s">
        <v>194</v>
      </c>
      <c r="Y88" s="158" t="s">
        <v>195</v>
      </c>
      <c r="Z88" s="147"/>
      <c r="AA88" s="147"/>
      <c r="AB88" s="147"/>
      <c r="AC88" s="147"/>
      <c r="AD88" s="147"/>
      <c r="AE88" s="147"/>
      <c r="AF88" s="147"/>
      <c r="AG88" s="147" t="s">
        <v>560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49"/>
      <c r="D89" s="250"/>
      <c r="E89" s="250"/>
      <c r="F89" s="250"/>
      <c r="G89" s="250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201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x14ac:dyDescent="0.2">
      <c r="A90" s="3"/>
      <c r="B90" s="4"/>
      <c r="C90" s="186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v>12</v>
      </c>
      <c r="AF90">
        <v>21</v>
      </c>
      <c r="AG90" t="s">
        <v>173</v>
      </c>
    </row>
    <row r="91" spans="1:60" x14ac:dyDescent="0.2">
      <c r="A91" s="150"/>
      <c r="B91" s="151" t="s">
        <v>29</v>
      </c>
      <c r="C91" s="187"/>
      <c r="D91" s="152"/>
      <c r="E91" s="153"/>
      <c r="F91" s="153"/>
      <c r="G91" s="171">
        <f>G8+G37+G42+G49+G72+G75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f>SUMIF(L7:L89,AE90,G7:G89)</f>
        <v>0</v>
      </c>
      <c r="AF91">
        <f>SUMIF(L7:L89,AF90,G7:G89)</f>
        <v>0</v>
      </c>
      <c r="AG91" t="s">
        <v>767</v>
      </c>
    </row>
    <row r="92" spans="1:60" x14ac:dyDescent="0.2">
      <c r="C92" s="188"/>
      <c r="D92" s="10"/>
      <c r="AG92" t="s">
        <v>768</v>
      </c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44RrFM210GHWDhp808G+Kjgtqx4URP0qza/kcSFjAGY//YLBt4HLlEkvbrahu4qx4rLQQmZME4s9sfTxkV44A==" saltValue="OENzj1f9GBomS3jMJZWMuw==" spinCount="100000" sheet="1" formatRows="0"/>
  <mergeCells count="42">
    <mergeCell ref="C12:G12"/>
    <mergeCell ref="A1:G1"/>
    <mergeCell ref="C2:G2"/>
    <mergeCell ref="C3:G3"/>
    <mergeCell ref="C4:G4"/>
    <mergeCell ref="C10:G10"/>
    <mergeCell ref="C36:G36"/>
    <mergeCell ref="C14:G14"/>
    <mergeCell ref="C16:G16"/>
    <mergeCell ref="C18:G18"/>
    <mergeCell ref="C20:G20"/>
    <mergeCell ref="C22:G22"/>
    <mergeCell ref="C24:G24"/>
    <mergeCell ref="C26:G26"/>
    <mergeCell ref="C28:G28"/>
    <mergeCell ref="C30:G30"/>
    <mergeCell ref="C32:G32"/>
    <mergeCell ref="C34:G34"/>
    <mergeCell ref="C63:G63"/>
    <mergeCell ref="C39:G39"/>
    <mergeCell ref="C41:G41"/>
    <mergeCell ref="C44:G44"/>
    <mergeCell ref="C46:G46"/>
    <mergeCell ref="C48:G48"/>
    <mergeCell ref="C51:G51"/>
    <mergeCell ref="C53:G53"/>
    <mergeCell ref="C55:G55"/>
    <mergeCell ref="C57:G57"/>
    <mergeCell ref="C59:G59"/>
    <mergeCell ref="C61:G61"/>
    <mergeCell ref="C89:G89"/>
    <mergeCell ref="C65:G65"/>
    <mergeCell ref="C67:G67"/>
    <mergeCell ref="C69:G69"/>
    <mergeCell ref="C71:G71"/>
    <mergeCell ref="C74:G74"/>
    <mergeCell ref="C77:G77"/>
    <mergeCell ref="C79:G79"/>
    <mergeCell ref="C81:G81"/>
    <mergeCell ref="C83:G83"/>
    <mergeCell ref="C85:G85"/>
    <mergeCell ref="C87:G8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21ACB-C628-4051-A66A-3BC08C88BBF5}">
  <sheetPr>
    <outlinePr summaryBelow="0"/>
  </sheetPr>
  <dimension ref="A1:BH5000"/>
  <sheetViews>
    <sheetView workbookViewId="0">
      <pane ySplit="7" topLeftCell="A3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160</v>
      </c>
      <c r="B1" s="257"/>
      <c r="C1" s="257"/>
      <c r="D1" s="257"/>
      <c r="E1" s="257"/>
      <c r="F1" s="257"/>
      <c r="G1" s="257"/>
      <c r="AG1" t="s">
        <v>161</v>
      </c>
    </row>
    <row r="2" spans="1:60" ht="24.95" customHeight="1" x14ac:dyDescent="0.2">
      <c r="A2" s="139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162</v>
      </c>
    </row>
    <row r="3" spans="1:60" ht="24.95" customHeight="1" x14ac:dyDescent="0.2">
      <c r="A3" s="139" t="s">
        <v>8</v>
      </c>
      <c r="B3" s="49" t="s">
        <v>53</v>
      </c>
      <c r="C3" s="258" t="s">
        <v>54</v>
      </c>
      <c r="D3" s="259"/>
      <c r="E3" s="259"/>
      <c r="F3" s="259"/>
      <c r="G3" s="260"/>
      <c r="AC3" s="120" t="s">
        <v>162</v>
      </c>
      <c r="AG3" t="s">
        <v>163</v>
      </c>
    </row>
    <row r="4" spans="1:60" ht="24.95" customHeight="1" x14ac:dyDescent="0.2">
      <c r="A4" s="140" t="s">
        <v>9</v>
      </c>
      <c r="B4" s="141" t="s">
        <v>47</v>
      </c>
      <c r="C4" s="261" t="s">
        <v>54</v>
      </c>
      <c r="D4" s="262"/>
      <c r="E4" s="262"/>
      <c r="F4" s="262"/>
      <c r="G4" s="263"/>
      <c r="AG4" t="s">
        <v>164</v>
      </c>
    </row>
    <row r="5" spans="1:60" x14ac:dyDescent="0.2">
      <c r="D5" s="10"/>
    </row>
    <row r="6" spans="1:60" ht="38.25" x14ac:dyDescent="0.2">
      <c r="A6" s="143" t="s">
        <v>165</v>
      </c>
      <c r="B6" s="145" t="s">
        <v>166</v>
      </c>
      <c r="C6" s="145" t="s">
        <v>167</v>
      </c>
      <c r="D6" s="144" t="s">
        <v>168</v>
      </c>
      <c r="E6" s="143" t="s">
        <v>169</v>
      </c>
      <c r="F6" s="142" t="s">
        <v>170</v>
      </c>
      <c r="G6" s="143" t="s">
        <v>29</v>
      </c>
      <c r="H6" s="146" t="s">
        <v>30</v>
      </c>
      <c r="I6" s="146" t="s">
        <v>171</v>
      </c>
      <c r="J6" s="146" t="s">
        <v>31</v>
      </c>
      <c r="K6" s="146" t="s">
        <v>172</v>
      </c>
      <c r="L6" s="146" t="s">
        <v>173</v>
      </c>
      <c r="M6" s="146" t="s">
        <v>174</v>
      </c>
      <c r="N6" s="146" t="s">
        <v>175</v>
      </c>
      <c r="O6" s="146" t="s">
        <v>176</v>
      </c>
      <c r="P6" s="146" t="s">
        <v>177</v>
      </c>
      <c r="Q6" s="146" t="s">
        <v>178</v>
      </c>
      <c r="R6" s="146" t="s">
        <v>179</v>
      </c>
      <c r="S6" s="146" t="s">
        <v>180</v>
      </c>
      <c r="T6" s="146" t="s">
        <v>181</v>
      </c>
      <c r="U6" s="146" t="s">
        <v>182</v>
      </c>
      <c r="V6" s="146" t="s">
        <v>183</v>
      </c>
      <c r="W6" s="146" t="s">
        <v>184</v>
      </c>
      <c r="X6" s="146" t="s">
        <v>185</v>
      </c>
      <c r="Y6" s="146" t="s">
        <v>186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5" t="s">
        <v>187</v>
      </c>
      <c r="B8" s="166" t="s">
        <v>71</v>
      </c>
      <c r="C8" s="181" t="s">
        <v>72</v>
      </c>
      <c r="D8" s="167"/>
      <c r="E8" s="168"/>
      <c r="F8" s="169"/>
      <c r="G8" s="169">
        <f>SUMIF(AG9:AG54,"&lt;&gt;NOR",G9:G54)</f>
        <v>0</v>
      </c>
      <c r="H8" s="169"/>
      <c r="I8" s="169">
        <f>SUM(I9:I54)</f>
        <v>0</v>
      </c>
      <c r="J8" s="169"/>
      <c r="K8" s="169">
        <f>SUM(K9:K54)</f>
        <v>0</v>
      </c>
      <c r="L8" s="169"/>
      <c r="M8" s="169">
        <f>SUM(M9:M54)</f>
        <v>0</v>
      </c>
      <c r="N8" s="168"/>
      <c r="O8" s="168">
        <f>SUM(O9:O54)</f>
        <v>0</v>
      </c>
      <c r="P8" s="168"/>
      <c r="Q8" s="168">
        <f>SUM(Q9:Q54)</f>
        <v>0</v>
      </c>
      <c r="R8" s="169"/>
      <c r="S8" s="169"/>
      <c r="T8" s="170"/>
      <c r="U8" s="164"/>
      <c r="V8" s="164">
        <f>SUM(V9:V54)</f>
        <v>0</v>
      </c>
      <c r="W8" s="164"/>
      <c r="X8" s="164"/>
      <c r="Y8" s="164"/>
      <c r="AG8" t="s">
        <v>188</v>
      </c>
    </row>
    <row r="9" spans="1:60" ht="22.5" outlineLevel="1" x14ac:dyDescent="0.2">
      <c r="A9" s="172">
        <v>1</v>
      </c>
      <c r="B9" s="173" t="s">
        <v>987</v>
      </c>
      <c r="C9" s="182" t="s">
        <v>988</v>
      </c>
      <c r="D9" s="174" t="s">
        <v>296</v>
      </c>
      <c r="E9" s="175">
        <v>1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0</v>
      </c>
      <c r="O9" s="175">
        <f>ROUND(E9*N9,2)</f>
        <v>0</v>
      </c>
      <c r="P9" s="175">
        <v>0</v>
      </c>
      <c r="Q9" s="175">
        <f>ROUND(E9*P9,2)</f>
        <v>0</v>
      </c>
      <c r="R9" s="177"/>
      <c r="S9" s="177" t="s">
        <v>256</v>
      </c>
      <c r="T9" s="178" t="s">
        <v>257</v>
      </c>
      <c r="U9" s="158">
        <v>0</v>
      </c>
      <c r="V9" s="158">
        <f>ROUND(E9*U9,2)</f>
        <v>0</v>
      </c>
      <c r="W9" s="158"/>
      <c r="X9" s="158" t="s">
        <v>564</v>
      </c>
      <c r="Y9" s="158" t="s">
        <v>195</v>
      </c>
      <c r="Z9" s="147"/>
      <c r="AA9" s="147"/>
      <c r="AB9" s="147"/>
      <c r="AC9" s="147"/>
      <c r="AD9" s="147"/>
      <c r="AE9" s="147"/>
      <c r="AF9" s="147"/>
      <c r="AG9" s="147" t="s">
        <v>698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9"/>
      <c r="D10" s="250"/>
      <c r="E10" s="250"/>
      <c r="F10" s="250"/>
      <c r="G10" s="250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72">
        <v>2</v>
      </c>
      <c r="B11" s="173" t="s">
        <v>989</v>
      </c>
      <c r="C11" s="182" t="s">
        <v>990</v>
      </c>
      <c r="D11" s="174" t="s">
        <v>296</v>
      </c>
      <c r="E11" s="175">
        <v>1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5">
        <v>0</v>
      </c>
      <c r="O11" s="175">
        <f>ROUND(E11*N11,2)</f>
        <v>0</v>
      </c>
      <c r="P11" s="175">
        <v>0</v>
      </c>
      <c r="Q11" s="175">
        <f>ROUND(E11*P11,2)</f>
        <v>0</v>
      </c>
      <c r="R11" s="177"/>
      <c r="S11" s="177" t="s">
        <v>256</v>
      </c>
      <c r="T11" s="178" t="s">
        <v>257</v>
      </c>
      <c r="U11" s="158">
        <v>0</v>
      </c>
      <c r="V11" s="158">
        <f>ROUND(E11*U11,2)</f>
        <v>0</v>
      </c>
      <c r="W11" s="158"/>
      <c r="X11" s="158" t="s">
        <v>564</v>
      </c>
      <c r="Y11" s="158" t="s">
        <v>195</v>
      </c>
      <c r="Z11" s="147"/>
      <c r="AA11" s="147"/>
      <c r="AB11" s="147"/>
      <c r="AC11" s="147"/>
      <c r="AD11" s="147"/>
      <c r="AE11" s="147"/>
      <c r="AF11" s="147"/>
      <c r="AG11" s="147" t="s">
        <v>698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49"/>
      <c r="D12" s="250"/>
      <c r="E12" s="250"/>
      <c r="F12" s="250"/>
      <c r="G12" s="250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2">
        <v>3</v>
      </c>
      <c r="B13" s="173" t="s">
        <v>991</v>
      </c>
      <c r="C13" s="182" t="s">
        <v>990</v>
      </c>
      <c r="D13" s="174" t="s">
        <v>296</v>
      </c>
      <c r="E13" s="175">
        <v>1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5">
        <v>0</v>
      </c>
      <c r="O13" s="175">
        <f>ROUND(E13*N13,2)</f>
        <v>0</v>
      </c>
      <c r="P13" s="175">
        <v>0</v>
      </c>
      <c r="Q13" s="175">
        <f>ROUND(E13*P13,2)</f>
        <v>0</v>
      </c>
      <c r="R13" s="177"/>
      <c r="S13" s="177" t="s">
        <v>256</v>
      </c>
      <c r="T13" s="178" t="s">
        <v>257</v>
      </c>
      <c r="U13" s="158">
        <v>0</v>
      </c>
      <c r="V13" s="158">
        <f>ROUND(E13*U13,2)</f>
        <v>0</v>
      </c>
      <c r="W13" s="158"/>
      <c r="X13" s="158" t="s">
        <v>564</v>
      </c>
      <c r="Y13" s="158" t="s">
        <v>195</v>
      </c>
      <c r="Z13" s="147"/>
      <c r="AA13" s="147"/>
      <c r="AB13" s="147"/>
      <c r="AC13" s="147"/>
      <c r="AD13" s="147"/>
      <c r="AE13" s="147"/>
      <c r="AF13" s="147"/>
      <c r="AG13" s="147" t="s">
        <v>698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9"/>
      <c r="D14" s="250"/>
      <c r="E14" s="250"/>
      <c r="F14" s="250"/>
      <c r="G14" s="250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201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2">
        <v>4</v>
      </c>
      <c r="B15" s="173" t="s">
        <v>992</v>
      </c>
      <c r="C15" s="182" t="s">
        <v>993</v>
      </c>
      <c r="D15" s="174" t="s">
        <v>296</v>
      </c>
      <c r="E15" s="175">
        <v>1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21</v>
      </c>
      <c r="M15" s="177">
        <f>G15*(1+L15/100)</f>
        <v>0</v>
      </c>
      <c r="N15" s="175">
        <v>0</v>
      </c>
      <c r="O15" s="175">
        <f>ROUND(E15*N15,2)</f>
        <v>0</v>
      </c>
      <c r="P15" s="175">
        <v>0</v>
      </c>
      <c r="Q15" s="175">
        <f>ROUND(E15*P15,2)</f>
        <v>0</v>
      </c>
      <c r="R15" s="177"/>
      <c r="S15" s="177" t="s">
        <v>256</v>
      </c>
      <c r="T15" s="178" t="s">
        <v>257</v>
      </c>
      <c r="U15" s="158">
        <v>0</v>
      </c>
      <c r="V15" s="158">
        <f>ROUND(E15*U15,2)</f>
        <v>0</v>
      </c>
      <c r="W15" s="158"/>
      <c r="X15" s="158" t="s">
        <v>564</v>
      </c>
      <c r="Y15" s="158" t="s">
        <v>195</v>
      </c>
      <c r="Z15" s="147"/>
      <c r="AA15" s="147"/>
      <c r="AB15" s="147"/>
      <c r="AC15" s="147"/>
      <c r="AD15" s="147"/>
      <c r="AE15" s="147"/>
      <c r="AF15" s="147"/>
      <c r="AG15" s="147" t="s">
        <v>698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49"/>
      <c r="D16" s="250"/>
      <c r="E16" s="250"/>
      <c r="F16" s="250"/>
      <c r="G16" s="250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2">
        <v>5</v>
      </c>
      <c r="B17" s="173" t="s">
        <v>994</v>
      </c>
      <c r="C17" s="182" t="s">
        <v>995</v>
      </c>
      <c r="D17" s="174" t="s">
        <v>296</v>
      </c>
      <c r="E17" s="175">
        <v>3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21</v>
      </c>
      <c r="M17" s="177">
        <f>G17*(1+L17/100)</f>
        <v>0</v>
      </c>
      <c r="N17" s="175">
        <v>0</v>
      </c>
      <c r="O17" s="175">
        <f>ROUND(E17*N17,2)</f>
        <v>0</v>
      </c>
      <c r="P17" s="175">
        <v>0</v>
      </c>
      <c r="Q17" s="175">
        <f>ROUND(E17*P17,2)</f>
        <v>0</v>
      </c>
      <c r="R17" s="177"/>
      <c r="S17" s="177" t="s">
        <v>256</v>
      </c>
      <c r="T17" s="178" t="s">
        <v>257</v>
      </c>
      <c r="U17" s="158">
        <v>0</v>
      </c>
      <c r="V17" s="158">
        <f>ROUND(E17*U17,2)</f>
        <v>0</v>
      </c>
      <c r="W17" s="158"/>
      <c r="X17" s="158" t="s">
        <v>194</v>
      </c>
      <c r="Y17" s="158" t="s">
        <v>195</v>
      </c>
      <c r="Z17" s="147"/>
      <c r="AA17" s="147"/>
      <c r="AB17" s="147"/>
      <c r="AC17" s="147"/>
      <c r="AD17" s="147"/>
      <c r="AE17" s="147"/>
      <c r="AF17" s="147"/>
      <c r="AG17" s="147" t="s">
        <v>912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49"/>
      <c r="D18" s="250"/>
      <c r="E18" s="250"/>
      <c r="F18" s="250"/>
      <c r="G18" s="250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201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2">
        <v>6</v>
      </c>
      <c r="B19" s="173" t="s">
        <v>996</v>
      </c>
      <c r="C19" s="182" t="s">
        <v>997</v>
      </c>
      <c r="D19" s="174" t="s">
        <v>296</v>
      </c>
      <c r="E19" s="175">
        <v>3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21</v>
      </c>
      <c r="M19" s="177">
        <f>G19*(1+L19/100)</f>
        <v>0</v>
      </c>
      <c r="N19" s="175">
        <v>0</v>
      </c>
      <c r="O19" s="175">
        <f>ROUND(E19*N19,2)</f>
        <v>0</v>
      </c>
      <c r="P19" s="175">
        <v>0</v>
      </c>
      <c r="Q19" s="175">
        <f>ROUND(E19*P19,2)</f>
        <v>0</v>
      </c>
      <c r="R19" s="177"/>
      <c r="S19" s="177" t="s">
        <v>256</v>
      </c>
      <c r="T19" s="178" t="s">
        <v>257</v>
      </c>
      <c r="U19" s="158">
        <v>0</v>
      </c>
      <c r="V19" s="158">
        <f>ROUND(E19*U19,2)</f>
        <v>0</v>
      </c>
      <c r="W19" s="158"/>
      <c r="X19" s="158" t="s">
        <v>194</v>
      </c>
      <c r="Y19" s="158" t="s">
        <v>195</v>
      </c>
      <c r="Z19" s="147"/>
      <c r="AA19" s="147"/>
      <c r="AB19" s="147"/>
      <c r="AC19" s="147"/>
      <c r="AD19" s="147"/>
      <c r="AE19" s="147"/>
      <c r="AF19" s="147"/>
      <c r="AG19" s="147" t="s">
        <v>912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9"/>
      <c r="D20" s="250"/>
      <c r="E20" s="250"/>
      <c r="F20" s="250"/>
      <c r="G20" s="250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2">
        <v>7</v>
      </c>
      <c r="B21" s="173" t="s">
        <v>998</v>
      </c>
      <c r="C21" s="182" t="s">
        <v>999</v>
      </c>
      <c r="D21" s="174" t="s">
        <v>296</v>
      </c>
      <c r="E21" s="175">
        <v>1</v>
      </c>
      <c r="F21" s="176"/>
      <c r="G21" s="177">
        <f>ROUND(E21*F21,2)</f>
        <v>0</v>
      </c>
      <c r="H21" s="176"/>
      <c r="I21" s="177">
        <f>ROUND(E21*H21,2)</f>
        <v>0</v>
      </c>
      <c r="J21" s="176"/>
      <c r="K21" s="177">
        <f>ROUND(E21*J21,2)</f>
        <v>0</v>
      </c>
      <c r="L21" s="177">
        <v>21</v>
      </c>
      <c r="M21" s="177">
        <f>G21*(1+L21/100)</f>
        <v>0</v>
      </c>
      <c r="N21" s="175">
        <v>0</v>
      </c>
      <c r="O21" s="175">
        <f>ROUND(E21*N21,2)</f>
        <v>0</v>
      </c>
      <c r="P21" s="175">
        <v>0</v>
      </c>
      <c r="Q21" s="175">
        <f>ROUND(E21*P21,2)</f>
        <v>0</v>
      </c>
      <c r="R21" s="177"/>
      <c r="S21" s="177" t="s">
        <v>256</v>
      </c>
      <c r="T21" s="178" t="s">
        <v>257</v>
      </c>
      <c r="U21" s="158">
        <v>0</v>
      </c>
      <c r="V21" s="158">
        <f>ROUND(E21*U21,2)</f>
        <v>0</v>
      </c>
      <c r="W21" s="158"/>
      <c r="X21" s="158" t="s">
        <v>564</v>
      </c>
      <c r="Y21" s="158" t="s">
        <v>195</v>
      </c>
      <c r="Z21" s="147"/>
      <c r="AA21" s="147"/>
      <c r="AB21" s="147"/>
      <c r="AC21" s="147"/>
      <c r="AD21" s="147"/>
      <c r="AE21" s="147"/>
      <c r="AF21" s="147"/>
      <c r="AG21" s="147" t="s">
        <v>698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49"/>
      <c r="D22" s="250"/>
      <c r="E22" s="250"/>
      <c r="F22" s="250"/>
      <c r="G22" s="250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201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2">
        <v>8</v>
      </c>
      <c r="B23" s="173" t="s">
        <v>1000</v>
      </c>
      <c r="C23" s="182" t="s">
        <v>1001</v>
      </c>
      <c r="D23" s="174" t="s">
        <v>296</v>
      </c>
      <c r="E23" s="175">
        <v>200</v>
      </c>
      <c r="F23" s="176"/>
      <c r="G23" s="177">
        <f>ROUND(E23*F23,2)</f>
        <v>0</v>
      </c>
      <c r="H23" s="176"/>
      <c r="I23" s="177">
        <f>ROUND(E23*H23,2)</f>
        <v>0</v>
      </c>
      <c r="J23" s="176"/>
      <c r="K23" s="177">
        <f>ROUND(E23*J23,2)</f>
        <v>0</v>
      </c>
      <c r="L23" s="177">
        <v>21</v>
      </c>
      <c r="M23" s="177">
        <f>G23*(1+L23/100)</f>
        <v>0</v>
      </c>
      <c r="N23" s="175">
        <v>0</v>
      </c>
      <c r="O23" s="175">
        <f>ROUND(E23*N23,2)</f>
        <v>0</v>
      </c>
      <c r="P23" s="175">
        <v>0</v>
      </c>
      <c r="Q23" s="175">
        <f>ROUND(E23*P23,2)</f>
        <v>0</v>
      </c>
      <c r="R23" s="177"/>
      <c r="S23" s="177" t="s">
        <v>256</v>
      </c>
      <c r="T23" s="178" t="s">
        <v>257</v>
      </c>
      <c r="U23" s="158">
        <v>0</v>
      </c>
      <c r="V23" s="158">
        <f>ROUND(E23*U23,2)</f>
        <v>0</v>
      </c>
      <c r="W23" s="158"/>
      <c r="X23" s="158" t="s">
        <v>564</v>
      </c>
      <c r="Y23" s="158" t="s">
        <v>195</v>
      </c>
      <c r="Z23" s="147"/>
      <c r="AA23" s="147"/>
      <c r="AB23" s="147"/>
      <c r="AC23" s="147"/>
      <c r="AD23" s="147"/>
      <c r="AE23" s="147"/>
      <c r="AF23" s="147"/>
      <c r="AG23" s="147" t="s">
        <v>698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49"/>
      <c r="D24" s="250"/>
      <c r="E24" s="250"/>
      <c r="F24" s="250"/>
      <c r="G24" s="250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2">
        <v>9</v>
      </c>
      <c r="B25" s="173" t="s">
        <v>1002</v>
      </c>
      <c r="C25" s="182" t="s">
        <v>1003</v>
      </c>
      <c r="D25" s="174" t="s">
        <v>296</v>
      </c>
      <c r="E25" s="175">
        <v>5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21</v>
      </c>
      <c r="M25" s="177">
        <f>G25*(1+L25/100)</f>
        <v>0</v>
      </c>
      <c r="N25" s="175">
        <v>0</v>
      </c>
      <c r="O25" s="175">
        <f>ROUND(E25*N25,2)</f>
        <v>0</v>
      </c>
      <c r="P25" s="175">
        <v>0</v>
      </c>
      <c r="Q25" s="175">
        <f>ROUND(E25*P25,2)</f>
        <v>0</v>
      </c>
      <c r="R25" s="177"/>
      <c r="S25" s="177" t="s">
        <v>256</v>
      </c>
      <c r="T25" s="178" t="s">
        <v>257</v>
      </c>
      <c r="U25" s="158">
        <v>0</v>
      </c>
      <c r="V25" s="158">
        <f>ROUND(E25*U25,2)</f>
        <v>0</v>
      </c>
      <c r="W25" s="158"/>
      <c r="X25" s="158" t="s">
        <v>564</v>
      </c>
      <c r="Y25" s="158" t="s">
        <v>195</v>
      </c>
      <c r="Z25" s="147"/>
      <c r="AA25" s="147"/>
      <c r="AB25" s="147"/>
      <c r="AC25" s="147"/>
      <c r="AD25" s="147"/>
      <c r="AE25" s="147"/>
      <c r="AF25" s="147"/>
      <c r="AG25" s="147" t="s">
        <v>698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49"/>
      <c r="D26" s="250"/>
      <c r="E26" s="250"/>
      <c r="F26" s="250"/>
      <c r="G26" s="250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201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2">
        <v>10</v>
      </c>
      <c r="B27" s="173" t="s">
        <v>1004</v>
      </c>
      <c r="C27" s="182" t="s">
        <v>1005</v>
      </c>
      <c r="D27" s="174" t="s">
        <v>296</v>
      </c>
      <c r="E27" s="175">
        <v>20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21</v>
      </c>
      <c r="M27" s="177">
        <f>G27*(1+L27/100)</f>
        <v>0</v>
      </c>
      <c r="N27" s="175">
        <v>0</v>
      </c>
      <c r="O27" s="175">
        <f>ROUND(E27*N27,2)</f>
        <v>0</v>
      </c>
      <c r="P27" s="175">
        <v>0</v>
      </c>
      <c r="Q27" s="175">
        <f>ROUND(E27*P27,2)</f>
        <v>0</v>
      </c>
      <c r="R27" s="177"/>
      <c r="S27" s="177" t="s">
        <v>256</v>
      </c>
      <c r="T27" s="178" t="s">
        <v>257</v>
      </c>
      <c r="U27" s="158">
        <v>0</v>
      </c>
      <c r="V27" s="158">
        <f>ROUND(E27*U27,2)</f>
        <v>0</v>
      </c>
      <c r="W27" s="158"/>
      <c r="X27" s="158" t="s">
        <v>564</v>
      </c>
      <c r="Y27" s="158" t="s">
        <v>195</v>
      </c>
      <c r="Z27" s="147"/>
      <c r="AA27" s="147"/>
      <c r="AB27" s="147"/>
      <c r="AC27" s="147"/>
      <c r="AD27" s="147"/>
      <c r="AE27" s="147"/>
      <c r="AF27" s="147"/>
      <c r="AG27" s="147" t="s">
        <v>698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49"/>
      <c r="D28" s="250"/>
      <c r="E28" s="250"/>
      <c r="F28" s="250"/>
      <c r="G28" s="250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201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2">
        <v>11</v>
      </c>
      <c r="B29" s="173" t="s">
        <v>1006</v>
      </c>
      <c r="C29" s="182" t="s">
        <v>1007</v>
      </c>
      <c r="D29" s="174" t="s">
        <v>296</v>
      </c>
      <c r="E29" s="175">
        <v>4</v>
      </c>
      <c r="F29" s="176"/>
      <c r="G29" s="177">
        <f>ROUND(E29*F29,2)</f>
        <v>0</v>
      </c>
      <c r="H29" s="176"/>
      <c r="I29" s="177">
        <f>ROUND(E29*H29,2)</f>
        <v>0</v>
      </c>
      <c r="J29" s="176"/>
      <c r="K29" s="177">
        <f>ROUND(E29*J29,2)</f>
        <v>0</v>
      </c>
      <c r="L29" s="177">
        <v>21</v>
      </c>
      <c r="M29" s="177">
        <f>G29*(1+L29/100)</f>
        <v>0</v>
      </c>
      <c r="N29" s="175">
        <v>0</v>
      </c>
      <c r="O29" s="175">
        <f>ROUND(E29*N29,2)</f>
        <v>0</v>
      </c>
      <c r="P29" s="175">
        <v>0</v>
      </c>
      <c r="Q29" s="175">
        <f>ROUND(E29*P29,2)</f>
        <v>0</v>
      </c>
      <c r="R29" s="177"/>
      <c r="S29" s="177" t="s">
        <v>256</v>
      </c>
      <c r="T29" s="178" t="s">
        <v>257</v>
      </c>
      <c r="U29" s="158">
        <v>0</v>
      </c>
      <c r="V29" s="158">
        <f>ROUND(E29*U29,2)</f>
        <v>0</v>
      </c>
      <c r="W29" s="158"/>
      <c r="X29" s="158" t="s">
        <v>564</v>
      </c>
      <c r="Y29" s="158" t="s">
        <v>195</v>
      </c>
      <c r="Z29" s="147"/>
      <c r="AA29" s="147"/>
      <c r="AB29" s="147"/>
      <c r="AC29" s="147"/>
      <c r="AD29" s="147"/>
      <c r="AE29" s="147"/>
      <c r="AF29" s="147"/>
      <c r="AG29" s="147" t="s">
        <v>698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49"/>
      <c r="D30" s="250"/>
      <c r="E30" s="250"/>
      <c r="F30" s="250"/>
      <c r="G30" s="250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201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2">
        <v>12</v>
      </c>
      <c r="B31" s="173" t="s">
        <v>1008</v>
      </c>
      <c r="C31" s="182" t="s">
        <v>1009</v>
      </c>
      <c r="D31" s="174" t="s">
        <v>296</v>
      </c>
      <c r="E31" s="175">
        <v>2</v>
      </c>
      <c r="F31" s="176"/>
      <c r="G31" s="177">
        <f>ROUND(E31*F31,2)</f>
        <v>0</v>
      </c>
      <c r="H31" s="176"/>
      <c r="I31" s="177">
        <f>ROUND(E31*H31,2)</f>
        <v>0</v>
      </c>
      <c r="J31" s="176"/>
      <c r="K31" s="177">
        <f>ROUND(E31*J31,2)</f>
        <v>0</v>
      </c>
      <c r="L31" s="177">
        <v>21</v>
      </c>
      <c r="M31" s="177">
        <f>G31*(1+L31/100)</f>
        <v>0</v>
      </c>
      <c r="N31" s="175">
        <v>0</v>
      </c>
      <c r="O31" s="175">
        <f>ROUND(E31*N31,2)</f>
        <v>0</v>
      </c>
      <c r="P31" s="175">
        <v>0</v>
      </c>
      <c r="Q31" s="175">
        <f>ROUND(E31*P31,2)</f>
        <v>0</v>
      </c>
      <c r="R31" s="177"/>
      <c r="S31" s="177" t="s">
        <v>256</v>
      </c>
      <c r="T31" s="178" t="s">
        <v>257</v>
      </c>
      <c r="U31" s="158">
        <v>0</v>
      </c>
      <c r="V31" s="158">
        <f>ROUND(E31*U31,2)</f>
        <v>0</v>
      </c>
      <c r="W31" s="158"/>
      <c r="X31" s="158" t="s">
        <v>564</v>
      </c>
      <c r="Y31" s="158" t="s">
        <v>195</v>
      </c>
      <c r="Z31" s="147"/>
      <c r="AA31" s="147"/>
      <c r="AB31" s="147"/>
      <c r="AC31" s="147"/>
      <c r="AD31" s="147"/>
      <c r="AE31" s="147"/>
      <c r="AF31" s="147"/>
      <c r="AG31" s="147" t="s">
        <v>698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9"/>
      <c r="D32" s="250"/>
      <c r="E32" s="250"/>
      <c r="F32" s="250"/>
      <c r="G32" s="250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2">
        <v>13</v>
      </c>
      <c r="B33" s="173" t="s">
        <v>1010</v>
      </c>
      <c r="C33" s="182" t="s">
        <v>1011</v>
      </c>
      <c r="D33" s="174" t="s">
        <v>296</v>
      </c>
      <c r="E33" s="175">
        <v>140</v>
      </c>
      <c r="F33" s="176"/>
      <c r="G33" s="177">
        <f>ROUND(E33*F33,2)</f>
        <v>0</v>
      </c>
      <c r="H33" s="176"/>
      <c r="I33" s="177">
        <f>ROUND(E33*H33,2)</f>
        <v>0</v>
      </c>
      <c r="J33" s="176"/>
      <c r="K33" s="177">
        <f>ROUND(E33*J33,2)</f>
        <v>0</v>
      </c>
      <c r="L33" s="177">
        <v>21</v>
      </c>
      <c r="M33" s="177">
        <f>G33*(1+L33/100)</f>
        <v>0</v>
      </c>
      <c r="N33" s="175">
        <v>0</v>
      </c>
      <c r="O33" s="175">
        <f>ROUND(E33*N33,2)</f>
        <v>0</v>
      </c>
      <c r="P33" s="175">
        <v>0</v>
      </c>
      <c r="Q33" s="175">
        <f>ROUND(E33*P33,2)</f>
        <v>0</v>
      </c>
      <c r="R33" s="177"/>
      <c r="S33" s="177" t="s">
        <v>256</v>
      </c>
      <c r="T33" s="178" t="s">
        <v>257</v>
      </c>
      <c r="U33" s="158">
        <v>0</v>
      </c>
      <c r="V33" s="158">
        <f>ROUND(E33*U33,2)</f>
        <v>0</v>
      </c>
      <c r="W33" s="158"/>
      <c r="X33" s="158" t="s">
        <v>194</v>
      </c>
      <c r="Y33" s="158" t="s">
        <v>195</v>
      </c>
      <c r="Z33" s="147"/>
      <c r="AA33" s="147"/>
      <c r="AB33" s="147"/>
      <c r="AC33" s="147"/>
      <c r="AD33" s="147"/>
      <c r="AE33" s="147"/>
      <c r="AF33" s="147"/>
      <c r="AG33" s="147" t="s">
        <v>912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49"/>
      <c r="D34" s="250"/>
      <c r="E34" s="250"/>
      <c r="F34" s="250"/>
      <c r="G34" s="250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201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2">
        <v>14</v>
      </c>
      <c r="B35" s="173" t="s">
        <v>1012</v>
      </c>
      <c r="C35" s="182" t="s">
        <v>1013</v>
      </c>
      <c r="D35" s="174" t="s">
        <v>296</v>
      </c>
      <c r="E35" s="175">
        <v>141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21</v>
      </c>
      <c r="M35" s="177">
        <f>G35*(1+L35/100)</f>
        <v>0</v>
      </c>
      <c r="N35" s="175">
        <v>0</v>
      </c>
      <c r="O35" s="175">
        <f>ROUND(E35*N35,2)</f>
        <v>0</v>
      </c>
      <c r="P35" s="175">
        <v>0</v>
      </c>
      <c r="Q35" s="175">
        <f>ROUND(E35*P35,2)</f>
        <v>0</v>
      </c>
      <c r="R35" s="177"/>
      <c r="S35" s="177" t="s">
        <v>256</v>
      </c>
      <c r="T35" s="178" t="s">
        <v>257</v>
      </c>
      <c r="U35" s="158">
        <v>0</v>
      </c>
      <c r="V35" s="158">
        <f>ROUND(E35*U35,2)</f>
        <v>0</v>
      </c>
      <c r="W35" s="158"/>
      <c r="X35" s="158" t="s">
        <v>194</v>
      </c>
      <c r="Y35" s="158" t="s">
        <v>195</v>
      </c>
      <c r="Z35" s="147"/>
      <c r="AA35" s="147"/>
      <c r="AB35" s="147"/>
      <c r="AC35" s="147"/>
      <c r="AD35" s="147"/>
      <c r="AE35" s="147"/>
      <c r="AF35" s="147"/>
      <c r="AG35" s="147" t="s">
        <v>912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49"/>
      <c r="D36" s="250"/>
      <c r="E36" s="250"/>
      <c r="F36" s="250"/>
      <c r="G36" s="250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201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2">
        <v>15</v>
      </c>
      <c r="B37" s="173" t="s">
        <v>1014</v>
      </c>
      <c r="C37" s="182" t="s">
        <v>1015</v>
      </c>
      <c r="D37" s="174" t="s">
        <v>296</v>
      </c>
      <c r="E37" s="175">
        <v>3</v>
      </c>
      <c r="F37" s="176"/>
      <c r="G37" s="177">
        <f>ROUND(E37*F37,2)</f>
        <v>0</v>
      </c>
      <c r="H37" s="176"/>
      <c r="I37" s="177">
        <f>ROUND(E37*H37,2)</f>
        <v>0</v>
      </c>
      <c r="J37" s="176"/>
      <c r="K37" s="177">
        <f>ROUND(E37*J37,2)</f>
        <v>0</v>
      </c>
      <c r="L37" s="177">
        <v>21</v>
      </c>
      <c r="M37" s="177">
        <f>G37*(1+L37/100)</f>
        <v>0</v>
      </c>
      <c r="N37" s="175">
        <v>0</v>
      </c>
      <c r="O37" s="175">
        <f>ROUND(E37*N37,2)</f>
        <v>0</v>
      </c>
      <c r="P37" s="175">
        <v>0</v>
      </c>
      <c r="Q37" s="175">
        <f>ROUND(E37*P37,2)</f>
        <v>0</v>
      </c>
      <c r="R37" s="177"/>
      <c r="S37" s="177" t="s">
        <v>256</v>
      </c>
      <c r="T37" s="178" t="s">
        <v>257</v>
      </c>
      <c r="U37" s="158">
        <v>0</v>
      </c>
      <c r="V37" s="158">
        <f>ROUND(E37*U37,2)</f>
        <v>0</v>
      </c>
      <c r="W37" s="158"/>
      <c r="X37" s="158" t="s">
        <v>194</v>
      </c>
      <c r="Y37" s="158" t="s">
        <v>195</v>
      </c>
      <c r="Z37" s="147"/>
      <c r="AA37" s="147"/>
      <c r="AB37" s="147"/>
      <c r="AC37" s="147"/>
      <c r="AD37" s="147"/>
      <c r="AE37" s="147"/>
      <c r="AF37" s="147"/>
      <c r="AG37" s="147" t="s">
        <v>912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49"/>
      <c r="D38" s="250"/>
      <c r="E38" s="250"/>
      <c r="F38" s="250"/>
      <c r="G38" s="250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2">
        <v>16</v>
      </c>
      <c r="B39" s="173" t="s">
        <v>1016</v>
      </c>
      <c r="C39" s="182" t="s">
        <v>1017</v>
      </c>
      <c r="D39" s="174" t="s">
        <v>296</v>
      </c>
      <c r="E39" s="175">
        <v>1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21</v>
      </c>
      <c r="M39" s="177">
        <f>G39*(1+L39/100)</f>
        <v>0</v>
      </c>
      <c r="N39" s="175">
        <v>0</v>
      </c>
      <c r="O39" s="175">
        <f>ROUND(E39*N39,2)</f>
        <v>0</v>
      </c>
      <c r="P39" s="175">
        <v>0</v>
      </c>
      <c r="Q39" s="175">
        <f>ROUND(E39*P39,2)</f>
        <v>0</v>
      </c>
      <c r="R39" s="177"/>
      <c r="S39" s="177" t="s">
        <v>256</v>
      </c>
      <c r="T39" s="178" t="s">
        <v>257</v>
      </c>
      <c r="U39" s="158">
        <v>0</v>
      </c>
      <c r="V39" s="158">
        <f>ROUND(E39*U39,2)</f>
        <v>0</v>
      </c>
      <c r="W39" s="158"/>
      <c r="X39" s="158" t="s">
        <v>564</v>
      </c>
      <c r="Y39" s="158" t="s">
        <v>195</v>
      </c>
      <c r="Z39" s="147"/>
      <c r="AA39" s="147"/>
      <c r="AB39" s="147"/>
      <c r="AC39" s="147"/>
      <c r="AD39" s="147"/>
      <c r="AE39" s="147"/>
      <c r="AF39" s="147"/>
      <c r="AG39" s="147" t="s">
        <v>698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49"/>
      <c r="D40" s="250"/>
      <c r="E40" s="250"/>
      <c r="F40" s="250"/>
      <c r="G40" s="250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2">
        <v>17</v>
      </c>
      <c r="B41" s="173" t="s">
        <v>1018</v>
      </c>
      <c r="C41" s="182" t="s">
        <v>1019</v>
      </c>
      <c r="D41" s="174" t="s">
        <v>296</v>
      </c>
      <c r="E41" s="175">
        <v>1</v>
      </c>
      <c r="F41" s="176"/>
      <c r="G41" s="177">
        <f>ROUND(E41*F41,2)</f>
        <v>0</v>
      </c>
      <c r="H41" s="176"/>
      <c r="I41" s="177">
        <f>ROUND(E41*H41,2)</f>
        <v>0</v>
      </c>
      <c r="J41" s="176"/>
      <c r="K41" s="177">
        <f>ROUND(E41*J41,2)</f>
        <v>0</v>
      </c>
      <c r="L41" s="177">
        <v>21</v>
      </c>
      <c r="M41" s="177">
        <f>G41*(1+L41/100)</f>
        <v>0</v>
      </c>
      <c r="N41" s="175">
        <v>0</v>
      </c>
      <c r="O41" s="175">
        <f>ROUND(E41*N41,2)</f>
        <v>0</v>
      </c>
      <c r="P41" s="175">
        <v>0</v>
      </c>
      <c r="Q41" s="175">
        <f>ROUND(E41*P41,2)</f>
        <v>0</v>
      </c>
      <c r="R41" s="177"/>
      <c r="S41" s="177" t="s">
        <v>256</v>
      </c>
      <c r="T41" s="178" t="s">
        <v>257</v>
      </c>
      <c r="U41" s="158">
        <v>0</v>
      </c>
      <c r="V41" s="158">
        <f>ROUND(E41*U41,2)</f>
        <v>0</v>
      </c>
      <c r="W41" s="158"/>
      <c r="X41" s="158" t="s">
        <v>564</v>
      </c>
      <c r="Y41" s="158" t="s">
        <v>195</v>
      </c>
      <c r="Z41" s="147"/>
      <c r="AA41" s="147"/>
      <c r="AB41" s="147"/>
      <c r="AC41" s="147"/>
      <c r="AD41" s="147"/>
      <c r="AE41" s="147"/>
      <c r="AF41" s="147"/>
      <c r="AG41" s="147" t="s">
        <v>698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49"/>
      <c r="D42" s="250"/>
      <c r="E42" s="250"/>
      <c r="F42" s="250"/>
      <c r="G42" s="250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201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2">
        <v>18</v>
      </c>
      <c r="B43" s="173" t="s">
        <v>1020</v>
      </c>
      <c r="C43" s="182" t="s">
        <v>1021</v>
      </c>
      <c r="D43" s="174" t="s">
        <v>296</v>
      </c>
      <c r="E43" s="175">
        <v>2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21</v>
      </c>
      <c r="M43" s="177">
        <f>G43*(1+L43/100)</f>
        <v>0</v>
      </c>
      <c r="N43" s="175">
        <v>0</v>
      </c>
      <c r="O43" s="175">
        <f>ROUND(E43*N43,2)</f>
        <v>0</v>
      </c>
      <c r="P43" s="175">
        <v>0</v>
      </c>
      <c r="Q43" s="175">
        <f>ROUND(E43*P43,2)</f>
        <v>0</v>
      </c>
      <c r="R43" s="177"/>
      <c r="S43" s="177" t="s">
        <v>256</v>
      </c>
      <c r="T43" s="178" t="s">
        <v>257</v>
      </c>
      <c r="U43" s="158">
        <v>0</v>
      </c>
      <c r="V43" s="158">
        <f>ROUND(E43*U43,2)</f>
        <v>0</v>
      </c>
      <c r="W43" s="158"/>
      <c r="X43" s="158" t="s">
        <v>564</v>
      </c>
      <c r="Y43" s="158" t="s">
        <v>195</v>
      </c>
      <c r="Z43" s="147"/>
      <c r="AA43" s="147"/>
      <c r="AB43" s="147"/>
      <c r="AC43" s="147"/>
      <c r="AD43" s="147"/>
      <c r="AE43" s="147"/>
      <c r="AF43" s="147"/>
      <c r="AG43" s="147" t="s">
        <v>698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49"/>
      <c r="D44" s="250"/>
      <c r="E44" s="250"/>
      <c r="F44" s="250"/>
      <c r="G44" s="250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201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2">
        <v>19</v>
      </c>
      <c r="B45" s="173" t="s">
        <v>1022</v>
      </c>
      <c r="C45" s="182" t="s">
        <v>1023</v>
      </c>
      <c r="D45" s="174" t="s">
        <v>296</v>
      </c>
      <c r="E45" s="175">
        <v>1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21</v>
      </c>
      <c r="M45" s="177">
        <f>G45*(1+L45/100)</f>
        <v>0</v>
      </c>
      <c r="N45" s="175">
        <v>0</v>
      </c>
      <c r="O45" s="175">
        <f>ROUND(E45*N45,2)</f>
        <v>0</v>
      </c>
      <c r="P45" s="175">
        <v>0</v>
      </c>
      <c r="Q45" s="175">
        <f>ROUND(E45*P45,2)</f>
        <v>0</v>
      </c>
      <c r="R45" s="177"/>
      <c r="S45" s="177" t="s">
        <v>256</v>
      </c>
      <c r="T45" s="178" t="s">
        <v>257</v>
      </c>
      <c r="U45" s="158">
        <v>0</v>
      </c>
      <c r="V45" s="158">
        <f>ROUND(E45*U45,2)</f>
        <v>0</v>
      </c>
      <c r="W45" s="158"/>
      <c r="X45" s="158" t="s">
        <v>564</v>
      </c>
      <c r="Y45" s="158" t="s">
        <v>195</v>
      </c>
      <c r="Z45" s="147"/>
      <c r="AA45" s="147"/>
      <c r="AB45" s="147"/>
      <c r="AC45" s="147"/>
      <c r="AD45" s="147"/>
      <c r="AE45" s="147"/>
      <c r="AF45" s="147"/>
      <c r="AG45" s="147" t="s">
        <v>698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49"/>
      <c r="D46" s="250"/>
      <c r="E46" s="250"/>
      <c r="F46" s="250"/>
      <c r="G46" s="250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201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2">
        <v>20</v>
      </c>
      <c r="B47" s="173" t="s">
        <v>1024</v>
      </c>
      <c r="C47" s="182" t="s">
        <v>1025</v>
      </c>
      <c r="D47" s="174" t="s">
        <v>296</v>
      </c>
      <c r="E47" s="175">
        <v>6</v>
      </c>
      <c r="F47" s="176"/>
      <c r="G47" s="177">
        <f>ROUND(E47*F47,2)</f>
        <v>0</v>
      </c>
      <c r="H47" s="176"/>
      <c r="I47" s="177">
        <f>ROUND(E47*H47,2)</f>
        <v>0</v>
      </c>
      <c r="J47" s="176"/>
      <c r="K47" s="177">
        <f>ROUND(E47*J47,2)</f>
        <v>0</v>
      </c>
      <c r="L47" s="177">
        <v>21</v>
      </c>
      <c r="M47" s="177">
        <f>G47*(1+L47/100)</f>
        <v>0</v>
      </c>
      <c r="N47" s="175">
        <v>0</v>
      </c>
      <c r="O47" s="175">
        <f>ROUND(E47*N47,2)</f>
        <v>0</v>
      </c>
      <c r="P47" s="175">
        <v>0</v>
      </c>
      <c r="Q47" s="175">
        <f>ROUND(E47*P47,2)</f>
        <v>0</v>
      </c>
      <c r="R47" s="177"/>
      <c r="S47" s="177" t="s">
        <v>256</v>
      </c>
      <c r="T47" s="178" t="s">
        <v>257</v>
      </c>
      <c r="U47" s="158">
        <v>0</v>
      </c>
      <c r="V47" s="158">
        <f>ROUND(E47*U47,2)</f>
        <v>0</v>
      </c>
      <c r="W47" s="158"/>
      <c r="X47" s="158" t="s">
        <v>564</v>
      </c>
      <c r="Y47" s="158" t="s">
        <v>195</v>
      </c>
      <c r="Z47" s="147"/>
      <c r="AA47" s="147"/>
      <c r="AB47" s="147"/>
      <c r="AC47" s="147"/>
      <c r="AD47" s="147"/>
      <c r="AE47" s="147"/>
      <c r="AF47" s="147"/>
      <c r="AG47" s="147" t="s">
        <v>698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49"/>
      <c r="D48" s="250"/>
      <c r="E48" s="250"/>
      <c r="F48" s="250"/>
      <c r="G48" s="250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201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2">
        <v>21</v>
      </c>
      <c r="B49" s="173" t="s">
        <v>1026</v>
      </c>
      <c r="C49" s="182" t="s">
        <v>1027</v>
      </c>
      <c r="D49" s="174" t="s">
        <v>296</v>
      </c>
      <c r="E49" s="175">
        <v>21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5">
        <v>0</v>
      </c>
      <c r="O49" s="175">
        <f>ROUND(E49*N49,2)</f>
        <v>0</v>
      </c>
      <c r="P49" s="175">
        <v>0</v>
      </c>
      <c r="Q49" s="175">
        <f>ROUND(E49*P49,2)</f>
        <v>0</v>
      </c>
      <c r="R49" s="177"/>
      <c r="S49" s="177" t="s">
        <v>256</v>
      </c>
      <c r="T49" s="178" t="s">
        <v>257</v>
      </c>
      <c r="U49" s="158">
        <v>0</v>
      </c>
      <c r="V49" s="158">
        <f>ROUND(E49*U49,2)</f>
        <v>0</v>
      </c>
      <c r="W49" s="158"/>
      <c r="X49" s="158" t="s">
        <v>564</v>
      </c>
      <c r="Y49" s="158" t="s">
        <v>195</v>
      </c>
      <c r="Z49" s="147"/>
      <c r="AA49" s="147"/>
      <c r="AB49" s="147"/>
      <c r="AC49" s="147"/>
      <c r="AD49" s="147"/>
      <c r="AE49" s="147"/>
      <c r="AF49" s="147"/>
      <c r="AG49" s="147" t="s">
        <v>698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49"/>
      <c r="D50" s="250"/>
      <c r="E50" s="250"/>
      <c r="F50" s="250"/>
      <c r="G50" s="250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201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2">
        <v>22</v>
      </c>
      <c r="B51" s="173" t="s">
        <v>1028</v>
      </c>
      <c r="C51" s="182" t="s">
        <v>1029</v>
      </c>
      <c r="D51" s="174" t="s">
        <v>296</v>
      </c>
      <c r="E51" s="175">
        <v>63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5">
        <v>0</v>
      </c>
      <c r="O51" s="175">
        <f>ROUND(E51*N51,2)</f>
        <v>0</v>
      </c>
      <c r="P51" s="175">
        <v>0</v>
      </c>
      <c r="Q51" s="175">
        <f>ROUND(E51*P51,2)</f>
        <v>0</v>
      </c>
      <c r="R51" s="177"/>
      <c r="S51" s="177" t="s">
        <v>256</v>
      </c>
      <c r="T51" s="178" t="s">
        <v>257</v>
      </c>
      <c r="U51" s="158">
        <v>0</v>
      </c>
      <c r="V51" s="158">
        <f>ROUND(E51*U51,2)</f>
        <v>0</v>
      </c>
      <c r="W51" s="158"/>
      <c r="X51" s="158" t="s">
        <v>564</v>
      </c>
      <c r="Y51" s="158" t="s">
        <v>195</v>
      </c>
      <c r="Z51" s="147"/>
      <c r="AA51" s="147"/>
      <c r="AB51" s="147"/>
      <c r="AC51" s="147"/>
      <c r="AD51" s="147"/>
      <c r="AE51" s="147"/>
      <c r="AF51" s="147"/>
      <c r="AG51" s="147" t="s">
        <v>698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49"/>
      <c r="D52" s="250"/>
      <c r="E52" s="250"/>
      <c r="F52" s="250"/>
      <c r="G52" s="250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201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2">
        <v>23</v>
      </c>
      <c r="B53" s="173" t="s">
        <v>1030</v>
      </c>
      <c r="C53" s="182" t="s">
        <v>1031</v>
      </c>
      <c r="D53" s="174" t="s">
        <v>296</v>
      </c>
      <c r="E53" s="175">
        <v>2</v>
      </c>
      <c r="F53" s="176"/>
      <c r="G53" s="177">
        <f>ROUND(E53*F53,2)</f>
        <v>0</v>
      </c>
      <c r="H53" s="176"/>
      <c r="I53" s="177">
        <f>ROUND(E53*H53,2)</f>
        <v>0</v>
      </c>
      <c r="J53" s="176"/>
      <c r="K53" s="177">
        <f>ROUND(E53*J53,2)</f>
        <v>0</v>
      </c>
      <c r="L53" s="177">
        <v>21</v>
      </c>
      <c r="M53" s="177">
        <f>G53*(1+L53/100)</f>
        <v>0</v>
      </c>
      <c r="N53" s="175">
        <v>0</v>
      </c>
      <c r="O53" s="175">
        <f>ROUND(E53*N53,2)</f>
        <v>0</v>
      </c>
      <c r="P53" s="175">
        <v>0</v>
      </c>
      <c r="Q53" s="175">
        <f>ROUND(E53*P53,2)</f>
        <v>0</v>
      </c>
      <c r="R53" s="177"/>
      <c r="S53" s="177" t="s">
        <v>256</v>
      </c>
      <c r="T53" s="178" t="s">
        <v>257</v>
      </c>
      <c r="U53" s="158">
        <v>0</v>
      </c>
      <c r="V53" s="158">
        <f>ROUND(E53*U53,2)</f>
        <v>0</v>
      </c>
      <c r="W53" s="158"/>
      <c r="X53" s="158" t="s">
        <v>564</v>
      </c>
      <c r="Y53" s="158" t="s">
        <v>195</v>
      </c>
      <c r="Z53" s="147"/>
      <c r="AA53" s="147"/>
      <c r="AB53" s="147"/>
      <c r="AC53" s="147"/>
      <c r="AD53" s="147"/>
      <c r="AE53" s="147"/>
      <c r="AF53" s="147"/>
      <c r="AG53" s="147" t="s">
        <v>698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49"/>
      <c r="D54" s="250"/>
      <c r="E54" s="250"/>
      <c r="F54" s="250"/>
      <c r="G54" s="250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65" t="s">
        <v>187</v>
      </c>
      <c r="B55" s="166" t="s">
        <v>151</v>
      </c>
      <c r="C55" s="181" t="s">
        <v>152</v>
      </c>
      <c r="D55" s="167"/>
      <c r="E55" s="168"/>
      <c r="F55" s="169"/>
      <c r="G55" s="169">
        <f>SUMIF(AG56:AG95,"&lt;&gt;NOR",G56:G95)</f>
        <v>0</v>
      </c>
      <c r="H55" s="169"/>
      <c r="I55" s="169">
        <f>SUM(I56:I95)</f>
        <v>0</v>
      </c>
      <c r="J55" s="169"/>
      <c r="K55" s="169">
        <f>SUM(K56:K95)</f>
        <v>0</v>
      </c>
      <c r="L55" s="169"/>
      <c r="M55" s="169">
        <f>SUM(M56:M95)</f>
        <v>0</v>
      </c>
      <c r="N55" s="168"/>
      <c r="O55" s="168">
        <f>SUM(O56:O95)</f>
        <v>0</v>
      </c>
      <c r="P55" s="168"/>
      <c r="Q55" s="168">
        <f>SUM(Q56:Q95)</f>
        <v>0</v>
      </c>
      <c r="R55" s="169"/>
      <c r="S55" s="169"/>
      <c r="T55" s="170"/>
      <c r="U55" s="164"/>
      <c r="V55" s="164">
        <f>SUM(V56:V95)</f>
        <v>0</v>
      </c>
      <c r="W55" s="164"/>
      <c r="X55" s="164"/>
      <c r="Y55" s="164"/>
      <c r="AG55" t="s">
        <v>188</v>
      </c>
    </row>
    <row r="56" spans="1:60" outlineLevel="1" x14ac:dyDescent="0.2">
      <c r="A56" s="172">
        <v>24</v>
      </c>
      <c r="B56" s="173" t="s">
        <v>1032</v>
      </c>
      <c r="C56" s="182" t="s">
        <v>1033</v>
      </c>
      <c r="D56" s="174" t="s">
        <v>1034</v>
      </c>
      <c r="E56" s="175">
        <v>1</v>
      </c>
      <c r="F56" s="176"/>
      <c r="G56" s="177">
        <f>ROUND(E56*F56,2)</f>
        <v>0</v>
      </c>
      <c r="H56" s="176"/>
      <c r="I56" s="177">
        <f>ROUND(E56*H56,2)</f>
        <v>0</v>
      </c>
      <c r="J56" s="176"/>
      <c r="K56" s="177">
        <f>ROUND(E56*J56,2)</f>
        <v>0</v>
      </c>
      <c r="L56" s="177">
        <v>21</v>
      </c>
      <c r="M56" s="177">
        <f>G56*(1+L56/100)</f>
        <v>0</v>
      </c>
      <c r="N56" s="175">
        <v>0</v>
      </c>
      <c r="O56" s="175">
        <f>ROUND(E56*N56,2)</f>
        <v>0</v>
      </c>
      <c r="P56" s="175">
        <v>0</v>
      </c>
      <c r="Q56" s="175">
        <f>ROUND(E56*P56,2)</f>
        <v>0</v>
      </c>
      <c r="R56" s="177"/>
      <c r="S56" s="177" t="s">
        <v>256</v>
      </c>
      <c r="T56" s="178" t="s">
        <v>257</v>
      </c>
      <c r="U56" s="158">
        <v>0</v>
      </c>
      <c r="V56" s="158">
        <f>ROUND(E56*U56,2)</f>
        <v>0</v>
      </c>
      <c r="W56" s="158"/>
      <c r="X56" s="158" t="s">
        <v>194</v>
      </c>
      <c r="Y56" s="158" t="s">
        <v>195</v>
      </c>
      <c r="Z56" s="147"/>
      <c r="AA56" s="147"/>
      <c r="AB56" s="147"/>
      <c r="AC56" s="147"/>
      <c r="AD56" s="147"/>
      <c r="AE56" s="147"/>
      <c r="AF56" s="147"/>
      <c r="AG56" s="147" t="s">
        <v>560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9"/>
      <c r="D57" s="250"/>
      <c r="E57" s="250"/>
      <c r="F57" s="250"/>
      <c r="G57" s="250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201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2">
        <v>25</v>
      </c>
      <c r="B58" s="173" t="s">
        <v>1035</v>
      </c>
      <c r="C58" s="182" t="s">
        <v>1036</v>
      </c>
      <c r="D58" s="174" t="s">
        <v>446</v>
      </c>
      <c r="E58" s="175">
        <v>100</v>
      </c>
      <c r="F58" s="176"/>
      <c r="G58" s="177">
        <f>ROUND(E58*F58,2)</f>
        <v>0</v>
      </c>
      <c r="H58" s="176"/>
      <c r="I58" s="177">
        <f>ROUND(E58*H58,2)</f>
        <v>0</v>
      </c>
      <c r="J58" s="176"/>
      <c r="K58" s="177">
        <f>ROUND(E58*J58,2)</f>
        <v>0</v>
      </c>
      <c r="L58" s="177">
        <v>21</v>
      </c>
      <c r="M58" s="177">
        <f>G58*(1+L58/100)</f>
        <v>0</v>
      </c>
      <c r="N58" s="175">
        <v>0</v>
      </c>
      <c r="O58" s="175">
        <f>ROUND(E58*N58,2)</f>
        <v>0</v>
      </c>
      <c r="P58" s="175">
        <v>0</v>
      </c>
      <c r="Q58" s="175">
        <f>ROUND(E58*P58,2)</f>
        <v>0</v>
      </c>
      <c r="R58" s="177"/>
      <c r="S58" s="177" t="s">
        <v>256</v>
      </c>
      <c r="T58" s="178" t="s">
        <v>257</v>
      </c>
      <c r="U58" s="158">
        <v>0</v>
      </c>
      <c r="V58" s="158">
        <f>ROUND(E58*U58,2)</f>
        <v>0</v>
      </c>
      <c r="W58" s="158"/>
      <c r="X58" s="158" t="s">
        <v>564</v>
      </c>
      <c r="Y58" s="158" t="s">
        <v>195</v>
      </c>
      <c r="Z58" s="147"/>
      <c r="AA58" s="147"/>
      <c r="AB58" s="147"/>
      <c r="AC58" s="147"/>
      <c r="AD58" s="147"/>
      <c r="AE58" s="147"/>
      <c r="AF58" s="147"/>
      <c r="AG58" s="147" t="s">
        <v>698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49"/>
      <c r="D59" s="250"/>
      <c r="E59" s="250"/>
      <c r="F59" s="250"/>
      <c r="G59" s="250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201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2">
        <v>26</v>
      </c>
      <c r="B60" s="173" t="s">
        <v>1037</v>
      </c>
      <c r="C60" s="182" t="s">
        <v>1038</v>
      </c>
      <c r="D60" s="174" t="s">
        <v>446</v>
      </c>
      <c r="E60" s="175">
        <v>200</v>
      </c>
      <c r="F60" s="176"/>
      <c r="G60" s="177">
        <f>ROUND(E60*F60,2)</f>
        <v>0</v>
      </c>
      <c r="H60" s="176"/>
      <c r="I60" s="177">
        <f>ROUND(E60*H60,2)</f>
        <v>0</v>
      </c>
      <c r="J60" s="176"/>
      <c r="K60" s="177">
        <f>ROUND(E60*J60,2)</f>
        <v>0</v>
      </c>
      <c r="L60" s="177">
        <v>21</v>
      </c>
      <c r="M60" s="177">
        <f>G60*(1+L60/100)</f>
        <v>0</v>
      </c>
      <c r="N60" s="175">
        <v>0</v>
      </c>
      <c r="O60" s="175">
        <f>ROUND(E60*N60,2)</f>
        <v>0</v>
      </c>
      <c r="P60" s="175">
        <v>0</v>
      </c>
      <c r="Q60" s="175">
        <f>ROUND(E60*P60,2)</f>
        <v>0</v>
      </c>
      <c r="R60" s="177"/>
      <c r="S60" s="177" t="s">
        <v>256</v>
      </c>
      <c r="T60" s="178" t="s">
        <v>257</v>
      </c>
      <c r="U60" s="158">
        <v>0</v>
      </c>
      <c r="V60" s="158">
        <f>ROUND(E60*U60,2)</f>
        <v>0</v>
      </c>
      <c r="W60" s="158"/>
      <c r="X60" s="158" t="s">
        <v>564</v>
      </c>
      <c r="Y60" s="158" t="s">
        <v>195</v>
      </c>
      <c r="Z60" s="147"/>
      <c r="AA60" s="147"/>
      <c r="AB60" s="147"/>
      <c r="AC60" s="147"/>
      <c r="AD60" s="147"/>
      <c r="AE60" s="147"/>
      <c r="AF60" s="147"/>
      <c r="AG60" s="147" t="s">
        <v>698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49"/>
      <c r="D61" s="250"/>
      <c r="E61" s="250"/>
      <c r="F61" s="250"/>
      <c r="G61" s="250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201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2">
        <v>27</v>
      </c>
      <c r="B62" s="173" t="s">
        <v>1039</v>
      </c>
      <c r="C62" s="182" t="s">
        <v>1040</v>
      </c>
      <c r="D62" s="174" t="s">
        <v>446</v>
      </c>
      <c r="E62" s="175">
        <v>100</v>
      </c>
      <c r="F62" s="176"/>
      <c r="G62" s="177">
        <f>ROUND(E62*F62,2)</f>
        <v>0</v>
      </c>
      <c r="H62" s="176"/>
      <c r="I62" s="177">
        <f>ROUND(E62*H62,2)</f>
        <v>0</v>
      </c>
      <c r="J62" s="176"/>
      <c r="K62" s="177">
        <f>ROUND(E62*J62,2)</f>
        <v>0</v>
      </c>
      <c r="L62" s="177">
        <v>21</v>
      </c>
      <c r="M62" s="177">
        <f>G62*(1+L62/100)</f>
        <v>0</v>
      </c>
      <c r="N62" s="175">
        <v>0</v>
      </c>
      <c r="O62" s="175">
        <f>ROUND(E62*N62,2)</f>
        <v>0</v>
      </c>
      <c r="P62" s="175">
        <v>0</v>
      </c>
      <c r="Q62" s="175">
        <f>ROUND(E62*P62,2)</f>
        <v>0</v>
      </c>
      <c r="R62" s="177"/>
      <c r="S62" s="177" t="s">
        <v>256</v>
      </c>
      <c r="T62" s="178" t="s">
        <v>257</v>
      </c>
      <c r="U62" s="158">
        <v>0</v>
      </c>
      <c r="V62" s="158">
        <f>ROUND(E62*U62,2)</f>
        <v>0</v>
      </c>
      <c r="W62" s="158"/>
      <c r="X62" s="158" t="s">
        <v>564</v>
      </c>
      <c r="Y62" s="158" t="s">
        <v>195</v>
      </c>
      <c r="Z62" s="147"/>
      <c r="AA62" s="147"/>
      <c r="AB62" s="147"/>
      <c r="AC62" s="147"/>
      <c r="AD62" s="147"/>
      <c r="AE62" s="147"/>
      <c r="AF62" s="147"/>
      <c r="AG62" s="147" t="s">
        <v>698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249"/>
      <c r="D63" s="250"/>
      <c r="E63" s="250"/>
      <c r="F63" s="250"/>
      <c r="G63" s="250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201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72">
        <v>28</v>
      </c>
      <c r="B64" s="173" t="s">
        <v>1041</v>
      </c>
      <c r="C64" s="182" t="s">
        <v>1042</v>
      </c>
      <c r="D64" s="174" t="s">
        <v>446</v>
      </c>
      <c r="E64" s="175">
        <v>200</v>
      </c>
      <c r="F64" s="176"/>
      <c r="G64" s="177">
        <f>ROUND(E64*F64,2)</f>
        <v>0</v>
      </c>
      <c r="H64" s="176"/>
      <c r="I64" s="177">
        <f>ROUND(E64*H64,2)</f>
        <v>0</v>
      </c>
      <c r="J64" s="176"/>
      <c r="K64" s="177">
        <f>ROUND(E64*J64,2)</f>
        <v>0</v>
      </c>
      <c r="L64" s="177">
        <v>21</v>
      </c>
      <c r="M64" s="177">
        <f>G64*(1+L64/100)</f>
        <v>0</v>
      </c>
      <c r="N64" s="175">
        <v>0</v>
      </c>
      <c r="O64" s="175">
        <f>ROUND(E64*N64,2)</f>
        <v>0</v>
      </c>
      <c r="P64" s="175">
        <v>0</v>
      </c>
      <c r="Q64" s="175">
        <f>ROUND(E64*P64,2)</f>
        <v>0</v>
      </c>
      <c r="R64" s="177"/>
      <c r="S64" s="177" t="s">
        <v>256</v>
      </c>
      <c r="T64" s="178" t="s">
        <v>257</v>
      </c>
      <c r="U64" s="158">
        <v>0</v>
      </c>
      <c r="V64" s="158">
        <f>ROUND(E64*U64,2)</f>
        <v>0</v>
      </c>
      <c r="W64" s="158"/>
      <c r="X64" s="158" t="s">
        <v>564</v>
      </c>
      <c r="Y64" s="158" t="s">
        <v>195</v>
      </c>
      <c r="Z64" s="147"/>
      <c r="AA64" s="147"/>
      <c r="AB64" s="147"/>
      <c r="AC64" s="147"/>
      <c r="AD64" s="147"/>
      <c r="AE64" s="147"/>
      <c r="AF64" s="147"/>
      <c r="AG64" s="147" t="s">
        <v>698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49"/>
      <c r="D65" s="250"/>
      <c r="E65" s="250"/>
      <c r="F65" s="250"/>
      <c r="G65" s="250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201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2">
        <v>29</v>
      </c>
      <c r="B66" s="173" t="s">
        <v>1043</v>
      </c>
      <c r="C66" s="182" t="s">
        <v>1044</v>
      </c>
      <c r="D66" s="174" t="s">
        <v>446</v>
      </c>
      <c r="E66" s="175">
        <v>100</v>
      </c>
      <c r="F66" s="176"/>
      <c r="G66" s="177">
        <f>ROUND(E66*F66,2)</f>
        <v>0</v>
      </c>
      <c r="H66" s="176"/>
      <c r="I66" s="177">
        <f>ROUND(E66*H66,2)</f>
        <v>0</v>
      </c>
      <c r="J66" s="176"/>
      <c r="K66" s="177">
        <f>ROUND(E66*J66,2)</f>
        <v>0</v>
      </c>
      <c r="L66" s="177">
        <v>21</v>
      </c>
      <c r="M66" s="177">
        <f>G66*(1+L66/100)</f>
        <v>0</v>
      </c>
      <c r="N66" s="175">
        <v>0</v>
      </c>
      <c r="O66" s="175">
        <f>ROUND(E66*N66,2)</f>
        <v>0</v>
      </c>
      <c r="P66" s="175">
        <v>0</v>
      </c>
      <c r="Q66" s="175">
        <f>ROUND(E66*P66,2)</f>
        <v>0</v>
      </c>
      <c r="R66" s="177"/>
      <c r="S66" s="177" t="s">
        <v>256</v>
      </c>
      <c r="T66" s="178" t="s">
        <v>257</v>
      </c>
      <c r="U66" s="158">
        <v>0</v>
      </c>
      <c r="V66" s="158">
        <f>ROUND(E66*U66,2)</f>
        <v>0</v>
      </c>
      <c r="W66" s="158"/>
      <c r="X66" s="158" t="s">
        <v>564</v>
      </c>
      <c r="Y66" s="158" t="s">
        <v>195</v>
      </c>
      <c r="Z66" s="147"/>
      <c r="AA66" s="147"/>
      <c r="AB66" s="147"/>
      <c r="AC66" s="147"/>
      <c r="AD66" s="147"/>
      <c r="AE66" s="147"/>
      <c r="AF66" s="147"/>
      <c r="AG66" s="147" t="s">
        <v>698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49"/>
      <c r="D67" s="250"/>
      <c r="E67" s="250"/>
      <c r="F67" s="250"/>
      <c r="G67" s="250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201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2">
        <v>30</v>
      </c>
      <c r="B68" s="173" t="s">
        <v>1045</v>
      </c>
      <c r="C68" s="182" t="s">
        <v>1046</v>
      </c>
      <c r="D68" s="174" t="s">
        <v>446</v>
      </c>
      <c r="E68" s="175">
        <v>45</v>
      </c>
      <c r="F68" s="176"/>
      <c r="G68" s="177">
        <f>ROUND(E68*F68,2)</f>
        <v>0</v>
      </c>
      <c r="H68" s="176"/>
      <c r="I68" s="177">
        <f>ROUND(E68*H68,2)</f>
        <v>0</v>
      </c>
      <c r="J68" s="176"/>
      <c r="K68" s="177">
        <f>ROUND(E68*J68,2)</f>
        <v>0</v>
      </c>
      <c r="L68" s="177">
        <v>21</v>
      </c>
      <c r="M68" s="177">
        <f>G68*(1+L68/100)</f>
        <v>0</v>
      </c>
      <c r="N68" s="175">
        <v>0</v>
      </c>
      <c r="O68" s="175">
        <f>ROUND(E68*N68,2)</f>
        <v>0</v>
      </c>
      <c r="P68" s="175">
        <v>0</v>
      </c>
      <c r="Q68" s="175">
        <f>ROUND(E68*P68,2)</f>
        <v>0</v>
      </c>
      <c r="R68" s="177"/>
      <c r="S68" s="177" t="s">
        <v>256</v>
      </c>
      <c r="T68" s="178" t="s">
        <v>257</v>
      </c>
      <c r="U68" s="158">
        <v>0</v>
      </c>
      <c r="V68" s="158">
        <f>ROUND(E68*U68,2)</f>
        <v>0</v>
      </c>
      <c r="W68" s="158"/>
      <c r="X68" s="158" t="s">
        <v>564</v>
      </c>
      <c r="Y68" s="158" t="s">
        <v>195</v>
      </c>
      <c r="Z68" s="147"/>
      <c r="AA68" s="147"/>
      <c r="AB68" s="147"/>
      <c r="AC68" s="147"/>
      <c r="AD68" s="147"/>
      <c r="AE68" s="147"/>
      <c r="AF68" s="147"/>
      <c r="AG68" s="147" t="s">
        <v>698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49"/>
      <c r="D69" s="250"/>
      <c r="E69" s="250"/>
      <c r="F69" s="250"/>
      <c r="G69" s="250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201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2">
        <v>31</v>
      </c>
      <c r="B70" s="173" t="s">
        <v>1047</v>
      </c>
      <c r="C70" s="182" t="s">
        <v>1048</v>
      </c>
      <c r="D70" s="174" t="s">
        <v>446</v>
      </c>
      <c r="E70" s="175">
        <v>90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21</v>
      </c>
      <c r="M70" s="177">
        <f>G70*(1+L70/100)</f>
        <v>0</v>
      </c>
      <c r="N70" s="175">
        <v>0</v>
      </c>
      <c r="O70" s="175">
        <f>ROUND(E70*N70,2)</f>
        <v>0</v>
      </c>
      <c r="P70" s="175">
        <v>0</v>
      </c>
      <c r="Q70" s="175">
        <f>ROUND(E70*P70,2)</f>
        <v>0</v>
      </c>
      <c r="R70" s="177"/>
      <c r="S70" s="177" t="s">
        <v>256</v>
      </c>
      <c r="T70" s="178" t="s">
        <v>257</v>
      </c>
      <c r="U70" s="158">
        <v>0</v>
      </c>
      <c r="V70" s="158">
        <f>ROUND(E70*U70,2)</f>
        <v>0</v>
      </c>
      <c r="W70" s="158"/>
      <c r="X70" s="158" t="s">
        <v>564</v>
      </c>
      <c r="Y70" s="158" t="s">
        <v>195</v>
      </c>
      <c r="Z70" s="147"/>
      <c r="AA70" s="147"/>
      <c r="AB70" s="147"/>
      <c r="AC70" s="147"/>
      <c r="AD70" s="147"/>
      <c r="AE70" s="147"/>
      <c r="AF70" s="147"/>
      <c r="AG70" s="147" t="s">
        <v>698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49"/>
      <c r="D71" s="250"/>
      <c r="E71" s="250"/>
      <c r="F71" s="250"/>
      <c r="G71" s="250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201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2">
        <v>32</v>
      </c>
      <c r="B72" s="173" t="s">
        <v>1049</v>
      </c>
      <c r="C72" s="182" t="s">
        <v>1050</v>
      </c>
      <c r="D72" s="174" t="s">
        <v>446</v>
      </c>
      <c r="E72" s="175">
        <v>250</v>
      </c>
      <c r="F72" s="176"/>
      <c r="G72" s="177">
        <f>ROUND(E72*F72,2)</f>
        <v>0</v>
      </c>
      <c r="H72" s="176"/>
      <c r="I72" s="177">
        <f>ROUND(E72*H72,2)</f>
        <v>0</v>
      </c>
      <c r="J72" s="176"/>
      <c r="K72" s="177">
        <f>ROUND(E72*J72,2)</f>
        <v>0</v>
      </c>
      <c r="L72" s="177">
        <v>21</v>
      </c>
      <c r="M72" s="177">
        <f>G72*(1+L72/100)</f>
        <v>0</v>
      </c>
      <c r="N72" s="175">
        <v>0</v>
      </c>
      <c r="O72" s="175">
        <f>ROUND(E72*N72,2)</f>
        <v>0</v>
      </c>
      <c r="P72" s="175">
        <v>0</v>
      </c>
      <c r="Q72" s="175">
        <f>ROUND(E72*P72,2)</f>
        <v>0</v>
      </c>
      <c r="R72" s="177"/>
      <c r="S72" s="177" t="s">
        <v>256</v>
      </c>
      <c r="T72" s="178" t="s">
        <v>257</v>
      </c>
      <c r="U72" s="158">
        <v>0</v>
      </c>
      <c r="V72" s="158">
        <f>ROUND(E72*U72,2)</f>
        <v>0</v>
      </c>
      <c r="W72" s="158"/>
      <c r="X72" s="158" t="s">
        <v>564</v>
      </c>
      <c r="Y72" s="158" t="s">
        <v>195</v>
      </c>
      <c r="Z72" s="147"/>
      <c r="AA72" s="147"/>
      <c r="AB72" s="147"/>
      <c r="AC72" s="147"/>
      <c r="AD72" s="147"/>
      <c r="AE72" s="147"/>
      <c r="AF72" s="147"/>
      <c r="AG72" s="147" t="s">
        <v>698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49"/>
      <c r="D73" s="250"/>
      <c r="E73" s="250"/>
      <c r="F73" s="250"/>
      <c r="G73" s="250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201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2">
        <v>33</v>
      </c>
      <c r="B74" s="173" t="s">
        <v>1051</v>
      </c>
      <c r="C74" s="182" t="s">
        <v>1052</v>
      </c>
      <c r="D74" s="174" t="s">
        <v>1034</v>
      </c>
      <c r="E74" s="175">
        <v>1</v>
      </c>
      <c r="F74" s="176"/>
      <c r="G74" s="177">
        <f>ROUND(E74*F74,2)</f>
        <v>0</v>
      </c>
      <c r="H74" s="176"/>
      <c r="I74" s="177">
        <f>ROUND(E74*H74,2)</f>
        <v>0</v>
      </c>
      <c r="J74" s="176"/>
      <c r="K74" s="177">
        <f>ROUND(E74*J74,2)</f>
        <v>0</v>
      </c>
      <c r="L74" s="177">
        <v>21</v>
      </c>
      <c r="M74" s="177">
        <f>G74*(1+L74/100)</f>
        <v>0</v>
      </c>
      <c r="N74" s="175">
        <v>0</v>
      </c>
      <c r="O74" s="175">
        <f>ROUND(E74*N74,2)</f>
        <v>0</v>
      </c>
      <c r="P74" s="175">
        <v>0</v>
      </c>
      <c r="Q74" s="175">
        <f>ROUND(E74*P74,2)</f>
        <v>0</v>
      </c>
      <c r="R74" s="177"/>
      <c r="S74" s="177" t="s">
        <v>256</v>
      </c>
      <c r="T74" s="178" t="s">
        <v>257</v>
      </c>
      <c r="U74" s="158">
        <v>0</v>
      </c>
      <c r="V74" s="158">
        <f>ROUND(E74*U74,2)</f>
        <v>0</v>
      </c>
      <c r="W74" s="158"/>
      <c r="X74" s="158" t="s">
        <v>194</v>
      </c>
      <c r="Y74" s="158" t="s">
        <v>195</v>
      </c>
      <c r="Z74" s="147"/>
      <c r="AA74" s="147"/>
      <c r="AB74" s="147"/>
      <c r="AC74" s="147"/>
      <c r="AD74" s="147"/>
      <c r="AE74" s="147"/>
      <c r="AF74" s="147"/>
      <c r="AG74" s="147" t="s">
        <v>560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49"/>
      <c r="D75" s="250"/>
      <c r="E75" s="250"/>
      <c r="F75" s="250"/>
      <c r="G75" s="250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201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2">
        <v>34</v>
      </c>
      <c r="B76" s="173" t="s">
        <v>1053</v>
      </c>
      <c r="C76" s="182" t="s">
        <v>1054</v>
      </c>
      <c r="D76" s="174" t="s">
        <v>1034</v>
      </c>
      <c r="E76" s="175">
        <v>1</v>
      </c>
      <c r="F76" s="176"/>
      <c r="G76" s="177">
        <f>ROUND(E76*F76,2)</f>
        <v>0</v>
      </c>
      <c r="H76" s="176"/>
      <c r="I76" s="177">
        <f>ROUND(E76*H76,2)</f>
        <v>0</v>
      </c>
      <c r="J76" s="176"/>
      <c r="K76" s="177">
        <f>ROUND(E76*J76,2)</f>
        <v>0</v>
      </c>
      <c r="L76" s="177">
        <v>21</v>
      </c>
      <c r="M76" s="177">
        <f>G76*(1+L76/100)</f>
        <v>0</v>
      </c>
      <c r="N76" s="175">
        <v>0</v>
      </c>
      <c r="O76" s="175">
        <f>ROUND(E76*N76,2)</f>
        <v>0</v>
      </c>
      <c r="P76" s="175">
        <v>0</v>
      </c>
      <c r="Q76" s="175">
        <f>ROUND(E76*P76,2)</f>
        <v>0</v>
      </c>
      <c r="R76" s="177"/>
      <c r="S76" s="177" t="s">
        <v>256</v>
      </c>
      <c r="T76" s="178" t="s">
        <v>257</v>
      </c>
      <c r="U76" s="158">
        <v>0</v>
      </c>
      <c r="V76" s="158">
        <f>ROUND(E76*U76,2)</f>
        <v>0</v>
      </c>
      <c r="W76" s="158"/>
      <c r="X76" s="158" t="s">
        <v>564</v>
      </c>
      <c r="Y76" s="158" t="s">
        <v>195</v>
      </c>
      <c r="Z76" s="147"/>
      <c r="AA76" s="147"/>
      <c r="AB76" s="147"/>
      <c r="AC76" s="147"/>
      <c r="AD76" s="147"/>
      <c r="AE76" s="147"/>
      <c r="AF76" s="147"/>
      <c r="AG76" s="147" t="s">
        <v>698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249"/>
      <c r="D77" s="250"/>
      <c r="E77" s="250"/>
      <c r="F77" s="250"/>
      <c r="G77" s="250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201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2">
        <v>35</v>
      </c>
      <c r="B78" s="173" t="s">
        <v>1055</v>
      </c>
      <c r="C78" s="182" t="s">
        <v>1056</v>
      </c>
      <c r="D78" s="174" t="s">
        <v>446</v>
      </c>
      <c r="E78" s="175">
        <v>1250</v>
      </c>
      <c r="F78" s="176"/>
      <c r="G78" s="177">
        <f>ROUND(E78*F78,2)</f>
        <v>0</v>
      </c>
      <c r="H78" s="176"/>
      <c r="I78" s="177">
        <f>ROUND(E78*H78,2)</f>
        <v>0</v>
      </c>
      <c r="J78" s="176"/>
      <c r="K78" s="177">
        <f>ROUND(E78*J78,2)</f>
        <v>0</v>
      </c>
      <c r="L78" s="177">
        <v>21</v>
      </c>
      <c r="M78" s="177">
        <f>G78*(1+L78/100)</f>
        <v>0</v>
      </c>
      <c r="N78" s="175">
        <v>0</v>
      </c>
      <c r="O78" s="175">
        <f>ROUND(E78*N78,2)</f>
        <v>0</v>
      </c>
      <c r="P78" s="175">
        <v>0</v>
      </c>
      <c r="Q78" s="175">
        <f>ROUND(E78*P78,2)</f>
        <v>0</v>
      </c>
      <c r="R78" s="177"/>
      <c r="S78" s="177" t="s">
        <v>256</v>
      </c>
      <c r="T78" s="178" t="s">
        <v>257</v>
      </c>
      <c r="U78" s="158">
        <v>0</v>
      </c>
      <c r="V78" s="158">
        <f>ROUND(E78*U78,2)</f>
        <v>0</v>
      </c>
      <c r="W78" s="158"/>
      <c r="X78" s="158" t="s">
        <v>564</v>
      </c>
      <c r="Y78" s="158" t="s">
        <v>195</v>
      </c>
      <c r="Z78" s="147"/>
      <c r="AA78" s="147"/>
      <c r="AB78" s="147"/>
      <c r="AC78" s="147"/>
      <c r="AD78" s="147"/>
      <c r="AE78" s="147"/>
      <c r="AF78" s="147"/>
      <c r="AG78" s="147" t="s">
        <v>698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249"/>
      <c r="D79" s="250"/>
      <c r="E79" s="250"/>
      <c r="F79" s="250"/>
      <c r="G79" s="250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201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2">
        <v>36</v>
      </c>
      <c r="B80" s="173" t="s">
        <v>1057</v>
      </c>
      <c r="C80" s="182" t="s">
        <v>1058</v>
      </c>
      <c r="D80" s="174" t="s">
        <v>446</v>
      </c>
      <c r="E80" s="175">
        <v>175</v>
      </c>
      <c r="F80" s="176"/>
      <c r="G80" s="177">
        <f>ROUND(E80*F80,2)</f>
        <v>0</v>
      </c>
      <c r="H80" s="176"/>
      <c r="I80" s="177">
        <f>ROUND(E80*H80,2)</f>
        <v>0</v>
      </c>
      <c r="J80" s="176"/>
      <c r="K80" s="177">
        <f>ROUND(E80*J80,2)</f>
        <v>0</v>
      </c>
      <c r="L80" s="177">
        <v>21</v>
      </c>
      <c r="M80" s="177">
        <f>G80*(1+L80/100)</f>
        <v>0</v>
      </c>
      <c r="N80" s="175">
        <v>0</v>
      </c>
      <c r="O80" s="175">
        <f>ROUND(E80*N80,2)</f>
        <v>0</v>
      </c>
      <c r="P80" s="175">
        <v>0</v>
      </c>
      <c r="Q80" s="175">
        <f>ROUND(E80*P80,2)</f>
        <v>0</v>
      </c>
      <c r="R80" s="177"/>
      <c r="S80" s="177" t="s">
        <v>256</v>
      </c>
      <c r="T80" s="178" t="s">
        <v>257</v>
      </c>
      <c r="U80" s="158">
        <v>0</v>
      </c>
      <c r="V80" s="158">
        <f>ROUND(E80*U80,2)</f>
        <v>0</v>
      </c>
      <c r="W80" s="158"/>
      <c r="X80" s="158" t="s">
        <v>564</v>
      </c>
      <c r="Y80" s="158" t="s">
        <v>195</v>
      </c>
      <c r="Z80" s="147"/>
      <c r="AA80" s="147"/>
      <c r="AB80" s="147"/>
      <c r="AC80" s="147"/>
      <c r="AD80" s="147"/>
      <c r="AE80" s="147"/>
      <c r="AF80" s="147"/>
      <c r="AG80" s="147" t="s">
        <v>698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49"/>
      <c r="D81" s="250"/>
      <c r="E81" s="250"/>
      <c r="F81" s="250"/>
      <c r="G81" s="250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2">
        <v>37</v>
      </c>
      <c r="B82" s="173" t="s">
        <v>1059</v>
      </c>
      <c r="C82" s="182" t="s">
        <v>1060</v>
      </c>
      <c r="D82" s="174" t="s">
        <v>446</v>
      </c>
      <c r="E82" s="175">
        <v>250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21</v>
      </c>
      <c r="M82" s="177">
        <f>G82*(1+L82/100)</f>
        <v>0</v>
      </c>
      <c r="N82" s="175">
        <v>0</v>
      </c>
      <c r="O82" s="175">
        <f>ROUND(E82*N82,2)</f>
        <v>0</v>
      </c>
      <c r="P82" s="175">
        <v>0</v>
      </c>
      <c r="Q82" s="175">
        <f>ROUND(E82*P82,2)</f>
        <v>0</v>
      </c>
      <c r="R82" s="177"/>
      <c r="S82" s="177" t="s">
        <v>256</v>
      </c>
      <c r="T82" s="178" t="s">
        <v>257</v>
      </c>
      <c r="U82" s="158">
        <v>0</v>
      </c>
      <c r="V82" s="158">
        <f>ROUND(E82*U82,2)</f>
        <v>0</v>
      </c>
      <c r="W82" s="158"/>
      <c r="X82" s="158" t="s">
        <v>564</v>
      </c>
      <c r="Y82" s="158" t="s">
        <v>195</v>
      </c>
      <c r="Z82" s="147"/>
      <c r="AA82" s="147"/>
      <c r="AB82" s="147"/>
      <c r="AC82" s="147"/>
      <c r="AD82" s="147"/>
      <c r="AE82" s="147"/>
      <c r="AF82" s="147"/>
      <c r="AG82" s="147" t="s">
        <v>698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49"/>
      <c r="D83" s="250"/>
      <c r="E83" s="250"/>
      <c r="F83" s="250"/>
      <c r="G83" s="250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201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72">
        <v>38</v>
      </c>
      <c r="B84" s="173" t="s">
        <v>1061</v>
      </c>
      <c r="C84" s="182" t="s">
        <v>1062</v>
      </c>
      <c r="D84" s="174" t="s">
        <v>446</v>
      </c>
      <c r="E84" s="175">
        <v>150</v>
      </c>
      <c r="F84" s="176"/>
      <c r="G84" s="177">
        <f>ROUND(E84*F84,2)</f>
        <v>0</v>
      </c>
      <c r="H84" s="176"/>
      <c r="I84" s="177">
        <f>ROUND(E84*H84,2)</f>
        <v>0</v>
      </c>
      <c r="J84" s="176"/>
      <c r="K84" s="177">
        <f>ROUND(E84*J84,2)</f>
        <v>0</v>
      </c>
      <c r="L84" s="177">
        <v>21</v>
      </c>
      <c r="M84" s="177">
        <f>G84*(1+L84/100)</f>
        <v>0</v>
      </c>
      <c r="N84" s="175">
        <v>0</v>
      </c>
      <c r="O84" s="175">
        <f>ROUND(E84*N84,2)</f>
        <v>0</v>
      </c>
      <c r="P84" s="175">
        <v>0</v>
      </c>
      <c r="Q84" s="175">
        <f>ROUND(E84*P84,2)</f>
        <v>0</v>
      </c>
      <c r="R84" s="177"/>
      <c r="S84" s="177" t="s">
        <v>256</v>
      </c>
      <c r="T84" s="178" t="s">
        <v>257</v>
      </c>
      <c r="U84" s="158">
        <v>0</v>
      </c>
      <c r="V84" s="158">
        <f>ROUND(E84*U84,2)</f>
        <v>0</v>
      </c>
      <c r="W84" s="158"/>
      <c r="X84" s="158" t="s">
        <v>194</v>
      </c>
      <c r="Y84" s="158" t="s">
        <v>195</v>
      </c>
      <c r="Z84" s="147"/>
      <c r="AA84" s="147"/>
      <c r="AB84" s="147"/>
      <c r="AC84" s="147"/>
      <c r="AD84" s="147"/>
      <c r="AE84" s="147"/>
      <c r="AF84" s="147"/>
      <c r="AG84" s="147" t="s">
        <v>560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49"/>
      <c r="D85" s="250"/>
      <c r="E85" s="250"/>
      <c r="F85" s="250"/>
      <c r="G85" s="250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201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2">
        <v>39</v>
      </c>
      <c r="B86" s="173" t="s">
        <v>1063</v>
      </c>
      <c r="C86" s="182" t="s">
        <v>1064</v>
      </c>
      <c r="D86" s="174" t="s">
        <v>296</v>
      </c>
      <c r="E86" s="175">
        <v>1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21</v>
      </c>
      <c r="M86" s="177">
        <f>G86*(1+L86/100)</f>
        <v>0</v>
      </c>
      <c r="N86" s="175">
        <v>0</v>
      </c>
      <c r="O86" s="175">
        <f>ROUND(E86*N86,2)</f>
        <v>0</v>
      </c>
      <c r="P86" s="175">
        <v>0</v>
      </c>
      <c r="Q86" s="175">
        <f>ROUND(E86*P86,2)</f>
        <v>0</v>
      </c>
      <c r="R86" s="177"/>
      <c r="S86" s="177" t="s">
        <v>256</v>
      </c>
      <c r="T86" s="178" t="s">
        <v>257</v>
      </c>
      <c r="U86" s="158">
        <v>0</v>
      </c>
      <c r="V86" s="158">
        <f>ROUND(E86*U86,2)</f>
        <v>0</v>
      </c>
      <c r="W86" s="158"/>
      <c r="X86" s="158" t="s">
        <v>564</v>
      </c>
      <c r="Y86" s="158" t="s">
        <v>195</v>
      </c>
      <c r="Z86" s="147"/>
      <c r="AA86" s="147"/>
      <c r="AB86" s="147"/>
      <c r="AC86" s="147"/>
      <c r="AD86" s="147"/>
      <c r="AE86" s="147"/>
      <c r="AF86" s="147"/>
      <c r="AG86" s="147" t="s">
        <v>698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49"/>
      <c r="D87" s="250"/>
      <c r="E87" s="250"/>
      <c r="F87" s="250"/>
      <c r="G87" s="250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201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2">
        <v>40</v>
      </c>
      <c r="B88" s="173" t="s">
        <v>1065</v>
      </c>
      <c r="C88" s="182" t="s">
        <v>984</v>
      </c>
      <c r="D88" s="174" t="s">
        <v>1034</v>
      </c>
      <c r="E88" s="175">
        <v>1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21</v>
      </c>
      <c r="M88" s="177">
        <f>G88*(1+L88/100)</f>
        <v>0</v>
      </c>
      <c r="N88" s="175">
        <v>0</v>
      </c>
      <c r="O88" s="175">
        <f>ROUND(E88*N88,2)</f>
        <v>0</v>
      </c>
      <c r="P88" s="175">
        <v>0</v>
      </c>
      <c r="Q88" s="175">
        <f>ROUND(E88*P88,2)</f>
        <v>0</v>
      </c>
      <c r="R88" s="177"/>
      <c r="S88" s="177" t="s">
        <v>256</v>
      </c>
      <c r="T88" s="178" t="s">
        <v>257</v>
      </c>
      <c r="U88" s="158">
        <v>0</v>
      </c>
      <c r="V88" s="158">
        <f>ROUND(E88*U88,2)</f>
        <v>0</v>
      </c>
      <c r="W88" s="158"/>
      <c r="X88" s="158" t="s">
        <v>564</v>
      </c>
      <c r="Y88" s="158" t="s">
        <v>195</v>
      </c>
      <c r="Z88" s="147"/>
      <c r="AA88" s="147"/>
      <c r="AB88" s="147"/>
      <c r="AC88" s="147"/>
      <c r="AD88" s="147"/>
      <c r="AE88" s="147"/>
      <c r="AF88" s="147"/>
      <c r="AG88" s="147" t="s">
        <v>698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49"/>
      <c r="D89" s="250"/>
      <c r="E89" s="250"/>
      <c r="F89" s="250"/>
      <c r="G89" s="250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201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2">
        <v>41</v>
      </c>
      <c r="B90" s="173" t="s">
        <v>1066</v>
      </c>
      <c r="C90" s="182" t="s">
        <v>1067</v>
      </c>
      <c r="D90" s="174" t="s">
        <v>1034</v>
      </c>
      <c r="E90" s="175">
        <v>1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21</v>
      </c>
      <c r="M90" s="177">
        <f>G90*(1+L90/100)</f>
        <v>0</v>
      </c>
      <c r="N90" s="175">
        <v>0</v>
      </c>
      <c r="O90" s="175">
        <f>ROUND(E90*N90,2)</f>
        <v>0</v>
      </c>
      <c r="P90" s="175">
        <v>0</v>
      </c>
      <c r="Q90" s="175">
        <f>ROUND(E90*P90,2)</f>
        <v>0</v>
      </c>
      <c r="R90" s="177"/>
      <c r="S90" s="177" t="s">
        <v>256</v>
      </c>
      <c r="T90" s="178" t="s">
        <v>257</v>
      </c>
      <c r="U90" s="158">
        <v>0</v>
      </c>
      <c r="V90" s="158">
        <f>ROUND(E90*U90,2)</f>
        <v>0</v>
      </c>
      <c r="W90" s="158"/>
      <c r="X90" s="158" t="s">
        <v>564</v>
      </c>
      <c r="Y90" s="158" t="s">
        <v>195</v>
      </c>
      <c r="Z90" s="147"/>
      <c r="AA90" s="147"/>
      <c r="AB90" s="147"/>
      <c r="AC90" s="147"/>
      <c r="AD90" s="147"/>
      <c r="AE90" s="147"/>
      <c r="AF90" s="147"/>
      <c r="AG90" s="147" t="s">
        <v>698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249"/>
      <c r="D91" s="250"/>
      <c r="E91" s="250"/>
      <c r="F91" s="250"/>
      <c r="G91" s="250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201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2">
        <v>42</v>
      </c>
      <c r="B92" s="173" t="s">
        <v>1068</v>
      </c>
      <c r="C92" s="182" t="s">
        <v>1069</v>
      </c>
      <c r="D92" s="174" t="s">
        <v>1034</v>
      </c>
      <c r="E92" s="175">
        <v>1</v>
      </c>
      <c r="F92" s="176"/>
      <c r="G92" s="177">
        <f>ROUND(E92*F92,2)</f>
        <v>0</v>
      </c>
      <c r="H92" s="176"/>
      <c r="I92" s="177">
        <f>ROUND(E92*H92,2)</f>
        <v>0</v>
      </c>
      <c r="J92" s="176"/>
      <c r="K92" s="177">
        <f>ROUND(E92*J92,2)</f>
        <v>0</v>
      </c>
      <c r="L92" s="177">
        <v>21</v>
      </c>
      <c r="M92" s="177">
        <f>G92*(1+L92/100)</f>
        <v>0</v>
      </c>
      <c r="N92" s="175">
        <v>0</v>
      </c>
      <c r="O92" s="175">
        <f>ROUND(E92*N92,2)</f>
        <v>0</v>
      </c>
      <c r="P92" s="175">
        <v>0</v>
      </c>
      <c r="Q92" s="175">
        <f>ROUND(E92*P92,2)</f>
        <v>0</v>
      </c>
      <c r="R92" s="177"/>
      <c r="S92" s="177" t="s">
        <v>256</v>
      </c>
      <c r="T92" s="178" t="s">
        <v>257</v>
      </c>
      <c r="U92" s="158">
        <v>0</v>
      </c>
      <c r="V92" s="158">
        <f>ROUND(E92*U92,2)</f>
        <v>0</v>
      </c>
      <c r="W92" s="158"/>
      <c r="X92" s="158" t="s">
        <v>564</v>
      </c>
      <c r="Y92" s="158" t="s">
        <v>195</v>
      </c>
      <c r="Z92" s="147"/>
      <c r="AA92" s="147"/>
      <c r="AB92" s="147"/>
      <c r="AC92" s="147"/>
      <c r="AD92" s="147"/>
      <c r="AE92" s="147"/>
      <c r="AF92" s="147"/>
      <c r="AG92" s="147" t="s">
        <v>698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9"/>
      <c r="D93" s="250"/>
      <c r="E93" s="250"/>
      <c r="F93" s="250"/>
      <c r="G93" s="250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201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2">
        <v>43</v>
      </c>
      <c r="B94" s="173" t="s">
        <v>1070</v>
      </c>
      <c r="C94" s="182" t="s">
        <v>759</v>
      </c>
      <c r="D94" s="174" t="s">
        <v>1034</v>
      </c>
      <c r="E94" s="175">
        <v>1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21</v>
      </c>
      <c r="M94" s="177">
        <f>G94*(1+L94/100)</f>
        <v>0</v>
      </c>
      <c r="N94" s="175">
        <v>0</v>
      </c>
      <c r="O94" s="175">
        <f>ROUND(E94*N94,2)</f>
        <v>0</v>
      </c>
      <c r="P94" s="175">
        <v>0</v>
      </c>
      <c r="Q94" s="175">
        <f>ROUND(E94*P94,2)</f>
        <v>0</v>
      </c>
      <c r="R94" s="177"/>
      <c r="S94" s="177" t="s">
        <v>256</v>
      </c>
      <c r="T94" s="178" t="s">
        <v>257</v>
      </c>
      <c r="U94" s="158">
        <v>0</v>
      </c>
      <c r="V94" s="158">
        <f>ROUND(E94*U94,2)</f>
        <v>0</v>
      </c>
      <c r="W94" s="158"/>
      <c r="X94" s="158" t="s">
        <v>194</v>
      </c>
      <c r="Y94" s="158" t="s">
        <v>195</v>
      </c>
      <c r="Z94" s="147"/>
      <c r="AA94" s="147"/>
      <c r="AB94" s="147"/>
      <c r="AC94" s="147"/>
      <c r="AD94" s="147"/>
      <c r="AE94" s="147"/>
      <c r="AF94" s="147"/>
      <c r="AG94" s="147" t="s">
        <v>560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49"/>
      <c r="D95" s="250"/>
      <c r="E95" s="250"/>
      <c r="F95" s="250"/>
      <c r="G95" s="250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201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x14ac:dyDescent="0.2">
      <c r="A96" s="3"/>
      <c r="B96" s="4"/>
      <c r="C96" s="186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v>12</v>
      </c>
      <c r="AF96">
        <v>21</v>
      </c>
      <c r="AG96" t="s">
        <v>173</v>
      </c>
    </row>
    <row r="97" spans="1:33" x14ac:dyDescent="0.2">
      <c r="A97" s="150"/>
      <c r="B97" s="151" t="s">
        <v>29</v>
      </c>
      <c r="C97" s="187"/>
      <c r="D97" s="152"/>
      <c r="E97" s="153"/>
      <c r="F97" s="153"/>
      <c r="G97" s="171">
        <f>G8+G55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f>SUMIF(L7:L95,AE96,G7:G95)</f>
        <v>0</v>
      </c>
      <c r="AF97">
        <f>SUMIF(L7:L95,AF96,G7:G95)</f>
        <v>0</v>
      </c>
      <c r="AG97" t="s">
        <v>767</v>
      </c>
    </row>
    <row r="98" spans="1:33" x14ac:dyDescent="0.2">
      <c r="C98" s="188"/>
      <c r="D98" s="10"/>
      <c r="AG98" t="s">
        <v>768</v>
      </c>
    </row>
    <row r="99" spans="1:33" x14ac:dyDescent="0.2">
      <c r="D99" s="10"/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+xjcSyKtSwVITfJ62UQxhjxM2d8EBaqgLyp28lM/VMMr4eqDAdaO+zCWR49lCsn3/ktAb6U+d6iIjRLER+jDg==" saltValue="Pmx004cjplntCFu52dRtNg==" spinCount="100000" sheet="1" formatRows="0"/>
  <mergeCells count="47">
    <mergeCell ref="C12:G12"/>
    <mergeCell ref="A1:G1"/>
    <mergeCell ref="C2:G2"/>
    <mergeCell ref="C3:G3"/>
    <mergeCell ref="C4:G4"/>
    <mergeCell ref="C10:G10"/>
    <mergeCell ref="C36:G36"/>
    <mergeCell ref="C14:G14"/>
    <mergeCell ref="C16:G16"/>
    <mergeCell ref="C18:G18"/>
    <mergeCell ref="C20:G20"/>
    <mergeCell ref="C22:G22"/>
    <mergeCell ref="C24:G24"/>
    <mergeCell ref="C26:G26"/>
    <mergeCell ref="C28:G28"/>
    <mergeCell ref="C30:G30"/>
    <mergeCell ref="C32:G32"/>
    <mergeCell ref="C34:G34"/>
    <mergeCell ref="C61:G61"/>
    <mergeCell ref="C38:G38"/>
    <mergeCell ref="C40:G40"/>
    <mergeCell ref="C42:G42"/>
    <mergeCell ref="C44:G44"/>
    <mergeCell ref="C46:G46"/>
    <mergeCell ref="C48:G48"/>
    <mergeCell ref="C50:G50"/>
    <mergeCell ref="C52:G52"/>
    <mergeCell ref="C54:G54"/>
    <mergeCell ref="C57:G57"/>
    <mergeCell ref="C59:G59"/>
    <mergeCell ref="C85:G85"/>
    <mergeCell ref="C63:G63"/>
    <mergeCell ref="C65:G65"/>
    <mergeCell ref="C67:G67"/>
    <mergeCell ref="C69:G69"/>
    <mergeCell ref="C71:G71"/>
    <mergeCell ref="C73:G73"/>
    <mergeCell ref="C75:G75"/>
    <mergeCell ref="C77:G77"/>
    <mergeCell ref="C79:G79"/>
    <mergeCell ref="C81:G81"/>
    <mergeCell ref="C83:G83"/>
    <mergeCell ref="C87:G87"/>
    <mergeCell ref="C89:G89"/>
    <mergeCell ref="C91:G91"/>
    <mergeCell ref="C93:G93"/>
    <mergeCell ref="C95:G9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01 01 Pol</vt:lpstr>
      <vt:lpstr>02 01 Pol</vt:lpstr>
      <vt:lpstr>03 01 Pol</vt:lpstr>
      <vt:lpstr>04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'02 01 Pol'!Názvy_tisku</vt:lpstr>
      <vt:lpstr>'03 01 Pol'!Názvy_tisku</vt:lpstr>
      <vt:lpstr>'04 01 Pol'!Názvy_tisku</vt:lpstr>
      <vt:lpstr>oadresa</vt:lpstr>
      <vt:lpstr>Stavba!Objednatel</vt:lpstr>
      <vt:lpstr>Stavba!Objekt</vt:lpstr>
      <vt:lpstr>'01 01 Pol'!Oblast_tisku</vt:lpstr>
      <vt:lpstr>'02 01 Pol'!Oblast_tisku</vt:lpstr>
      <vt:lpstr>'03 01 Pol'!Oblast_tisku</vt:lpstr>
      <vt:lpstr>'04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Soukup Jan (211930)</dc:creator>
  <cp:lastModifiedBy>Soukup Jan (211930)</cp:lastModifiedBy>
  <cp:lastPrinted>2019-03-19T12:27:02Z</cp:lastPrinted>
  <dcterms:created xsi:type="dcterms:W3CDTF">2009-04-08T07:15:50Z</dcterms:created>
  <dcterms:modified xsi:type="dcterms:W3CDTF">2026-01-16T13:24:32Z</dcterms:modified>
</cp:coreProperties>
</file>