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eonXX\137_Muzeum NMnM\Rozpočet\"/>
    </mc:Choice>
  </mc:AlternateContent>
  <xr:revisionPtr revIDLastSave="0" documentId="8_{95C6727B-452E-4521-BFDC-9A4F37950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Pol'!$A$1:$Y$53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G42" i="1"/>
  <c r="F42" i="1"/>
  <c r="G41" i="1"/>
  <c r="F41" i="1"/>
  <c r="G39" i="1"/>
  <c r="F39" i="1"/>
  <c r="G52" i="12"/>
  <c r="BA37" i="12"/>
  <c r="BA19" i="12"/>
  <c r="BA13" i="12"/>
  <c r="BA10" i="12"/>
  <c r="G8" i="12"/>
  <c r="G9" i="12"/>
  <c r="I9" i="12"/>
  <c r="I8" i="12" s="1"/>
  <c r="K9" i="12"/>
  <c r="M9" i="12"/>
  <c r="O9" i="12"/>
  <c r="O8" i="12" s="1"/>
  <c r="Q9" i="12"/>
  <c r="Q8" i="12" s="1"/>
  <c r="V9" i="12"/>
  <c r="V8" i="12" s="1"/>
  <c r="G12" i="12"/>
  <c r="I12" i="12"/>
  <c r="K12" i="12"/>
  <c r="K8" i="12" s="1"/>
  <c r="M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30" i="12"/>
  <c r="AF52" i="12" s="1"/>
  <c r="I30" i="12"/>
  <c r="K30" i="12"/>
  <c r="O30" i="12"/>
  <c r="Q30" i="12"/>
  <c r="V30" i="12"/>
  <c r="G33" i="12"/>
  <c r="I33" i="12"/>
  <c r="K33" i="12"/>
  <c r="M33" i="12"/>
  <c r="O33" i="12"/>
  <c r="Q33" i="12"/>
  <c r="V33" i="12"/>
  <c r="G36" i="12"/>
  <c r="I36" i="12"/>
  <c r="K36" i="12"/>
  <c r="M36" i="12"/>
  <c r="O36" i="12"/>
  <c r="Q36" i="12"/>
  <c r="V36" i="12"/>
  <c r="G39" i="12"/>
  <c r="G40" i="12"/>
  <c r="M40" i="12" s="1"/>
  <c r="M39" i="12" s="1"/>
  <c r="I40" i="12"/>
  <c r="I39" i="12" s="1"/>
  <c r="K40" i="12"/>
  <c r="K39" i="12" s="1"/>
  <c r="O40" i="12"/>
  <c r="O39" i="12" s="1"/>
  <c r="Q40" i="12"/>
  <c r="V40" i="12"/>
  <c r="V39" i="12" s="1"/>
  <c r="G42" i="12"/>
  <c r="M42" i="12" s="1"/>
  <c r="I42" i="12"/>
  <c r="K42" i="12"/>
  <c r="O42" i="12"/>
  <c r="Q42" i="12"/>
  <c r="Q39" i="12" s="1"/>
  <c r="V42" i="12"/>
  <c r="G44" i="12"/>
  <c r="I44" i="12"/>
  <c r="K44" i="12"/>
  <c r="M44" i="12"/>
  <c r="O44" i="12"/>
  <c r="Q44" i="12"/>
  <c r="V44" i="12"/>
  <c r="G46" i="12"/>
  <c r="M46" i="12" s="1"/>
  <c r="I46" i="12"/>
  <c r="K46" i="12"/>
  <c r="O46" i="12"/>
  <c r="Q46" i="12"/>
  <c r="V46" i="12"/>
  <c r="G48" i="12"/>
  <c r="K48" i="12"/>
  <c r="M48" i="12"/>
  <c r="Q48" i="12"/>
  <c r="G49" i="12"/>
  <c r="I49" i="12"/>
  <c r="I48" i="12" s="1"/>
  <c r="K49" i="12"/>
  <c r="M49" i="12"/>
  <c r="O49" i="12"/>
  <c r="O48" i="12" s="1"/>
  <c r="Q49" i="12"/>
  <c r="V49" i="12"/>
  <c r="V48" i="12" s="1"/>
  <c r="AE52" i="12"/>
  <c r="I20" i="1"/>
  <c r="I19" i="1"/>
  <c r="I18" i="1"/>
  <c r="I17" i="1"/>
  <c r="I16" i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I56" i="1" l="1"/>
  <c r="J55" i="1"/>
  <c r="J53" i="1"/>
  <c r="G26" i="1"/>
  <c r="A26" i="1"/>
  <c r="A23" i="1"/>
  <c r="G28" i="1"/>
  <c r="M30" i="12"/>
  <c r="M8" i="12" s="1"/>
  <c r="I21" i="1"/>
  <c r="J54" i="1"/>
  <c r="H43" i="1"/>
  <c r="J39" i="1"/>
  <c r="J43" i="1" s="1"/>
  <c r="J42" i="1"/>
  <c r="J41" i="1"/>
  <c r="J56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AAA</author>
  </authors>
  <commentList>
    <comment ref="S6" authorId="0" shapeId="0" xr:uid="{B419B26E-0089-4404-BFB5-879A0D87154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C85FF7C-4192-487B-8E48-D83814FFD2B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<sst xmlns="http://schemas.openxmlformats.org/spreadsheetml/2006/main" count="304" uniqueCount="145">
  <si>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</si>
  <si>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</si>
  <si>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</si>
  <si>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</si>
  <si>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</si>
  <si>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</si>
  <si>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</si>
  <si>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</si>
  <si>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</si>
  <si>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</si>
  <si>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</si>
  <si>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</si>
  <si>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</si>
  <si>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</si>
  <si>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</si>
  <si>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</si>
  <si>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</si>
  <si>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</si>
  <si>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</si>
  <si>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</si>
  <si>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</si>
  <si>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</si>
  <si>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</si>
  <si>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</si>
  <si>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</si>
  <si>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</si>
  <si>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</si>
  <si>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</si>
  <si>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</si>
  <si>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</si>
  <si>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</si>
  <si>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</si>
  <si>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</si>
  <si>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</si>
  <si>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</si>
  <si>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</si>
  <si>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</si>
  <si>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</si>
  <si>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</si>
  <si>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</si>
  <si>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</si>
  <si>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</si>
  <si>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</si>
  <si>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</si>
  <si>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HORÁCKÉ MUZEUM V NMNM - Interiér, návštěvnická místnost</t>
  </si>
  <si>
    <t>Objekt:</t>
  </si>
  <si>
    <t>Rozpočet:</t>
  </si>
  <si>
    <t>084.2</t>
  </si>
  <si>
    <t>HORÁCKÉ MUZEUM V NMNM</t>
  </si>
  <si>
    <t>Stavba</t>
  </si>
  <si>
    <t>Stavební objekt</t>
  </si>
  <si>
    <t>Celkem za stavbu</t>
  </si>
  <si>
    <t>CZK</t>
  </si>
  <si>
    <t>#POPS</t>
  </si>
  <si>
    <t>Popis stavby: 084.2 - HORÁCKÉ MUZEUM V NMNM</t>
  </si>
  <si>
    <t>#POPO</t>
  </si>
  <si>
    <t>Popis objektu: 01 - HORÁCKÉ MUZEUM V NMNM - Interiér, návštěvnická místnost</t>
  </si>
  <si>
    <t>#POPR</t>
  </si>
  <si>
    <t>Popis rozpočtu: 01 - HORÁCKÉ MUZEUM V NMNM - Interiér, návštěvnická místnost</t>
  </si>
  <si>
    <t>Rekapitulace dílů</t>
  </si>
  <si>
    <t>Typ dílu</t>
  </si>
  <si>
    <t>766</t>
  </si>
  <si>
    <t>Konstrukce truhlářské, okna a dveře</t>
  </si>
  <si>
    <t>M65</t>
  </si>
  <si>
    <t>Elektroinstalace a veřejné osvětlení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</si>
  <si>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</si>
  <si>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</si>
  <si>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</si>
  <si>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</si>
  <si>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</si>
  <si>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</si>
  <si>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</si>
  <si>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</si>
  <si>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</si>
  <si>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</si>
  <si>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</si>
  <si>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</si>
  <si>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</si>
  <si>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</si>
  <si>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</si>
  <si>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</si>
  <si>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</si>
  <si>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</si>
  <si>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</si>
  <si>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</si>
  <si>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</si>
  <si>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</si>
  <si>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</si>
  <si>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</si>
  <si>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</si>
  <si>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</si>
  <si>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</si>
  <si>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</si>
  <si>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</si>
  <si>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</si>
  <si>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</si>
  <si>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M1/1.08</t>
  </si>
  <si>
    <t>repase stávajícího mobiliáře</t>
  </si>
  <si>
    <t>soubor</t>
  </si>
  <si>
    <t>Vlastní</t>
  </si>
  <si>
    <t>Indiv</t>
  </si>
  <si>
    <t>Práce</t>
  </si>
  <si>
    <t>Běžná</t>
  </si>
  <si>
    <t>POL1_</t>
  </si>
  <si>
    <t xml:space="preserve"> lavice (3x 120/73/63, 1x 120/83/73, 1x 220/107/70cm, stůl 120/63/80cm, tabule 180/25/220cm, skříň 85/40/140cm, lavice 180/24/30cm, věšák 180/20cm, umyvadlo 43/43/80cm); bez provedení povchových úprav</t>
  </si>
  <si>
    <t>POP</t>
  </si>
  <si>
    <t>SPU</t>
  </si>
  <si>
    <t>M2/1.08</t>
  </si>
  <si>
    <t>pufíky - Plastový taburet z odolného plastu</t>
  </si>
  <si>
    <t>ks</t>
  </si>
  <si>
    <t>Plastový taburet z odolného plastu s kompaktní pevnou konstrukcí bez pohyblivých částí, hygienickým a snadno udržovatelným povrchem vhodným pro časté čištění; rozměry cca 405 × 405 × 405 mm (v × š × h), minimální nosnost 140 kg, šedé barevné provedení, určený pro sezení jedné osoby; nízká hmotnost umožňující snadnou manipulaci, stabilní provedení bez ostrých hran, vhodný pro použití ve veřejných a interiérových prostorách.</t>
  </si>
  <si>
    <t>M3/1.08</t>
  </si>
  <si>
    <t>polička na publikace</t>
  </si>
  <si>
    <t>M4/1.08</t>
  </si>
  <si>
    <t>dáma v lyžařském</t>
  </si>
  <si>
    <t>Figurina představující lyžařku v historickém lyžařském úboru z 19. století; dřevěná figurální konstrukce v životní velikosti, doplněná o věrnou šitou repliku dobového oděvu odpovídajícího historickým pramenům; oděv zhotoven z textilních materiálů obvyklých pro dané období, s důrazem na střih, barevnost a detaily; muzejní exponát určený pro stálou expozici, sloužící k názorné prezentaci historického vývoje lyžování a dobového sportovního odívání.</t>
  </si>
  <si>
    <t>M5/1.08</t>
  </si>
  <si>
    <t>hrací podium</t>
  </si>
  <si>
    <t>repase stávajícího prvku, rozm. 112/76cm</t>
  </si>
  <si>
    <t>M6/1.08</t>
  </si>
  <si>
    <t>šatní skříňky</t>
  </si>
  <si>
    <t>nový truhlářský výrobek, viz. výkresová dokumentace</t>
  </si>
  <si>
    <t>M7/1.08</t>
  </si>
  <si>
    <t>lavice</t>
  </si>
  <si>
    <t>M8/1.08</t>
  </si>
  <si>
    <t>interiérová skříň</t>
  </si>
  <si>
    <t>M9/1.08</t>
  </si>
  <si>
    <t>bannery</t>
  </si>
  <si>
    <t>rozm. 80/50cm, plnobarevný tisk polomat, folie + podkladní deska kapa, vč. grafického návrhu</t>
  </si>
  <si>
    <t>M10/1.08</t>
  </si>
  <si>
    <t>AV technika</t>
  </si>
  <si>
    <t>Profesionální zobrazovací displej s úhlopříčkou cca 43", určený pro trvalý provoz ve veřejném prostoru; designově řešený jako obraz s tenkým černým rámečkem (matný displej!), umožňující zobrazování statického i dynamického obsahu v prezentačním a expozičním režimu; dodávka včetně nástěnného závěsného systému, odborné montáže a uvedení do provozu; součástí plnění je vytvoření a dodání audiovizuálního obsahu – letecký přelet nad územím Vysočiny s krajinnými záběry pořízenými dronem, v délce cca 3 minuty, optimalizovaný pro kontinuální přehrávání na daném zařízení (nebo ekvivalent).</t>
  </si>
  <si>
    <t>M65_A</t>
  </si>
  <si>
    <t>sv. nástěnné LED 16W/3000K, barva bílá, opálový difuzor, l=640mm, 230V</t>
  </si>
  <si>
    <t>M65_LED</t>
  </si>
  <si>
    <t>LED pás 24W/m  24V 3000K 3700lm/m</t>
  </si>
  <si>
    <t>m</t>
  </si>
  <si>
    <t>M65_LED.p</t>
  </si>
  <si>
    <t>Al profil 20x9mm, optika 110° matná</t>
  </si>
  <si>
    <t>M65_LED.p2</t>
  </si>
  <si>
    <t>trafo 100W/24V</t>
  </si>
  <si>
    <t>O5</t>
  </si>
  <si>
    <t>Specializovaná logistika a ochrana historických prostor během dopravy a stěhování truhlářských prvků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</si>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</sst>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bDeJSheMxMVlJ4DOGqrTDA+gbIQXOo8/DjNETyQt7Jt1r7BzofHMFpjPZ4E5Y1pPIU87iZrMEdru7S8wEoHWKg==" saltValue="ytLosTB1+1+lg4SUAYcuB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318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SUMIF(F53:F55,A16,I53:I55)+SUMIF(F53:F55,"PSU",I53:I55)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SUMIF(F53:F55,A17,I53:I55)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SUMIF(F53:F55,A18,I53:I55)</f>
        <v>0</v>
      </c>
      <c r="J18" s="85"/>
    </row>
    <row r="19" spans="1:10" ht="23.25" customHeight="1" x14ac:dyDescent="0.2">
      <c r="A19" s="196" t="s">
        <v>66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SUMIF(F53:F55,A19,I53:I55)</f>
        <v>0</v>
      </c>
      <c r="J19" s="85"/>
    </row>
    <row r="20" spans="1:10" ht="23.25" customHeight="1" x14ac:dyDescent="0.2">
      <c r="A20" s="196" t="s">
        <v>65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SUMIF(F53:F55,A20,I53:I55)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49</v>
      </c>
      <c r="C39" s="147"/>
      <c r="D39" s="147"/>
      <c r="E39" s="147"/>
      <c r="F39" s="148">
        <f>'01 01 Pol'!AE52</f>
        <v>0</v>
      </c>
      <c r="G39" s="149">
        <f>'01 01 Pol'!AF52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/>
      <c r="C40" s="153" t="s">
        <v>50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43</v>
      </c>
      <c r="C41" s="153" t="s">
        <v>44</v>
      </c>
      <c r="D41" s="153"/>
      <c r="E41" s="153"/>
      <c r="F41" s="154">
        <f>'01 01 Pol'!AE52</f>
        <v>0</v>
      </c>
      <c r="G41" s="155">
        <f>'01 01 Pol'!AF52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'01 01 Pol'!AE52</f>
        <v>0</v>
      </c>
      <c r="G42" s="150">
        <f>'01 01 Pol'!AF52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59" t="s">
        <v>51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75" t="s">
        <v>59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60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61</v>
      </c>
      <c r="C53" s="184" t="s">
        <v>62</v>
      </c>
      <c r="D53" s="185"/>
      <c r="E53" s="185"/>
      <c r="F53" s="192" t="s">
        <v>25</v>
      </c>
      <c r="G53" s="193"/>
      <c r="H53" s="193"/>
      <c r="I53" s="193">
        <f>'01 01 Pol'!G8</f>
        <v>0</v>
      </c>
      <c r="J53" s="189" t="str">
        <f>IF(I56=0,"",I53/I56*100)</f>
        <v/>
      </c>
    </row>
    <row r="54" spans="1:10" ht="36.75" customHeight="1" x14ac:dyDescent="0.2">
      <c r="A54" s="178"/>
      <c r="B54" s="183" t="s">
        <v>63</v>
      </c>
      <c r="C54" s="184" t="s">
        <v>64</v>
      </c>
      <c r="D54" s="185"/>
      <c r="E54" s="185"/>
      <c r="F54" s="192" t="s">
        <v>26</v>
      </c>
      <c r="G54" s="193"/>
      <c r="H54" s="193"/>
      <c r="I54" s="193">
        <f>'01 01 Pol'!G39</f>
        <v>0</v>
      </c>
      <c r="J54" s="189" t="str">
        <f>IF(I56=0,"",I54/I56*100)</f>
        <v/>
      </c>
    </row>
    <row r="55" spans="1:10" ht="36.75" customHeight="1" x14ac:dyDescent="0.2">
      <c r="A55" s="178"/>
      <c r="B55" s="183" t="s">
        <v>65</v>
      </c>
      <c r="C55" s="184" t="s">
        <v>28</v>
      </c>
      <c r="D55" s="185"/>
      <c r="E55" s="185"/>
      <c r="F55" s="192" t="s">
        <v>65</v>
      </c>
      <c r="G55" s="193"/>
      <c r="H55" s="193"/>
      <c r="I55" s="193">
        <f>'01 01 Pol'!G48</f>
        <v>0</v>
      </c>
      <c r="J55" s="189" t="str">
        <f>IF(I56=0,"",I55/I56*100)</f>
        <v/>
      </c>
    </row>
    <row r="56" spans="1:10" ht="25.5" customHeight="1" x14ac:dyDescent="0.2">
      <c r="A56" s="179"/>
      <c r="B56" s="186" t="s">
        <v>1</v>
      </c>
      <c r="C56" s="187"/>
      <c r="D56" s="188"/>
      <c r="E56" s="188"/>
      <c r="F56" s="194"/>
      <c r="G56" s="195"/>
      <c r="H56" s="195"/>
      <c r="I56" s="195">
        <f>SUM(I53:I55)</f>
        <v>0</v>
      </c>
      <c r="J56" s="190">
        <f>SUM(J53:J55)</f>
        <v>0</v>
      </c>
    </row>
    <row r="57" spans="1:10" x14ac:dyDescent="0.2">
      <c r="F57" s="135"/>
      <c r="G57" s="135"/>
      <c r="H57" s="135"/>
      <c r="I57" s="135"/>
      <c r="J57" s="191"/>
    </row>
    <row r="58" spans="1:10" x14ac:dyDescent="0.2">
      <c r="F58" s="135"/>
      <c r="G58" s="135"/>
      <c r="H58" s="135"/>
      <c r="I58" s="135"/>
      <c r="J58" s="191"/>
    </row>
    <row r="59" spans="1:10" x14ac:dyDescent="0.2">
      <c r="F59" s="135"/>
      <c r="G59" s="135"/>
      <c r="H59" s="135"/>
      <c r="I59" s="135"/>
      <c r="J59" s="191"/>
    </row>
  </sheetData>
  <sheetProtection algorithmName="SHA-512" hashValue="NplLkyeewQ7VAp+JIMz+jAVOQjXw78l7YhmyCR0rl+FmMyjuZH9OeCFCUFjbIioV9NAv+maPHdUYdwa5uCogZw==" saltValue="Iax7RAPItXatoZF1FzVaE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eDBRCiA3d7KiYGVGotnlbeivvWN4pidE467k2CWhOlO9yaItixbuqcTirlK3UU5yNR2h2zV+4If4uxYXNS1kuA==" saltValue="WnQc79oE9RzmjGyZQ0JLt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D976-0961-4825-A921-9D367A11442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67</v>
      </c>
      <c r="B1" s="197"/>
      <c r="C1" s="197"/>
      <c r="D1" s="197"/>
      <c r="E1" s="197"/>
      <c r="F1" s="197"/>
      <c r="G1" s="197"/>
      <c r="AG1" t="s">
        <v>68</v>
      </c>
    </row>
    <row r="2" spans="1:60" ht="24.95" customHeight="1" x14ac:dyDescent="0.2">
      <c r="A2" s="198" t="s">
        <v>7</v>
      </c>
      <c r="B2" s="49" t="s">
        <v>47</v>
      </c>
      <c r="C2" s="201" t="s">
        <v>48</v>
      </c>
      <c r="D2" s="199"/>
      <c r="E2" s="199"/>
      <c r="F2" s="199"/>
      <c r="G2" s="200"/>
      <c r="AG2" t="s">
        <v>69</v>
      </c>
    </row>
    <row r="3" spans="1:60" ht="24.95" customHeight="1" x14ac:dyDescent="0.2">
      <c r="A3" s="198" t="s">
        <v>8</v>
      </c>
      <c r="B3" s="49" t="s">
        <v>43</v>
      </c>
      <c r="C3" s="201" t="s">
        <v>44</v>
      </c>
      <c r="D3" s="199"/>
      <c r="E3" s="199"/>
      <c r="F3" s="199"/>
      <c r="G3" s="200"/>
      <c r="AC3" s="176" t="s">
        <v>69</v>
      </c>
      <c r="AG3" t="s">
        <v>70</v>
      </c>
    </row>
    <row r="4" spans="1:60" ht="24.95" customHeight="1" x14ac:dyDescent="0.2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71</v>
      </c>
    </row>
    <row r="5" spans="1:60" x14ac:dyDescent="0.2">
      <c r="D5" s="10"/>
    </row>
    <row r="6" spans="1:60" ht="38.25" x14ac:dyDescent="0.2">
      <c r="A6" s="208" t="s">
        <v>72</v>
      </c>
      <c r="B6" s="210" t="s">
        <v>73</v>
      </c>
      <c r="C6" s="210" t="s">
        <v>74</v>
      </c>
      <c r="D6" s="209" t="s">
        <v>75</v>
      </c>
      <c r="E6" s="208" t="s">
        <v>76</v>
      </c>
      <c r="F6" s="207" t="s">
        <v>77</v>
      </c>
      <c r="G6" s="208" t="s">
        <v>29</v>
      </c>
      <c r="H6" s="211" t="s">
        <v>30</v>
      </c>
      <c r="I6" s="211" t="s">
        <v>78</v>
      </c>
      <c r="J6" s="211" t="s">
        <v>31</v>
      </c>
      <c r="K6" s="211" t="s">
        <v>79</v>
      </c>
      <c r="L6" s="211" t="s">
        <v>80</v>
      </c>
      <c r="M6" s="211" t="s">
        <v>81</v>
      </c>
      <c r="N6" s="211" t="s">
        <v>82</v>
      </c>
      <c r="O6" s="211" t="s">
        <v>83</v>
      </c>
      <c r="P6" s="211" t="s">
        <v>84</v>
      </c>
      <c r="Q6" s="211" t="s">
        <v>85</v>
      </c>
      <c r="R6" s="211" t="s">
        <v>86</v>
      </c>
      <c r="S6" s="211" t="s">
        <v>87</v>
      </c>
      <c r="T6" s="211" t="s">
        <v>88</v>
      </c>
      <c r="U6" s="211" t="s">
        <v>89</v>
      </c>
      <c r="V6" s="211" t="s">
        <v>90</v>
      </c>
      <c r="W6" s="211" t="s">
        <v>91</v>
      </c>
      <c r="X6" s="211" t="s">
        <v>92</v>
      </c>
      <c r="Y6" s="211" t="s">
        <v>93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4" t="s">
        <v>94</v>
      </c>
      <c r="B8" s="225" t="s">
        <v>61</v>
      </c>
      <c r="C8" s="242" t="s">
        <v>62</v>
      </c>
      <c r="D8" s="226"/>
      <c r="E8" s="227"/>
      <c r="F8" s="228"/>
      <c r="G8" s="228">
        <f>SUMIF(AG9:AG38,"&lt;&gt;NOR",G9:G38)</f>
        <v>0</v>
      </c>
      <c r="H8" s="228"/>
      <c r="I8" s="228">
        <f>SUM(I9:I38)</f>
        <v>0</v>
      </c>
      <c r="J8" s="228"/>
      <c r="K8" s="228">
        <f>SUM(K9:K38)</f>
        <v>0</v>
      </c>
      <c r="L8" s="228"/>
      <c r="M8" s="228">
        <f>SUM(M9:M38)</f>
        <v>0</v>
      </c>
      <c r="N8" s="227"/>
      <c r="O8" s="227">
        <f>SUM(O9:O38)</f>
        <v>0</v>
      </c>
      <c r="P8" s="227"/>
      <c r="Q8" s="227">
        <f>SUM(Q9:Q38)</f>
        <v>0</v>
      </c>
      <c r="R8" s="228"/>
      <c r="S8" s="228"/>
      <c r="T8" s="229"/>
      <c r="U8" s="223"/>
      <c r="V8" s="223">
        <f>SUM(V9:V38)</f>
        <v>0</v>
      </c>
      <c r="W8" s="223"/>
      <c r="X8" s="223"/>
      <c r="Y8" s="223"/>
      <c r="AG8" t="s">
        <v>95</v>
      </c>
    </row>
    <row r="9" spans="1:60" outlineLevel="1" x14ac:dyDescent="0.2">
      <c r="A9" s="231">
        <v>1</v>
      </c>
      <c r="B9" s="232" t="s">
        <v>96</v>
      </c>
      <c r="C9" s="243" t="s">
        <v>97</v>
      </c>
      <c r="D9" s="233" t="s">
        <v>98</v>
      </c>
      <c r="E9" s="234">
        <v>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/>
      <c r="S9" s="236" t="s">
        <v>99</v>
      </c>
      <c r="T9" s="237" t="s">
        <v>100</v>
      </c>
      <c r="U9" s="222">
        <v>0</v>
      </c>
      <c r="V9" s="222">
        <f>ROUND(E9*U9,2)</f>
        <v>0</v>
      </c>
      <c r="W9" s="222"/>
      <c r="X9" s="222" t="s">
        <v>101</v>
      </c>
      <c r="Y9" s="222" t="s">
        <v>102</v>
      </c>
      <c r="Z9" s="212"/>
      <c r="AA9" s="212"/>
      <c r="AB9" s="212"/>
      <c r="AC9" s="212"/>
      <c r="AD9" s="212"/>
      <c r="AE9" s="212"/>
      <c r="AF9" s="212"/>
      <c r="AG9" s="212" t="s">
        <v>103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2" x14ac:dyDescent="0.2">
      <c r="A10" s="219"/>
      <c r="B10" s="220"/>
      <c r="C10" s="244" t="s">
        <v>104</v>
      </c>
      <c r="D10" s="239"/>
      <c r="E10" s="239"/>
      <c r="F10" s="239"/>
      <c r="G10" s="239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105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38" t="str">
        <f>C10</f>
        <v xml:space="preserve"> lavice (3x 120/73/63, 1x 120/83/73, 1x 220/107/70cm, stůl 120/63/80cm, tabule 180/25/220cm, skříň 85/40/140cm, lavice 180/24/30cm, věšák 180/20cm, umyvadlo 43/43/80cm); bez provedení povchových úprav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45"/>
      <c r="D11" s="240"/>
      <c r="E11" s="240"/>
      <c r="F11" s="240"/>
      <c r="G11" s="240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106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31">
        <v>2</v>
      </c>
      <c r="B12" s="232" t="s">
        <v>107</v>
      </c>
      <c r="C12" s="243" t="s">
        <v>108</v>
      </c>
      <c r="D12" s="233" t="s">
        <v>109</v>
      </c>
      <c r="E12" s="234">
        <v>5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4">
        <v>0</v>
      </c>
      <c r="O12" s="234">
        <f>ROUND(E12*N12,2)</f>
        <v>0</v>
      </c>
      <c r="P12" s="234">
        <v>0</v>
      </c>
      <c r="Q12" s="234">
        <f>ROUND(E12*P12,2)</f>
        <v>0</v>
      </c>
      <c r="R12" s="236"/>
      <c r="S12" s="236" t="s">
        <v>99</v>
      </c>
      <c r="T12" s="237" t="s">
        <v>100</v>
      </c>
      <c r="U12" s="222">
        <v>0</v>
      </c>
      <c r="V12" s="222">
        <f>ROUND(E12*U12,2)</f>
        <v>0</v>
      </c>
      <c r="W12" s="222"/>
      <c r="X12" s="222" t="s">
        <v>101</v>
      </c>
      <c r="Y12" s="222" t="s">
        <v>102</v>
      </c>
      <c r="Z12" s="212"/>
      <c r="AA12" s="212"/>
      <c r="AB12" s="212"/>
      <c r="AC12" s="212"/>
      <c r="AD12" s="212"/>
      <c r="AE12" s="212"/>
      <c r="AF12" s="212"/>
      <c r="AG12" s="212" t="s">
        <v>103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45" outlineLevel="2" x14ac:dyDescent="0.2">
      <c r="A13" s="219"/>
      <c r="B13" s="220"/>
      <c r="C13" s="244" t="s">
        <v>110</v>
      </c>
      <c r="D13" s="239"/>
      <c r="E13" s="239"/>
      <c r="F13" s="239"/>
      <c r="G13" s="239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105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38" t="str">
        <f>C13</f>
        <v>Plastový taburet z odolného plastu s kompaktní pevnou konstrukcí bez pohyblivých částí, hygienickým a snadno udržovatelným povrchem vhodným pro časté čištění; rozměry cca 405 × 405 × 405 mm (v × š × h), minimální nosnost 140 kg, šedé barevné provedení, určený pro sezení jedné osoby; nízká hmotnost umožňující snadnou manipulaci, stabilní provedení bez ostrých hran, vhodný pro použití ve veřejných a interiérových prostorách.</v>
      </c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45"/>
      <c r="D14" s="240"/>
      <c r="E14" s="240"/>
      <c r="F14" s="240"/>
      <c r="G14" s="240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106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31">
        <v>3</v>
      </c>
      <c r="B15" s="232" t="s">
        <v>111</v>
      </c>
      <c r="C15" s="243" t="s">
        <v>112</v>
      </c>
      <c r="D15" s="233" t="s">
        <v>109</v>
      </c>
      <c r="E15" s="234">
        <v>1</v>
      </c>
      <c r="F15" s="235"/>
      <c r="G15" s="236">
        <f>ROUND(E15*F15,2)</f>
        <v>0</v>
      </c>
      <c r="H15" s="235"/>
      <c r="I15" s="236">
        <f>ROUND(E15*H15,2)</f>
        <v>0</v>
      </c>
      <c r="J15" s="235"/>
      <c r="K15" s="236">
        <f>ROUND(E15*J15,2)</f>
        <v>0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/>
      <c r="S15" s="236" t="s">
        <v>99</v>
      </c>
      <c r="T15" s="237" t="s">
        <v>100</v>
      </c>
      <c r="U15" s="222">
        <v>0</v>
      </c>
      <c r="V15" s="222">
        <f>ROUND(E15*U15,2)</f>
        <v>0</v>
      </c>
      <c r="W15" s="222"/>
      <c r="X15" s="222" t="s">
        <v>101</v>
      </c>
      <c r="Y15" s="222" t="s">
        <v>102</v>
      </c>
      <c r="Z15" s="212"/>
      <c r="AA15" s="212"/>
      <c r="AB15" s="212"/>
      <c r="AC15" s="212"/>
      <c r="AD15" s="212"/>
      <c r="AE15" s="212"/>
      <c r="AF15" s="212"/>
      <c r="AG15" s="212" t="s">
        <v>103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44" t="s">
        <v>97</v>
      </c>
      <c r="D16" s="239"/>
      <c r="E16" s="239"/>
      <c r="F16" s="239"/>
      <c r="G16" s="239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105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45"/>
      <c r="D17" s="240"/>
      <c r="E17" s="240"/>
      <c r="F17" s="240"/>
      <c r="G17" s="240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106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31">
        <v>4</v>
      </c>
      <c r="B18" s="232" t="s">
        <v>113</v>
      </c>
      <c r="C18" s="243" t="s">
        <v>114</v>
      </c>
      <c r="D18" s="233" t="s">
        <v>109</v>
      </c>
      <c r="E18" s="234">
        <v>1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6"/>
      <c r="S18" s="236" t="s">
        <v>99</v>
      </c>
      <c r="T18" s="237" t="s">
        <v>100</v>
      </c>
      <c r="U18" s="222">
        <v>0</v>
      </c>
      <c r="V18" s="222">
        <f>ROUND(E18*U18,2)</f>
        <v>0</v>
      </c>
      <c r="W18" s="222"/>
      <c r="X18" s="222" t="s">
        <v>101</v>
      </c>
      <c r="Y18" s="222" t="s">
        <v>102</v>
      </c>
      <c r="Z18" s="212"/>
      <c r="AA18" s="212"/>
      <c r="AB18" s="212"/>
      <c r="AC18" s="212"/>
      <c r="AD18" s="212"/>
      <c r="AE18" s="212"/>
      <c r="AF18" s="212"/>
      <c r="AG18" s="212" t="s">
        <v>103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45" outlineLevel="2" x14ac:dyDescent="0.2">
      <c r="A19" s="219"/>
      <c r="B19" s="220"/>
      <c r="C19" s="244" t="s">
        <v>115</v>
      </c>
      <c r="D19" s="239"/>
      <c r="E19" s="239"/>
      <c r="F19" s="239"/>
      <c r="G19" s="239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105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38" t="str">
        <f>C19</f>
        <v>Figurina představující lyžařku v historickém lyžařském úboru z 19. století; dřevěná figurální konstrukce v životní velikosti, doplněná o věrnou šitou repliku dobového oděvu odpovídajícího historickým pramenům; oděv zhotoven z textilních materiálů obvyklých pro dané období, s důrazem na střih, barevnost a detaily; muzejní exponát určený pro stálou expozici, sloužící k názorné prezentaci historického vývoje lyžování a dobového sportovního odívání.</v>
      </c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45"/>
      <c r="D20" s="240"/>
      <c r="E20" s="240"/>
      <c r="F20" s="240"/>
      <c r="G20" s="240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106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1">
        <v>5</v>
      </c>
      <c r="B21" s="232" t="s">
        <v>116</v>
      </c>
      <c r="C21" s="243" t="s">
        <v>117</v>
      </c>
      <c r="D21" s="233" t="s">
        <v>109</v>
      </c>
      <c r="E21" s="234">
        <v>1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4">
        <v>0</v>
      </c>
      <c r="O21" s="234">
        <f>ROUND(E21*N21,2)</f>
        <v>0</v>
      </c>
      <c r="P21" s="234">
        <v>0</v>
      </c>
      <c r="Q21" s="234">
        <f>ROUND(E21*P21,2)</f>
        <v>0</v>
      </c>
      <c r="R21" s="236"/>
      <c r="S21" s="236" t="s">
        <v>99</v>
      </c>
      <c r="T21" s="237" t="s">
        <v>100</v>
      </c>
      <c r="U21" s="222">
        <v>0</v>
      </c>
      <c r="V21" s="222">
        <f>ROUND(E21*U21,2)</f>
        <v>0</v>
      </c>
      <c r="W21" s="222"/>
      <c r="X21" s="222" t="s">
        <v>101</v>
      </c>
      <c r="Y21" s="222" t="s">
        <v>102</v>
      </c>
      <c r="Z21" s="212"/>
      <c r="AA21" s="212"/>
      <c r="AB21" s="212"/>
      <c r="AC21" s="212"/>
      <c r="AD21" s="212"/>
      <c r="AE21" s="212"/>
      <c r="AF21" s="212"/>
      <c r="AG21" s="212" t="s">
        <v>103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44" t="s">
        <v>118</v>
      </c>
      <c r="D22" s="239"/>
      <c r="E22" s="239"/>
      <c r="F22" s="239"/>
      <c r="G22" s="239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105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45"/>
      <c r="D23" s="240"/>
      <c r="E23" s="240"/>
      <c r="F23" s="240"/>
      <c r="G23" s="240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106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31">
        <v>6</v>
      </c>
      <c r="B24" s="232" t="s">
        <v>119</v>
      </c>
      <c r="C24" s="243" t="s">
        <v>120</v>
      </c>
      <c r="D24" s="233" t="s">
        <v>109</v>
      </c>
      <c r="E24" s="234">
        <v>1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4">
        <v>0</v>
      </c>
      <c r="O24" s="234">
        <f>ROUND(E24*N24,2)</f>
        <v>0</v>
      </c>
      <c r="P24" s="234">
        <v>0</v>
      </c>
      <c r="Q24" s="234">
        <f>ROUND(E24*P24,2)</f>
        <v>0</v>
      </c>
      <c r="R24" s="236"/>
      <c r="S24" s="236" t="s">
        <v>99</v>
      </c>
      <c r="T24" s="237" t="s">
        <v>100</v>
      </c>
      <c r="U24" s="222">
        <v>0</v>
      </c>
      <c r="V24" s="222">
        <f>ROUND(E24*U24,2)</f>
        <v>0</v>
      </c>
      <c r="W24" s="222"/>
      <c r="X24" s="222" t="s">
        <v>101</v>
      </c>
      <c r="Y24" s="222" t="s">
        <v>102</v>
      </c>
      <c r="Z24" s="212"/>
      <c r="AA24" s="212"/>
      <c r="AB24" s="212"/>
      <c r="AC24" s="212"/>
      <c r="AD24" s="212"/>
      <c r="AE24" s="212"/>
      <c r="AF24" s="212"/>
      <c r="AG24" s="212" t="s">
        <v>103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44" t="s">
        <v>121</v>
      </c>
      <c r="D25" s="239"/>
      <c r="E25" s="239"/>
      <c r="F25" s="239"/>
      <c r="G25" s="239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105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45"/>
      <c r="D26" s="240"/>
      <c r="E26" s="240"/>
      <c r="F26" s="240"/>
      <c r="G26" s="240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106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31">
        <v>7</v>
      </c>
      <c r="B27" s="232" t="s">
        <v>122</v>
      </c>
      <c r="C27" s="243" t="s">
        <v>123</v>
      </c>
      <c r="D27" s="233" t="s">
        <v>109</v>
      </c>
      <c r="E27" s="234">
        <v>1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4">
        <v>0</v>
      </c>
      <c r="O27" s="234">
        <f>ROUND(E27*N27,2)</f>
        <v>0</v>
      </c>
      <c r="P27" s="234">
        <v>0</v>
      </c>
      <c r="Q27" s="234">
        <f>ROUND(E27*P27,2)</f>
        <v>0</v>
      </c>
      <c r="R27" s="236"/>
      <c r="S27" s="236" t="s">
        <v>99</v>
      </c>
      <c r="T27" s="237" t="s">
        <v>100</v>
      </c>
      <c r="U27" s="222">
        <v>0</v>
      </c>
      <c r="V27" s="222">
        <f>ROUND(E27*U27,2)</f>
        <v>0</v>
      </c>
      <c r="W27" s="222"/>
      <c r="X27" s="222" t="s">
        <v>101</v>
      </c>
      <c r="Y27" s="222" t="s">
        <v>102</v>
      </c>
      <c r="Z27" s="212"/>
      <c r="AA27" s="212"/>
      <c r="AB27" s="212"/>
      <c r="AC27" s="212"/>
      <c r="AD27" s="212"/>
      <c r="AE27" s="212"/>
      <c r="AF27" s="212"/>
      <c r="AG27" s="212" t="s">
        <v>103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44" t="s">
        <v>121</v>
      </c>
      <c r="D28" s="239"/>
      <c r="E28" s="239"/>
      <c r="F28" s="239"/>
      <c r="G28" s="239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105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45"/>
      <c r="D29" s="240"/>
      <c r="E29" s="240"/>
      <c r="F29" s="240"/>
      <c r="G29" s="240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106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31">
        <v>8</v>
      </c>
      <c r="B30" s="232" t="s">
        <v>124</v>
      </c>
      <c r="C30" s="243" t="s">
        <v>125</v>
      </c>
      <c r="D30" s="233" t="s">
        <v>109</v>
      </c>
      <c r="E30" s="234">
        <v>1</v>
      </c>
      <c r="F30" s="235"/>
      <c r="G30" s="236">
        <f>ROUND(E30*F30,2)</f>
        <v>0</v>
      </c>
      <c r="H30" s="235"/>
      <c r="I30" s="236">
        <f>ROUND(E30*H30,2)</f>
        <v>0</v>
      </c>
      <c r="J30" s="235"/>
      <c r="K30" s="236">
        <f>ROUND(E30*J30,2)</f>
        <v>0</v>
      </c>
      <c r="L30" s="236">
        <v>21</v>
      </c>
      <c r="M30" s="236">
        <f>G30*(1+L30/100)</f>
        <v>0</v>
      </c>
      <c r="N30" s="234">
        <v>0</v>
      </c>
      <c r="O30" s="234">
        <f>ROUND(E30*N30,2)</f>
        <v>0</v>
      </c>
      <c r="P30" s="234">
        <v>0</v>
      </c>
      <c r="Q30" s="234">
        <f>ROUND(E30*P30,2)</f>
        <v>0</v>
      </c>
      <c r="R30" s="236"/>
      <c r="S30" s="236" t="s">
        <v>99</v>
      </c>
      <c r="T30" s="237" t="s">
        <v>100</v>
      </c>
      <c r="U30" s="222">
        <v>0</v>
      </c>
      <c r="V30" s="222">
        <f>ROUND(E30*U30,2)</f>
        <v>0</v>
      </c>
      <c r="W30" s="222"/>
      <c r="X30" s="222" t="s">
        <v>101</v>
      </c>
      <c r="Y30" s="222" t="s">
        <v>102</v>
      </c>
      <c r="Z30" s="212"/>
      <c r="AA30" s="212"/>
      <c r="AB30" s="212"/>
      <c r="AC30" s="212"/>
      <c r="AD30" s="212"/>
      <c r="AE30" s="212"/>
      <c r="AF30" s="212"/>
      <c r="AG30" s="212" t="s">
        <v>103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44" t="s">
        <v>121</v>
      </c>
      <c r="D31" s="239"/>
      <c r="E31" s="239"/>
      <c r="F31" s="239"/>
      <c r="G31" s="239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105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45"/>
      <c r="D32" s="240"/>
      <c r="E32" s="240"/>
      <c r="F32" s="240"/>
      <c r="G32" s="240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106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31">
        <v>9</v>
      </c>
      <c r="B33" s="232" t="s">
        <v>126</v>
      </c>
      <c r="C33" s="243" t="s">
        <v>127</v>
      </c>
      <c r="D33" s="233" t="s">
        <v>109</v>
      </c>
      <c r="E33" s="234">
        <v>4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4">
        <v>0</v>
      </c>
      <c r="O33" s="234">
        <f>ROUND(E33*N33,2)</f>
        <v>0</v>
      </c>
      <c r="P33" s="234">
        <v>0</v>
      </c>
      <c r="Q33" s="234">
        <f>ROUND(E33*P33,2)</f>
        <v>0</v>
      </c>
      <c r="R33" s="236"/>
      <c r="S33" s="236" t="s">
        <v>99</v>
      </c>
      <c r="T33" s="237" t="s">
        <v>100</v>
      </c>
      <c r="U33" s="222">
        <v>0</v>
      </c>
      <c r="V33" s="222">
        <f>ROUND(E33*U33,2)</f>
        <v>0</v>
      </c>
      <c r="W33" s="222"/>
      <c r="X33" s="222" t="s">
        <v>101</v>
      </c>
      <c r="Y33" s="222" t="s">
        <v>102</v>
      </c>
      <c r="Z33" s="212"/>
      <c r="AA33" s="212"/>
      <c r="AB33" s="212"/>
      <c r="AC33" s="212"/>
      <c r="AD33" s="212"/>
      <c r="AE33" s="212"/>
      <c r="AF33" s="212"/>
      <c r="AG33" s="212" t="s">
        <v>103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44" t="s">
        <v>128</v>
      </c>
      <c r="D34" s="239"/>
      <c r="E34" s="239"/>
      <c r="F34" s="239"/>
      <c r="G34" s="239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105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45"/>
      <c r="D35" s="240"/>
      <c r="E35" s="240"/>
      <c r="F35" s="240"/>
      <c r="G35" s="240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106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31">
        <v>10</v>
      </c>
      <c r="B36" s="232" t="s">
        <v>129</v>
      </c>
      <c r="C36" s="243" t="s">
        <v>130</v>
      </c>
      <c r="D36" s="233" t="s">
        <v>109</v>
      </c>
      <c r="E36" s="234">
        <v>1</v>
      </c>
      <c r="F36" s="235"/>
      <c r="G36" s="236">
        <f>ROUND(E36*F36,2)</f>
        <v>0</v>
      </c>
      <c r="H36" s="235"/>
      <c r="I36" s="236">
        <f>ROUND(E36*H36,2)</f>
        <v>0</v>
      </c>
      <c r="J36" s="235"/>
      <c r="K36" s="236">
        <f>ROUND(E36*J36,2)</f>
        <v>0</v>
      </c>
      <c r="L36" s="236">
        <v>21</v>
      </c>
      <c r="M36" s="236">
        <f>G36*(1+L36/100)</f>
        <v>0</v>
      </c>
      <c r="N36" s="234">
        <v>0</v>
      </c>
      <c r="O36" s="234">
        <f>ROUND(E36*N36,2)</f>
        <v>0</v>
      </c>
      <c r="P36" s="234">
        <v>0</v>
      </c>
      <c r="Q36" s="234">
        <f>ROUND(E36*P36,2)</f>
        <v>0</v>
      </c>
      <c r="R36" s="236"/>
      <c r="S36" s="236" t="s">
        <v>99</v>
      </c>
      <c r="T36" s="237" t="s">
        <v>100</v>
      </c>
      <c r="U36" s="222">
        <v>0</v>
      </c>
      <c r="V36" s="222">
        <f>ROUND(E36*U36,2)</f>
        <v>0</v>
      </c>
      <c r="W36" s="222"/>
      <c r="X36" s="222" t="s">
        <v>101</v>
      </c>
      <c r="Y36" s="222" t="s">
        <v>102</v>
      </c>
      <c r="Z36" s="212"/>
      <c r="AA36" s="212"/>
      <c r="AB36" s="212"/>
      <c r="AC36" s="212"/>
      <c r="AD36" s="212"/>
      <c r="AE36" s="212"/>
      <c r="AF36" s="212"/>
      <c r="AG36" s="212" t="s">
        <v>103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56.25" outlineLevel="2" x14ac:dyDescent="0.2">
      <c r="A37" s="219"/>
      <c r="B37" s="220"/>
      <c r="C37" s="244" t="s">
        <v>131</v>
      </c>
      <c r="D37" s="239"/>
      <c r="E37" s="239"/>
      <c r="F37" s="239"/>
      <c r="G37" s="239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105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38" t="str">
        <f>C37</f>
        <v>Profesionální zobrazovací displej s úhlopříčkou cca 43", určený pro trvalý provoz ve veřejném prostoru; designově řešený jako obraz s tenkým černým rámečkem (matný displej!), umožňující zobrazování statického i dynamického obsahu v prezentačním a expozičním režimu; dodávka včetně nástěnného závěsného systému, odborné montáže a uvedení do provozu; součástí plnění je vytvoření a dodání audiovizuálního obsahu – letecký přelet nad územím Vysočiny s krajinnými záběry pořízenými dronem, v délce cca 3 minuty, optimalizovaný pro kontinuální přehrávání na daném zařízení (nebo ekvivalent).</v>
      </c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45"/>
      <c r="D38" s="240"/>
      <c r="E38" s="240"/>
      <c r="F38" s="240"/>
      <c r="G38" s="240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106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x14ac:dyDescent="0.2">
      <c r="A39" s="224" t="s">
        <v>94</v>
      </c>
      <c r="B39" s="225" t="s">
        <v>63</v>
      </c>
      <c r="C39" s="242" t="s">
        <v>64</v>
      </c>
      <c r="D39" s="226"/>
      <c r="E39" s="227"/>
      <c r="F39" s="228"/>
      <c r="G39" s="228">
        <f>SUMIF(AG40:AG47,"&lt;&gt;NOR",G40:G47)</f>
        <v>0</v>
      </c>
      <c r="H39" s="228"/>
      <c r="I39" s="228">
        <f>SUM(I40:I47)</f>
        <v>0</v>
      </c>
      <c r="J39" s="228"/>
      <c r="K39" s="228">
        <f>SUM(K40:K47)</f>
        <v>0</v>
      </c>
      <c r="L39" s="228"/>
      <c r="M39" s="228">
        <f>SUM(M40:M47)</f>
        <v>0</v>
      </c>
      <c r="N39" s="227"/>
      <c r="O39" s="227">
        <f>SUM(O40:O47)</f>
        <v>0</v>
      </c>
      <c r="P39" s="227"/>
      <c r="Q39" s="227">
        <f>SUM(Q40:Q47)</f>
        <v>0</v>
      </c>
      <c r="R39" s="228"/>
      <c r="S39" s="228"/>
      <c r="T39" s="229"/>
      <c r="U39" s="223"/>
      <c r="V39" s="223">
        <f>SUM(V40:V47)</f>
        <v>0</v>
      </c>
      <c r="W39" s="223"/>
      <c r="X39" s="223"/>
      <c r="Y39" s="223"/>
      <c r="AG39" t="s">
        <v>95</v>
      </c>
    </row>
    <row r="40" spans="1:60" outlineLevel="1" x14ac:dyDescent="0.2">
      <c r="A40" s="231">
        <v>11</v>
      </c>
      <c r="B40" s="232" t="s">
        <v>132</v>
      </c>
      <c r="C40" s="243" t="s">
        <v>133</v>
      </c>
      <c r="D40" s="233" t="s">
        <v>109</v>
      </c>
      <c r="E40" s="234">
        <v>6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4">
        <v>0</v>
      </c>
      <c r="O40" s="234">
        <f>ROUND(E40*N40,2)</f>
        <v>0</v>
      </c>
      <c r="P40" s="234">
        <v>0</v>
      </c>
      <c r="Q40" s="234">
        <f>ROUND(E40*P40,2)</f>
        <v>0</v>
      </c>
      <c r="R40" s="236"/>
      <c r="S40" s="236" t="s">
        <v>99</v>
      </c>
      <c r="T40" s="237" t="s">
        <v>100</v>
      </c>
      <c r="U40" s="222">
        <v>0</v>
      </c>
      <c r="V40" s="222">
        <f>ROUND(E40*U40,2)</f>
        <v>0</v>
      </c>
      <c r="W40" s="222"/>
      <c r="X40" s="222" t="s">
        <v>101</v>
      </c>
      <c r="Y40" s="222" t="s">
        <v>102</v>
      </c>
      <c r="Z40" s="212"/>
      <c r="AA40" s="212"/>
      <c r="AB40" s="212"/>
      <c r="AC40" s="212"/>
      <c r="AD40" s="212"/>
      <c r="AE40" s="212"/>
      <c r="AF40" s="212"/>
      <c r="AG40" s="212" t="s">
        <v>103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46"/>
      <c r="D41" s="241"/>
      <c r="E41" s="241"/>
      <c r="F41" s="241"/>
      <c r="G41" s="241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106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31">
        <v>12</v>
      </c>
      <c r="B42" s="232" t="s">
        <v>134</v>
      </c>
      <c r="C42" s="243" t="s">
        <v>135</v>
      </c>
      <c r="D42" s="233" t="s">
        <v>136</v>
      </c>
      <c r="E42" s="234">
        <v>2.5</v>
      </c>
      <c r="F42" s="235"/>
      <c r="G42" s="236">
        <f>ROUND(E42*F42,2)</f>
        <v>0</v>
      </c>
      <c r="H42" s="235"/>
      <c r="I42" s="236">
        <f>ROUND(E42*H42,2)</f>
        <v>0</v>
      </c>
      <c r="J42" s="235"/>
      <c r="K42" s="236">
        <f>ROUND(E42*J42,2)</f>
        <v>0</v>
      </c>
      <c r="L42" s="236">
        <v>21</v>
      </c>
      <c r="M42" s="236">
        <f>G42*(1+L42/100)</f>
        <v>0</v>
      </c>
      <c r="N42" s="234">
        <v>0</v>
      </c>
      <c r="O42" s="234">
        <f>ROUND(E42*N42,2)</f>
        <v>0</v>
      </c>
      <c r="P42" s="234">
        <v>0</v>
      </c>
      <c r="Q42" s="234">
        <f>ROUND(E42*P42,2)</f>
        <v>0</v>
      </c>
      <c r="R42" s="236"/>
      <c r="S42" s="236" t="s">
        <v>99</v>
      </c>
      <c r="T42" s="237" t="s">
        <v>100</v>
      </c>
      <c r="U42" s="222">
        <v>0</v>
      </c>
      <c r="V42" s="222">
        <f>ROUND(E42*U42,2)</f>
        <v>0</v>
      </c>
      <c r="W42" s="222"/>
      <c r="X42" s="222" t="s">
        <v>101</v>
      </c>
      <c r="Y42" s="222" t="s">
        <v>102</v>
      </c>
      <c r="Z42" s="212"/>
      <c r="AA42" s="212"/>
      <c r="AB42" s="212"/>
      <c r="AC42" s="212"/>
      <c r="AD42" s="212"/>
      <c r="AE42" s="212"/>
      <c r="AF42" s="212"/>
      <c r="AG42" s="212" t="s">
        <v>103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46"/>
      <c r="D43" s="241"/>
      <c r="E43" s="241"/>
      <c r="F43" s="241"/>
      <c r="G43" s="241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106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31">
        <v>13</v>
      </c>
      <c r="B44" s="232" t="s">
        <v>137</v>
      </c>
      <c r="C44" s="243" t="s">
        <v>138</v>
      </c>
      <c r="D44" s="233" t="s">
        <v>136</v>
      </c>
      <c r="E44" s="234">
        <v>2.5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4">
        <v>0</v>
      </c>
      <c r="O44" s="234">
        <f>ROUND(E44*N44,2)</f>
        <v>0</v>
      </c>
      <c r="P44" s="234">
        <v>0</v>
      </c>
      <c r="Q44" s="234">
        <f>ROUND(E44*P44,2)</f>
        <v>0</v>
      </c>
      <c r="R44" s="236"/>
      <c r="S44" s="236" t="s">
        <v>99</v>
      </c>
      <c r="T44" s="237" t="s">
        <v>100</v>
      </c>
      <c r="U44" s="222">
        <v>0</v>
      </c>
      <c r="V44" s="222">
        <f>ROUND(E44*U44,2)</f>
        <v>0</v>
      </c>
      <c r="W44" s="222"/>
      <c r="X44" s="222" t="s">
        <v>101</v>
      </c>
      <c r="Y44" s="222" t="s">
        <v>102</v>
      </c>
      <c r="Z44" s="212"/>
      <c r="AA44" s="212"/>
      <c r="AB44" s="212"/>
      <c r="AC44" s="212"/>
      <c r="AD44" s="212"/>
      <c r="AE44" s="212"/>
      <c r="AF44" s="212"/>
      <c r="AG44" s="212" t="s">
        <v>103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46"/>
      <c r="D45" s="241"/>
      <c r="E45" s="241"/>
      <c r="F45" s="241"/>
      <c r="G45" s="241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106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31">
        <v>14</v>
      </c>
      <c r="B46" s="232" t="s">
        <v>139</v>
      </c>
      <c r="C46" s="243" t="s">
        <v>140</v>
      </c>
      <c r="D46" s="233" t="s">
        <v>109</v>
      </c>
      <c r="E46" s="234">
        <v>1</v>
      </c>
      <c r="F46" s="235"/>
      <c r="G46" s="236">
        <f>ROUND(E46*F46,2)</f>
        <v>0</v>
      </c>
      <c r="H46" s="235"/>
      <c r="I46" s="236">
        <f>ROUND(E46*H46,2)</f>
        <v>0</v>
      </c>
      <c r="J46" s="235"/>
      <c r="K46" s="236">
        <f>ROUND(E46*J46,2)</f>
        <v>0</v>
      </c>
      <c r="L46" s="236">
        <v>21</v>
      </c>
      <c r="M46" s="236">
        <f>G46*(1+L46/100)</f>
        <v>0</v>
      </c>
      <c r="N46" s="234">
        <v>0</v>
      </c>
      <c r="O46" s="234">
        <f>ROUND(E46*N46,2)</f>
        <v>0</v>
      </c>
      <c r="P46" s="234">
        <v>0</v>
      </c>
      <c r="Q46" s="234">
        <f>ROUND(E46*P46,2)</f>
        <v>0</v>
      </c>
      <c r="R46" s="236"/>
      <c r="S46" s="236" t="s">
        <v>99</v>
      </c>
      <c r="T46" s="237" t="s">
        <v>100</v>
      </c>
      <c r="U46" s="222">
        <v>0</v>
      </c>
      <c r="V46" s="222">
        <f>ROUND(E46*U46,2)</f>
        <v>0</v>
      </c>
      <c r="W46" s="222"/>
      <c r="X46" s="222" t="s">
        <v>101</v>
      </c>
      <c r="Y46" s="222" t="s">
        <v>102</v>
      </c>
      <c r="Z46" s="212"/>
      <c r="AA46" s="212"/>
      <c r="AB46" s="212"/>
      <c r="AC46" s="212"/>
      <c r="AD46" s="212"/>
      <c r="AE46" s="212"/>
      <c r="AF46" s="212"/>
      <c r="AG46" s="212" t="s">
        <v>103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19"/>
      <c r="B47" s="220"/>
      <c r="C47" s="246"/>
      <c r="D47" s="241"/>
      <c r="E47" s="241"/>
      <c r="F47" s="241"/>
      <c r="G47" s="241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106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x14ac:dyDescent="0.2">
      <c r="A48" s="224" t="s">
        <v>94</v>
      </c>
      <c r="B48" s="225" t="s">
        <v>65</v>
      </c>
      <c r="C48" s="242" t="s">
        <v>28</v>
      </c>
      <c r="D48" s="226"/>
      <c r="E48" s="227"/>
      <c r="F48" s="228"/>
      <c r="G48" s="228">
        <f>SUMIF(AG49:AG50,"&lt;&gt;NOR",G49:G50)</f>
        <v>0</v>
      </c>
      <c r="H48" s="228"/>
      <c r="I48" s="228">
        <f>SUM(I49:I50)</f>
        <v>0</v>
      </c>
      <c r="J48" s="228"/>
      <c r="K48" s="228">
        <f>SUM(K49:K50)</f>
        <v>0</v>
      </c>
      <c r="L48" s="228"/>
      <c r="M48" s="228">
        <f>SUM(M49:M50)</f>
        <v>0</v>
      </c>
      <c r="N48" s="227"/>
      <c r="O48" s="227">
        <f>SUM(O49:O50)</f>
        <v>0</v>
      </c>
      <c r="P48" s="227"/>
      <c r="Q48" s="227">
        <f>SUM(Q49:Q50)</f>
        <v>0</v>
      </c>
      <c r="R48" s="228"/>
      <c r="S48" s="228"/>
      <c r="T48" s="229"/>
      <c r="U48" s="223"/>
      <c r="V48" s="223">
        <f>SUM(V49:V50)</f>
        <v>0</v>
      </c>
      <c r="W48" s="223"/>
      <c r="X48" s="223"/>
      <c r="Y48" s="223"/>
      <c r="AG48" t="s">
        <v>95</v>
      </c>
    </row>
    <row r="49" spans="1:60" ht="22.5" outlineLevel="1" x14ac:dyDescent="0.2">
      <c r="A49" s="231">
        <v>15</v>
      </c>
      <c r="B49" s="232" t="s">
        <v>141</v>
      </c>
      <c r="C49" s="243" t="s">
        <v>142</v>
      </c>
      <c r="D49" s="233" t="s">
        <v>109</v>
      </c>
      <c r="E49" s="234">
        <v>1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4">
        <v>0</v>
      </c>
      <c r="O49" s="234">
        <f>ROUND(E49*N49,2)</f>
        <v>0</v>
      </c>
      <c r="P49" s="234">
        <v>0</v>
      </c>
      <c r="Q49" s="234">
        <f>ROUND(E49*P49,2)</f>
        <v>0</v>
      </c>
      <c r="R49" s="236"/>
      <c r="S49" s="236" t="s">
        <v>99</v>
      </c>
      <c r="T49" s="237" t="s">
        <v>100</v>
      </c>
      <c r="U49" s="222">
        <v>0</v>
      </c>
      <c r="V49" s="222">
        <f>ROUND(E49*U49,2)</f>
        <v>0</v>
      </c>
      <c r="W49" s="222"/>
      <c r="X49" s="222" t="s">
        <v>101</v>
      </c>
      <c r="Y49" s="222" t="s">
        <v>102</v>
      </c>
      <c r="Z49" s="212"/>
      <c r="AA49" s="212"/>
      <c r="AB49" s="212"/>
      <c r="AC49" s="212"/>
      <c r="AD49" s="212"/>
      <c r="AE49" s="212"/>
      <c r="AF49" s="212"/>
      <c r="AG49" s="212" t="s">
        <v>103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46"/>
      <c r="D50" s="241"/>
      <c r="E50" s="241"/>
      <c r="F50" s="241"/>
      <c r="G50" s="241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106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x14ac:dyDescent="0.2">
      <c r="A51" s="3"/>
      <c r="B51" s="4"/>
      <c r="C51" s="247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v>12</v>
      </c>
      <c r="AF51">
        <v>21</v>
      </c>
      <c r="AG51" t="s">
        <v>80</v>
      </c>
    </row>
    <row r="52" spans="1:60" x14ac:dyDescent="0.2">
      <c r="A52" s="215"/>
      <c r="B52" s="216" t="s">
        <v>29</v>
      </c>
      <c r="C52" s="248"/>
      <c r="D52" s="217"/>
      <c r="E52" s="218"/>
      <c r="F52" s="218"/>
      <c r="G52" s="230">
        <f>G8+G39+G48</f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f>SUMIF(L7:L50,AE51,G7:G50)</f>
        <v>0</v>
      </c>
      <c r="AF52">
        <f>SUMIF(L7:L50,AF51,G7:G50)</f>
        <v>0</v>
      </c>
      <c r="AG52" t="s">
        <v>143</v>
      </c>
    </row>
    <row r="53" spans="1:60" x14ac:dyDescent="0.2">
      <c r="C53" s="249"/>
      <c r="D53" s="10"/>
      <c r="AG53" t="s">
        <v>144</v>
      </c>
    </row>
    <row r="54" spans="1:60" x14ac:dyDescent="0.2">
      <c r="D54" s="10"/>
    </row>
    <row r="55" spans="1:60" x14ac:dyDescent="0.2">
      <c r="D55" s="10"/>
    </row>
    <row r="56" spans="1:60" x14ac:dyDescent="0.2">
      <c r="D56" s="10"/>
    </row>
    <row r="57" spans="1:60" x14ac:dyDescent="0.2">
      <c r="D57" s="10"/>
    </row>
    <row r="58" spans="1:60" x14ac:dyDescent="0.2">
      <c r="D58" s="10"/>
    </row>
    <row r="59" spans="1:60" x14ac:dyDescent="0.2">
      <c r="D59" s="10"/>
    </row>
    <row r="60" spans="1:60" x14ac:dyDescent="0.2">
      <c r="D60" s="10"/>
    </row>
    <row r="61" spans="1:60" x14ac:dyDescent="0.2">
      <c r="D61" s="10"/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8fgBMeRqukPFJZO/3hl3iiaep0i/mXdkPugyQuvrR90MmShIe6Vi0gLhEaMqF567nJUfm5AulNI/JhLS0AIZFA==" saltValue="gZxuNHGEhsSzGzPURkFhcA==" spinCount="100000" sheet="1" formatRows="0"/>
  <mergeCells count="29">
    <mergeCell ref="C41:G41"/>
    <mergeCell ref="C43:G43"/>
    <mergeCell ref="C45:G45"/>
    <mergeCell ref="C47:G47"/>
    <mergeCell ref="C50:G50"/>
    <mergeCell ref="C31:G31"/>
    <mergeCell ref="C32:G32"/>
    <mergeCell ref="C34:G34"/>
    <mergeCell ref="C35:G35"/>
    <mergeCell ref="C37:G37"/>
    <mergeCell ref="C38:G38"/>
    <mergeCell ref="C22:G22"/>
    <mergeCell ref="C23:G23"/>
    <mergeCell ref="C25:G25"/>
    <mergeCell ref="C26:G26"/>
    <mergeCell ref="C28:G28"/>
    <mergeCell ref="C29:G29"/>
    <mergeCell ref="C13:G13"/>
    <mergeCell ref="C14:G14"/>
    <mergeCell ref="C16:G16"/>
    <mergeCell ref="C17:G17"/>
    <mergeCell ref="C19:G19"/>
    <mergeCell ref="C20:G20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 Jan (211930)</dc:creator>
  <cp:lastModifiedBy>Soukup Jan (211930)</cp:lastModifiedBy>
  <cp:lastPrinted>2019-03-19T12:27:02Z</cp:lastPrinted>
  <dcterms:created xsi:type="dcterms:W3CDTF">2009-04-08T07:15:50Z</dcterms:created>
  <dcterms:modified xsi:type="dcterms:W3CDTF">2026-01-16T13:31:49Z</dcterms:modified>
</cp:coreProperties>
</file>