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22755" windowHeight="1485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list'!$G$2</definedName>
    <definedName name="MJ">'Krycí list'!$G$5</definedName>
    <definedName name="Mont">Rekapitulace!$H$12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Položky!$A$1:$G$116</definedName>
    <definedName name="_xlnm.Print_Area" localSheetId="1">Rekapitulace!$A$1:$I$26</definedName>
    <definedName name="PocetMJ">'Krycí list'!$G$6</definedName>
    <definedName name="Poznamka">'Krycí list'!$B$37</definedName>
    <definedName name="Projektant">'Krycí list'!$C$8</definedName>
    <definedName name="PSV">Rekapitulace!$F$12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115" i="3"/>
  <c r="BE116" i="3" s="1"/>
  <c r="I11" i="2" s="1"/>
  <c r="BD115" i="3"/>
  <c r="BD116" i="3" s="1"/>
  <c r="H11" i="2" s="1"/>
  <c r="BC115" i="3"/>
  <c r="BB115" i="3"/>
  <c r="BA115" i="3"/>
  <c r="BA116" i="3" s="1"/>
  <c r="E11" i="2" s="1"/>
  <c r="G115" i="3"/>
  <c r="G116" i="3" s="1"/>
  <c r="B11" i="2"/>
  <c r="A11" i="2"/>
  <c r="BC116" i="3"/>
  <c r="G11" i="2" s="1"/>
  <c r="BB116" i="3"/>
  <c r="F11" i="2" s="1"/>
  <c r="C116" i="3"/>
  <c r="BE112" i="3"/>
  <c r="BD112" i="3"/>
  <c r="BC112" i="3"/>
  <c r="BB112" i="3"/>
  <c r="BA112" i="3"/>
  <c r="G112" i="3"/>
  <c r="BD111" i="3"/>
  <c r="BC111" i="3"/>
  <c r="BB111" i="3"/>
  <c r="BA111" i="3"/>
  <c r="G111" i="3"/>
  <c r="BE111" i="3" s="1"/>
  <c r="BD110" i="3"/>
  <c r="BC110" i="3"/>
  <c r="BB110" i="3"/>
  <c r="BA110" i="3"/>
  <c r="G110" i="3"/>
  <c r="BE110" i="3" s="1"/>
  <c r="BE108" i="3"/>
  <c r="BD108" i="3"/>
  <c r="BC108" i="3"/>
  <c r="BB108" i="3"/>
  <c r="G108" i="3"/>
  <c r="BA108" i="3" s="1"/>
  <c r="BE106" i="3"/>
  <c r="BD106" i="3"/>
  <c r="BC106" i="3"/>
  <c r="BB106" i="3"/>
  <c r="G106" i="3"/>
  <c r="BA106" i="3" s="1"/>
  <c r="BE104" i="3"/>
  <c r="BD104" i="3"/>
  <c r="BC104" i="3"/>
  <c r="BB104" i="3"/>
  <c r="G104" i="3"/>
  <c r="BA104" i="3" s="1"/>
  <c r="BE102" i="3"/>
  <c r="BD102" i="3"/>
  <c r="BC102" i="3"/>
  <c r="BB102" i="3"/>
  <c r="G102" i="3"/>
  <c r="BA102" i="3" s="1"/>
  <c r="BE101" i="3"/>
  <c r="BD101" i="3"/>
  <c r="BC101" i="3"/>
  <c r="BB101" i="3"/>
  <c r="G101" i="3"/>
  <c r="BA101" i="3" s="1"/>
  <c r="BE100" i="3"/>
  <c r="BD100" i="3"/>
  <c r="BC100" i="3"/>
  <c r="BB100" i="3"/>
  <c r="BA100" i="3"/>
  <c r="G100" i="3"/>
  <c r="BE98" i="3"/>
  <c r="BD98" i="3"/>
  <c r="BC98" i="3"/>
  <c r="BB98" i="3"/>
  <c r="G98" i="3"/>
  <c r="BA98" i="3" s="1"/>
  <c r="BE96" i="3"/>
  <c r="BD96" i="3"/>
  <c r="BC96" i="3"/>
  <c r="BB96" i="3"/>
  <c r="G96" i="3"/>
  <c r="BA96" i="3" s="1"/>
  <c r="BE94" i="3"/>
  <c r="BD94" i="3"/>
  <c r="BC94" i="3"/>
  <c r="BB94" i="3"/>
  <c r="G94" i="3"/>
  <c r="BA94" i="3" s="1"/>
  <c r="BE92" i="3"/>
  <c r="BD92" i="3"/>
  <c r="BC92" i="3"/>
  <c r="BB92" i="3"/>
  <c r="G92" i="3"/>
  <c r="BA92" i="3" s="1"/>
  <c r="BE90" i="3"/>
  <c r="BD90" i="3"/>
  <c r="BC90" i="3"/>
  <c r="BB90" i="3"/>
  <c r="G90" i="3"/>
  <c r="BA90" i="3" s="1"/>
  <c r="BE88" i="3"/>
  <c r="BD88" i="3"/>
  <c r="BC88" i="3"/>
  <c r="BB88" i="3"/>
  <c r="G88" i="3"/>
  <c r="BA88" i="3" s="1"/>
  <c r="BE86" i="3"/>
  <c r="BD86" i="3"/>
  <c r="BC86" i="3"/>
  <c r="BB86" i="3"/>
  <c r="G86" i="3"/>
  <c r="BA86" i="3" s="1"/>
  <c r="BE84" i="3"/>
  <c r="BD84" i="3"/>
  <c r="BC84" i="3"/>
  <c r="BB84" i="3"/>
  <c r="BA84" i="3"/>
  <c r="G84" i="3"/>
  <c r="BE83" i="3"/>
  <c r="BD83" i="3"/>
  <c r="BC83" i="3"/>
  <c r="BB83" i="3"/>
  <c r="G83" i="3"/>
  <c r="BA83" i="3" s="1"/>
  <c r="BE82" i="3"/>
  <c r="BD82" i="3"/>
  <c r="BC82" i="3"/>
  <c r="BB82" i="3"/>
  <c r="G82" i="3"/>
  <c r="BA82" i="3" s="1"/>
  <c r="BE81" i="3"/>
  <c r="BD81" i="3"/>
  <c r="BC81" i="3"/>
  <c r="BB81" i="3"/>
  <c r="G81" i="3"/>
  <c r="BA81" i="3" s="1"/>
  <c r="BE80" i="3"/>
  <c r="BD80" i="3"/>
  <c r="BC80" i="3"/>
  <c r="BB80" i="3"/>
  <c r="G80" i="3"/>
  <c r="BA80" i="3" s="1"/>
  <c r="BE79" i="3"/>
  <c r="BD79" i="3"/>
  <c r="BC79" i="3"/>
  <c r="BB79" i="3"/>
  <c r="G79" i="3"/>
  <c r="BA79" i="3" s="1"/>
  <c r="BE78" i="3"/>
  <c r="BD78" i="3"/>
  <c r="BC78" i="3"/>
  <c r="BB78" i="3"/>
  <c r="G78" i="3"/>
  <c r="BA78" i="3" s="1"/>
  <c r="BE77" i="3"/>
  <c r="BD77" i="3"/>
  <c r="BC77" i="3"/>
  <c r="BB77" i="3"/>
  <c r="G77" i="3"/>
  <c r="BA77" i="3" s="1"/>
  <c r="BE76" i="3"/>
  <c r="BD76" i="3"/>
  <c r="BC76" i="3"/>
  <c r="BB76" i="3"/>
  <c r="BA76" i="3"/>
  <c r="G76" i="3"/>
  <c r="BE75" i="3"/>
  <c r="BD75" i="3"/>
  <c r="BC75" i="3"/>
  <c r="BB75" i="3"/>
  <c r="G75" i="3"/>
  <c r="BA75" i="3" s="1"/>
  <c r="BE74" i="3"/>
  <c r="BD74" i="3"/>
  <c r="BC74" i="3"/>
  <c r="BB74" i="3"/>
  <c r="G74" i="3"/>
  <c r="G113" i="3" s="1"/>
  <c r="BE73" i="3"/>
  <c r="BD73" i="3"/>
  <c r="BC73" i="3"/>
  <c r="BB73" i="3"/>
  <c r="BB113" i="3" s="1"/>
  <c r="F10" i="2" s="1"/>
  <c r="G73" i="3"/>
  <c r="BA73" i="3" s="1"/>
  <c r="B10" i="2"/>
  <c r="A10" i="2"/>
  <c r="BD113" i="3"/>
  <c r="H10" i="2" s="1"/>
  <c r="C113" i="3"/>
  <c r="BE69" i="3"/>
  <c r="BD69" i="3"/>
  <c r="BC69" i="3"/>
  <c r="BB69" i="3"/>
  <c r="BB71" i="3" s="1"/>
  <c r="F9" i="2" s="1"/>
  <c r="G69" i="3"/>
  <c r="BA69" i="3" s="1"/>
  <c r="BA71" i="3" s="1"/>
  <c r="E9" i="2" s="1"/>
  <c r="I9" i="2"/>
  <c r="B9" i="2"/>
  <c r="A9" i="2"/>
  <c r="BE71" i="3"/>
  <c r="BD71" i="3"/>
  <c r="H9" i="2" s="1"/>
  <c r="BC71" i="3"/>
  <c r="G9" i="2" s="1"/>
  <c r="C71" i="3"/>
  <c r="BE65" i="3"/>
  <c r="BD65" i="3"/>
  <c r="BC65" i="3"/>
  <c r="BB65" i="3"/>
  <c r="G65" i="3"/>
  <c r="BA65" i="3" s="1"/>
  <c r="BE63" i="3"/>
  <c r="BD63" i="3"/>
  <c r="BD67" i="3" s="1"/>
  <c r="H8" i="2" s="1"/>
  <c r="BC63" i="3"/>
  <c r="BB63" i="3"/>
  <c r="BB67" i="3" s="1"/>
  <c r="F8" i="2" s="1"/>
  <c r="G63" i="3"/>
  <c r="BA63" i="3" s="1"/>
  <c r="B8" i="2"/>
  <c r="A8" i="2"/>
  <c r="BE67" i="3"/>
  <c r="I8" i="2" s="1"/>
  <c r="C67" i="3"/>
  <c r="BE59" i="3"/>
  <c r="BD59" i="3"/>
  <c r="BC59" i="3"/>
  <c r="BB59" i="3"/>
  <c r="G59" i="3"/>
  <c r="BA59" i="3" s="1"/>
  <c r="BE57" i="3"/>
  <c r="BD57" i="3"/>
  <c r="BC57" i="3"/>
  <c r="BB57" i="3"/>
  <c r="G57" i="3"/>
  <c r="BA57" i="3" s="1"/>
  <c r="BE55" i="3"/>
  <c r="BD55" i="3"/>
  <c r="BC55" i="3"/>
  <c r="BB55" i="3"/>
  <c r="G55" i="3"/>
  <c r="BA55" i="3" s="1"/>
  <c r="BE54" i="3"/>
  <c r="BD54" i="3"/>
  <c r="BC54" i="3"/>
  <c r="BB54" i="3"/>
  <c r="G54" i="3"/>
  <c r="BA54" i="3" s="1"/>
  <c r="BE53" i="3"/>
  <c r="BD53" i="3"/>
  <c r="BC53" i="3"/>
  <c r="BB53" i="3"/>
  <c r="BA53" i="3"/>
  <c r="G53" i="3"/>
  <c r="BE51" i="3"/>
  <c r="BD51" i="3"/>
  <c r="BC51" i="3"/>
  <c r="BB51" i="3"/>
  <c r="G51" i="3"/>
  <c r="BA51" i="3" s="1"/>
  <c r="BE49" i="3"/>
  <c r="BD49" i="3"/>
  <c r="BC49" i="3"/>
  <c r="BB49" i="3"/>
  <c r="G49" i="3"/>
  <c r="BA49" i="3" s="1"/>
  <c r="BE47" i="3"/>
  <c r="BD47" i="3"/>
  <c r="BC47" i="3"/>
  <c r="BB47" i="3"/>
  <c r="G47" i="3"/>
  <c r="BA47" i="3" s="1"/>
  <c r="BE44" i="3"/>
  <c r="BD44" i="3"/>
  <c r="BC44" i="3"/>
  <c r="BB44" i="3"/>
  <c r="G44" i="3"/>
  <c r="BA44" i="3" s="1"/>
  <c r="BE42" i="3"/>
  <c r="BD42" i="3"/>
  <c r="BC42" i="3"/>
  <c r="BB42" i="3"/>
  <c r="G42" i="3"/>
  <c r="BA42" i="3" s="1"/>
  <c r="BE41" i="3"/>
  <c r="BD41" i="3"/>
  <c r="BC41" i="3"/>
  <c r="BB41" i="3"/>
  <c r="G41" i="3"/>
  <c r="BA41" i="3" s="1"/>
  <c r="BE37" i="3"/>
  <c r="BD37" i="3"/>
  <c r="BC37" i="3"/>
  <c r="BB37" i="3"/>
  <c r="G37" i="3"/>
  <c r="BA37" i="3" s="1"/>
  <c r="BE35" i="3"/>
  <c r="BD35" i="3"/>
  <c r="BC35" i="3"/>
  <c r="BB35" i="3"/>
  <c r="G35" i="3"/>
  <c r="BA35" i="3" s="1"/>
  <c r="BE33" i="3"/>
  <c r="BD33" i="3"/>
  <c r="BC33" i="3"/>
  <c r="BB33" i="3"/>
  <c r="G33" i="3"/>
  <c r="BA33" i="3" s="1"/>
  <c r="BE32" i="3"/>
  <c r="BD32" i="3"/>
  <c r="BC32" i="3"/>
  <c r="BB32" i="3"/>
  <c r="G32" i="3"/>
  <c r="BA32" i="3" s="1"/>
  <c r="BE28" i="3"/>
  <c r="BD28" i="3"/>
  <c r="BC28" i="3"/>
  <c r="BB28" i="3"/>
  <c r="G28" i="3"/>
  <c r="BA28" i="3" s="1"/>
  <c r="BE26" i="3"/>
  <c r="BD26" i="3"/>
  <c r="BC26" i="3"/>
  <c r="BB26" i="3"/>
  <c r="G26" i="3"/>
  <c r="BA26" i="3" s="1"/>
  <c r="BE23" i="3"/>
  <c r="BD23" i="3"/>
  <c r="BC23" i="3"/>
  <c r="BB23" i="3"/>
  <c r="G23" i="3"/>
  <c r="BA23" i="3" s="1"/>
  <c r="BE18" i="3"/>
  <c r="BD18" i="3"/>
  <c r="BC18" i="3"/>
  <c r="BB18" i="3"/>
  <c r="G18" i="3"/>
  <c r="BA18" i="3" s="1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2" i="3"/>
  <c r="BD12" i="3"/>
  <c r="BC12" i="3"/>
  <c r="BB12" i="3"/>
  <c r="G12" i="3"/>
  <c r="BA12" i="3" s="1"/>
  <c r="BE10" i="3"/>
  <c r="BD10" i="3"/>
  <c r="BC10" i="3"/>
  <c r="BB10" i="3"/>
  <c r="G10" i="3"/>
  <c r="BA10" i="3" s="1"/>
  <c r="BE9" i="3"/>
  <c r="BD9" i="3"/>
  <c r="BC9" i="3"/>
  <c r="BB9" i="3"/>
  <c r="G9" i="3"/>
  <c r="BA9" i="3" s="1"/>
  <c r="BE8" i="3"/>
  <c r="BD8" i="3"/>
  <c r="BC8" i="3"/>
  <c r="BB8" i="3"/>
  <c r="G8" i="3"/>
  <c r="B7" i="2"/>
  <c r="A7" i="2"/>
  <c r="BE61" i="3"/>
  <c r="I7" i="2" s="1"/>
  <c r="C61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B61" i="3" l="1"/>
  <c r="F7" i="2" s="1"/>
  <c r="F12" i="2" s="1"/>
  <c r="C16" i="1" s="1"/>
  <c r="BC113" i="3"/>
  <c r="G10" i="2" s="1"/>
  <c r="BA74" i="3"/>
  <c r="BD61" i="3"/>
  <c r="H7" i="2" s="1"/>
  <c r="H12" i="2" s="1"/>
  <c r="C17" i="1" s="1"/>
  <c r="BC61" i="3"/>
  <c r="G7" i="2" s="1"/>
  <c r="BC67" i="3"/>
  <c r="G8" i="2" s="1"/>
  <c r="G71" i="3"/>
  <c r="G61" i="3"/>
  <c r="BA67" i="3"/>
  <c r="E8" i="2" s="1"/>
  <c r="BA113" i="3"/>
  <c r="E10" i="2" s="1"/>
  <c r="BE113" i="3"/>
  <c r="I10" i="2" s="1"/>
  <c r="I12" i="2" s="1"/>
  <c r="C21" i="1" s="1"/>
  <c r="BA8" i="3"/>
  <c r="BA61" i="3" s="1"/>
  <c r="E7" i="2" s="1"/>
  <c r="G67" i="3"/>
  <c r="E12" i="2" l="1"/>
  <c r="G12" i="2"/>
  <c r="C18" i="1" s="1"/>
  <c r="G22" i="2"/>
  <c r="I22" i="2" s="1"/>
  <c r="G20" i="1" s="1"/>
  <c r="G21" i="2"/>
  <c r="I21" i="2" s="1"/>
  <c r="G19" i="1" s="1"/>
  <c r="G18" i="2"/>
  <c r="I18" i="2" s="1"/>
  <c r="G16" i="1" s="1"/>
  <c r="G17" i="2"/>
  <c r="I17" i="2" s="1"/>
  <c r="G24" i="2" l="1"/>
  <c r="I24" i="2" s="1"/>
  <c r="G19" i="2"/>
  <c r="I19" i="2" s="1"/>
  <c r="G17" i="1" s="1"/>
  <c r="G23" i="2"/>
  <c r="I23" i="2" s="1"/>
  <c r="G21" i="1" s="1"/>
  <c r="C15" i="1"/>
  <c r="C19" i="1" s="1"/>
  <c r="C22" i="1" s="1"/>
  <c r="G20" i="2"/>
  <c r="I20" i="2" s="1"/>
  <c r="G18" i="1" s="1"/>
  <c r="G15" i="1"/>
  <c r="H25" i="2" l="1"/>
  <c r="G23" i="1" s="1"/>
  <c r="G22" i="1" s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<sst xmlns="http://schemas.openxmlformats.org/spreadsheetml/2006/main" count="393" uniqueCount="261">
  <si>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</si>
  <si>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</si>
  <si>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</si>
  <si>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</si>
  <si>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</si>
  <si>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</si>
  <si>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</si>
  <si>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</si>
  <si>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</si>
  <si>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</si>
  <si>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</si>
  <si>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</si>
  <si>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</si>
  <si>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</si>
  <si>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</si>
  <si>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</si>
  <si>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</si>
  <si>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</si>
  <si>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</si>
  <si>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</si>
  <si>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</si>
  <si>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</si>
  <si>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</si>
  <si>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</si>
  <si>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</si>
  <si>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</si>
  <si>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</si>
  <si>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</si>
  <si>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</si>
  <si>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</si>
  <si>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</si>
  <si>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</si>
  <si>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</si>
  <si>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</si>
  <si>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</si>
  <si>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</si>
  <si>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</si>
  <si>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</si>
  <si>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</si>
  <si>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</si>
  <si>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</si>
  <si>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</si>
  <si>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</si>
  <si>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</si>
  <si>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</si>
  <si>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</si>
  <si>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</si>
  <si>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</si>
  <si>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</si>
  <si>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</si>
  <si>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</si>
  <si>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</si>
  <si>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</si>
  <si>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</si>
  <si>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</si>
  <si>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</si>
  <si>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</si>
  <si>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</si>
  <si>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</si>
  <si>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</si>
  <si>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</si>
  <si>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</si>
  <si>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</si>
  <si>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</si>
  <si>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</si>
  <si>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</si>
  <si>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</si>
  <si>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</si>
  <si>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</si>
  <si>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</si>
  <si>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</si>
  <si>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</si>
  <si>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</si>
  <si>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</si>
  <si>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</si>
  <si>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</si>
  <si>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SLEPÝ ROZPOČET</t>
  </si>
  <si>
    <t>Slepý rozpočet</t>
  </si>
  <si>
    <t>10/097/001</t>
  </si>
  <si>
    <t>Bytový dům č. 730, Tyršova ulice, Nové Město n.M.</t>
  </si>
  <si>
    <t>97-PS-2010</t>
  </si>
  <si>
    <t>SO1</t>
  </si>
  <si>
    <t>Kanalizační přípojka</t>
  </si>
  <si>
    <t>827.21.A2</t>
  </si>
  <si>
    <t>001</t>
  </si>
  <si>
    <t>119001401R00</t>
  </si>
  <si>
    <t xml:space="preserve">Dočasné zajištění ocelového potrubí do DN 200 mm </t>
  </si>
  <si>
    <t>m</t>
  </si>
  <si>
    <t>119001421R00</t>
  </si>
  <si>
    <t xml:space="preserve">Dočasné zajištění kabelů - do počtu 3 kabelů </t>
  </si>
  <si>
    <t>120001101R00</t>
  </si>
  <si>
    <t xml:space="preserve">Příplatek za ztížení vykopávky v blízkosti vedení </t>
  </si>
  <si>
    <t>m3</t>
  </si>
  <si>
    <t>1,2*1,0*2,9*8</t>
  </si>
  <si>
    <t>121101101R00</t>
  </si>
  <si>
    <t xml:space="preserve">Sejmutí ornice s přemístěním do 50 m </t>
  </si>
  <si>
    <t>1,2*34,2*0,25</t>
  </si>
  <si>
    <t>130901121R00</t>
  </si>
  <si>
    <t>Bourání konstrukcí z betonu prostého stávající kanalizace, bez zemních prací</t>
  </si>
  <si>
    <t>132201202R00</t>
  </si>
  <si>
    <t xml:space="preserve">Hloubení rýh šířky do 200 cm v hor.3 do 1000 m3 </t>
  </si>
  <si>
    <t>1,2*1,0*34,2</t>
  </si>
  <si>
    <t>Ornice:-10,26</t>
  </si>
  <si>
    <t>132301202R00</t>
  </si>
  <si>
    <t xml:space="preserve">Hloubení rýh šířky do 200 cm v hor.4 do 1000 m3 </t>
  </si>
  <si>
    <t>1,2*(3,09+2,82)/2*16,7+1,2*(2,82+2,75)/2*3,5+1,2*(2,95+2,88)/2*3,5</t>
  </si>
  <si>
    <t>1,2*(3,09+2,98)/2*8,5+1,2*(2,98+2,94)/2*2,0</t>
  </si>
  <si>
    <t>Hornina 3:-41,04</t>
  </si>
  <si>
    <t>Hornina 5:-39,1392</t>
  </si>
  <si>
    <t>132401201R00</t>
  </si>
  <si>
    <t xml:space="preserve">Hloubení rýh šířky do 200 cm v hor.5 </t>
  </si>
  <si>
    <t>1,2*(1,09+0,82)/2*16,7+1,2*(0,82+0,75)/2*3,5+1,2*(0,95+0,88)/2*3,5</t>
  </si>
  <si>
    <t>1,2*(1,09+0,98)/2*8,5+1,2*(0,98+0,94)/2*2,0</t>
  </si>
  <si>
    <t>138401201R00</t>
  </si>
  <si>
    <t xml:space="preserve">Dolamování rýh ve vrstvě do 0,5 m v hor.5 </t>
  </si>
  <si>
    <t>39,1392*0,1</t>
  </si>
  <si>
    <t>151101102R00</t>
  </si>
  <si>
    <t xml:space="preserve">Pažení a rozepření stěn rýh - příložné - hl. do 4m </t>
  </si>
  <si>
    <t>m2</t>
  </si>
  <si>
    <t>(3,09+2,82)/2*16,7+(2,82+2,75)/2*3,5+(2,95+2,88)/2*3,5</t>
  </si>
  <si>
    <t>(3,09+2,98)/2*8,5+(2,98+2,94)/2*2,0</t>
  </si>
  <si>
    <t>101,0160</t>
  </si>
  <si>
    <t>151101112R00</t>
  </si>
  <si>
    <t xml:space="preserve">Odstranění paženi stěn rýh - příložné - hl. do 4 m </t>
  </si>
  <si>
    <t>161101101R00</t>
  </si>
  <si>
    <t xml:space="preserve">Svislé přemístění výkopku z hor.1-4 do 2,5 m </t>
  </si>
  <si>
    <t>41,04*0,5</t>
  </si>
  <si>
    <t>161101152R00</t>
  </si>
  <si>
    <t xml:space="preserve">Svislé přemístění výkopku z hor.5-7 do 4,0 m </t>
  </si>
  <si>
    <t>39,1392*0,55</t>
  </si>
  <si>
    <t>162601152R00</t>
  </si>
  <si>
    <t xml:space="preserve">Vodorovné přemístění výkopku z hor.5-7 do 5000 m </t>
  </si>
  <si>
    <t>1,2*0,642*32,4</t>
  </si>
  <si>
    <t>0,142*5,8</t>
  </si>
  <si>
    <t>1,4</t>
  </si>
  <si>
    <t>171201101R00</t>
  </si>
  <si>
    <t xml:space="preserve">Uložení sypaniny do násypů nezhutněných </t>
  </si>
  <si>
    <t>171201201RT1</t>
  </si>
  <si>
    <t xml:space="preserve">Poplatek za skládku - vybouraná kanalizace </t>
  </si>
  <si>
    <t>t</t>
  </si>
  <si>
    <t>1,4*1,7</t>
  </si>
  <si>
    <t>174101101R00</t>
  </si>
  <si>
    <t xml:space="preserve">Zásyp jam, rýh, šachet se zhutněním </t>
  </si>
  <si>
    <t>30,78+41,04+39,1392+1,40</t>
  </si>
  <si>
    <t>-27,1846</t>
  </si>
  <si>
    <t>174101102R00</t>
  </si>
  <si>
    <t xml:space="preserve">Zásyp ruční se zhutněním </t>
  </si>
  <si>
    <t>0,95*0,65*0,45</t>
  </si>
  <si>
    <t>175101101R00</t>
  </si>
  <si>
    <t xml:space="preserve">Obsyp potrubí bez prohození sypaniny </t>
  </si>
  <si>
    <t>((1,2*0,481)-0,0460)*32,4</t>
  </si>
  <si>
    <t>180402111R00</t>
  </si>
  <si>
    <t xml:space="preserve">Založení trávníku parkového výsevem v rovině </t>
  </si>
  <si>
    <t>1,2*34,2</t>
  </si>
  <si>
    <t>181201101R00</t>
  </si>
  <si>
    <t xml:space="preserve">Úprava pláně v násypech v hor. 1-4, bez zhutnění </t>
  </si>
  <si>
    <t>181301104R00</t>
  </si>
  <si>
    <t xml:space="preserve">Rozprostření ornice, rovina, tl. 20-25 cm,do 500m2 </t>
  </si>
  <si>
    <t>00572420</t>
  </si>
  <si>
    <t>Směs travní parková okrasná</t>
  </si>
  <si>
    <t>kg</t>
  </si>
  <si>
    <t>41,04*0,025*1,05</t>
  </si>
  <si>
    <t>58337303</t>
  </si>
  <si>
    <t>Štěrkopísek pro obsyp potrubí</t>
  </si>
  <si>
    <t>T</t>
  </si>
  <si>
    <t>17,2109*1,01*1,7</t>
  </si>
  <si>
    <t>58337306</t>
  </si>
  <si>
    <t>Štěrkopísek pro zásyp revizní šachty</t>
  </si>
  <si>
    <t>0,2779*1,01*1,7</t>
  </si>
  <si>
    <t>4</t>
  </si>
  <si>
    <t>Vodorovné konstrukce</t>
  </si>
  <si>
    <t>451573111R01</t>
  </si>
  <si>
    <t>Lože pod potrubí ze štěrkopísku do 63 mm lože pod plastové šachty</t>
  </si>
  <si>
    <t>0,142*0,1*2</t>
  </si>
  <si>
    <t>452312141U00</t>
  </si>
  <si>
    <t xml:space="preserve">Sedlové lože beton C12/15 výkop </t>
  </si>
  <si>
    <t>1,2*0,161*32,4</t>
  </si>
  <si>
    <t>6</t>
  </si>
  <si>
    <t>Úpravy povrchu, podlahy</t>
  </si>
  <si>
    <t>631311131R00</t>
  </si>
  <si>
    <t xml:space="preserve">Doplnění mazanin betonem do 1 m2, nad tl. 8 cm </t>
  </si>
  <si>
    <t>0,95*0,65*0,1*2</t>
  </si>
  <si>
    <t>8</t>
  </si>
  <si>
    <t>Trubní vedení</t>
  </si>
  <si>
    <t>810361111R00</t>
  </si>
  <si>
    <t xml:space="preserve">Přeseknutí betonové trouby DN do 250 mm </t>
  </si>
  <si>
    <t>kus</t>
  </si>
  <si>
    <t>831263195R00</t>
  </si>
  <si>
    <t>Příplatek za zřízení kanal. přípojky DN 100 - 300 propojení navržené a stáv.kanalizace</t>
  </si>
  <si>
    <t>831352121R00</t>
  </si>
  <si>
    <t xml:space="preserve">Montáž trub kameninových, pryž. kroužek, DN 200 </t>
  </si>
  <si>
    <t>837351221R00</t>
  </si>
  <si>
    <t xml:space="preserve">Montáž tvarov. kamenin. odboč. pryž. krouž. DN 200 </t>
  </si>
  <si>
    <t>837352221R00</t>
  </si>
  <si>
    <t xml:space="preserve">Montáž tvarov. kamenin. jednoos. pryž. kr. DN 200 </t>
  </si>
  <si>
    <t>877353123R00</t>
  </si>
  <si>
    <t xml:space="preserve">Montáž tvarovek jednoos. z PVC gum.kroužek DN 200 </t>
  </si>
  <si>
    <t>877355211U00</t>
  </si>
  <si>
    <t xml:space="preserve">Montáž manžety DN200 </t>
  </si>
  <si>
    <t>892571111R00</t>
  </si>
  <si>
    <t xml:space="preserve">Zkouška těsnosti kanalizace DN do 200, vodou </t>
  </si>
  <si>
    <t>892573111R00</t>
  </si>
  <si>
    <t xml:space="preserve">Zabezpečení konců kanal. potrubí DN do 200, vodou </t>
  </si>
  <si>
    <t>sada</t>
  </si>
  <si>
    <t>894432112R00</t>
  </si>
  <si>
    <t xml:space="preserve">Osazení plastové šachty revizní prům.425 mm, Wavin </t>
  </si>
  <si>
    <t>899101111R00</t>
  </si>
  <si>
    <t xml:space="preserve">Osazení poklopu s rámem do 50 kg </t>
  </si>
  <si>
    <t>28651833.A</t>
  </si>
  <si>
    <t>Zátka hrdla kanalizační KGM DN 200 PVC</t>
  </si>
  <si>
    <t>2*1,015</t>
  </si>
  <si>
    <t>28651853.A</t>
  </si>
  <si>
    <t>Kus zakonč. přechod kamenin. hrdlo plast KGUSM 200</t>
  </si>
  <si>
    <t>28651859.A</t>
  </si>
  <si>
    <t>Přechod kamenina-PVC kanalizační KGUS 200 PVC</t>
  </si>
  <si>
    <t>28651870</t>
  </si>
  <si>
    <t>Sada těsnění KAME 200 KGUG</t>
  </si>
  <si>
    <t>28697130</t>
  </si>
  <si>
    <t>Dno šachtové pro KG 425/200 mm pravý přítok T3 PP</t>
  </si>
  <si>
    <t>1*1,015</t>
  </si>
  <si>
    <t>28697131</t>
  </si>
  <si>
    <t>Dno šachtové pro KG 425/200 mm levý přítok T4 PP</t>
  </si>
  <si>
    <t>286971404</t>
  </si>
  <si>
    <t>Roura šachtová korugovaná  bez hrdla 425/3000 mm IP427300</t>
  </si>
  <si>
    <t>286971412</t>
  </si>
  <si>
    <t>Roura šachtová teleskopická bez hrdla 425/375 mm IP427100</t>
  </si>
  <si>
    <t>55241704</t>
  </si>
  <si>
    <t>Poklop litina 425/12,5 t kruhový do teleskopu IF193500</t>
  </si>
  <si>
    <t>55291203</t>
  </si>
  <si>
    <t>Spojka standardní FLEX-SEAL SC 250</t>
  </si>
  <si>
    <t>59710693</t>
  </si>
  <si>
    <t>Trouba kamenin.glazov.se spoj F dl.2500, DN 200 mm</t>
  </si>
  <si>
    <t>32,4*1,015</t>
  </si>
  <si>
    <t>59710817.A</t>
  </si>
  <si>
    <t>Trouba kam. zkrác GZ s těs syst F dl.600,750 DN200</t>
  </si>
  <si>
    <t>59710946</t>
  </si>
  <si>
    <t>Oblouk kameninový s těsněním F DN 200/45st.</t>
  </si>
  <si>
    <t>3*1,015</t>
  </si>
  <si>
    <t>59711544</t>
  </si>
  <si>
    <t>Odbočka kam. jednod. šik s těs F/F 90° DN 200/200</t>
  </si>
  <si>
    <t>909      R00</t>
  </si>
  <si>
    <t xml:space="preserve">Hzs-zaměření skutečného provedení </t>
  </si>
  <si>
    <t>kpl</t>
  </si>
  <si>
    <t>909      R01</t>
  </si>
  <si>
    <t xml:space="preserve">Hzs-vypracování geometrického plánu </t>
  </si>
  <si>
    <t>910      R00</t>
  </si>
  <si>
    <t xml:space="preserve">Hzs - vytyčení stávajících sítí </t>
  </si>
  <si>
    <t>99</t>
  </si>
  <si>
    <t>Staveništní přesun hmot</t>
  </si>
  <si>
    <t>998275101R00</t>
  </si>
  <si>
    <t xml:space="preserve">Přesun hmot, kanalizace kameninové, otevřený výkop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</si>
  <si>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</si>
  <si>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</si>
  <si>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</si>
  <si>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</si>
  <si>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</si>
  <si>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</si>
  <si>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</si>
  <si>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</si>
  <si>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Město Nové Město na Moravě</t>
  </si>
  <si>
    <t>UNIprojekt  Žďár nad Sázavou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</si>
</sst>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2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3" fontId="19" fillId="0" borderId="0" xfId="1" applyNumberFormat="1" applyFont="1" applyAlignment="1">
      <alignment wrapText="1"/>
    </xf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B37" sqref="B37:G45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76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001</v>
      </c>
      <c r="D2" s="5" t="str">
        <f>Rekapitulace!G2</f>
        <v>Kanalizační přípojka</v>
      </c>
      <c r="E2" s="6"/>
      <c r="F2" s="7" t="s">
        <v>1</v>
      </c>
      <c r="G2" s="8" t="s">
        <v>83</v>
      </c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81</v>
      </c>
      <c r="B5" s="18"/>
      <c r="C5" s="19" t="s">
        <v>82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78</v>
      </c>
      <c r="B7" s="25"/>
      <c r="C7" s="26" t="s">
        <v>79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211" t="s">
        <v>260</v>
      </c>
      <c r="D8" s="211"/>
      <c r="E8" s="212"/>
      <c r="F8" s="30" t="s">
        <v>12</v>
      </c>
      <c r="G8" s="31"/>
      <c r="H8" s="32"/>
      <c r="I8" s="33"/>
    </row>
    <row r="9" spans="1:57" x14ac:dyDescent="0.2">
      <c r="A9" s="29" t="s">
        <v>13</v>
      </c>
      <c r="B9" s="13"/>
      <c r="C9" s="211" t="str">
        <f>Projektant</f>
        <v>UNIprojekt  Žďár nad Sázavou</v>
      </c>
      <c r="D9" s="211"/>
      <c r="E9" s="212"/>
      <c r="F9" s="13"/>
      <c r="G9" s="34"/>
      <c r="H9" s="35"/>
    </row>
    <row r="10" spans="1:57" x14ac:dyDescent="0.2">
      <c r="A10" s="29" t="s">
        <v>14</v>
      </c>
      <c r="B10" s="13"/>
      <c r="C10" s="211" t="s">
        <v>259</v>
      </c>
      <c r="D10" s="211"/>
      <c r="E10" s="211"/>
      <c r="F10" s="36"/>
      <c r="G10" s="37"/>
      <c r="H10" s="38"/>
    </row>
    <row r="11" spans="1:57" ht="13.5" customHeight="1" x14ac:dyDescent="0.2">
      <c r="A11" s="29" t="s">
        <v>15</v>
      </c>
      <c r="B11" s="13"/>
      <c r="C11" s="211"/>
      <c r="D11" s="211"/>
      <c r="E11" s="211"/>
      <c r="F11" s="39" t="s">
        <v>16</v>
      </c>
      <c r="G11" s="40" t="s">
        <v>80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17</v>
      </c>
      <c r="B12" s="10"/>
      <c r="C12" s="213"/>
      <c r="D12" s="213"/>
      <c r="E12" s="213"/>
      <c r="F12" s="43" t="s">
        <v>18</v>
      </c>
      <c r="G12" s="44"/>
      <c r="H12" s="35"/>
    </row>
    <row r="13" spans="1:57" ht="28.5" customHeight="1" thickBot="1" x14ac:dyDescent="0.25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 x14ac:dyDescent="0.2">
      <c r="A15" s="54"/>
      <c r="B15" s="55" t="s">
        <v>22</v>
      </c>
      <c r="C15" s="56">
        <f>HSV</f>
        <v>0</v>
      </c>
      <c r="D15" s="57" t="str">
        <f>Rekapitulace!A17</f>
        <v>Ztížené výrobní podmínky</v>
      </c>
      <c r="E15" s="58"/>
      <c r="F15" s="59"/>
      <c r="G15" s="56">
        <f>Rekapitulace!I17</f>
        <v>0</v>
      </c>
    </row>
    <row r="16" spans="1:57" ht="15.95" customHeight="1" x14ac:dyDescent="0.2">
      <c r="A16" s="54" t="s">
        <v>23</v>
      </c>
      <c r="B16" s="55" t="s">
        <v>24</v>
      </c>
      <c r="C16" s="56">
        <f>PSV</f>
        <v>0</v>
      </c>
      <c r="D16" s="9" t="str">
        <f>Rekapitulace!A18</f>
        <v>Oborová přirážka</v>
      </c>
      <c r="E16" s="60"/>
      <c r="F16" s="61"/>
      <c r="G16" s="56">
        <f>Rekapitulace!I18</f>
        <v>0</v>
      </c>
    </row>
    <row r="17" spans="1:7" ht="15.95" customHeight="1" x14ac:dyDescent="0.2">
      <c r="A17" s="54" t="s">
        <v>25</v>
      </c>
      <c r="B17" s="55" t="s">
        <v>26</v>
      </c>
      <c r="C17" s="56">
        <f>Mont</f>
        <v>0</v>
      </c>
      <c r="D17" s="9" t="str">
        <f>Rekapitulace!A19</f>
        <v>Přesun stavebních kapacit</v>
      </c>
      <c r="E17" s="60"/>
      <c r="F17" s="61"/>
      <c r="G17" s="56">
        <f>Rekapitulace!I19</f>
        <v>0</v>
      </c>
    </row>
    <row r="18" spans="1:7" ht="15.95" customHeight="1" x14ac:dyDescent="0.2">
      <c r="A18" s="62" t="s">
        <v>27</v>
      </c>
      <c r="B18" s="63" t="s">
        <v>28</v>
      </c>
      <c r="C18" s="56">
        <f>Dodavka</f>
        <v>0</v>
      </c>
      <c r="D18" s="9" t="str">
        <f>Rekapitulace!A20</f>
        <v>Mimostaveništní doprava</v>
      </c>
      <c r="E18" s="60"/>
      <c r="F18" s="61"/>
      <c r="G18" s="56">
        <f>Rekapitulace!I20</f>
        <v>0</v>
      </c>
    </row>
    <row r="19" spans="1:7" ht="15.95" customHeight="1" x14ac:dyDescent="0.2">
      <c r="A19" s="64" t="s">
        <v>29</v>
      </c>
      <c r="B19" s="55"/>
      <c r="C19" s="56">
        <f>SUM(C15:C18)</f>
        <v>0</v>
      </c>
      <c r="D19" s="9" t="str">
        <f>Rekapitulace!A21</f>
        <v>Zařízení staveniště</v>
      </c>
      <c r="E19" s="60"/>
      <c r="F19" s="61"/>
      <c r="G19" s="56">
        <f>Rekapitulace!I21</f>
        <v>0</v>
      </c>
    </row>
    <row r="20" spans="1:7" ht="15.95" customHeight="1" x14ac:dyDescent="0.2">
      <c r="A20" s="64"/>
      <c r="B20" s="55"/>
      <c r="C20" s="56"/>
      <c r="D20" s="9" t="str">
        <f>Rekapitulace!A22</f>
        <v>Provoz investora</v>
      </c>
      <c r="E20" s="60"/>
      <c r="F20" s="61"/>
      <c r="G20" s="56">
        <f>Rekapitulace!I22</f>
        <v>0</v>
      </c>
    </row>
    <row r="21" spans="1:7" ht="15.95" customHeight="1" x14ac:dyDescent="0.2">
      <c r="A21" s="64" t="s">
        <v>30</v>
      </c>
      <c r="B21" s="55"/>
      <c r="C21" s="56">
        <f>HZS</f>
        <v>0</v>
      </c>
      <c r="D21" s="9" t="str">
        <f>Rekapitulace!A23</f>
        <v>Kompletační činnost (IČD)</v>
      </c>
      <c r="E21" s="60"/>
      <c r="F21" s="61"/>
      <c r="G21" s="56">
        <f>Rekapitulace!I23</f>
        <v>0</v>
      </c>
    </row>
    <row r="22" spans="1:7" ht="15.95" customHeight="1" x14ac:dyDescent="0.2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 x14ac:dyDescent="0.25">
      <c r="A23" s="214" t="s">
        <v>33</v>
      </c>
      <c r="B23" s="215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 x14ac:dyDescent="0.2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 x14ac:dyDescent="0.2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 x14ac:dyDescent="0.2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42</v>
      </c>
      <c r="B30" s="86"/>
      <c r="C30" s="87">
        <v>15</v>
      </c>
      <c r="D30" s="86" t="s">
        <v>43</v>
      </c>
      <c r="E30" s="88"/>
      <c r="F30" s="206">
        <f>C23-F32</f>
        <v>0</v>
      </c>
      <c r="G30" s="207"/>
    </row>
    <row r="31" spans="1:7" x14ac:dyDescent="0.2">
      <c r="A31" s="85" t="s">
        <v>44</v>
      </c>
      <c r="B31" s="86"/>
      <c r="C31" s="87">
        <f>SazbaDPH1</f>
        <v>15</v>
      </c>
      <c r="D31" s="86" t="s">
        <v>45</v>
      </c>
      <c r="E31" s="88"/>
      <c r="F31" s="206">
        <f>ROUND(PRODUCT(F30,C31/100),0)</f>
        <v>0</v>
      </c>
      <c r="G31" s="207"/>
    </row>
    <row r="32" spans="1:7" x14ac:dyDescent="0.2">
      <c r="A32" s="85" t="s">
        <v>42</v>
      </c>
      <c r="B32" s="86"/>
      <c r="C32" s="87">
        <v>0</v>
      </c>
      <c r="D32" s="86" t="s">
        <v>45</v>
      </c>
      <c r="E32" s="88"/>
      <c r="F32" s="206">
        <v>0</v>
      </c>
      <c r="G32" s="207"/>
    </row>
    <row r="33" spans="1:8" x14ac:dyDescent="0.2">
      <c r="A33" s="85" t="s">
        <v>44</v>
      </c>
      <c r="B33" s="89"/>
      <c r="C33" s="90">
        <f>SazbaDPH2</f>
        <v>0</v>
      </c>
      <c r="D33" s="86" t="s">
        <v>45</v>
      </c>
      <c r="E33" s="61"/>
      <c r="F33" s="206">
        <f>ROUND(PRODUCT(F32,C33/100),0)</f>
        <v>0</v>
      </c>
      <c r="G33" s="207"/>
    </row>
    <row r="34" spans="1:8" s="94" customFormat="1" ht="19.5" customHeight="1" thickBot="1" x14ac:dyDescent="0.3">
      <c r="A34" s="91" t="s">
        <v>46</v>
      </c>
      <c r="B34" s="92"/>
      <c r="C34" s="92"/>
      <c r="D34" s="92"/>
      <c r="E34" s="93"/>
      <c r="F34" s="208">
        <f>ROUND(SUM(F30:F33),0)</f>
        <v>0</v>
      </c>
      <c r="G34" s="209"/>
    </row>
    <row r="36" spans="1:8" x14ac:dyDescent="0.2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 x14ac:dyDescent="0.2">
      <c r="A37" s="95"/>
      <c r="B37" s="210"/>
      <c r="C37" s="210"/>
      <c r="D37" s="210"/>
      <c r="E37" s="210"/>
      <c r="F37" s="210"/>
      <c r="G37" s="210"/>
      <c r="H37" t="s">
        <v>5</v>
      </c>
    </row>
    <row r="38" spans="1:8" ht="12.75" customHeight="1" x14ac:dyDescent="0.2">
      <c r="A38" s="96"/>
      <c r="B38" s="210"/>
      <c r="C38" s="210"/>
      <c r="D38" s="210"/>
      <c r="E38" s="210"/>
      <c r="F38" s="210"/>
      <c r="G38" s="210"/>
      <c r="H38" t="s">
        <v>5</v>
      </c>
    </row>
    <row r="39" spans="1:8" x14ac:dyDescent="0.2">
      <c r="A39" s="96"/>
      <c r="B39" s="210"/>
      <c r="C39" s="210"/>
      <c r="D39" s="210"/>
      <c r="E39" s="210"/>
      <c r="F39" s="210"/>
      <c r="G39" s="210"/>
      <c r="H39" t="s">
        <v>5</v>
      </c>
    </row>
    <row r="40" spans="1:8" x14ac:dyDescent="0.2">
      <c r="A40" s="96"/>
      <c r="B40" s="210"/>
      <c r="C40" s="210"/>
      <c r="D40" s="210"/>
      <c r="E40" s="210"/>
      <c r="F40" s="210"/>
      <c r="G40" s="210"/>
      <c r="H40" t="s">
        <v>5</v>
      </c>
    </row>
    <row r="41" spans="1:8" x14ac:dyDescent="0.2">
      <c r="A41" s="96"/>
      <c r="B41" s="210"/>
      <c r="C41" s="210"/>
      <c r="D41" s="210"/>
      <c r="E41" s="210"/>
      <c r="F41" s="210"/>
      <c r="G41" s="210"/>
      <c r="H41" t="s">
        <v>5</v>
      </c>
    </row>
    <row r="42" spans="1:8" x14ac:dyDescent="0.2">
      <c r="A42" s="96"/>
      <c r="B42" s="210"/>
      <c r="C42" s="210"/>
      <c r="D42" s="210"/>
      <c r="E42" s="210"/>
      <c r="F42" s="210"/>
      <c r="G42" s="210"/>
      <c r="H42" t="s">
        <v>5</v>
      </c>
    </row>
    <row r="43" spans="1:8" x14ac:dyDescent="0.2">
      <c r="A43" s="96"/>
      <c r="B43" s="210"/>
      <c r="C43" s="210"/>
      <c r="D43" s="210"/>
      <c r="E43" s="210"/>
      <c r="F43" s="210"/>
      <c r="G43" s="210"/>
      <c r="H43" t="s">
        <v>5</v>
      </c>
    </row>
    <row r="44" spans="1:8" x14ac:dyDescent="0.2">
      <c r="A44" s="96"/>
      <c r="B44" s="210"/>
      <c r="C44" s="210"/>
      <c r="D44" s="210"/>
      <c r="E44" s="210"/>
      <c r="F44" s="210"/>
      <c r="G44" s="210"/>
      <c r="H44" t="s">
        <v>5</v>
      </c>
    </row>
    <row r="45" spans="1:8" ht="0.75" customHeight="1" x14ac:dyDescent="0.2">
      <c r="A45" s="96"/>
      <c r="B45" s="210"/>
      <c r="C45" s="210"/>
      <c r="D45" s="210"/>
      <c r="E45" s="210"/>
      <c r="F45" s="210"/>
      <c r="G45" s="210"/>
      <c r="H45" t="s">
        <v>5</v>
      </c>
    </row>
    <row r="46" spans="1:8" x14ac:dyDescent="0.2">
      <c r="B46" s="205"/>
      <c r="C46" s="205"/>
      <c r="D46" s="205"/>
      <c r="E46" s="205"/>
      <c r="F46" s="205"/>
      <c r="G46" s="205"/>
    </row>
    <row r="47" spans="1:8" x14ac:dyDescent="0.2">
      <c r="B47" s="205"/>
      <c r="C47" s="205"/>
      <c r="D47" s="205"/>
      <c r="E47" s="205"/>
      <c r="F47" s="205"/>
      <c r="G47" s="205"/>
    </row>
    <row r="48" spans="1:8" x14ac:dyDescent="0.2">
      <c r="B48" s="205"/>
      <c r="C48" s="205"/>
      <c r="D48" s="205"/>
      <c r="E48" s="205"/>
      <c r="F48" s="205"/>
      <c r="G48" s="205"/>
    </row>
    <row r="49" spans="2:7" x14ac:dyDescent="0.2">
      <c r="B49" s="205"/>
      <c r="C49" s="205"/>
      <c r="D49" s="205"/>
      <c r="E49" s="205"/>
      <c r="F49" s="205"/>
      <c r="G49" s="205"/>
    </row>
    <row r="50" spans="2:7" x14ac:dyDescent="0.2">
      <c r="B50" s="205"/>
      <c r="C50" s="205"/>
      <c r="D50" s="205"/>
      <c r="E50" s="205"/>
      <c r="F50" s="205"/>
      <c r="G50" s="205"/>
    </row>
    <row r="51" spans="2:7" x14ac:dyDescent="0.2">
      <c r="B51" s="205"/>
      <c r="C51" s="205"/>
      <c r="D51" s="205"/>
      <c r="E51" s="205"/>
      <c r="F51" s="205"/>
      <c r="G51" s="205"/>
    </row>
    <row r="52" spans="2:7" x14ac:dyDescent="0.2">
      <c r="B52" s="205"/>
      <c r="C52" s="205"/>
      <c r="D52" s="205"/>
      <c r="E52" s="205"/>
      <c r="F52" s="205"/>
      <c r="G52" s="205"/>
    </row>
    <row r="53" spans="2:7" x14ac:dyDescent="0.2">
      <c r="B53" s="205"/>
      <c r="C53" s="205"/>
      <c r="D53" s="205"/>
      <c r="E53" s="205"/>
      <c r="F53" s="205"/>
      <c r="G53" s="205"/>
    </row>
    <row r="54" spans="2:7" x14ac:dyDescent="0.2">
      <c r="B54" s="205"/>
      <c r="C54" s="205"/>
      <c r="D54" s="205"/>
      <c r="E54" s="205"/>
      <c r="F54" s="205"/>
      <c r="G54" s="205"/>
    </row>
    <row r="55" spans="2:7" x14ac:dyDescent="0.2">
      <c r="B55" s="205"/>
      <c r="C55" s="205"/>
      <c r="D55" s="205"/>
      <c r="E55" s="205"/>
      <c r="F55" s="205"/>
      <c r="G55" s="205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6"/>
  <sheetViews>
    <sheetView workbookViewId="0">
      <selection activeCell="H25" sqref="H25:I25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16" t="s">
        <v>48</v>
      </c>
      <c r="B1" s="217"/>
      <c r="C1" s="97" t="str">
        <f>CONCATENATE(cislostavby," ",nazevstavby)</f>
        <v>10/097/001 Bytový dům č. 730, Tyršova ulice, Nové Město n.M.</v>
      </c>
      <c r="D1" s="98"/>
      <c r="E1" s="99"/>
      <c r="F1" s="98"/>
      <c r="G1" s="100" t="s">
        <v>49</v>
      </c>
      <c r="H1" s="101" t="s">
        <v>84</v>
      </c>
      <c r="I1" s="102"/>
    </row>
    <row r="2" spans="1:57" ht="13.5" thickBot="1" x14ac:dyDescent="0.25">
      <c r="A2" s="218" t="s">
        <v>50</v>
      </c>
      <c r="B2" s="219"/>
      <c r="C2" s="103" t="str">
        <f>CONCATENATE(cisloobjektu," ",nazevobjektu)</f>
        <v>SO1 Kanalizační přípojka</v>
      </c>
      <c r="D2" s="104"/>
      <c r="E2" s="105"/>
      <c r="F2" s="104"/>
      <c r="G2" s="220" t="s">
        <v>82</v>
      </c>
      <c r="H2" s="221"/>
      <c r="I2" s="222"/>
    </row>
    <row r="3" spans="1:57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57" ht="19.5" customHeight="1" x14ac:dyDescent="0.25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57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57" s="35" customFormat="1" ht="13.5" thickBot="1" x14ac:dyDescent="0.25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57" s="35" customFormat="1" x14ac:dyDescent="0.2">
      <c r="A7" s="200" t="str">
        <f>Položky!B7</f>
        <v>1</v>
      </c>
      <c r="B7" s="115" t="str">
        <f>Položky!C7</f>
        <v>Zemní práce</v>
      </c>
      <c r="C7" s="66"/>
      <c r="D7" s="116"/>
      <c r="E7" s="201">
        <f>Položky!BA61</f>
        <v>0</v>
      </c>
      <c r="F7" s="202">
        <f>Položky!BB61</f>
        <v>0</v>
      </c>
      <c r="G7" s="202">
        <f>Položky!BC61</f>
        <v>0</v>
      </c>
      <c r="H7" s="202">
        <f>Položky!BD61</f>
        <v>0</v>
      </c>
      <c r="I7" s="203">
        <f>Položky!BE61</f>
        <v>0</v>
      </c>
    </row>
    <row r="8" spans="1:57" s="35" customFormat="1" x14ac:dyDescent="0.2">
      <c r="A8" s="200" t="str">
        <f>Položky!B62</f>
        <v>4</v>
      </c>
      <c r="B8" s="115" t="str">
        <f>Položky!C62</f>
        <v>Vodorovné konstrukce</v>
      </c>
      <c r="C8" s="66"/>
      <c r="D8" s="116"/>
      <c r="E8" s="201">
        <f>Položky!BA67</f>
        <v>0</v>
      </c>
      <c r="F8" s="202">
        <f>Položky!BB67</f>
        <v>0</v>
      </c>
      <c r="G8" s="202">
        <f>Položky!BC67</f>
        <v>0</v>
      </c>
      <c r="H8" s="202">
        <f>Položky!BD67</f>
        <v>0</v>
      </c>
      <c r="I8" s="203">
        <f>Položky!BE67</f>
        <v>0</v>
      </c>
    </row>
    <row r="9" spans="1:57" s="35" customFormat="1" x14ac:dyDescent="0.2">
      <c r="A9" s="200" t="str">
        <f>Položky!B68</f>
        <v>6</v>
      </c>
      <c r="B9" s="115" t="str">
        <f>Položky!C68</f>
        <v>Úpravy povrchu, podlahy</v>
      </c>
      <c r="C9" s="66"/>
      <c r="D9" s="116"/>
      <c r="E9" s="201">
        <f>Položky!BA71</f>
        <v>0</v>
      </c>
      <c r="F9" s="202">
        <f>Položky!BB71</f>
        <v>0</v>
      </c>
      <c r="G9" s="202">
        <f>Položky!BC71</f>
        <v>0</v>
      </c>
      <c r="H9" s="202">
        <f>Položky!BD71</f>
        <v>0</v>
      </c>
      <c r="I9" s="203">
        <f>Položky!BE71</f>
        <v>0</v>
      </c>
    </row>
    <row r="10" spans="1:57" s="35" customFormat="1" x14ac:dyDescent="0.2">
      <c r="A10" s="200" t="str">
        <f>Položky!B72</f>
        <v>8</v>
      </c>
      <c r="B10" s="115" t="str">
        <f>Položky!C72</f>
        <v>Trubní vedení</v>
      </c>
      <c r="C10" s="66"/>
      <c r="D10" s="116"/>
      <c r="E10" s="201">
        <f>Položky!BA113</f>
        <v>0</v>
      </c>
      <c r="F10" s="202">
        <f>Položky!BB113</f>
        <v>0</v>
      </c>
      <c r="G10" s="202">
        <f>Položky!BC113</f>
        <v>0</v>
      </c>
      <c r="H10" s="202">
        <f>Položky!BD113</f>
        <v>0</v>
      </c>
      <c r="I10" s="203">
        <f>Položky!BE113</f>
        <v>0</v>
      </c>
    </row>
    <row r="11" spans="1:57" s="35" customFormat="1" ht="13.5" thickBot="1" x14ac:dyDescent="0.25">
      <c r="A11" s="200" t="str">
        <f>Položky!B114</f>
        <v>99</v>
      </c>
      <c r="B11" s="115" t="str">
        <f>Položky!C114</f>
        <v>Staveništní přesun hmot</v>
      </c>
      <c r="C11" s="66"/>
      <c r="D11" s="116"/>
      <c r="E11" s="201">
        <f>Položky!BA116</f>
        <v>0</v>
      </c>
      <c r="F11" s="202">
        <f>Položky!BB116</f>
        <v>0</v>
      </c>
      <c r="G11" s="202">
        <f>Položky!BC116</f>
        <v>0</v>
      </c>
      <c r="H11" s="202">
        <f>Položky!BD116</f>
        <v>0</v>
      </c>
      <c r="I11" s="203">
        <f>Položky!BE116</f>
        <v>0</v>
      </c>
    </row>
    <row r="12" spans="1:57" s="123" customFormat="1" ht="13.5" thickBot="1" x14ac:dyDescent="0.25">
      <c r="A12" s="117"/>
      <c r="B12" s="118" t="s">
        <v>57</v>
      </c>
      <c r="C12" s="118"/>
      <c r="D12" s="119"/>
      <c r="E12" s="120">
        <f>SUM(E7:E11)</f>
        <v>0</v>
      </c>
      <c r="F12" s="121">
        <f>SUM(F7:F11)</f>
        <v>0</v>
      </c>
      <c r="G12" s="121">
        <f>SUM(G7:G11)</f>
        <v>0</v>
      </c>
      <c r="H12" s="121">
        <f>SUM(H7:H11)</f>
        <v>0</v>
      </c>
      <c r="I12" s="122">
        <f>SUM(I7:I11)</f>
        <v>0</v>
      </c>
    </row>
    <row r="13" spans="1:57" x14ac:dyDescent="0.2">
      <c r="A13" s="66"/>
      <c r="B13" s="66"/>
      <c r="C13" s="66"/>
      <c r="D13" s="66"/>
      <c r="E13" s="66"/>
      <c r="F13" s="66"/>
      <c r="G13" s="66"/>
      <c r="H13" s="66"/>
      <c r="I13" s="66"/>
    </row>
    <row r="14" spans="1:57" ht="19.5" customHeight="1" x14ac:dyDescent="0.25">
      <c r="A14" s="107" t="s">
        <v>58</v>
      </c>
      <c r="B14" s="107"/>
      <c r="C14" s="107"/>
      <c r="D14" s="107"/>
      <c r="E14" s="107"/>
      <c r="F14" s="107"/>
      <c r="G14" s="124"/>
      <c r="H14" s="107"/>
      <c r="I14" s="107"/>
      <c r="BA14" s="41"/>
      <c r="BB14" s="41"/>
      <c r="BC14" s="41"/>
      <c r="BD14" s="41"/>
      <c r="BE14" s="41"/>
    </row>
    <row r="15" spans="1:57" ht="13.5" thickBot="1" x14ac:dyDescent="0.25">
      <c r="A15" s="77"/>
      <c r="B15" s="77"/>
      <c r="C15" s="77"/>
      <c r="D15" s="77"/>
      <c r="E15" s="77"/>
      <c r="F15" s="77"/>
      <c r="G15" s="77"/>
      <c r="H15" s="77"/>
      <c r="I15" s="77"/>
    </row>
    <row r="16" spans="1:57" x14ac:dyDescent="0.2">
      <c r="A16" s="71" t="s">
        <v>59</v>
      </c>
      <c r="B16" s="72"/>
      <c r="C16" s="72"/>
      <c r="D16" s="125"/>
      <c r="E16" s="126" t="s">
        <v>60</v>
      </c>
      <c r="F16" s="127" t="s">
        <v>61</v>
      </c>
      <c r="G16" s="128" t="s">
        <v>62</v>
      </c>
      <c r="H16" s="129"/>
      <c r="I16" s="130" t="s">
        <v>60</v>
      </c>
    </row>
    <row r="17" spans="1:53" x14ac:dyDescent="0.2">
      <c r="A17" s="64" t="s">
        <v>251</v>
      </c>
      <c r="B17" s="55"/>
      <c r="C17" s="55"/>
      <c r="D17" s="131"/>
      <c r="E17" s="132"/>
      <c r="F17" s="133"/>
      <c r="G17" s="134">
        <f t="shared" ref="G17:G24" si="0">CHOOSE(BA17+1,HSV+PSV,HSV+PSV+Mont,HSV+PSV+Dodavka+Mont,HSV,PSV,Mont,Dodavka,Mont+Dodavka,0)</f>
        <v>0</v>
      </c>
      <c r="H17" s="135"/>
      <c r="I17" s="136">
        <f t="shared" ref="I17:I24" si="1">E17+F17*G17/100</f>
        <v>0</v>
      </c>
      <c r="BA17">
        <v>0</v>
      </c>
    </row>
    <row r="18" spans="1:53" x14ac:dyDescent="0.2">
      <c r="A18" s="64" t="s">
        <v>252</v>
      </c>
      <c r="B18" s="55"/>
      <c r="C18" s="55"/>
      <c r="D18" s="131"/>
      <c r="E18" s="132"/>
      <c r="F18" s="133"/>
      <c r="G18" s="134">
        <f t="shared" si="0"/>
        <v>0</v>
      </c>
      <c r="H18" s="135"/>
      <c r="I18" s="136">
        <f t="shared" si="1"/>
        <v>0</v>
      </c>
      <c r="BA18">
        <v>0</v>
      </c>
    </row>
    <row r="19" spans="1:53" x14ac:dyDescent="0.2">
      <c r="A19" s="64" t="s">
        <v>253</v>
      </c>
      <c r="B19" s="55"/>
      <c r="C19" s="55"/>
      <c r="D19" s="131"/>
      <c r="E19" s="132"/>
      <c r="F19" s="133"/>
      <c r="G19" s="134">
        <f t="shared" si="0"/>
        <v>0</v>
      </c>
      <c r="H19" s="135"/>
      <c r="I19" s="136">
        <f t="shared" si="1"/>
        <v>0</v>
      </c>
      <c r="BA19">
        <v>0</v>
      </c>
    </row>
    <row r="20" spans="1:53" x14ac:dyDescent="0.2">
      <c r="A20" s="64" t="s">
        <v>254</v>
      </c>
      <c r="B20" s="55"/>
      <c r="C20" s="55"/>
      <c r="D20" s="131"/>
      <c r="E20" s="132"/>
      <c r="F20" s="133"/>
      <c r="G20" s="134">
        <f t="shared" si="0"/>
        <v>0</v>
      </c>
      <c r="H20" s="135"/>
      <c r="I20" s="136">
        <f t="shared" si="1"/>
        <v>0</v>
      </c>
      <c r="BA20">
        <v>0</v>
      </c>
    </row>
    <row r="21" spans="1:53" x14ac:dyDescent="0.2">
      <c r="A21" s="64" t="s">
        <v>255</v>
      </c>
      <c r="B21" s="55"/>
      <c r="C21" s="55"/>
      <c r="D21" s="131"/>
      <c r="E21" s="132"/>
      <c r="F21" s="133"/>
      <c r="G21" s="134">
        <f t="shared" si="0"/>
        <v>0</v>
      </c>
      <c r="H21" s="135"/>
      <c r="I21" s="136">
        <f t="shared" si="1"/>
        <v>0</v>
      </c>
      <c r="BA21">
        <v>1</v>
      </c>
    </row>
    <row r="22" spans="1:53" x14ac:dyDescent="0.2">
      <c r="A22" s="64" t="s">
        <v>256</v>
      </c>
      <c r="B22" s="55"/>
      <c r="C22" s="55"/>
      <c r="D22" s="131"/>
      <c r="E22" s="132"/>
      <c r="F22" s="133"/>
      <c r="G22" s="134">
        <f t="shared" si="0"/>
        <v>0</v>
      </c>
      <c r="H22" s="135"/>
      <c r="I22" s="136">
        <f t="shared" si="1"/>
        <v>0</v>
      </c>
      <c r="BA22">
        <v>1</v>
      </c>
    </row>
    <row r="23" spans="1:53" x14ac:dyDescent="0.2">
      <c r="A23" s="64" t="s">
        <v>257</v>
      </c>
      <c r="B23" s="55"/>
      <c r="C23" s="55"/>
      <c r="D23" s="131"/>
      <c r="E23" s="132"/>
      <c r="F23" s="133"/>
      <c r="G23" s="134">
        <f t="shared" si="0"/>
        <v>0</v>
      </c>
      <c r="H23" s="135"/>
      <c r="I23" s="136">
        <f t="shared" si="1"/>
        <v>0</v>
      </c>
      <c r="BA23">
        <v>2</v>
      </c>
    </row>
    <row r="24" spans="1:53" x14ac:dyDescent="0.2">
      <c r="A24" s="64" t="s">
        <v>258</v>
      </c>
      <c r="B24" s="55"/>
      <c r="C24" s="55"/>
      <c r="D24" s="131"/>
      <c r="E24" s="132"/>
      <c r="F24" s="133"/>
      <c r="G24" s="134">
        <f t="shared" si="0"/>
        <v>0</v>
      </c>
      <c r="H24" s="135"/>
      <c r="I24" s="136">
        <f t="shared" si="1"/>
        <v>0</v>
      </c>
      <c r="BA24">
        <v>2</v>
      </c>
    </row>
    <row r="25" spans="1:53" ht="13.5" thickBot="1" x14ac:dyDescent="0.25">
      <c r="A25" s="137"/>
      <c r="B25" s="138" t="s">
        <v>63</v>
      </c>
      <c r="C25" s="139"/>
      <c r="D25" s="140"/>
      <c r="E25" s="141"/>
      <c r="F25" s="142"/>
      <c r="G25" s="142"/>
      <c r="H25" s="223">
        <f>SUM(I17:I24)</f>
        <v>0</v>
      </c>
      <c r="I25" s="224"/>
    </row>
    <row r="27" spans="1:53" x14ac:dyDescent="0.2">
      <c r="B27" s="123"/>
      <c r="F27" s="143"/>
      <c r="G27" s="144"/>
      <c r="H27" s="144"/>
      <c r="I27" s="145"/>
    </row>
    <row r="28" spans="1:53" x14ac:dyDescent="0.2">
      <c r="F28" s="143"/>
      <c r="G28" s="144"/>
      <c r="H28" s="144"/>
      <c r="I28" s="145"/>
    </row>
    <row r="29" spans="1:53" x14ac:dyDescent="0.2">
      <c r="F29" s="143"/>
      <c r="G29" s="144"/>
      <c r="H29" s="144"/>
      <c r="I29" s="145"/>
    </row>
    <row r="30" spans="1:53" x14ac:dyDescent="0.2">
      <c r="F30" s="143"/>
      <c r="G30" s="144"/>
      <c r="H30" s="144"/>
      <c r="I30" s="145"/>
    </row>
    <row r="31" spans="1:53" x14ac:dyDescent="0.2">
      <c r="F31" s="143"/>
      <c r="G31" s="144"/>
      <c r="H31" s="144"/>
      <c r="I31" s="145"/>
    </row>
    <row r="32" spans="1:53" x14ac:dyDescent="0.2">
      <c r="F32" s="143"/>
      <c r="G32" s="144"/>
      <c r="H32" s="144"/>
      <c r="I32" s="145"/>
    </row>
    <row r="33" spans="6:9" x14ac:dyDescent="0.2">
      <c r="F33" s="143"/>
      <c r="G33" s="144"/>
      <c r="H33" s="144"/>
      <c r="I33" s="145"/>
    </row>
    <row r="34" spans="6:9" x14ac:dyDescent="0.2">
      <c r="F34" s="143"/>
      <c r="G34" s="144"/>
      <c r="H34" s="144"/>
      <c r="I34" s="145"/>
    </row>
    <row r="35" spans="6:9" x14ac:dyDescent="0.2">
      <c r="F35" s="143"/>
      <c r="G35" s="144"/>
      <c r="H35" s="144"/>
      <c r="I35" s="145"/>
    </row>
    <row r="36" spans="6:9" x14ac:dyDescent="0.2">
      <c r="F36" s="143"/>
      <c r="G36" s="144"/>
      <c r="H36" s="144"/>
      <c r="I36" s="145"/>
    </row>
    <row r="37" spans="6:9" x14ac:dyDescent="0.2">
      <c r="F37" s="143"/>
      <c r="G37" s="144"/>
      <c r="H37" s="144"/>
      <c r="I37" s="145"/>
    </row>
    <row r="38" spans="6:9" x14ac:dyDescent="0.2">
      <c r="F38" s="143"/>
      <c r="G38" s="144"/>
      <c r="H38" s="144"/>
      <c r="I38" s="145"/>
    </row>
    <row r="39" spans="6:9" x14ac:dyDescent="0.2">
      <c r="F39" s="143"/>
      <c r="G39" s="144"/>
      <c r="H39" s="144"/>
      <c r="I39" s="145"/>
    </row>
    <row r="40" spans="6:9" x14ac:dyDescent="0.2">
      <c r="F40" s="143"/>
      <c r="G40" s="144"/>
      <c r="H40" s="144"/>
      <c r="I40" s="145"/>
    </row>
    <row r="41" spans="6:9" x14ac:dyDescent="0.2">
      <c r="F41" s="143"/>
      <c r="G41" s="144"/>
      <c r="H41" s="144"/>
      <c r="I41" s="145"/>
    </row>
    <row r="42" spans="6:9" x14ac:dyDescent="0.2">
      <c r="F42" s="143"/>
      <c r="G42" s="144"/>
      <c r="H42" s="144"/>
      <c r="I42" s="145"/>
    </row>
    <row r="43" spans="6:9" x14ac:dyDescent="0.2">
      <c r="F43" s="143"/>
      <c r="G43" s="144"/>
      <c r="H43" s="144"/>
      <c r="I43" s="145"/>
    </row>
    <row r="44" spans="6:9" x14ac:dyDescent="0.2">
      <c r="F44" s="143"/>
      <c r="G44" s="144"/>
      <c r="H44" s="144"/>
      <c r="I44" s="145"/>
    </row>
    <row r="45" spans="6:9" x14ac:dyDescent="0.2">
      <c r="F45" s="143"/>
      <c r="G45" s="144"/>
      <c r="H45" s="144"/>
      <c r="I45" s="145"/>
    </row>
    <row r="46" spans="6:9" x14ac:dyDescent="0.2">
      <c r="F46" s="143"/>
      <c r="G46" s="144"/>
      <c r="H46" s="144"/>
      <c r="I46" s="145"/>
    </row>
    <row r="47" spans="6:9" x14ac:dyDescent="0.2">
      <c r="F47" s="143"/>
      <c r="G47" s="144"/>
      <c r="H47" s="144"/>
      <c r="I47" s="145"/>
    </row>
    <row r="48" spans="6:9" x14ac:dyDescent="0.2">
      <c r="F48" s="143"/>
      <c r="G48" s="144"/>
      <c r="H48" s="144"/>
      <c r="I48" s="145"/>
    </row>
    <row r="49" spans="6:9" x14ac:dyDescent="0.2">
      <c r="F49" s="143"/>
      <c r="G49" s="144"/>
      <c r="H49" s="144"/>
      <c r="I49" s="145"/>
    </row>
    <row r="50" spans="6:9" x14ac:dyDescent="0.2">
      <c r="F50" s="143"/>
      <c r="G50" s="144"/>
      <c r="H50" s="144"/>
      <c r="I50" s="145"/>
    </row>
    <row r="51" spans="6:9" x14ac:dyDescent="0.2">
      <c r="F51" s="143"/>
      <c r="G51" s="144"/>
      <c r="H51" s="144"/>
      <c r="I51" s="145"/>
    </row>
    <row r="52" spans="6:9" x14ac:dyDescent="0.2">
      <c r="F52" s="143"/>
      <c r="G52" s="144"/>
      <c r="H52" s="144"/>
      <c r="I52" s="145"/>
    </row>
    <row r="53" spans="6:9" x14ac:dyDescent="0.2">
      <c r="F53" s="143"/>
      <c r="G53" s="144"/>
      <c r="H53" s="144"/>
      <c r="I53" s="145"/>
    </row>
    <row r="54" spans="6:9" x14ac:dyDescent="0.2">
      <c r="F54" s="143"/>
      <c r="G54" s="144"/>
      <c r="H54" s="144"/>
      <c r="I54" s="145"/>
    </row>
    <row r="55" spans="6:9" x14ac:dyDescent="0.2">
      <c r="F55" s="143"/>
      <c r="G55" s="144"/>
      <c r="H55" s="144"/>
      <c r="I55" s="145"/>
    </row>
    <row r="56" spans="6:9" x14ac:dyDescent="0.2">
      <c r="F56" s="143"/>
      <c r="G56" s="144"/>
      <c r="H56" s="144"/>
      <c r="I56" s="145"/>
    </row>
    <row r="57" spans="6:9" x14ac:dyDescent="0.2">
      <c r="F57" s="143"/>
      <c r="G57" s="144"/>
      <c r="H57" s="144"/>
      <c r="I57" s="145"/>
    </row>
    <row r="58" spans="6:9" x14ac:dyDescent="0.2">
      <c r="F58" s="143"/>
      <c r="G58" s="144"/>
      <c r="H58" s="144"/>
      <c r="I58" s="145"/>
    </row>
    <row r="59" spans="6:9" x14ac:dyDescent="0.2">
      <c r="F59" s="143"/>
      <c r="G59" s="144"/>
      <c r="H59" s="144"/>
      <c r="I59" s="145"/>
    </row>
    <row r="60" spans="6:9" x14ac:dyDescent="0.2">
      <c r="F60" s="143"/>
      <c r="G60" s="144"/>
      <c r="H60" s="144"/>
      <c r="I60" s="145"/>
    </row>
    <row r="61" spans="6:9" x14ac:dyDescent="0.2">
      <c r="F61" s="143"/>
      <c r="G61" s="144"/>
      <c r="H61" s="144"/>
      <c r="I61" s="145"/>
    </row>
    <row r="62" spans="6:9" x14ac:dyDescent="0.2">
      <c r="F62" s="143"/>
      <c r="G62" s="144"/>
      <c r="H62" s="144"/>
      <c r="I62" s="145"/>
    </row>
    <row r="63" spans="6:9" x14ac:dyDescent="0.2">
      <c r="F63" s="143"/>
      <c r="G63" s="144"/>
      <c r="H63" s="144"/>
      <c r="I63" s="145"/>
    </row>
    <row r="64" spans="6:9" x14ac:dyDescent="0.2">
      <c r="F64" s="143"/>
      <c r="G64" s="144"/>
      <c r="H64" s="144"/>
      <c r="I64" s="145"/>
    </row>
    <row r="65" spans="6:9" x14ac:dyDescent="0.2">
      <c r="F65" s="143"/>
      <c r="G65" s="144"/>
      <c r="H65" s="144"/>
      <c r="I65" s="145"/>
    </row>
    <row r="66" spans="6:9" x14ac:dyDescent="0.2">
      <c r="F66" s="143"/>
      <c r="G66" s="144"/>
      <c r="H66" s="144"/>
      <c r="I66" s="145"/>
    </row>
    <row r="67" spans="6:9" x14ac:dyDescent="0.2">
      <c r="F67" s="143"/>
      <c r="G67" s="144"/>
      <c r="H67" s="144"/>
      <c r="I67" s="145"/>
    </row>
    <row r="68" spans="6:9" x14ac:dyDescent="0.2">
      <c r="F68" s="143"/>
      <c r="G68" s="144"/>
      <c r="H68" s="144"/>
      <c r="I68" s="145"/>
    </row>
    <row r="69" spans="6:9" x14ac:dyDescent="0.2">
      <c r="F69" s="143"/>
      <c r="G69" s="144"/>
      <c r="H69" s="144"/>
      <c r="I69" s="145"/>
    </row>
    <row r="70" spans="6:9" x14ac:dyDescent="0.2">
      <c r="F70" s="143"/>
      <c r="G70" s="144"/>
      <c r="H70" s="144"/>
      <c r="I70" s="145"/>
    </row>
    <row r="71" spans="6:9" x14ac:dyDescent="0.2">
      <c r="F71" s="143"/>
      <c r="G71" s="144"/>
      <c r="H71" s="144"/>
      <c r="I71" s="145"/>
    </row>
    <row r="72" spans="6:9" x14ac:dyDescent="0.2">
      <c r="F72" s="143"/>
      <c r="G72" s="144"/>
      <c r="H72" s="144"/>
      <c r="I72" s="145"/>
    </row>
    <row r="73" spans="6:9" x14ac:dyDescent="0.2">
      <c r="F73" s="143"/>
      <c r="G73" s="144"/>
      <c r="H73" s="144"/>
      <c r="I73" s="145"/>
    </row>
    <row r="74" spans="6:9" x14ac:dyDescent="0.2">
      <c r="F74" s="143"/>
      <c r="G74" s="144"/>
      <c r="H74" s="144"/>
      <c r="I74" s="145"/>
    </row>
    <row r="75" spans="6:9" x14ac:dyDescent="0.2">
      <c r="F75" s="143"/>
      <c r="G75" s="144"/>
      <c r="H75" s="144"/>
      <c r="I75" s="145"/>
    </row>
    <row r="76" spans="6:9" x14ac:dyDescent="0.2">
      <c r="F76" s="143"/>
      <c r="G76" s="144"/>
      <c r="H76" s="144"/>
      <c r="I76" s="145"/>
    </row>
  </sheetData>
  <mergeCells count="4">
    <mergeCell ref="A1:B1"/>
    <mergeCell ref="A2:B2"/>
    <mergeCell ref="G2:I2"/>
    <mergeCell ref="H25:I2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89"/>
  <sheetViews>
    <sheetView showGridLines="0" showZeros="0" zoomScaleNormal="100" workbookViewId="0">
      <selection activeCell="K14" sqref="K14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4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227" t="s">
        <v>77</v>
      </c>
      <c r="B1" s="227"/>
      <c r="C1" s="227"/>
      <c r="D1" s="227"/>
      <c r="E1" s="227"/>
      <c r="F1" s="227"/>
      <c r="G1" s="227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216" t="s">
        <v>48</v>
      </c>
      <c r="B3" s="217"/>
      <c r="C3" s="97" t="str">
        <f>CONCATENATE(cislostavby," ",nazevstavby)</f>
        <v>10/097/001 Bytový dům č. 730, Tyršova ulice, Nové Město n.M.</v>
      </c>
      <c r="D3" s="151"/>
      <c r="E3" s="152" t="s">
        <v>64</v>
      </c>
      <c r="F3" s="153" t="str">
        <f>Rekapitulace!H1</f>
        <v>001</v>
      </c>
      <c r="G3" s="154"/>
    </row>
    <row r="4" spans="1:104" ht="13.5" thickBot="1" x14ac:dyDescent="0.25">
      <c r="A4" s="228" t="s">
        <v>50</v>
      </c>
      <c r="B4" s="219"/>
      <c r="C4" s="103" t="str">
        <f>CONCATENATE(cisloobjektu," ",nazevobjektu)</f>
        <v>SO1 Kanalizační přípojka</v>
      </c>
      <c r="D4" s="155"/>
      <c r="E4" s="229" t="str">
        <f>Rekapitulace!G2</f>
        <v>Kanalizační přípojka</v>
      </c>
      <c r="F4" s="230"/>
      <c r="G4" s="231"/>
    </row>
    <row r="5" spans="1:104" ht="13.5" thickTop="1" x14ac:dyDescent="0.2">
      <c r="A5" s="156"/>
      <c r="B5" s="147"/>
      <c r="C5" s="147"/>
      <c r="D5" s="147"/>
      <c r="E5" s="157"/>
      <c r="F5" s="147"/>
      <c r="G5" s="158"/>
    </row>
    <row r="6" spans="1:104" x14ac:dyDescent="0.2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 x14ac:dyDescent="0.2">
      <c r="A7" s="163" t="s">
        <v>72</v>
      </c>
      <c r="B7" s="164" t="s">
        <v>73</v>
      </c>
      <c r="C7" s="165" t="s">
        <v>74</v>
      </c>
      <c r="D7" s="166"/>
      <c r="E7" s="167"/>
      <c r="F7" s="167"/>
      <c r="G7" s="168"/>
      <c r="H7" s="169"/>
      <c r="I7" s="169"/>
      <c r="O7" s="170">
        <v>1</v>
      </c>
    </row>
    <row r="8" spans="1:104" x14ac:dyDescent="0.2">
      <c r="A8" s="171">
        <v>1</v>
      </c>
      <c r="B8" s="172" t="s">
        <v>85</v>
      </c>
      <c r="C8" s="173" t="s">
        <v>86</v>
      </c>
      <c r="D8" s="174" t="s">
        <v>87</v>
      </c>
      <c r="E8" s="175">
        <v>2.4</v>
      </c>
      <c r="F8" s="175">
        <v>0</v>
      </c>
      <c r="G8" s="176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8.6899999999999998E-3</v>
      </c>
    </row>
    <row r="9" spans="1:104" x14ac:dyDescent="0.2">
      <c r="A9" s="171">
        <v>2</v>
      </c>
      <c r="B9" s="172" t="s">
        <v>88</v>
      </c>
      <c r="C9" s="173" t="s">
        <v>89</v>
      </c>
      <c r="D9" s="174" t="s">
        <v>87</v>
      </c>
      <c r="E9" s="175">
        <v>7.2</v>
      </c>
      <c r="F9" s="175"/>
      <c r="G9" s="176">
        <f>E9*F9</f>
        <v>0</v>
      </c>
      <c r="O9" s="170">
        <v>2</v>
      </c>
      <c r="AA9" s="146">
        <v>1</v>
      </c>
      <c r="AB9" s="146">
        <v>1</v>
      </c>
      <c r="AC9" s="146">
        <v>1</v>
      </c>
      <c r="AZ9" s="146">
        <v>1</v>
      </c>
      <c r="BA9" s="146">
        <f>IF(AZ9=1,G9,0)</f>
        <v>0</v>
      </c>
      <c r="BB9" s="146">
        <f>IF(AZ9=2,G9,0)</f>
        <v>0</v>
      </c>
      <c r="BC9" s="146">
        <f>IF(AZ9=3,G9,0)</f>
        <v>0</v>
      </c>
      <c r="BD9" s="146">
        <f>IF(AZ9=4,G9,0)</f>
        <v>0</v>
      </c>
      <c r="BE9" s="146">
        <f>IF(AZ9=5,G9,0)</f>
        <v>0</v>
      </c>
      <c r="CA9" s="177">
        <v>1</v>
      </c>
      <c r="CB9" s="177">
        <v>1</v>
      </c>
      <c r="CZ9" s="146">
        <v>2.478E-2</v>
      </c>
    </row>
    <row r="10" spans="1:104" x14ac:dyDescent="0.2">
      <c r="A10" s="171">
        <v>3</v>
      </c>
      <c r="B10" s="172" t="s">
        <v>90</v>
      </c>
      <c r="C10" s="173" t="s">
        <v>91</v>
      </c>
      <c r="D10" s="174" t="s">
        <v>92</v>
      </c>
      <c r="E10" s="175">
        <v>27.84</v>
      </c>
      <c r="F10" s="175">
        <v>0</v>
      </c>
      <c r="G10" s="176">
        <f>E10*F10</f>
        <v>0</v>
      </c>
      <c r="O10" s="170">
        <v>2</v>
      </c>
      <c r="AA10" s="146">
        <v>1</v>
      </c>
      <c r="AB10" s="146">
        <v>1</v>
      </c>
      <c r="AC10" s="146">
        <v>1</v>
      </c>
      <c r="AZ10" s="146">
        <v>1</v>
      </c>
      <c r="BA10" s="146">
        <f>IF(AZ10=1,G10,0)</f>
        <v>0</v>
      </c>
      <c r="BB10" s="146">
        <f>IF(AZ10=2,G10,0)</f>
        <v>0</v>
      </c>
      <c r="BC10" s="146">
        <f>IF(AZ10=3,G10,0)</f>
        <v>0</v>
      </c>
      <c r="BD10" s="146">
        <f>IF(AZ10=4,G10,0)</f>
        <v>0</v>
      </c>
      <c r="BE10" s="146">
        <f>IF(AZ10=5,G10,0)</f>
        <v>0</v>
      </c>
      <c r="CA10" s="177">
        <v>1</v>
      </c>
      <c r="CB10" s="177">
        <v>1</v>
      </c>
      <c r="CZ10" s="146">
        <v>0</v>
      </c>
    </row>
    <row r="11" spans="1:104" x14ac:dyDescent="0.2">
      <c r="A11" s="178"/>
      <c r="B11" s="180"/>
      <c r="C11" s="225" t="s">
        <v>93</v>
      </c>
      <c r="D11" s="226"/>
      <c r="E11" s="181">
        <v>27.84</v>
      </c>
      <c r="F11" s="182"/>
      <c r="G11" s="183"/>
      <c r="M11" s="179" t="s">
        <v>93</v>
      </c>
      <c r="O11" s="170"/>
    </row>
    <row r="12" spans="1:104" x14ac:dyDescent="0.2">
      <c r="A12" s="171">
        <v>4</v>
      </c>
      <c r="B12" s="172" t="s">
        <v>94</v>
      </c>
      <c r="C12" s="173" t="s">
        <v>95</v>
      </c>
      <c r="D12" s="174" t="s">
        <v>92</v>
      </c>
      <c r="E12" s="175">
        <v>10.26</v>
      </c>
      <c r="F12" s="175">
        <v>0</v>
      </c>
      <c r="G12" s="176">
        <f>E12*F12</f>
        <v>0</v>
      </c>
      <c r="O12" s="170">
        <v>2</v>
      </c>
      <c r="AA12" s="146">
        <v>1</v>
      </c>
      <c r="AB12" s="146">
        <v>1</v>
      </c>
      <c r="AC12" s="146">
        <v>1</v>
      </c>
      <c r="AZ12" s="146">
        <v>1</v>
      </c>
      <c r="BA12" s="146">
        <f>IF(AZ12=1,G12,0)</f>
        <v>0</v>
      </c>
      <c r="BB12" s="146">
        <f>IF(AZ12=2,G12,0)</f>
        <v>0</v>
      </c>
      <c r="BC12" s="146">
        <f>IF(AZ12=3,G12,0)</f>
        <v>0</v>
      </c>
      <c r="BD12" s="146">
        <f>IF(AZ12=4,G12,0)</f>
        <v>0</v>
      </c>
      <c r="BE12" s="146">
        <f>IF(AZ12=5,G12,0)</f>
        <v>0</v>
      </c>
      <c r="CA12" s="177">
        <v>1</v>
      </c>
      <c r="CB12" s="177">
        <v>1</v>
      </c>
      <c r="CZ12" s="146">
        <v>0</v>
      </c>
    </row>
    <row r="13" spans="1:104" x14ac:dyDescent="0.2">
      <c r="A13" s="178"/>
      <c r="B13" s="180"/>
      <c r="C13" s="225" t="s">
        <v>96</v>
      </c>
      <c r="D13" s="226"/>
      <c r="E13" s="181">
        <v>10.26</v>
      </c>
      <c r="F13" s="182"/>
      <c r="G13" s="183"/>
      <c r="M13" s="179" t="s">
        <v>96</v>
      </c>
      <c r="O13" s="170"/>
    </row>
    <row r="14" spans="1:104" ht="22.5" x14ac:dyDescent="0.2">
      <c r="A14" s="171">
        <v>5</v>
      </c>
      <c r="B14" s="172" t="s">
        <v>97</v>
      </c>
      <c r="C14" s="173" t="s">
        <v>98</v>
      </c>
      <c r="D14" s="174" t="s">
        <v>92</v>
      </c>
      <c r="E14" s="175">
        <v>1.4</v>
      </c>
      <c r="F14" s="175">
        <v>0</v>
      </c>
      <c r="G14" s="176">
        <f>E14*F14</f>
        <v>0</v>
      </c>
      <c r="O14" s="170">
        <v>2</v>
      </c>
      <c r="AA14" s="146">
        <v>1</v>
      </c>
      <c r="AB14" s="146">
        <v>1</v>
      </c>
      <c r="AC14" s="146">
        <v>1</v>
      </c>
      <c r="AZ14" s="146">
        <v>1</v>
      </c>
      <c r="BA14" s="146">
        <f>IF(AZ14=1,G14,0)</f>
        <v>0</v>
      </c>
      <c r="BB14" s="146">
        <f>IF(AZ14=2,G14,0)</f>
        <v>0</v>
      </c>
      <c r="BC14" s="146">
        <f>IF(AZ14=3,G14,0)</f>
        <v>0</v>
      </c>
      <c r="BD14" s="146">
        <f>IF(AZ14=4,G14,0)</f>
        <v>0</v>
      </c>
      <c r="BE14" s="146">
        <f>IF(AZ14=5,G14,0)</f>
        <v>0</v>
      </c>
      <c r="CA14" s="177">
        <v>1</v>
      </c>
      <c r="CB14" s="177">
        <v>1</v>
      </c>
      <c r="CZ14" s="146">
        <v>0</v>
      </c>
    </row>
    <row r="15" spans="1:104" x14ac:dyDescent="0.2">
      <c r="A15" s="171">
        <v>6</v>
      </c>
      <c r="B15" s="172" t="s">
        <v>99</v>
      </c>
      <c r="C15" s="173" t="s">
        <v>100</v>
      </c>
      <c r="D15" s="174" t="s">
        <v>92</v>
      </c>
      <c r="E15" s="175">
        <v>30.78</v>
      </c>
      <c r="F15" s="175">
        <v>0</v>
      </c>
      <c r="G15" s="176">
        <f>E15*F15</f>
        <v>0</v>
      </c>
      <c r="O15" s="170">
        <v>2</v>
      </c>
      <c r="AA15" s="146">
        <v>1</v>
      </c>
      <c r="AB15" s="146">
        <v>1</v>
      </c>
      <c r="AC15" s="146">
        <v>1</v>
      </c>
      <c r="AZ15" s="146">
        <v>1</v>
      </c>
      <c r="BA15" s="146">
        <f>IF(AZ15=1,G15,0)</f>
        <v>0</v>
      </c>
      <c r="BB15" s="146">
        <f>IF(AZ15=2,G15,0)</f>
        <v>0</v>
      </c>
      <c r="BC15" s="146">
        <f>IF(AZ15=3,G15,0)</f>
        <v>0</v>
      </c>
      <c r="BD15" s="146">
        <f>IF(AZ15=4,G15,0)</f>
        <v>0</v>
      </c>
      <c r="BE15" s="146">
        <f>IF(AZ15=5,G15,0)</f>
        <v>0</v>
      </c>
      <c r="CA15" s="177">
        <v>1</v>
      </c>
      <c r="CB15" s="177">
        <v>1</v>
      </c>
      <c r="CZ15" s="146">
        <v>0</v>
      </c>
    </row>
    <row r="16" spans="1:104" x14ac:dyDescent="0.2">
      <c r="A16" s="178"/>
      <c r="B16" s="180"/>
      <c r="C16" s="225" t="s">
        <v>101</v>
      </c>
      <c r="D16" s="226"/>
      <c r="E16" s="181">
        <v>41.04</v>
      </c>
      <c r="F16" s="182"/>
      <c r="G16" s="183"/>
      <c r="M16" s="179" t="s">
        <v>101</v>
      </c>
      <c r="O16" s="170"/>
    </row>
    <row r="17" spans="1:104" x14ac:dyDescent="0.2">
      <c r="A17" s="178"/>
      <c r="B17" s="180"/>
      <c r="C17" s="225" t="s">
        <v>102</v>
      </c>
      <c r="D17" s="226"/>
      <c r="E17" s="181">
        <v>-10.26</v>
      </c>
      <c r="F17" s="182"/>
      <c r="G17" s="183"/>
      <c r="M17" s="179" t="s">
        <v>102</v>
      </c>
      <c r="O17" s="170"/>
    </row>
    <row r="18" spans="1:104" x14ac:dyDescent="0.2">
      <c r="A18" s="171">
        <v>7</v>
      </c>
      <c r="B18" s="172" t="s">
        <v>103</v>
      </c>
      <c r="C18" s="173" t="s">
        <v>104</v>
      </c>
      <c r="D18" s="174" t="s">
        <v>92</v>
      </c>
      <c r="E18" s="175">
        <v>41.04</v>
      </c>
      <c r="F18" s="175">
        <v>0</v>
      </c>
      <c r="G18" s="176">
        <f>E18*F18</f>
        <v>0</v>
      </c>
      <c r="O18" s="170">
        <v>2</v>
      </c>
      <c r="AA18" s="146">
        <v>1</v>
      </c>
      <c r="AB18" s="146">
        <v>1</v>
      </c>
      <c r="AC18" s="146">
        <v>1</v>
      </c>
      <c r="AZ18" s="146">
        <v>1</v>
      </c>
      <c r="BA18" s="146">
        <f>IF(AZ18=1,G18,0)</f>
        <v>0</v>
      </c>
      <c r="BB18" s="146">
        <f>IF(AZ18=2,G18,0)</f>
        <v>0</v>
      </c>
      <c r="BC18" s="146">
        <f>IF(AZ18=3,G18,0)</f>
        <v>0</v>
      </c>
      <c r="BD18" s="146">
        <f>IF(AZ18=4,G18,0)</f>
        <v>0</v>
      </c>
      <c r="BE18" s="146">
        <f>IF(AZ18=5,G18,0)</f>
        <v>0</v>
      </c>
      <c r="CA18" s="177">
        <v>1</v>
      </c>
      <c r="CB18" s="177">
        <v>1</v>
      </c>
      <c r="CZ18" s="146">
        <v>0</v>
      </c>
    </row>
    <row r="19" spans="1:104" ht="22.5" x14ac:dyDescent="0.2">
      <c r="A19" s="178"/>
      <c r="B19" s="180"/>
      <c r="C19" s="225" t="s">
        <v>105</v>
      </c>
      <c r="D19" s="226"/>
      <c r="E19" s="181">
        <v>83.158199999999994</v>
      </c>
      <c r="F19" s="182"/>
      <c r="G19" s="183"/>
      <c r="M19" s="179" t="s">
        <v>105</v>
      </c>
      <c r="O19" s="170"/>
    </row>
    <row r="20" spans="1:104" x14ac:dyDescent="0.2">
      <c r="A20" s="178"/>
      <c r="B20" s="180"/>
      <c r="C20" s="225" t="s">
        <v>106</v>
      </c>
      <c r="D20" s="226"/>
      <c r="E20" s="181">
        <v>38.061</v>
      </c>
      <c r="F20" s="182"/>
      <c r="G20" s="183"/>
      <c r="M20" s="179" t="s">
        <v>106</v>
      </c>
      <c r="O20" s="170"/>
    </row>
    <row r="21" spans="1:104" x14ac:dyDescent="0.2">
      <c r="A21" s="178"/>
      <c r="B21" s="180"/>
      <c r="C21" s="225" t="s">
        <v>107</v>
      </c>
      <c r="D21" s="226"/>
      <c r="E21" s="181">
        <v>-41.04</v>
      </c>
      <c r="F21" s="182"/>
      <c r="G21" s="183"/>
      <c r="M21" s="179" t="s">
        <v>107</v>
      </c>
      <c r="O21" s="170"/>
    </row>
    <row r="22" spans="1:104" x14ac:dyDescent="0.2">
      <c r="A22" s="178"/>
      <c r="B22" s="180"/>
      <c r="C22" s="225" t="s">
        <v>108</v>
      </c>
      <c r="D22" s="226"/>
      <c r="E22" s="181">
        <v>-39.139200000000002</v>
      </c>
      <c r="F22" s="182"/>
      <c r="G22" s="183"/>
      <c r="M22" s="179" t="s">
        <v>108</v>
      </c>
      <c r="O22" s="170"/>
    </row>
    <row r="23" spans="1:104" x14ac:dyDescent="0.2">
      <c r="A23" s="171">
        <v>8</v>
      </c>
      <c r="B23" s="172" t="s">
        <v>109</v>
      </c>
      <c r="C23" s="173" t="s">
        <v>110</v>
      </c>
      <c r="D23" s="174" t="s">
        <v>92</v>
      </c>
      <c r="E23" s="175">
        <v>39.139200000000002</v>
      </c>
      <c r="F23" s="175">
        <v>0</v>
      </c>
      <c r="G23" s="176">
        <f>E23*F23</f>
        <v>0</v>
      </c>
      <c r="O23" s="170">
        <v>2</v>
      </c>
      <c r="AA23" s="146">
        <v>1</v>
      </c>
      <c r="AB23" s="146">
        <v>1</v>
      </c>
      <c r="AC23" s="146">
        <v>1</v>
      </c>
      <c r="AZ23" s="146">
        <v>1</v>
      </c>
      <c r="BA23" s="146">
        <f>IF(AZ23=1,G23,0)</f>
        <v>0</v>
      </c>
      <c r="BB23" s="146">
        <f>IF(AZ23=2,G23,0)</f>
        <v>0</v>
      </c>
      <c r="BC23" s="146">
        <f>IF(AZ23=3,G23,0)</f>
        <v>0</v>
      </c>
      <c r="BD23" s="146">
        <f>IF(AZ23=4,G23,0)</f>
        <v>0</v>
      </c>
      <c r="BE23" s="146">
        <f>IF(AZ23=5,G23,0)</f>
        <v>0</v>
      </c>
      <c r="CA23" s="177">
        <v>1</v>
      </c>
      <c r="CB23" s="177">
        <v>1</v>
      </c>
      <c r="CZ23" s="146">
        <v>1.0410000000000001E-2</v>
      </c>
    </row>
    <row r="24" spans="1:104" ht="22.5" x14ac:dyDescent="0.2">
      <c r="A24" s="178"/>
      <c r="B24" s="180"/>
      <c r="C24" s="225" t="s">
        <v>111</v>
      </c>
      <c r="D24" s="226"/>
      <c r="E24" s="181">
        <v>26.278199999999998</v>
      </c>
      <c r="F24" s="182"/>
      <c r="G24" s="183"/>
      <c r="M24" s="179" t="s">
        <v>111</v>
      </c>
      <c r="O24" s="170"/>
    </row>
    <row r="25" spans="1:104" x14ac:dyDescent="0.2">
      <c r="A25" s="178"/>
      <c r="B25" s="180"/>
      <c r="C25" s="225" t="s">
        <v>112</v>
      </c>
      <c r="D25" s="226"/>
      <c r="E25" s="181">
        <v>12.861000000000001</v>
      </c>
      <c r="F25" s="182"/>
      <c r="G25" s="183"/>
      <c r="M25" s="179" t="s">
        <v>112</v>
      </c>
      <c r="O25" s="170"/>
    </row>
    <row r="26" spans="1:104" x14ac:dyDescent="0.2">
      <c r="A26" s="171">
        <v>9</v>
      </c>
      <c r="B26" s="172" t="s">
        <v>113</v>
      </c>
      <c r="C26" s="173" t="s">
        <v>114</v>
      </c>
      <c r="D26" s="174" t="s">
        <v>92</v>
      </c>
      <c r="E26" s="175">
        <v>3.9138999999999999</v>
      </c>
      <c r="F26" s="175">
        <v>0</v>
      </c>
      <c r="G26" s="176">
        <f>E26*F26</f>
        <v>0</v>
      </c>
      <c r="O26" s="170">
        <v>2</v>
      </c>
      <c r="AA26" s="146">
        <v>1</v>
      </c>
      <c r="AB26" s="146">
        <v>1</v>
      </c>
      <c r="AC26" s="146">
        <v>1</v>
      </c>
      <c r="AZ26" s="146">
        <v>1</v>
      </c>
      <c r="BA26" s="146">
        <f>IF(AZ26=1,G26,0)</f>
        <v>0</v>
      </c>
      <c r="BB26" s="146">
        <f>IF(AZ26=2,G26,0)</f>
        <v>0</v>
      </c>
      <c r="BC26" s="146">
        <f>IF(AZ26=3,G26,0)</f>
        <v>0</v>
      </c>
      <c r="BD26" s="146">
        <f>IF(AZ26=4,G26,0)</f>
        <v>0</v>
      </c>
      <c r="BE26" s="146">
        <f>IF(AZ26=5,G26,0)</f>
        <v>0</v>
      </c>
      <c r="CA26" s="177">
        <v>1</v>
      </c>
      <c r="CB26" s="177">
        <v>1</v>
      </c>
      <c r="CZ26" s="146">
        <v>0</v>
      </c>
    </row>
    <row r="27" spans="1:104" x14ac:dyDescent="0.2">
      <c r="A27" s="178"/>
      <c r="B27" s="180"/>
      <c r="C27" s="225" t="s">
        <v>115</v>
      </c>
      <c r="D27" s="226"/>
      <c r="E27" s="181">
        <v>3.9138999999999999</v>
      </c>
      <c r="F27" s="182"/>
      <c r="G27" s="183"/>
      <c r="M27" s="179" t="s">
        <v>115</v>
      </c>
      <c r="O27" s="170"/>
    </row>
    <row r="28" spans="1:104" x14ac:dyDescent="0.2">
      <c r="A28" s="171">
        <v>10</v>
      </c>
      <c r="B28" s="172" t="s">
        <v>116</v>
      </c>
      <c r="C28" s="173" t="s">
        <v>117</v>
      </c>
      <c r="D28" s="174" t="s">
        <v>118</v>
      </c>
      <c r="E28" s="175">
        <v>202.03200000000001</v>
      </c>
      <c r="F28" s="175">
        <v>0</v>
      </c>
      <c r="G28" s="176">
        <f>E28*F28</f>
        <v>0</v>
      </c>
      <c r="O28" s="170">
        <v>2</v>
      </c>
      <c r="AA28" s="146">
        <v>1</v>
      </c>
      <c r="AB28" s="146">
        <v>1</v>
      </c>
      <c r="AC28" s="146">
        <v>1</v>
      </c>
      <c r="AZ28" s="146">
        <v>1</v>
      </c>
      <c r="BA28" s="146">
        <f>IF(AZ28=1,G28,0)</f>
        <v>0</v>
      </c>
      <c r="BB28" s="146">
        <f>IF(AZ28=2,G28,0)</f>
        <v>0</v>
      </c>
      <c r="BC28" s="146">
        <f>IF(AZ28=3,G28,0)</f>
        <v>0</v>
      </c>
      <c r="BD28" s="146">
        <f>IF(AZ28=4,G28,0)</f>
        <v>0</v>
      </c>
      <c r="BE28" s="146">
        <f>IF(AZ28=5,G28,0)</f>
        <v>0</v>
      </c>
      <c r="CA28" s="177">
        <v>1</v>
      </c>
      <c r="CB28" s="177">
        <v>1</v>
      </c>
      <c r="CZ28" s="146">
        <v>8.5999999999999998E-4</v>
      </c>
    </row>
    <row r="29" spans="1:104" x14ac:dyDescent="0.2">
      <c r="A29" s="178"/>
      <c r="B29" s="180"/>
      <c r="C29" s="225" t="s">
        <v>119</v>
      </c>
      <c r="D29" s="226"/>
      <c r="E29" s="181">
        <v>69.298500000000004</v>
      </c>
      <c r="F29" s="182"/>
      <c r="G29" s="183"/>
      <c r="M29" s="179" t="s">
        <v>119</v>
      </c>
      <c r="O29" s="170"/>
    </row>
    <row r="30" spans="1:104" x14ac:dyDescent="0.2">
      <c r="A30" s="178"/>
      <c r="B30" s="180"/>
      <c r="C30" s="225" t="s">
        <v>120</v>
      </c>
      <c r="D30" s="226"/>
      <c r="E30" s="181">
        <v>31.717500000000001</v>
      </c>
      <c r="F30" s="182"/>
      <c r="G30" s="183"/>
      <c r="M30" s="179" t="s">
        <v>120</v>
      </c>
      <c r="O30" s="170"/>
    </row>
    <row r="31" spans="1:104" x14ac:dyDescent="0.2">
      <c r="A31" s="178"/>
      <c r="B31" s="180"/>
      <c r="C31" s="225" t="s">
        <v>121</v>
      </c>
      <c r="D31" s="226"/>
      <c r="E31" s="181">
        <v>101.01600000000001</v>
      </c>
      <c r="F31" s="182"/>
      <c r="G31" s="183"/>
      <c r="M31" s="204">
        <v>1010160</v>
      </c>
      <c r="O31" s="170"/>
    </row>
    <row r="32" spans="1:104" x14ac:dyDescent="0.2">
      <c r="A32" s="171">
        <v>11</v>
      </c>
      <c r="B32" s="172" t="s">
        <v>122</v>
      </c>
      <c r="C32" s="173" t="s">
        <v>123</v>
      </c>
      <c r="D32" s="174" t="s">
        <v>118</v>
      </c>
      <c r="E32" s="175">
        <v>202.03200000000001</v>
      </c>
      <c r="F32" s="175">
        <v>0</v>
      </c>
      <c r="G32" s="176">
        <f>E32*F32</f>
        <v>0</v>
      </c>
      <c r="O32" s="170">
        <v>2</v>
      </c>
      <c r="AA32" s="146">
        <v>1</v>
      </c>
      <c r="AB32" s="146">
        <v>1</v>
      </c>
      <c r="AC32" s="146">
        <v>1</v>
      </c>
      <c r="AZ32" s="146">
        <v>1</v>
      </c>
      <c r="BA32" s="146">
        <f>IF(AZ32=1,G32,0)</f>
        <v>0</v>
      </c>
      <c r="BB32" s="146">
        <f>IF(AZ32=2,G32,0)</f>
        <v>0</v>
      </c>
      <c r="BC32" s="146">
        <f>IF(AZ32=3,G32,0)</f>
        <v>0</v>
      </c>
      <c r="BD32" s="146">
        <f>IF(AZ32=4,G32,0)</f>
        <v>0</v>
      </c>
      <c r="BE32" s="146">
        <f>IF(AZ32=5,G32,0)</f>
        <v>0</v>
      </c>
      <c r="CA32" s="177">
        <v>1</v>
      </c>
      <c r="CB32" s="177">
        <v>1</v>
      </c>
      <c r="CZ32" s="146">
        <v>0</v>
      </c>
    </row>
    <row r="33" spans="1:104" x14ac:dyDescent="0.2">
      <c r="A33" s="171">
        <v>12</v>
      </c>
      <c r="B33" s="172" t="s">
        <v>124</v>
      </c>
      <c r="C33" s="173" t="s">
        <v>125</v>
      </c>
      <c r="D33" s="174" t="s">
        <v>92</v>
      </c>
      <c r="E33" s="175">
        <v>20.52</v>
      </c>
      <c r="F33" s="175">
        <v>0</v>
      </c>
      <c r="G33" s="176">
        <f>E33*F33</f>
        <v>0</v>
      </c>
      <c r="O33" s="170">
        <v>2</v>
      </c>
      <c r="AA33" s="146">
        <v>1</v>
      </c>
      <c r="AB33" s="146">
        <v>1</v>
      </c>
      <c r="AC33" s="146">
        <v>1</v>
      </c>
      <c r="AZ33" s="146">
        <v>1</v>
      </c>
      <c r="BA33" s="146">
        <f>IF(AZ33=1,G33,0)</f>
        <v>0</v>
      </c>
      <c r="BB33" s="146">
        <f>IF(AZ33=2,G33,0)</f>
        <v>0</v>
      </c>
      <c r="BC33" s="146">
        <f>IF(AZ33=3,G33,0)</f>
        <v>0</v>
      </c>
      <c r="BD33" s="146">
        <f>IF(AZ33=4,G33,0)</f>
        <v>0</v>
      </c>
      <c r="BE33" s="146">
        <f>IF(AZ33=5,G33,0)</f>
        <v>0</v>
      </c>
      <c r="CA33" s="177">
        <v>1</v>
      </c>
      <c r="CB33" s="177">
        <v>1</v>
      </c>
      <c r="CZ33" s="146">
        <v>0</v>
      </c>
    </row>
    <row r="34" spans="1:104" x14ac:dyDescent="0.2">
      <c r="A34" s="178"/>
      <c r="B34" s="180"/>
      <c r="C34" s="225" t="s">
        <v>126</v>
      </c>
      <c r="D34" s="226"/>
      <c r="E34" s="181">
        <v>20.52</v>
      </c>
      <c r="F34" s="182"/>
      <c r="G34" s="183"/>
      <c r="M34" s="179" t="s">
        <v>126</v>
      </c>
      <c r="O34" s="170"/>
    </row>
    <row r="35" spans="1:104" x14ac:dyDescent="0.2">
      <c r="A35" s="171">
        <v>13</v>
      </c>
      <c r="B35" s="172" t="s">
        <v>127</v>
      </c>
      <c r="C35" s="173" t="s">
        <v>128</v>
      </c>
      <c r="D35" s="174" t="s">
        <v>92</v>
      </c>
      <c r="E35" s="175">
        <v>21.526599999999998</v>
      </c>
      <c r="F35" s="175">
        <v>0</v>
      </c>
      <c r="G35" s="176">
        <f>E35*F35</f>
        <v>0</v>
      </c>
      <c r="O35" s="170">
        <v>2</v>
      </c>
      <c r="AA35" s="146">
        <v>1</v>
      </c>
      <c r="AB35" s="146">
        <v>1</v>
      </c>
      <c r="AC35" s="146">
        <v>1</v>
      </c>
      <c r="AZ35" s="146">
        <v>1</v>
      </c>
      <c r="BA35" s="146">
        <f>IF(AZ35=1,G35,0)</f>
        <v>0</v>
      </c>
      <c r="BB35" s="146">
        <f>IF(AZ35=2,G35,0)</f>
        <v>0</v>
      </c>
      <c r="BC35" s="146">
        <f>IF(AZ35=3,G35,0)</f>
        <v>0</v>
      </c>
      <c r="BD35" s="146">
        <f>IF(AZ35=4,G35,0)</f>
        <v>0</v>
      </c>
      <c r="BE35" s="146">
        <f>IF(AZ35=5,G35,0)</f>
        <v>0</v>
      </c>
      <c r="CA35" s="177">
        <v>1</v>
      </c>
      <c r="CB35" s="177">
        <v>1</v>
      </c>
      <c r="CZ35" s="146">
        <v>0</v>
      </c>
    </row>
    <row r="36" spans="1:104" x14ac:dyDescent="0.2">
      <c r="A36" s="178"/>
      <c r="B36" s="180"/>
      <c r="C36" s="225" t="s">
        <v>129</v>
      </c>
      <c r="D36" s="226"/>
      <c r="E36" s="181">
        <v>21.526599999999998</v>
      </c>
      <c r="F36" s="182"/>
      <c r="G36" s="183"/>
      <c r="M36" s="179" t="s">
        <v>129</v>
      </c>
      <c r="O36" s="170"/>
    </row>
    <row r="37" spans="1:104" x14ac:dyDescent="0.2">
      <c r="A37" s="171">
        <v>14</v>
      </c>
      <c r="B37" s="172" t="s">
        <v>130</v>
      </c>
      <c r="C37" s="173" t="s">
        <v>131</v>
      </c>
      <c r="D37" s="174" t="s">
        <v>92</v>
      </c>
      <c r="E37" s="175">
        <v>27.1846</v>
      </c>
      <c r="F37" s="175">
        <v>0</v>
      </c>
      <c r="G37" s="176">
        <f>E37*F37</f>
        <v>0</v>
      </c>
      <c r="O37" s="170">
        <v>2</v>
      </c>
      <c r="AA37" s="146">
        <v>1</v>
      </c>
      <c r="AB37" s="146">
        <v>1</v>
      </c>
      <c r="AC37" s="146">
        <v>1</v>
      </c>
      <c r="AZ37" s="146">
        <v>1</v>
      </c>
      <c r="BA37" s="146">
        <f>IF(AZ37=1,G37,0)</f>
        <v>0</v>
      </c>
      <c r="BB37" s="146">
        <f>IF(AZ37=2,G37,0)</f>
        <v>0</v>
      </c>
      <c r="BC37" s="146">
        <f>IF(AZ37=3,G37,0)</f>
        <v>0</v>
      </c>
      <c r="BD37" s="146">
        <f>IF(AZ37=4,G37,0)</f>
        <v>0</v>
      </c>
      <c r="BE37" s="146">
        <f>IF(AZ37=5,G37,0)</f>
        <v>0</v>
      </c>
      <c r="CA37" s="177">
        <v>1</v>
      </c>
      <c r="CB37" s="177">
        <v>1</v>
      </c>
      <c r="CZ37" s="146">
        <v>0</v>
      </c>
    </row>
    <row r="38" spans="1:104" x14ac:dyDescent="0.2">
      <c r="A38" s="178"/>
      <c r="B38" s="180"/>
      <c r="C38" s="225" t="s">
        <v>132</v>
      </c>
      <c r="D38" s="226"/>
      <c r="E38" s="181">
        <v>24.960999999999999</v>
      </c>
      <c r="F38" s="182"/>
      <c r="G38" s="183"/>
      <c r="M38" s="179" t="s">
        <v>132</v>
      </c>
      <c r="O38" s="170"/>
    </row>
    <row r="39" spans="1:104" x14ac:dyDescent="0.2">
      <c r="A39" s="178"/>
      <c r="B39" s="180"/>
      <c r="C39" s="225" t="s">
        <v>133</v>
      </c>
      <c r="D39" s="226"/>
      <c r="E39" s="181">
        <v>0.8236</v>
      </c>
      <c r="F39" s="182"/>
      <c r="G39" s="183"/>
      <c r="M39" s="179" t="s">
        <v>133</v>
      </c>
      <c r="O39" s="170"/>
    </row>
    <row r="40" spans="1:104" x14ac:dyDescent="0.2">
      <c r="A40" s="178"/>
      <c r="B40" s="180"/>
      <c r="C40" s="225" t="s">
        <v>134</v>
      </c>
      <c r="D40" s="226"/>
      <c r="E40" s="181">
        <v>1.4</v>
      </c>
      <c r="F40" s="182"/>
      <c r="G40" s="183"/>
      <c r="M40" s="179" t="s">
        <v>134</v>
      </c>
      <c r="O40" s="170"/>
    </row>
    <row r="41" spans="1:104" x14ac:dyDescent="0.2">
      <c r="A41" s="171">
        <v>15</v>
      </c>
      <c r="B41" s="172" t="s">
        <v>135</v>
      </c>
      <c r="C41" s="173" t="s">
        <v>136</v>
      </c>
      <c r="D41" s="174" t="s">
        <v>92</v>
      </c>
      <c r="E41" s="175">
        <v>27.1846</v>
      </c>
      <c r="F41" s="175">
        <v>0</v>
      </c>
      <c r="G41" s="176">
        <f>E41*F41</f>
        <v>0</v>
      </c>
      <c r="O41" s="170">
        <v>2</v>
      </c>
      <c r="AA41" s="146">
        <v>1</v>
      </c>
      <c r="AB41" s="146">
        <v>1</v>
      </c>
      <c r="AC41" s="146">
        <v>1</v>
      </c>
      <c r="AZ41" s="146">
        <v>1</v>
      </c>
      <c r="BA41" s="146">
        <f>IF(AZ41=1,G41,0)</f>
        <v>0</v>
      </c>
      <c r="BB41" s="146">
        <f>IF(AZ41=2,G41,0)</f>
        <v>0</v>
      </c>
      <c r="BC41" s="146">
        <f>IF(AZ41=3,G41,0)</f>
        <v>0</v>
      </c>
      <c r="BD41" s="146">
        <f>IF(AZ41=4,G41,0)</f>
        <v>0</v>
      </c>
      <c r="BE41" s="146">
        <f>IF(AZ41=5,G41,0)</f>
        <v>0</v>
      </c>
      <c r="CA41" s="177">
        <v>1</v>
      </c>
      <c r="CB41" s="177">
        <v>1</v>
      </c>
      <c r="CZ41" s="146">
        <v>0</v>
      </c>
    </row>
    <row r="42" spans="1:104" x14ac:dyDescent="0.2">
      <c r="A42" s="171">
        <v>16</v>
      </c>
      <c r="B42" s="172" t="s">
        <v>137</v>
      </c>
      <c r="C42" s="173" t="s">
        <v>138</v>
      </c>
      <c r="D42" s="174" t="s">
        <v>139</v>
      </c>
      <c r="E42" s="175">
        <v>2.38</v>
      </c>
      <c r="F42" s="175">
        <v>0</v>
      </c>
      <c r="G42" s="176">
        <f>E42*F42</f>
        <v>0</v>
      </c>
      <c r="O42" s="170">
        <v>2</v>
      </c>
      <c r="AA42" s="146">
        <v>1</v>
      </c>
      <c r="AB42" s="146">
        <v>1</v>
      </c>
      <c r="AC42" s="146">
        <v>1</v>
      </c>
      <c r="AZ42" s="146">
        <v>1</v>
      </c>
      <c r="BA42" s="146">
        <f>IF(AZ42=1,G42,0)</f>
        <v>0</v>
      </c>
      <c r="BB42" s="146">
        <f>IF(AZ42=2,G42,0)</f>
        <v>0</v>
      </c>
      <c r="BC42" s="146">
        <f>IF(AZ42=3,G42,0)</f>
        <v>0</v>
      </c>
      <c r="BD42" s="146">
        <f>IF(AZ42=4,G42,0)</f>
        <v>0</v>
      </c>
      <c r="BE42" s="146">
        <f>IF(AZ42=5,G42,0)</f>
        <v>0</v>
      </c>
      <c r="CA42" s="177">
        <v>1</v>
      </c>
      <c r="CB42" s="177">
        <v>1</v>
      </c>
      <c r="CZ42" s="146">
        <v>0</v>
      </c>
    </row>
    <row r="43" spans="1:104" x14ac:dyDescent="0.2">
      <c r="A43" s="178"/>
      <c r="B43" s="180"/>
      <c r="C43" s="225" t="s">
        <v>140</v>
      </c>
      <c r="D43" s="226"/>
      <c r="E43" s="181">
        <v>2.38</v>
      </c>
      <c r="F43" s="182"/>
      <c r="G43" s="183"/>
      <c r="M43" s="179" t="s">
        <v>140</v>
      </c>
      <c r="O43" s="170"/>
    </row>
    <row r="44" spans="1:104" x14ac:dyDescent="0.2">
      <c r="A44" s="171">
        <v>17</v>
      </c>
      <c r="B44" s="172" t="s">
        <v>141</v>
      </c>
      <c r="C44" s="173" t="s">
        <v>142</v>
      </c>
      <c r="D44" s="174" t="s">
        <v>92</v>
      </c>
      <c r="E44" s="175">
        <v>85.174599999999998</v>
      </c>
      <c r="F44" s="175">
        <v>0</v>
      </c>
      <c r="G44" s="176">
        <f>E44*F44</f>
        <v>0</v>
      </c>
      <c r="O44" s="170">
        <v>2</v>
      </c>
      <c r="AA44" s="146">
        <v>1</v>
      </c>
      <c r="AB44" s="146">
        <v>1</v>
      </c>
      <c r="AC44" s="146">
        <v>1</v>
      </c>
      <c r="AZ44" s="146">
        <v>1</v>
      </c>
      <c r="BA44" s="146">
        <f>IF(AZ44=1,G44,0)</f>
        <v>0</v>
      </c>
      <c r="BB44" s="146">
        <f>IF(AZ44=2,G44,0)</f>
        <v>0</v>
      </c>
      <c r="BC44" s="146">
        <f>IF(AZ44=3,G44,0)</f>
        <v>0</v>
      </c>
      <c r="BD44" s="146">
        <f>IF(AZ44=4,G44,0)</f>
        <v>0</v>
      </c>
      <c r="BE44" s="146">
        <f>IF(AZ44=5,G44,0)</f>
        <v>0</v>
      </c>
      <c r="CA44" s="177">
        <v>1</v>
      </c>
      <c r="CB44" s="177">
        <v>1</v>
      </c>
      <c r="CZ44" s="146">
        <v>0</v>
      </c>
    </row>
    <row r="45" spans="1:104" x14ac:dyDescent="0.2">
      <c r="A45" s="178"/>
      <c r="B45" s="180"/>
      <c r="C45" s="225" t="s">
        <v>143</v>
      </c>
      <c r="D45" s="226"/>
      <c r="E45" s="181">
        <v>112.3592</v>
      </c>
      <c r="F45" s="182"/>
      <c r="G45" s="183"/>
      <c r="M45" s="179" t="s">
        <v>143</v>
      </c>
      <c r="O45" s="170"/>
    </row>
    <row r="46" spans="1:104" x14ac:dyDescent="0.2">
      <c r="A46" s="178"/>
      <c r="B46" s="180"/>
      <c r="C46" s="225" t="s">
        <v>144</v>
      </c>
      <c r="D46" s="226"/>
      <c r="E46" s="181">
        <v>-27.1846</v>
      </c>
      <c r="F46" s="182"/>
      <c r="G46" s="183"/>
      <c r="M46" s="204">
        <v>-271846</v>
      </c>
      <c r="O46" s="170"/>
    </row>
    <row r="47" spans="1:104" x14ac:dyDescent="0.2">
      <c r="A47" s="171">
        <v>18</v>
      </c>
      <c r="B47" s="172" t="s">
        <v>145</v>
      </c>
      <c r="C47" s="173" t="s">
        <v>146</v>
      </c>
      <c r="D47" s="174" t="s">
        <v>92</v>
      </c>
      <c r="E47" s="175">
        <v>0.27789999999999998</v>
      </c>
      <c r="F47" s="175">
        <v>0</v>
      </c>
      <c r="G47" s="176">
        <f>E47*F47</f>
        <v>0</v>
      </c>
      <c r="O47" s="170">
        <v>2</v>
      </c>
      <c r="AA47" s="146">
        <v>1</v>
      </c>
      <c r="AB47" s="146">
        <v>1</v>
      </c>
      <c r="AC47" s="146">
        <v>1</v>
      </c>
      <c r="AZ47" s="146">
        <v>1</v>
      </c>
      <c r="BA47" s="146">
        <f>IF(AZ47=1,G47,0)</f>
        <v>0</v>
      </c>
      <c r="BB47" s="146">
        <f>IF(AZ47=2,G47,0)</f>
        <v>0</v>
      </c>
      <c r="BC47" s="146">
        <f>IF(AZ47=3,G47,0)</f>
        <v>0</v>
      </c>
      <c r="BD47" s="146">
        <f>IF(AZ47=4,G47,0)</f>
        <v>0</v>
      </c>
      <c r="BE47" s="146">
        <f>IF(AZ47=5,G47,0)</f>
        <v>0</v>
      </c>
      <c r="CA47" s="177">
        <v>1</v>
      </c>
      <c r="CB47" s="177">
        <v>1</v>
      </c>
      <c r="CZ47" s="146">
        <v>0</v>
      </c>
    </row>
    <row r="48" spans="1:104" x14ac:dyDescent="0.2">
      <c r="A48" s="178"/>
      <c r="B48" s="180"/>
      <c r="C48" s="225" t="s">
        <v>147</v>
      </c>
      <c r="D48" s="226"/>
      <c r="E48" s="181">
        <v>0.27789999999999998</v>
      </c>
      <c r="F48" s="182"/>
      <c r="G48" s="183"/>
      <c r="M48" s="179" t="s">
        <v>147</v>
      </c>
      <c r="O48" s="170"/>
    </row>
    <row r="49" spans="1:104" x14ac:dyDescent="0.2">
      <c r="A49" s="171">
        <v>19</v>
      </c>
      <c r="B49" s="172" t="s">
        <v>148</v>
      </c>
      <c r="C49" s="173" t="s">
        <v>149</v>
      </c>
      <c r="D49" s="174" t="s">
        <v>92</v>
      </c>
      <c r="E49" s="175">
        <v>17.210899999999999</v>
      </c>
      <c r="F49" s="175">
        <v>0</v>
      </c>
      <c r="G49" s="176">
        <f>E49*F49</f>
        <v>0</v>
      </c>
      <c r="O49" s="170">
        <v>2</v>
      </c>
      <c r="AA49" s="146">
        <v>1</v>
      </c>
      <c r="AB49" s="146">
        <v>1</v>
      </c>
      <c r="AC49" s="146">
        <v>1</v>
      </c>
      <c r="AZ49" s="146">
        <v>1</v>
      </c>
      <c r="BA49" s="146">
        <f>IF(AZ49=1,G49,0)</f>
        <v>0</v>
      </c>
      <c r="BB49" s="146">
        <f>IF(AZ49=2,G49,0)</f>
        <v>0</v>
      </c>
      <c r="BC49" s="146">
        <f>IF(AZ49=3,G49,0)</f>
        <v>0</v>
      </c>
      <c r="BD49" s="146">
        <f>IF(AZ49=4,G49,0)</f>
        <v>0</v>
      </c>
      <c r="BE49" s="146">
        <f>IF(AZ49=5,G49,0)</f>
        <v>0</v>
      </c>
      <c r="CA49" s="177">
        <v>1</v>
      </c>
      <c r="CB49" s="177">
        <v>1</v>
      </c>
      <c r="CZ49" s="146">
        <v>0</v>
      </c>
    </row>
    <row r="50" spans="1:104" x14ac:dyDescent="0.2">
      <c r="A50" s="178"/>
      <c r="B50" s="180"/>
      <c r="C50" s="225" t="s">
        <v>150</v>
      </c>
      <c r="D50" s="226"/>
      <c r="E50" s="181">
        <v>17.210899999999999</v>
      </c>
      <c r="F50" s="182"/>
      <c r="G50" s="183"/>
      <c r="M50" s="179" t="s">
        <v>150</v>
      </c>
      <c r="O50" s="170"/>
    </row>
    <row r="51" spans="1:104" x14ac:dyDescent="0.2">
      <c r="A51" s="171">
        <v>20</v>
      </c>
      <c r="B51" s="172" t="s">
        <v>151</v>
      </c>
      <c r="C51" s="173" t="s">
        <v>152</v>
      </c>
      <c r="D51" s="174" t="s">
        <v>118</v>
      </c>
      <c r="E51" s="175">
        <v>41.04</v>
      </c>
      <c r="F51" s="175">
        <v>0</v>
      </c>
      <c r="G51" s="176">
        <f>E51*F51</f>
        <v>0</v>
      </c>
      <c r="O51" s="170">
        <v>2</v>
      </c>
      <c r="AA51" s="146">
        <v>1</v>
      </c>
      <c r="AB51" s="146">
        <v>1</v>
      </c>
      <c r="AC51" s="146">
        <v>1</v>
      </c>
      <c r="AZ51" s="146">
        <v>1</v>
      </c>
      <c r="BA51" s="146">
        <f>IF(AZ51=1,G51,0)</f>
        <v>0</v>
      </c>
      <c r="BB51" s="146">
        <f>IF(AZ51=2,G51,0)</f>
        <v>0</v>
      </c>
      <c r="BC51" s="146">
        <f>IF(AZ51=3,G51,0)</f>
        <v>0</v>
      </c>
      <c r="BD51" s="146">
        <f>IF(AZ51=4,G51,0)</f>
        <v>0</v>
      </c>
      <c r="BE51" s="146">
        <f>IF(AZ51=5,G51,0)</f>
        <v>0</v>
      </c>
      <c r="CA51" s="177">
        <v>1</v>
      </c>
      <c r="CB51" s="177">
        <v>1</v>
      </c>
      <c r="CZ51" s="146">
        <v>0</v>
      </c>
    </row>
    <row r="52" spans="1:104" x14ac:dyDescent="0.2">
      <c r="A52" s="178"/>
      <c r="B52" s="180"/>
      <c r="C52" s="225" t="s">
        <v>153</v>
      </c>
      <c r="D52" s="226"/>
      <c r="E52" s="181">
        <v>41.04</v>
      </c>
      <c r="F52" s="182"/>
      <c r="G52" s="183"/>
      <c r="M52" s="179" t="s">
        <v>153</v>
      </c>
      <c r="O52" s="170"/>
    </row>
    <row r="53" spans="1:104" x14ac:dyDescent="0.2">
      <c r="A53" s="171">
        <v>21</v>
      </c>
      <c r="B53" s="172" t="s">
        <v>154</v>
      </c>
      <c r="C53" s="173" t="s">
        <v>155</v>
      </c>
      <c r="D53" s="174" t="s">
        <v>118</v>
      </c>
      <c r="E53" s="175">
        <v>41.04</v>
      </c>
      <c r="F53" s="175">
        <v>0</v>
      </c>
      <c r="G53" s="176">
        <f>E53*F53</f>
        <v>0</v>
      </c>
      <c r="O53" s="170">
        <v>2</v>
      </c>
      <c r="AA53" s="146">
        <v>1</v>
      </c>
      <c r="AB53" s="146">
        <v>1</v>
      </c>
      <c r="AC53" s="146">
        <v>1</v>
      </c>
      <c r="AZ53" s="146">
        <v>1</v>
      </c>
      <c r="BA53" s="146">
        <f>IF(AZ53=1,G53,0)</f>
        <v>0</v>
      </c>
      <c r="BB53" s="146">
        <f>IF(AZ53=2,G53,0)</f>
        <v>0</v>
      </c>
      <c r="BC53" s="146">
        <f>IF(AZ53=3,G53,0)</f>
        <v>0</v>
      </c>
      <c r="BD53" s="146">
        <f>IF(AZ53=4,G53,0)</f>
        <v>0</v>
      </c>
      <c r="BE53" s="146">
        <f>IF(AZ53=5,G53,0)</f>
        <v>0</v>
      </c>
      <c r="CA53" s="177">
        <v>1</v>
      </c>
      <c r="CB53" s="177">
        <v>1</v>
      </c>
      <c r="CZ53" s="146">
        <v>0</v>
      </c>
    </row>
    <row r="54" spans="1:104" x14ac:dyDescent="0.2">
      <c r="A54" s="171">
        <v>22</v>
      </c>
      <c r="B54" s="172" t="s">
        <v>156</v>
      </c>
      <c r="C54" s="173" t="s">
        <v>157</v>
      </c>
      <c r="D54" s="174" t="s">
        <v>118</v>
      </c>
      <c r="E54" s="175">
        <v>41.04</v>
      </c>
      <c r="F54" s="175">
        <v>0</v>
      </c>
      <c r="G54" s="176">
        <f>E54*F54</f>
        <v>0</v>
      </c>
      <c r="O54" s="170">
        <v>2</v>
      </c>
      <c r="AA54" s="146">
        <v>1</v>
      </c>
      <c r="AB54" s="146">
        <v>1</v>
      </c>
      <c r="AC54" s="146">
        <v>1</v>
      </c>
      <c r="AZ54" s="146">
        <v>1</v>
      </c>
      <c r="BA54" s="146">
        <f>IF(AZ54=1,G54,0)</f>
        <v>0</v>
      </c>
      <c r="BB54" s="146">
        <f>IF(AZ54=2,G54,0)</f>
        <v>0</v>
      </c>
      <c r="BC54" s="146">
        <f>IF(AZ54=3,G54,0)</f>
        <v>0</v>
      </c>
      <c r="BD54" s="146">
        <f>IF(AZ54=4,G54,0)</f>
        <v>0</v>
      </c>
      <c r="BE54" s="146">
        <f>IF(AZ54=5,G54,0)</f>
        <v>0</v>
      </c>
      <c r="CA54" s="177">
        <v>1</v>
      </c>
      <c r="CB54" s="177">
        <v>1</v>
      </c>
      <c r="CZ54" s="146">
        <v>0</v>
      </c>
    </row>
    <row r="55" spans="1:104" x14ac:dyDescent="0.2">
      <c r="A55" s="171">
        <v>23</v>
      </c>
      <c r="B55" s="172" t="s">
        <v>158</v>
      </c>
      <c r="C55" s="173" t="s">
        <v>159</v>
      </c>
      <c r="D55" s="174" t="s">
        <v>160</v>
      </c>
      <c r="E55" s="175">
        <v>1.0772999999999999</v>
      </c>
      <c r="F55" s="175">
        <v>0</v>
      </c>
      <c r="G55" s="176">
        <f>E55*F55</f>
        <v>0</v>
      </c>
      <c r="O55" s="170">
        <v>2</v>
      </c>
      <c r="AA55" s="146">
        <v>3</v>
      </c>
      <c r="AB55" s="146">
        <v>1</v>
      </c>
      <c r="AC55" s="146">
        <v>572420</v>
      </c>
      <c r="AZ55" s="146">
        <v>1</v>
      </c>
      <c r="BA55" s="146">
        <f>IF(AZ55=1,G55,0)</f>
        <v>0</v>
      </c>
      <c r="BB55" s="146">
        <f>IF(AZ55=2,G55,0)</f>
        <v>0</v>
      </c>
      <c r="BC55" s="146">
        <f>IF(AZ55=3,G55,0)</f>
        <v>0</v>
      </c>
      <c r="BD55" s="146">
        <f>IF(AZ55=4,G55,0)</f>
        <v>0</v>
      </c>
      <c r="BE55" s="146">
        <f>IF(AZ55=5,G55,0)</f>
        <v>0</v>
      </c>
      <c r="CA55" s="177">
        <v>3</v>
      </c>
      <c r="CB55" s="177">
        <v>1</v>
      </c>
      <c r="CZ55" s="146">
        <v>1E-3</v>
      </c>
    </row>
    <row r="56" spans="1:104" x14ac:dyDescent="0.2">
      <c r="A56" s="178"/>
      <c r="B56" s="180"/>
      <c r="C56" s="225" t="s">
        <v>161</v>
      </c>
      <c r="D56" s="226"/>
      <c r="E56" s="181">
        <v>1.0772999999999999</v>
      </c>
      <c r="F56" s="182"/>
      <c r="G56" s="183"/>
      <c r="M56" s="179" t="s">
        <v>161</v>
      </c>
      <c r="O56" s="170"/>
    </row>
    <row r="57" spans="1:104" x14ac:dyDescent="0.2">
      <c r="A57" s="171">
        <v>24</v>
      </c>
      <c r="B57" s="172" t="s">
        <v>162</v>
      </c>
      <c r="C57" s="173" t="s">
        <v>163</v>
      </c>
      <c r="D57" s="174" t="s">
        <v>164</v>
      </c>
      <c r="E57" s="175">
        <v>29.551100000000002</v>
      </c>
      <c r="F57" s="175">
        <v>0</v>
      </c>
      <c r="G57" s="176">
        <f>E57*F57</f>
        <v>0</v>
      </c>
      <c r="O57" s="170">
        <v>2</v>
      </c>
      <c r="AA57" s="146">
        <v>3</v>
      </c>
      <c r="AB57" s="146">
        <v>1</v>
      </c>
      <c r="AC57" s="146">
        <v>58337303</v>
      </c>
      <c r="AZ57" s="146">
        <v>1</v>
      </c>
      <c r="BA57" s="146">
        <f>IF(AZ57=1,G57,0)</f>
        <v>0</v>
      </c>
      <c r="BB57" s="146">
        <f>IF(AZ57=2,G57,0)</f>
        <v>0</v>
      </c>
      <c r="BC57" s="146">
        <f>IF(AZ57=3,G57,0)</f>
        <v>0</v>
      </c>
      <c r="BD57" s="146">
        <f>IF(AZ57=4,G57,0)</f>
        <v>0</v>
      </c>
      <c r="BE57" s="146">
        <f>IF(AZ57=5,G57,0)</f>
        <v>0</v>
      </c>
      <c r="CA57" s="177">
        <v>3</v>
      </c>
      <c r="CB57" s="177">
        <v>1</v>
      </c>
      <c r="CZ57" s="146">
        <v>1</v>
      </c>
    </row>
    <row r="58" spans="1:104" x14ac:dyDescent="0.2">
      <c r="A58" s="178"/>
      <c r="B58" s="180"/>
      <c r="C58" s="225" t="s">
        <v>165</v>
      </c>
      <c r="D58" s="226"/>
      <c r="E58" s="181">
        <v>29.551100000000002</v>
      </c>
      <c r="F58" s="182"/>
      <c r="G58" s="183"/>
      <c r="M58" s="179" t="s">
        <v>165</v>
      </c>
      <c r="O58" s="170"/>
    </row>
    <row r="59" spans="1:104" x14ac:dyDescent="0.2">
      <c r="A59" s="171">
        <v>25</v>
      </c>
      <c r="B59" s="172" t="s">
        <v>166</v>
      </c>
      <c r="C59" s="173" t="s">
        <v>167</v>
      </c>
      <c r="D59" s="174" t="s">
        <v>164</v>
      </c>
      <c r="E59" s="175">
        <v>0.47720000000000001</v>
      </c>
      <c r="F59" s="175">
        <v>0</v>
      </c>
      <c r="G59" s="176">
        <f>E59*F59</f>
        <v>0</v>
      </c>
      <c r="O59" s="170">
        <v>2</v>
      </c>
      <c r="AA59" s="146">
        <v>3</v>
      </c>
      <c r="AB59" s="146">
        <v>1</v>
      </c>
      <c r="AC59" s="146">
        <v>58337306</v>
      </c>
      <c r="AZ59" s="146">
        <v>1</v>
      </c>
      <c r="BA59" s="146">
        <f>IF(AZ59=1,G59,0)</f>
        <v>0</v>
      </c>
      <c r="BB59" s="146">
        <f>IF(AZ59=2,G59,0)</f>
        <v>0</v>
      </c>
      <c r="BC59" s="146">
        <f>IF(AZ59=3,G59,0)</f>
        <v>0</v>
      </c>
      <c r="BD59" s="146">
        <f>IF(AZ59=4,G59,0)</f>
        <v>0</v>
      </c>
      <c r="BE59" s="146">
        <f>IF(AZ59=5,G59,0)</f>
        <v>0</v>
      </c>
      <c r="CA59" s="177">
        <v>3</v>
      </c>
      <c r="CB59" s="177">
        <v>1</v>
      </c>
      <c r="CZ59" s="146">
        <v>1</v>
      </c>
    </row>
    <row r="60" spans="1:104" x14ac:dyDescent="0.2">
      <c r="A60" s="178"/>
      <c r="B60" s="180"/>
      <c r="C60" s="225" t="s">
        <v>168</v>
      </c>
      <c r="D60" s="226"/>
      <c r="E60" s="181">
        <v>0.47720000000000001</v>
      </c>
      <c r="F60" s="182"/>
      <c r="G60" s="183"/>
      <c r="M60" s="179" t="s">
        <v>168</v>
      </c>
      <c r="O60" s="170"/>
    </row>
    <row r="61" spans="1:104" x14ac:dyDescent="0.2">
      <c r="A61" s="184"/>
      <c r="B61" s="185" t="s">
        <v>75</v>
      </c>
      <c r="C61" s="186" t="str">
        <f>CONCATENATE(B7," ",C7)</f>
        <v>1 Zemní práce</v>
      </c>
      <c r="D61" s="187"/>
      <c r="E61" s="188"/>
      <c r="F61" s="189"/>
      <c r="G61" s="190">
        <f>SUM(G7:G60)</f>
        <v>0</v>
      </c>
      <c r="O61" s="170">
        <v>4</v>
      </c>
      <c r="BA61" s="191">
        <f>SUM(BA7:BA60)</f>
        <v>0</v>
      </c>
      <c r="BB61" s="191">
        <f>SUM(BB7:BB60)</f>
        <v>0</v>
      </c>
      <c r="BC61" s="191">
        <f>SUM(BC7:BC60)</f>
        <v>0</v>
      </c>
      <c r="BD61" s="191">
        <f>SUM(BD7:BD60)</f>
        <v>0</v>
      </c>
      <c r="BE61" s="191">
        <f>SUM(BE7:BE60)</f>
        <v>0</v>
      </c>
    </row>
    <row r="62" spans="1:104" x14ac:dyDescent="0.2">
      <c r="A62" s="163" t="s">
        <v>72</v>
      </c>
      <c r="B62" s="164" t="s">
        <v>169</v>
      </c>
      <c r="C62" s="165" t="s">
        <v>170</v>
      </c>
      <c r="D62" s="166"/>
      <c r="E62" s="167"/>
      <c r="F62" s="167"/>
      <c r="G62" s="168"/>
      <c r="H62" s="169"/>
      <c r="I62" s="169"/>
      <c r="O62" s="170">
        <v>1</v>
      </c>
    </row>
    <row r="63" spans="1:104" ht="22.5" x14ac:dyDescent="0.2">
      <c r="A63" s="171">
        <v>26</v>
      </c>
      <c r="B63" s="172" t="s">
        <v>171</v>
      </c>
      <c r="C63" s="173" t="s">
        <v>172</v>
      </c>
      <c r="D63" s="174" t="s">
        <v>92</v>
      </c>
      <c r="E63" s="175">
        <v>2.8400000000000002E-2</v>
      </c>
      <c r="F63" s="175">
        <v>0</v>
      </c>
      <c r="G63" s="176">
        <f>E63*F63</f>
        <v>0</v>
      </c>
      <c r="O63" s="170">
        <v>2</v>
      </c>
      <c r="AA63" s="146">
        <v>1</v>
      </c>
      <c r="AB63" s="146">
        <v>1</v>
      </c>
      <c r="AC63" s="146">
        <v>1</v>
      </c>
      <c r="AZ63" s="146">
        <v>1</v>
      </c>
      <c r="BA63" s="146">
        <f>IF(AZ63=1,G63,0)</f>
        <v>0</v>
      </c>
      <c r="BB63" s="146">
        <f>IF(AZ63=2,G63,0)</f>
        <v>0</v>
      </c>
      <c r="BC63" s="146">
        <f>IF(AZ63=3,G63,0)</f>
        <v>0</v>
      </c>
      <c r="BD63" s="146">
        <f>IF(AZ63=4,G63,0)</f>
        <v>0</v>
      </c>
      <c r="BE63" s="146">
        <f>IF(AZ63=5,G63,0)</f>
        <v>0</v>
      </c>
      <c r="CA63" s="177">
        <v>1</v>
      </c>
      <c r="CB63" s="177">
        <v>1</v>
      </c>
      <c r="CZ63" s="146">
        <v>1.891</v>
      </c>
    </row>
    <row r="64" spans="1:104" x14ac:dyDescent="0.2">
      <c r="A64" s="178"/>
      <c r="B64" s="180"/>
      <c r="C64" s="225" t="s">
        <v>173</v>
      </c>
      <c r="D64" s="226"/>
      <c r="E64" s="181">
        <v>2.8400000000000002E-2</v>
      </c>
      <c r="F64" s="182"/>
      <c r="G64" s="183"/>
      <c r="M64" s="179" t="s">
        <v>173</v>
      </c>
      <c r="O64" s="170"/>
    </row>
    <row r="65" spans="1:104" x14ac:dyDescent="0.2">
      <c r="A65" s="171">
        <v>27</v>
      </c>
      <c r="B65" s="172" t="s">
        <v>174</v>
      </c>
      <c r="C65" s="173" t="s">
        <v>175</v>
      </c>
      <c r="D65" s="174" t="s">
        <v>92</v>
      </c>
      <c r="E65" s="175">
        <v>6.2596999999999996</v>
      </c>
      <c r="F65" s="175">
        <v>0</v>
      </c>
      <c r="G65" s="176">
        <f>E65*F65</f>
        <v>0</v>
      </c>
      <c r="O65" s="170">
        <v>2</v>
      </c>
      <c r="AA65" s="146">
        <v>1</v>
      </c>
      <c r="AB65" s="146">
        <v>1</v>
      </c>
      <c r="AC65" s="146">
        <v>1</v>
      </c>
      <c r="AZ65" s="146">
        <v>1</v>
      </c>
      <c r="BA65" s="146">
        <f>IF(AZ65=1,G65,0)</f>
        <v>0</v>
      </c>
      <c r="BB65" s="146">
        <f>IF(AZ65=2,G65,0)</f>
        <v>0</v>
      </c>
      <c r="BC65" s="146">
        <f>IF(AZ65=3,G65,0)</f>
        <v>0</v>
      </c>
      <c r="BD65" s="146">
        <f>IF(AZ65=4,G65,0)</f>
        <v>0</v>
      </c>
      <c r="BE65" s="146">
        <f>IF(AZ65=5,G65,0)</f>
        <v>0</v>
      </c>
      <c r="CA65" s="177">
        <v>1</v>
      </c>
      <c r="CB65" s="177">
        <v>1</v>
      </c>
      <c r="CZ65" s="146">
        <v>0</v>
      </c>
    </row>
    <row r="66" spans="1:104" x14ac:dyDescent="0.2">
      <c r="A66" s="178"/>
      <c r="B66" s="180"/>
      <c r="C66" s="225" t="s">
        <v>176</v>
      </c>
      <c r="D66" s="226"/>
      <c r="E66" s="181">
        <v>6.2596999999999996</v>
      </c>
      <c r="F66" s="182"/>
      <c r="G66" s="183"/>
      <c r="M66" s="179" t="s">
        <v>176</v>
      </c>
      <c r="O66" s="170"/>
    </row>
    <row r="67" spans="1:104" x14ac:dyDescent="0.2">
      <c r="A67" s="184"/>
      <c r="B67" s="185" t="s">
        <v>75</v>
      </c>
      <c r="C67" s="186" t="str">
        <f>CONCATENATE(B62," ",C62)</f>
        <v>4 Vodorovné konstrukce</v>
      </c>
      <c r="D67" s="187"/>
      <c r="E67" s="188"/>
      <c r="F67" s="189"/>
      <c r="G67" s="190">
        <f>SUM(G62:G66)</f>
        <v>0</v>
      </c>
      <c r="O67" s="170">
        <v>4</v>
      </c>
      <c r="BA67" s="191">
        <f>SUM(BA62:BA66)</f>
        <v>0</v>
      </c>
      <c r="BB67" s="191">
        <f>SUM(BB62:BB66)</f>
        <v>0</v>
      </c>
      <c r="BC67" s="191">
        <f>SUM(BC62:BC66)</f>
        <v>0</v>
      </c>
      <c r="BD67" s="191">
        <f>SUM(BD62:BD66)</f>
        <v>0</v>
      </c>
      <c r="BE67" s="191">
        <f>SUM(BE62:BE66)</f>
        <v>0</v>
      </c>
    </row>
    <row r="68" spans="1:104" x14ac:dyDescent="0.2">
      <c r="A68" s="163" t="s">
        <v>72</v>
      </c>
      <c r="B68" s="164" t="s">
        <v>177</v>
      </c>
      <c r="C68" s="165" t="s">
        <v>178</v>
      </c>
      <c r="D68" s="166"/>
      <c r="E68" s="167"/>
      <c r="F68" s="167"/>
      <c r="G68" s="168"/>
      <c r="H68" s="169"/>
      <c r="I68" s="169"/>
      <c r="O68" s="170">
        <v>1</v>
      </c>
    </row>
    <row r="69" spans="1:104" x14ac:dyDescent="0.2">
      <c r="A69" s="171">
        <v>28</v>
      </c>
      <c r="B69" s="172" t="s">
        <v>179</v>
      </c>
      <c r="C69" s="173" t="s">
        <v>180</v>
      </c>
      <c r="D69" s="174" t="s">
        <v>92</v>
      </c>
      <c r="E69" s="175">
        <v>0.1235</v>
      </c>
      <c r="F69" s="175">
        <v>0</v>
      </c>
      <c r="G69" s="176">
        <f>E69*F69</f>
        <v>0</v>
      </c>
      <c r="O69" s="170">
        <v>2</v>
      </c>
      <c r="AA69" s="146">
        <v>1</v>
      </c>
      <c r="AB69" s="146">
        <v>1</v>
      </c>
      <c r="AC69" s="146">
        <v>1</v>
      </c>
      <c r="AZ69" s="146">
        <v>1</v>
      </c>
      <c r="BA69" s="146">
        <f>IF(AZ69=1,G69,0)</f>
        <v>0</v>
      </c>
      <c r="BB69" s="146">
        <f>IF(AZ69=2,G69,0)</f>
        <v>0</v>
      </c>
      <c r="BC69" s="146">
        <f>IF(AZ69=3,G69,0)</f>
        <v>0</v>
      </c>
      <c r="BD69" s="146">
        <f>IF(AZ69=4,G69,0)</f>
        <v>0</v>
      </c>
      <c r="BE69" s="146">
        <f>IF(AZ69=5,G69,0)</f>
        <v>0</v>
      </c>
      <c r="CA69" s="177">
        <v>1</v>
      </c>
      <c r="CB69" s="177">
        <v>1</v>
      </c>
      <c r="CZ69" s="146">
        <v>2.2610000000000001</v>
      </c>
    </row>
    <row r="70" spans="1:104" x14ac:dyDescent="0.2">
      <c r="A70" s="178"/>
      <c r="B70" s="180"/>
      <c r="C70" s="225" t="s">
        <v>181</v>
      </c>
      <c r="D70" s="226"/>
      <c r="E70" s="181">
        <v>0.1235</v>
      </c>
      <c r="F70" s="182"/>
      <c r="G70" s="183"/>
      <c r="M70" s="179" t="s">
        <v>181</v>
      </c>
      <c r="O70" s="170"/>
    </row>
    <row r="71" spans="1:104" x14ac:dyDescent="0.2">
      <c r="A71" s="184"/>
      <c r="B71" s="185" t="s">
        <v>75</v>
      </c>
      <c r="C71" s="186" t="str">
        <f>CONCATENATE(B68," ",C68)</f>
        <v>6 Úpravy povrchu, podlahy</v>
      </c>
      <c r="D71" s="187"/>
      <c r="E71" s="188"/>
      <c r="F71" s="189"/>
      <c r="G71" s="190">
        <f>SUM(G68:G70)</f>
        <v>0</v>
      </c>
      <c r="O71" s="170">
        <v>4</v>
      </c>
      <c r="BA71" s="191">
        <f>SUM(BA68:BA70)</f>
        <v>0</v>
      </c>
      <c r="BB71" s="191">
        <f>SUM(BB68:BB70)</f>
        <v>0</v>
      </c>
      <c r="BC71" s="191">
        <f>SUM(BC68:BC70)</f>
        <v>0</v>
      </c>
      <c r="BD71" s="191">
        <f>SUM(BD68:BD70)</f>
        <v>0</v>
      </c>
      <c r="BE71" s="191">
        <f>SUM(BE68:BE70)</f>
        <v>0</v>
      </c>
    </row>
    <row r="72" spans="1:104" x14ac:dyDescent="0.2">
      <c r="A72" s="163" t="s">
        <v>72</v>
      </c>
      <c r="B72" s="164" t="s">
        <v>182</v>
      </c>
      <c r="C72" s="165" t="s">
        <v>183</v>
      </c>
      <c r="D72" s="166"/>
      <c r="E72" s="167"/>
      <c r="F72" s="167"/>
      <c r="G72" s="168"/>
      <c r="H72" s="169"/>
      <c r="I72" s="169"/>
      <c r="O72" s="170">
        <v>1</v>
      </c>
    </row>
    <row r="73" spans="1:104" x14ac:dyDescent="0.2">
      <c r="A73" s="171">
        <v>29</v>
      </c>
      <c r="B73" s="172" t="s">
        <v>184</v>
      </c>
      <c r="C73" s="173" t="s">
        <v>185</v>
      </c>
      <c r="D73" s="174" t="s">
        <v>186</v>
      </c>
      <c r="E73" s="175">
        <v>3</v>
      </c>
      <c r="F73" s="175">
        <v>0</v>
      </c>
      <c r="G73" s="176">
        <f t="shared" ref="G73:G84" si="0">E73*F73</f>
        <v>0</v>
      </c>
      <c r="O73" s="170">
        <v>2</v>
      </c>
      <c r="AA73" s="146">
        <v>1</v>
      </c>
      <c r="AB73" s="146">
        <v>1</v>
      </c>
      <c r="AC73" s="146">
        <v>1</v>
      </c>
      <c r="AZ73" s="146">
        <v>1</v>
      </c>
      <c r="BA73" s="146">
        <f t="shared" ref="BA73:BA84" si="1">IF(AZ73=1,G73,0)</f>
        <v>0</v>
      </c>
      <c r="BB73" s="146">
        <f t="shared" ref="BB73:BB84" si="2">IF(AZ73=2,G73,0)</f>
        <v>0</v>
      </c>
      <c r="BC73" s="146">
        <f t="shared" ref="BC73:BC84" si="3">IF(AZ73=3,G73,0)</f>
        <v>0</v>
      </c>
      <c r="BD73" s="146">
        <f t="shared" ref="BD73:BD84" si="4">IF(AZ73=4,G73,0)</f>
        <v>0</v>
      </c>
      <c r="BE73" s="146">
        <f t="shared" ref="BE73:BE84" si="5">IF(AZ73=5,G73,0)</f>
        <v>0</v>
      </c>
      <c r="CA73" s="177">
        <v>1</v>
      </c>
      <c r="CB73" s="177">
        <v>1</v>
      </c>
      <c r="CZ73" s="146">
        <v>0</v>
      </c>
    </row>
    <row r="74" spans="1:104" ht="22.5" x14ac:dyDescent="0.2">
      <c r="A74" s="171">
        <v>30</v>
      </c>
      <c r="B74" s="172" t="s">
        <v>187</v>
      </c>
      <c r="C74" s="173" t="s">
        <v>188</v>
      </c>
      <c r="D74" s="174" t="s">
        <v>186</v>
      </c>
      <c r="E74" s="175">
        <v>3</v>
      </c>
      <c r="F74" s="175">
        <v>0</v>
      </c>
      <c r="G74" s="176">
        <f t="shared" si="0"/>
        <v>0</v>
      </c>
      <c r="O74" s="170">
        <v>2</v>
      </c>
      <c r="AA74" s="146">
        <v>1</v>
      </c>
      <c r="AB74" s="146">
        <v>1</v>
      </c>
      <c r="AC74" s="146">
        <v>1</v>
      </c>
      <c r="AZ74" s="146">
        <v>1</v>
      </c>
      <c r="BA74" s="146">
        <f t="shared" si="1"/>
        <v>0</v>
      </c>
      <c r="BB74" s="146">
        <f t="shared" si="2"/>
        <v>0</v>
      </c>
      <c r="BC74" s="146">
        <f t="shared" si="3"/>
        <v>0</v>
      </c>
      <c r="BD74" s="146">
        <f t="shared" si="4"/>
        <v>0</v>
      </c>
      <c r="BE74" s="146">
        <f t="shared" si="5"/>
        <v>0</v>
      </c>
      <c r="CA74" s="177">
        <v>1</v>
      </c>
      <c r="CB74" s="177">
        <v>1</v>
      </c>
      <c r="CZ74" s="146">
        <v>7.0550000000000002E-2</v>
      </c>
    </row>
    <row r="75" spans="1:104" x14ac:dyDescent="0.2">
      <c r="A75" s="171">
        <v>31</v>
      </c>
      <c r="B75" s="172" t="s">
        <v>189</v>
      </c>
      <c r="C75" s="173" t="s">
        <v>190</v>
      </c>
      <c r="D75" s="174" t="s">
        <v>87</v>
      </c>
      <c r="E75" s="175">
        <v>32.4</v>
      </c>
      <c r="F75" s="175">
        <v>0</v>
      </c>
      <c r="G75" s="176">
        <f t="shared" si="0"/>
        <v>0</v>
      </c>
      <c r="O75" s="170">
        <v>2</v>
      </c>
      <c r="AA75" s="146">
        <v>1</v>
      </c>
      <c r="AB75" s="146">
        <v>1</v>
      </c>
      <c r="AC75" s="146">
        <v>1</v>
      </c>
      <c r="AZ75" s="146">
        <v>1</v>
      </c>
      <c r="BA75" s="146">
        <f t="shared" si="1"/>
        <v>0</v>
      </c>
      <c r="BB75" s="146">
        <f t="shared" si="2"/>
        <v>0</v>
      </c>
      <c r="BC75" s="146">
        <f t="shared" si="3"/>
        <v>0</v>
      </c>
      <c r="BD75" s="146">
        <f t="shared" si="4"/>
        <v>0</v>
      </c>
      <c r="BE75" s="146">
        <f t="shared" si="5"/>
        <v>0</v>
      </c>
      <c r="CA75" s="177">
        <v>1</v>
      </c>
      <c r="CB75" s="177">
        <v>1</v>
      </c>
      <c r="CZ75" s="146">
        <v>3.0000000000000001E-5</v>
      </c>
    </row>
    <row r="76" spans="1:104" x14ac:dyDescent="0.2">
      <c r="A76" s="171">
        <v>32</v>
      </c>
      <c r="B76" s="172" t="s">
        <v>191</v>
      </c>
      <c r="C76" s="173" t="s">
        <v>192</v>
      </c>
      <c r="D76" s="174" t="s">
        <v>186</v>
      </c>
      <c r="E76" s="175">
        <v>1</v>
      </c>
      <c r="F76" s="175">
        <v>0</v>
      </c>
      <c r="G76" s="176">
        <f t="shared" si="0"/>
        <v>0</v>
      </c>
      <c r="O76" s="170">
        <v>2</v>
      </c>
      <c r="AA76" s="146">
        <v>1</v>
      </c>
      <c r="AB76" s="146">
        <v>1</v>
      </c>
      <c r="AC76" s="146">
        <v>1</v>
      </c>
      <c r="AZ76" s="146">
        <v>1</v>
      </c>
      <c r="BA76" s="146">
        <f t="shared" si="1"/>
        <v>0</v>
      </c>
      <c r="BB76" s="146">
        <f t="shared" si="2"/>
        <v>0</v>
      </c>
      <c r="BC76" s="146">
        <f t="shared" si="3"/>
        <v>0</v>
      </c>
      <c r="BD76" s="146">
        <f t="shared" si="4"/>
        <v>0</v>
      </c>
      <c r="BE76" s="146">
        <f t="shared" si="5"/>
        <v>0</v>
      </c>
      <c r="CA76" s="177">
        <v>1</v>
      </c>
      <c r="CB76" s="177">
        <v>1</v>
      </c>
      <c r="CZ76" s="146">
        <v>6.0000000000000002E-5</v>
      </c>
    </row>
    <row r="77" spans="1:104" x14ac:dyDescent="0.2">
      <c r="A77" s="171">
        <v>33</v>
      </c>
      <c r="B77" s="172" t="s">
        <v>193</v>
      </c>
      <c r="C77" s="173" t="s">
        <v>194</v>
      </c>
      <c r="D77" s="174" t="s">
        <v>186</v>
      </c>
      <c r="E77" s="175">
        <v>3</v>
      </c>
      <c r="F77" s="175">
        <v>0</v>
      </c>
      <c r="G77" s="176">
        <f t="shared" si="0"/>
        <v>0</v>
      </c>
      <c r="O77" s="170">
        <v>2</v>
      </c>
      <c r="AA77" s="146">
        <v>1</v>
      </c>
      <c r="AB77" s="146">
        <v>1</v>
      </c>
      <c r="AC77" s="146">
        <v>1</v>
      </c>
      <c r="AZ77" s="146">
        <v>1</v>
      </c>
      <c r="BA77" s="146">
        <f t="shared" si="1"/>
        <v>0</v>
      </c>
      <c r="BB77" s="146">
        <f t="shared" si="2"/>
        <v>0</v>
      </c>
      <c r="BC77" s="146">
        <f t="shared" si="3"/>
        <v>0</v>
      </c>
      <c r="BD77" s="146">
        <f t="shared" si="4"/>
        <v>0</v>
      </c>
      <c r="BE77" s="146">
        <f t="shared" si="5"/>
        <v>0</v>
      </c>
      <c r="CA77" s="177">
        <v>1</v>
      </c>
      <c r="CB77" s="177">
        <v>1</v>
      </c>
      <c r="CZ77" s="146">
        <v>3.0000000000000001E-5</v>
      </c>
    </row>
    <row r="78" spans="1:104" x14ac:dyDescent="0.2">
      <c r="A78" s="171">
        <v>34</v>
      </c>
      <c r="B78" s="172" t="s">
        <v>195</v>
      </c>
      <c r="C78" s="173" t="s">
        <v>196</v>
      </c>
      <c r="D78" s="174" t="s">
        <v>186</v>
      </c>
      <c r="E78" s="175">
        <v>6</v>
      </c>
      <c r="F78" s="175">
        <v>0</v>
      </c>
      <c r="G78" s="176">
        <f t="shared" si="0"/>
        <v>0</v>
      </c>
      <c r="O78" s="170">
        <v>2</v>
      </c>
      <c r="AA78" s="146">
        <v>1</v>
      </c>
      <c r="AB78" s="146">
        <v>1</v>
      </c>
      <c r="AC78" s="146">
        <v>1</v>
      </c>
      <c r="AZ78" s="146">
        <v>1</v>
      </c>
      <c r="BA78" s="146">
        <f t="shared" si="1"/>
        <v>0</v>
      </c>
      <c r="BB78" s="146">
        <f t="shared" si="2"/>
        <v>0</v>
      </c>
      <c r="BC78" s="146">
        <f t="shared" si="3"/>
        <v>0</v>
      </c>
      <c r="BD78" s="146">
        <f t="shared" si="4"/>
        <v>0</v>
      </c>
      <c r="BE78" s="146">
        <f t="shared" si="5"/>
        <v>0</v>
      </c>
      <c r="CA78" s="177">
        <v>1</v>
      </c>
      <c r="CB78" s="177">
        <v>1</v>
      </c>
      <c r="CZ78" s="146">
        <v>2.0000000000000002E-5</v>
      </c>
    </row>
    <row r="79" spans="1:104" x14ac:dyDescent="0.2">
      <c r="A79" s="171">
        <v>35</v>
      </c>
      <c r="B79" s="172" t="s">
        <v>197</v>
      </c>
      <c r="C79" s="173" t="s">
        <v>198</v>
      </c>
      <c r="D79" s="174" t="s">
        <v>186</v>
      </c>
      <c r="E79" s="175">
        <v>3</v>
      </c>
      <c r="F79" s="175">
        <v>0</v>
      </c>
      <c r="G79" s="176">
        <f t="shared" si="0"/>
        <v>0</v>
      </c>
      <c r="O79" s="170">
        <v>2</v>
      </c>
      <c r="AA79" s="146">
        <v>1</v>
      </c>
      <c r="AB79" s="146">
        <v>1</v>
      </c>
      <c r="AC79" s="146">
        <v>1</v>
      </c>
      <c r="AZ79" s="146">
        <v>1</v>
      </c>
      <c r="BA79" s="146">
        <f t="shared" si="1"/>
        <v>0</v>
      </c>
      <c r="BB79" s="146">
        <f t="shared" si="2"/>
        <v>0</v>
      </c>
      <c r="BC79" s="146">
        <f t="shared" si="3"/>
        <v>0</v>
      </c>
      <c r="BD79" s="146">
        <f t="shared" si="4"/>
        <v>0</v>
      </c>
      <c r="BE79" s="146">
        <f t="shared" si="5"/>
        <v>0</v>
      </c>
      <c r="CA79" s="177">
        <v>1</v>
      </c>
      <c r="CB79" s="177">
        <v>1</v>
      </c>
      <c r="CZ79" s="146">
        <v>1.0000000000000001E-5</v>
      </c>
    </row>
    <row r="80" spans="1:104" x14ac:dyDescent="0.2">
      <c r="A80" s="171">
        <v>36</v>
      </c>
      <c r="B80" s="172" t="s">
        <v>199</v>
      </c>
      <c r="C80" s="173" t="s">
        <v>200</v>
      </c>
      <c r="D80" s="174" t="s">
        <v>87</v>
      </c>
      <c r="E80" s="175">
        <v>34.200000000000003</v>
      </c>
      <c r="F80" s="175">
        <v>0</v>
      </c>
      <c r="G80" s="176">
        <f t="shared" si="0"/>
        <v>0</v>
      </c>
      <c r="O80" s="170">
        <v>2</v>
      </c>
      <c r="AA80" s="146">
        <v>1</v>
      </c>
      <c r="AB80" s="146">
        <v>1</v>
      </c>
      <c r="AC80" s="146">
        <v>1</v>
      </c>
      <c r="AZ80" s="146">
        <v>1</v>
      </c>
      <c r="BA80" s="146">
        <f t="shared" si="1"/>
        <v>0</v>
      </c>
      <c r="BB80" s="146">
        <f t="shared" si="2"/>
        <v>0</v>
      </c>
      <c r="BC80" s="146">
        <f t="shared" si="3"/>
        <v>0</v>
      </c>
      <c r="BD80" s="146">
        <f t="shared" si="4"/>
        <v>0</v>
      </c>
      <c r="BE80" s="146">
        <f t="shared" si="5"/>
        <v>0</v>
      </c>
      <c r="CA80" s="177">
        <v>1</v>
      </c>
      <c r="CB80" s="177">
        <v>1</v>
      </c>
      <c r="CZ80" s="146">
        <v>0</v>
      </c>
    </row>
    <row r="81" spans="1:104" x14ac:dyDescent="0.2">
      <c r="A81" s="171">
        <v>37</v>
      </c>
      <c r="B81" s="172" t="s">
        <v>201</v>
      </c>
      <c r="C81" s="173" t="s">
        <v>202</v>
      </c>
      <c r="D81" s="174" t="s">
        <v>203</v>
      </c>
      <c r="E81" s="175">
        <v>2</v>
      </c>
      <c r="F81" s="175">
        <v>0</v>
      </c>
      <c r="G81" s="176">
        <f t="shared" si="0"/>
        <v>0</v>
      </c>
      <c r="O81" s="170">
        <v>2</v>
      </c>
      <c r="AA81" s="146">
        <v>1</v>
      </c>
      <c r="AB81" s="146">
        <v>1</v>
      </c>
      <c r="AC81" s="146">
        <v>1</v>
      </c>
      <c r="AZ81" s="146">
        <v>1</v>
      </c>
      <c r="BA81" s="146">
        <f t="shared" si="1"/>
        <v>0</v>
      </c>
      <c r="BB81" s="146">
        <f t="shared" si="2"/>
        <v>0</v>
      </c>
      <c r="BC81" s="146">
        <f t="shared" si="3"/>
        <v>0</v>
      </c>
      <c r="BD81" s="146">
        <f t="shared" si="4"/>
        <v>0</v>
      </c>
      <c r="BE81" s="146">
        <f t="shared" si="5"/>
        <v>0</v>
      </c>
      <c r="CA81" s="177">
        <v>1</v>
      </c>
      <c r="CB81" s="177">
        <v>1</v>
      </c>
      <c r="CZ81" s="146">
        <v>1.2999999999999999E-4</v>
      </c>
    </row>
    <row r="82" spans="1:104" x14ac:dyDescent="0.2">
      <c r="A82" s="171">
        <v>38</v>
      </c>
      <c r="B82" s="172" t="s">
        <v>204</v>
      </c>
      <c r="C82" s="173" t="s">
        <v>205</v>
      </c>
      <c r="D82" s="174" t="s">
        <v>186</v>
      </c>
      <c r="E82" s="175">
        <v>2</v>
      </c>
      <c r="F82" s="175">
        <v>0</v>
      </c>
      <c r="G82" s="176">
        <f t="shared" si="0"/>
        <v>0</v>
      </c>
      <c r="O82" s="170">
        <v>2</v>
      </c>
      <c r="AA82" s="146">
        <v>1</v>
      </c>
      <c r="AB82" s="146">
        <v>1</v>
      </c>
      <c r="AC82" s="146">
        <v>1</v>
      </c>
      <c r="AZ82" s="146">
        <v>1</v>
      </c>
      <c r="BA82" s="146">
        <f t="shared" si="1"/>
        <v>0</v>
      </c>
      <c r="BB82" s="146">
        <f t="shared" si="2"/>
        <v>0</v>
      </c>
      <c r="BC82" s="146">
        <f t="shared" si="3"/>
        <v>0</v>
      </c>
      <c r="BD82" s="146">
        <f t="shared" si="4"/>
        <v>0</v>
      </c>
      <c r="BE82" s="146">
        <f t="shared" si="5"/>
        <v>0</v>
      </c>
      <c r="CA82" s="177">
        <v>1</v>
      </c>
      <c r="CB82" s="177">
        <v>1</v>
      </c>
      <c r="CZ82" s="146">
        <v>0</v>
      </c>
    </row>
    <row r="83" spans="1:104" x14ac:dyDescent="0.2">
      <c r="A83" s="171">
        <v>39</v>
      </c>
      <c r="B83" s="172" t="s">
        <v>206</v>
      </c>
      <c r="C83" s="173" t="s">
        <v>207</v>
      </c>
      <c r="D83" s="174" t="s">
        <v>186</v>
      </c>
      <c r="E83" s="175">
        <v>2</v>
      </c>
      <c r="F83" s="175">
        <v>0</v>
      </c>
      <c r="G83" s="176">
        <f t="shared" si="0"/>
        <v>0</v>
      </c>
      <c r="O83" s="170">
        <v>2</v>
      </c>
      <c r="AA83" s="146">
        <v>1</v>
      </c>
      <c r="AB83" s="146">
        <v>1</v>
      </c>
      <c r="AC83" s="146">
        <v>1</v>
      </c>
      <c r="AZ83" s="146">
        <v>1</v>
      </c>
      <c r="BA83" s="146">
        <f t="shared" si="1"/>
        <v>0</v>
      </c>
      <c r="BB83" s="146">
        <f t="shared" si="2"/>
        <v>0</v>
      </c>
      <c r="BC83" s="146">
        <f t="shared" si="3"/>
        <v>0</v>
      </c>
      <c r="BD83" s="146">
        <f t="shared" si="4"/>
        <v>0</v>
      </c>
      <c r="BE83" s="146">
        <f t="shared" si="5"/>
        <v>0</v>
      </c>
      <c r="CA83" s="177">
        <v>1</v>
      </c>
      <c r="CB83" s="177">
        <v>1</v>
      </c>
      <c r="CZ83" s="146">
        <v>4.6800000000000001E-3</v>
      </c>
    </row>
    <row r="84" spans="1:104" x14ac:dyDescent="0.2">
      <c r="A84" s="171">
        <v>40</v>
      </c>
      <c r="B84" s="172" t="s">
        <v>208</v>
      </c>
      <c r="C84" s="173" t="s">
        <v>209</v>
      </c>
      <c r="D84" s="174" t="s">
        <v>186</v>
      </c>
      <c r="E84" s="175">
        <v>2.0299999999999998</v>
      </c>
      <c r="F84" s="175">
        <v>0</v>
      </c>
      <c r="G84" s="176">
        <f t="shared" si="0"/>
        <v>0</v>
      </c>
      <c r="O84" s="170">
        <v>2</v>
      </c>
      <c r="AA84" s="146">
        <v>3</v>
      </c>
      <c r="AB84" s="146">
        <v>1</v>
      </c>
      <c r="AC84" s="146" t="s">
        <v>208</v>
      </c>
      <c r="AZ84" s="146">
        <v>1</v>
      </c>
      <c r="BA84" s="146">
        <f t="shared" si="1"/>
        <v>0</v>
      </c>
      <c r="BB84" s="146">
        <f t="shared" si="2"/>
        <v>0</v>
      </c>
      <c r="BC84" s="146">
        <f t="shared" si="3"/>
        <v>0</v>
      </c>
      <c r="BD84" s="146">
        <f t="shared" si="4"/>
        <v>0</v>
      </c>
      <c r="BE84" s="146">
        <f t="shared" si="5"/>
        <v>0</v>
      </c>
      <c r="CA84" s="177">
        <v>3</v>
      </c>
      <c r="CB84" s="177">
        <v>1</v>
      </c>
      <c r="CZ84" s="146">
        <v>5.0000000000000001E-4</v>
      </c>
    </row>
    <row r="85" spans="1:104" x14ac:dyDescent="0.2">
      <c r="A85" s="178"/>
      <c r="B85" s="180"/>
      <c r="C85" s="225" t="s">
        <v>210</v>
      </c>
      <c r="D85" s="226"/>
      <c r="E85" s="181">
        <v>2.0299999999999998</v>
      </c>
      <c r="F85" s="182"/>
      <c r="G85" s="183"/>
      <c r="M85" s="179" t="s">
        <v>210</v>
      </c>
      <c r="O85" s="170"/>
    </row>
    <row r="86" spans="1:104" x14ac:dyDescent="0.2">
      <c r="A86" s="171">
        <v>41</v>
      </c>
      <c r="B86" s="172" t="s">
        <v>211</v>
      </c>
      <c r="C86" s="173" t="s">
        <v>212</v>
      </c>
      <c r="D86" s="174" t="s">
        <v>186</v>
      </c>
      <c r="E86" s="175">
        <v>2.0299999999999998</v>
      </c>
      <c r="F86" s="175">
        <v>0</v>
      </c>
      <c r="G86" s="176">
        <f>E86*F86</f>
        <v>0</v>
      </c>
      <c r="O86" s="170">
        <v>2</v>
      </c>
      <c r="AA86" s="146">
        <v>3</v>
      </c>
      <c r="AB86" s="146">
        <v>1</v>
      </c>
      <c r="AC86" s="146" t="s">
        <v>211</v>
      </c>
      <c r="AZ86" s="146">
        <v>1</v>
      </c>
      <c r="BA86" s="146">
        <f>IF(AZ86=1,G86,0)</f>
        <v>0</v>
      </c>
      <c r="BB86" s="146">
        <f>IF(AZ86=2,G86,0)</f>
        <v>0</v>
      </c>
      <c r="BC86" s="146">
        <f>IF(AZ86=3,G86,0)</f>
        <v>0</v>
      </c>
      <c r="BD86" s="146">
        <f>IF(AZ86=4,G86,0)</f>
        <v>0</v>
      </c>
      <c r="BE86" s="146">
        <f>IF(AZ86=5,G86,0)</f>
        <v>0</v>
      </c>
      <c r="CA86" s="177">
        <v>3</v>
      </c>
      <c r="CB86" s="177">
        <v>1</v>
      </c>
      <c r="CZ86" s="146">
        <v>9.2000000000000003E-4</v>
      </c>
    </row>
    <row r="87" spans="1:104" x14ac:dyDescent="0.2">
      <c r="A87" s="178"/>
      <c r="B87" s="180"/>
      <c r="C87" s="225" t="s">
        <v>210</v>
      </c>
      <c r="D87" s="226"/>
      <c r="E87" s="181">
        <v>2.0299999999999998</v>
      </c>
      <c r="F87" s="182"/>
      <c r="G87" s="183"/>
      <c r="M87" s="179" t="s">
        <v>210</v>
      </c>
      <c r="O87" s="170"/>
    </row>
    <row r="88" spans="1:104" x14ac:dyDescent="0.2">
      <c r="A88" s="171">
        <v>42</v>
      </c>
      <c r="B88" s="172" t="s">
        <v>213</v>
      </c>
      <c r="C88" s="173" t="s">
        <v>214</v>
      </c>
      <c r="D88" s="174" t="s">
        <v>186</v>
      </c>
      <c r="E88" s="175">
        <v>2.0299999999999998</v>
      </c>
      <c r="F88" s="175">
        <v>0</v>
      </c>
      <c r="G88" s="176">
        <f>E88*F88</f>
        <v>0</v>
      </c>
      <c r="O88" s="170">
        <v>2</v>
      </c>
      <c r="AA88" s="146">
        <v>3</v>
      </c>
      <c r="AB88" s="146">
        <v>1</v>
      </c>
      <c r="AC88" s="146" t="s">
        <v>213</v>
      </c>
      <c r="AZ88" s="146">
        <v>1</v>
      </c>
      <c r="BA88" s="146">
        <f>IF(AZ88=1,G88,0)</f>
        <v>0</v>
      </c>
      <c r="BB88" s="146">
        <f>IF(AZ88=2,G88,0)</f>
        <v>0</v>
      </c>
      <c r="BC88" s="146">
        <f>IF(AZ88=3,G88,0)</f>
        <v>0</v>
      </c>
      <c r="BD88" s="146">
        <f>IF(AZ88=4,G88,0)</f>
        <v>0</v>
      </c>
      <c r="BE88" s="146">
        <f>IF(AZ88=5,G88,0)</f>
        <v>0</v>
      </c>
      <c r="CA88" s="177">
        <v>3</v>
      </c>
      <c r="CB88" s="177">
        <v>1</v>
      </c>
      <c r="CZ88" s="146">
        <v>1.5900000000000001E-3</v>
      </c>
    </row>
    <row r="89" spans="1:104" x14ac:dyDescent="0.2">
      <c r="A89" s="178"/>
      <c r="B89" s="180"/>
      <c r="C89" s="225" t="s">
        <v>210</v>
      </c>
      <c r="D89" s="226"/>
      <c r="E89" s="181">
        <v>2.0299999999999998</v>
      </c>
      <c r="F89" s="182"/>
      <c r="G89" s="183"/>
      <c r="M89" s="179" t="s">
        <v>210</v>
      </c>
      <c r="O89" s="170"/>
    </row>
    <row r="90" spans="1:104" x14ac:dyDescent="0.2">
      <c r="A90" s="171">
        <v>43</v>
      </c>
      <c r="B90" s="172" t="s">
        <v>215</v>
      </c>
      <c r="C90" s="173" t="s">
        <v>216</v>
      </c>
      <c r="D90" s="174" t="s">
        <v>186</v>
      </c>
      <c r="E90" s="175">
        <v>2.0299999999999998</v>
      </c>
      <c r="F90" s="175">
        <v>0</v>
      </c>
      <c r="G90" s="176">
        <f>E90*F90</f>
        <v>0</v>
      </c>
      <c r="O90" s="170">
        <v>2</v>
      </c>
      <c r="AA90" s="146">
        <v>3</v>
      </c>
      <c r="AB90" s="146">
        <v>1</v>
      </c>
      <c r="AC90" s="146">
        <v>28651870</v>
      </c>
      <c r="AZ90" s="146">
        <v>1</v>
      </c>
      <c r="BA90" s="146">
        <f>IF(AZ90=1,G90,0)</f>
        <v>0</v>
      </c>
      <c r="BB90" s="146">
        <f>IF(AZ90=2,G90,0)</f>
        <v>0</v>
      </c>
      <c r="BC90" s="146">
        <f>IF(AZ90=3,G90,0)</f>
        <v>0</v>
      </c>
      <c r="BD90" s="146">
        <f>IF(AZ90=4,G90,0)</f>
        <v>0</v>
      </c>
      <c r="BE90" s="146">
        <f>IF(AZ90=5,G90,0)</f>
        <v>0</v>
      </c>
      <c r="CA90" s="177">
        <v>3</v>
      </c>
      <c r="CB90" s="177">
        <v>1</v>
      </c>
      <c r="CZ90" s="146">
        <v>0</v>
      </c>
    </row>
    <row r="91" spans="1:104" x14ac:dyDescent="0.2">
      <c r="A91" s="178"/>
      <c r="B91" s="180"/>
      <c r="C91" s="225" t="s">
        <v>210</v>
      </c>
      <c r="D91" s="226"/>
      <c r="E91" s="181">
        <v>2.0299999999999998</v>
      </c>
      <c r="F91" s="182"/>
      <c r="G91" s="183"/>
      <c r="M91" s="179" t="s">
        <v>210</v>
      </c>
      <c r="O91" s="170"/>
    </row>
    <row r="92" spans="1:104" x14ac:dyDescent="0.2">
      <c r="A92" s="171">
        <v>44</v>
      </c>
      <c r="B92" s="172" t="s">
        <v>217</v>
      </c>
      <c r="C92" s="173" t="s">
        <v>218</v>
      </c>
      <c r="D92" s="174" t="s">
        <v>186</v>
      </c>
      <c r="E92" s="175">
        <v>1.0149999999999999</v>
      </c>
      <c r="F92" s="175">
        <v>0</v>
      </c>
      <c r="G92" s="176">
        <f>E92*F92</f>
        <v>0</v>
      </c>
      <c r="O92" s="170">
        <v>2</v>
      </c>
      <c r="AA92" s="146">
        <v>3</v>
      </c>
      <c r="AB92" s="146">
        <v>1</v>
      </c>
      <c r="AC92" s="146">
        <v>28697130</v>
      </c>
      <c r="AZ92" s="146">
        <v>1</v>
      </c>
      <c r="BA92" s="146">
        <f>IF(AZ92=1,G92,0)</f>
        <v>0</v>
      </c>
      <c r="BB92" s="146">
        <f>IF(AZ92=2,G92,0)</f>
        <v>0</v>
      </c>
      <c r="BC92" s="146">
        <f>IF(AZ92=3,G92,0)</f>
        <v>0</v>
      </c>
      <c r="BD92" s="146">
        <f>IF(AZ92=4,G92,0)</f>
        <v>0</v>
      </c>
      <c r="BE92" s="146">
        <f>IF(AZ92=5,G92,0)</f>
        <v>0</v>
      </c>
      <c r="CA92" s="177">
        <v>3</v>
      </c>
      <c r="CB92" s="177">
        <v>1</v>
      </c>
      <c r="CZ92" s="146">
        <v>7.4200000000000004E-3</v>
      </c>
    </row>
    <row r="93" spans="1:104" x14ac:dyDescent="0.2">
      <c r="A93" s="178"/>
      <c r="B93" s="180"/>
      <c r="C93" s="225" t="s">
        <v>219</v>
      </c>
      <c r="D93" s="226"/>
      <c r="E93" s="181">
        <v>1.0149999999999999</v>
      </c>
      <c r="F93" s="182"/>
      <c r="G93" s="183"/>
      <c r="M93" s="179" t="s">
        <v>219</v>
      </c>
      <c r="O93" s="170"/>
    </row>
    <row r="94" spans="1:104" x14ac:dyDescent="0.2">
      <c r="A94" s="171">
        <v>45</v>
      </c>
      <c r="B94" s="172" t="s">
        <v>220</v>
      </c>
      <c r="C94" s="173" t="s">
        <v>221</v>
      </c>
      <c r="D94" s="174" t="s">
        <v>186</v>
      </c>
      <c r="E94" s="175">
        <v>1.0149999999999999</v>
      </c>
      <c r="F94" s="175">
        <v>0</v>
      </c>
      <c r="G94" s="176">
        <f>E94*F94</f>
        <v>0</v>
      </c>
      <c r="O94" s="170">
        <v>2</v>
      </c>
      <c r="AA94" s="146">
        <v>3</v>
      </c>
      <c r="AB94" s="146">
        <v>1</v>
      </c>
      <c r="AC94" s="146">
        <v>28697131</v>
      </c>
      <c r="AZ94" s="146">
        <v>1</v>
      </c>
      <c r="BA94" s="146">
        <f>IF(AZ94=1,G94,0)</f>
        <v>0</v>
      </c>
      <c r="BB94" s="146">
        <f>IF(AZ94=2,G94,0)</f>
        <v>0</v>
      </c>
      <c r="BC94" s="146">
        <f>IF(AZ94=3,G94,0)</f>
        <v>0</v>
      </c>
      <c r="BD94" s="146">
        <f>IF(AZ94=4,G94,0)</f>
        <v>0</v>
      </c>
      <c r="BE94" s="146">
        <f>IF(AZ94=5,G94,0)</f>
        <v>0</v>
      </c>
      <c r="CA94" s="177">
        <v>3</v>
      </c>
      <c r="CB94" s="177">
        <v>1</v>
      </c>
      <c r="CZ94" s="146">
        <v>7.4099999999999999E-3</v>
      </c>
    </row>
    <row r="95" spans="1:104" x14ac:dyDescent="0.2">
      <c r="A95" s="178"/>
      <c r="B95" s="180"/>
      <c r="C95" s="225" t="s">
        <v>219</v>
      </c>
      <c r="D95" s="226"/>
      <c r="E95" s="181">
        <v>1.0149999999999999</v>
      </c>
      <c r="F95" s="182"/>
      <c r="G95" s="183"/>
      <c r="M95" s="179" t="s">
        <v>219</v>
      </c>
      <c r="O95" s="170"/>
    </row>
    <row r="96" spans="1:104" ht="22.5" x14ac:dyDescent="0.2">
      <c r="A96" s="171">
        <v>46</v>
      </c>
      <c r="B96" s="172" t="s">
        <v>222</v>
      </c>
      <c r="C96" s="173" t="s">
        <v>223</v>
      </c>
      <c r="D96" s="174" t="s">
        <v>186</v>
      </c>
      <c r="E96" s="175">
        <v>2.0299999999999998</v>
      </c>
      <c r="F96" s="175">
        <v>0</v>
      </c>
      <c r="G96" s="176">
        <f>E96*F96</f>
        <v>0</v>
      </c>
      <c r="O96" s="170">
        <v>2</v>
      </c>
      <c r="AA96" s="146">
        <v>3</v>
      </c>
      <c r="AB96" s="146">
        <v>1</v>
      </c>
      <c r="AC96" s="146">
        <v>286971404</v>
      </c>
      <c r="AZ96" s="146">
        <v>1</v>
      </c>
      <c r="BA96" s="146">
        <f>IF(AZ96=1,G96,0)</f>
        <v>0</v>
      </c>
      <c r="BB96" s="146">
        <f>IF(AZ96=2,G96,0)</f>
        <v>0</v>
      </c>
      <c r="BC96" s="146">
        <f>IF(AZ96=3,G96,0)</f>
        <v>0</v>
      </c>
      <c r="BD96" s="146">
        <f>IF(AZ96=4,G96,0)</f>
        <v>0</v>
      </c>
      <c r="BE96" s="146">
        <f>IF(AZ96=5,G96,0)</f>
        <v>0</v>
      </c>
      <c r="CA96" s="177">
        <v>3</v>
      </c>
      <c r="CB96" s="177">
        <v>1</v>
      </c>
      <c r="CZ96" s="146">
        <v>2.5000000000000001E-2</v>
      </c>
    </row>
    <row r="97" spans="1:104" x14ac:dyDescent="0.2">
      <c r="A97" s="178"/>
      <c r="B97" s="180"/>
      <c r="C97" s="225" t="s">
        <v>210</v>
      </c>
      <c r="D97" s="226"/>
      <c r="E97" s="181">
        <v>2.0299999999999998</v>
      </c>
      <c r="F97" s="182"/>
      <c r="G97" s="183"/>
      <c r="M97" s="179" t="s">
        <v>210</v>
      </c>
      <c r="O97" s="170"/>
    </row>
    <row r="98" spans="1:104" ht="22.5" x14ac:dyDescent="0.2">
      <c r="A98" s="171">
        <v>47</v>
      </c>
      <c r="B98" s="172" t="s">
        <v>224</v>
      </c>
      <c r="C98" s="173" t="s">
        <v>225</v>
      </c>
      <c r="D98" s="174" t="s">
        <v>186</v>
      </c>
      <c r="E98" s="175">
        <v>2.0299999999999998</v>
      </c>
      <c r="F98" s="175">
        <v>0</v>
      </c>
      <c r="G98" s="176">
        <f>E98*F98</f>
        <v>0</v>
      </c>
      <c r="O98" s="170">
        <v>2</v>
      </c>
      <c r="AA98" s="146">
        <v>3</v>
      </c>
      <c r="AB98" s="146">
        <v>1</v>
      </c>
      <c r="AC98" s="146">
        <v>286971412</v>
      </c>
      <c r="AZ98" s="146">
        <v>1</v>
      </c>
      <c r="BA98" s="146">
        <f>IF(AZ98=1,G98,0)</f>
        <v>0</v>
      </c>
      <c r="BB98" s="146">
        <f>IF(AZ98=2,G98,0)</f>
        <v>0</v>
      </c>
      <c r="BC98" s="146">
        <f>IF(AZ98=3,G98,0)</f>
        <v>0</v>
      </c>
      <c r="BD98" s="146">
        <f>IF(AZ98=4,G98,0)</f>
        <v>0</v>
      </c>
      <c r="BE98" s="146">
        <f>IF(AZ98=5,G98,0)</f>
        <v>0</v>
      </c>
      <c r="CA98" s="177">
        <v>3</v>
      </c>
      <c r="CB98" s="177">
        <v>1</v>
      </c>
      <c r="CZ98" s="146">
        <v>7.2500000000000004E-3</v>
      </c>
    </row>
    <row r="99" spans="1:104" x14ac:dyDescent="0.2">
      <c r="A99" s="178"/>
      <c r="B99" s="180"/>
      <c r="C99" s="225" t="s">
        <v>210</v>
      </c>
      <c r="D99" s="226"/>
      <c r="E99" s="181">
        <v>2.0299999999999998</v>
      </c>
      <c r="F99" s="182"/>
      <c r="G99" s="183"/>
      <c r="M99" s="179" t="s">
        <v>210</v>
      </c>
      <c r="O99" s="170"/>
    </row>
    <row r="100" spans="1:104" x14ac:dyDescent="0.2">
      <c r="A100" s="171">
        <v>48</v>
      </c>
      <c r="B100" s="172" t="s">
        <v>226</v>
      </c>
      <c r="C100" s="173" t="s">
        <v>227</v>
      </c>
      <c r="D100" s="174" t="s">
        <v>186</v>
      </c>
      <c r="E100" s="175">
        <v>2</v>
      </c>
      <c r="F100" s="175">
        <v>0</v>
      </c>
      <c r="G100" s="176">
        <f>E100*F100</f>
        <v>0</v>
      </c>
      <c r="O100" s="170">
        <v>2</v>
      </c>
      <c r="AA100" s="146">
        <v>3</v>
      </c>
      <c r="AB100" s="146">
        <v>1</v>
      </c>
      <c r="AC100" s="146">
        <v>55241704</v>
      </c>
      <c r="AZ100" s="146">
        <v>1</v>
      </c>
      <c r="BA100" s="146">
        <f>IF(AZ100=1,G100,0)</f>
        <v>0</v>
      </c>
      <c r="BB100" s="146">
        <f>IF(AZ100=2,G100,0)</f>
        <v>0</v>
      </c>
      <c r="BC100" s="146">
        <f>IF(AZ100=3,G100,0)</f>
        <v>0</v>
      </c>
      <c r="BD100" s="146">
        <f>IF(AZ100=4,G100,0)</f>
        <v>0</v>
      </c>
      <c r="BE100" s="146">
        <f>IF(AZ100=5,G100,0)</f>
        <v>0</v>
      </c>
      <c r="CA100" s="177">
        <v>3</v>
      </c>
      <c r="CB100" s="177">
        <v>1</v>
      </c>
      <c r="CZ100" s="146">
        <v>2.9000000000000001E-2</v>
      </c>
    </row>
    <row r="101" spans="1:104" x14ac:dyDescent="0.2">
      <c r="A101" s="171">
        <v>49</v>
      </c>
      <c r="B101" s="172" t="s">
        <v>228</v>
      </c>
      <c r="C101" s="173" t="s">
        <v>229</v>
      </c>
      <c r="D101" s="174" t="s">
        <v>186</v>
      </c>
      <c r="E101" s="175">
        <v>3</v>
      </c>
      <c r="F101" s="175">
        <v>0</v>
      </c>
      <c r="G101" s="176">
        <f>E101*F101</f>
        <v>0</v>
      </c>
      <c r="O101" s="170">
        <v>2</v>
      </c>
      <c r="AA101" s="146">
        <v>3</v>
      </c>
      <c r="AB101" s="146">
        <v>1</v>
      </c>
      <c r="AC101" s="146">
        <v>55291203</v>
      </c>
      <c r="AZ101" s="146">
        <v>1</v>
      </c>
      <c r="BA101" s="146">
        <f>IF(AZ101=1,G101,0)</f>
        <v>0</v>
      </c>
      <c r="BB101" s="146">
        <f>IF(AZ101=2,G101,0)</f>
        <v>0</v>
      </c>
      <c r="BC101" s="146">
        <f>IF(AZ101=3,G101,0)</f>
        <v>0</v>
      </c>
      <c r="BD101" s="146">
        <f>IF(AZ101=4,G101,0)</f>
        <v>0</v>
      </c>
      <c r="BE101" s="146">
        <f>IF(AZ101=5,G101,0)</f>
        <v>0</v>
      </c>
      <c r="CA101" s="177">
        <v>3</v>
      </c>
      <c r="CB101" s="177">
        <v>1</v>
      </c>
      <c r="CZ101" s="146">
        <v>8.9999999999999998E-4</v>
      </c>
    </row>
    <row r="102" spans="1:104" x14ac:dyDescent="0.2">
      <c r="A102" s="171">
        <v>50</v>
      </c>
      <c r="B102" s="172" t="s">
        <v>230</v>
      </c>
      <c r="C102" s="173" t="s">
        <v>231</v>
      </c>
      <c r="D102" s="174" t="s">
        <v>87</v>
      </c>
      <c r="E102" s="175">
        <v>32.886000000000003</v>
      </c>
      <c r="F102" s="175">
        <v>0</v>
      </c>
      <c r="G102" s="176">
        <f>E102*F102</f>
        <v>0</v>
      </c>
      <c r="O102" s="170">
        <v>2</v>
      </c>
      <c r="AA102" s="146">
        <v>3</v>
      </c>
      <c r="AB102" s="146">
        <v>1</v>
      </c>
      <c r="AC102" s="146">
        <v>59710693</v>
      </c>
      <c r="AZ102" s="146">
        <v>1</v>
      </c>
      <c r="BA102" s="146">
        <f>IF(AZ102=1,G102,0)</f>
        <v>0</v>
      </c>
      <c r="BB102" s="146">
        <f>IF(AZ102=2,G102,0)</f>
        <v>0</v>
      </c>
      <c r="BC102" s="146">
        <f>IF(AZ102=3,G102,0)</f>
        <v>0</v>
      </c>
      <c r="BD102" s="146">
        <f>IF(AZ102=4,G102,0)</f>
        <v>0</v>
      </c>
      <c r="BE102" s="146">
        <f>IF(AZ102=5,G102,0)</f>
        <v>0</v>
      </c>
      <c r="CA102" s="177">
        <v>3</v>
      </c>
      <c r="CB102" s="177">
        <v>1</v>
      </c>
      <c r="CZ102" s="146">
        <v>3.6999999999999998E-2</v>
      </c>
    </row>
    <row r="103" spans="1:104" x14ac:dyDescent="0.2">
      <c r="A103" s="178"/>
      <c r="B103" s="180"/>
      <c r="C103" s="225" t="s">
        <v>232</v>
      </c>
      <c r="D103" s="226"/>
      <c r="E103" s="181">
        <v>32.886000000000003</v>
      </c>
      <c r="F103" s="182"/>
      <c r="G103" s="183"/>
      <c r="M103" s="179" t="s">
        <v>232</v>
      </c>
      <c r="O103" s="170"/>
    </row>
    <row r="104" spans="1:104" x14ac:dyDescent="0.2">
      <c r="A104" s="171">
        <v>51</v>
      </c>
      <c r="B104" s="172" t="s">
        <v>233</v>
      </c>
      <c r="C104" s="173" t="s">
        <v>234</v>
      </c>
      <c r="D104" s="174" t="s">
        <v>186</v>
      </c>
      <c r="E104" s="175">
        <v>2.0299999999999998</v>
      </c>
      <c r="F104" s="175">
        <v>0</v>
      </c>
      <c r="G104" s="176">
        <f>E104*F104</f>
        <v>0</v>
      </c>
      <c r="O104" s="170">
        <v>2</v>
      </c>
      <c r="AA104" s="146">
        <v>3</v>
      </c>
      <c r="AB104" s="146">
        <v>1</v>
      </c>
      <c r="AC104" s="146" t="s">
        <v>233</v>
      </c>
      <c r="AZ104" s="146">
        <v>1</v>
      </c>
      <c r="BA104" s="146">
        <f>IF(AZ104=1,G104,0)</f>
        <v>0</v>
      </c>
      <c r="BB104" s="146">
        <f>IF(AZ104=2,G104,0)</f>
        <v>0</v>
      </c>
      <c r="BC104" s="146">
        <f>IF(AZ104=3,G104,0)</f>
        <v>0</v>
      </c>
      <c r="BD104" s="146">
        <f>IF(AZ104=4,G104,0)</f>
        <v>0</v>
      </c>
      <c r="BE104" s="146">
        <f>IF(AZ104=5,G104,0)</f>
        <v>0</v>
      </c>
      <c r="CA104" s="177">
        <v>3</v>
      </c>
      <c r="CB104" s="177">
        <v>1</v>
      </c>
      <c r="CZ104" s="146">
        <v>2.5000000000000001E-2</v>
      </c>
    </row>
    <row r="105" spans="1:104" x14ac:dyDescent="0.2">
      <c r="A105" s="178"/>
      <c r="B105" s="180"/>
      <c r="C105" s="225" t="s">
        <v>210</v>
      </c>
      <c r="D105" s="226"/>
      <c r="E105" s="181">
        <v>2.0299999999999998</v>
      </c>
      <c r="F105" s="182"/>
      <c r="G105" s="183"/>
      <c r="M105" s="179" t="s">
        <v>210</v>
      </c>
      <c r="O105" s="170"/>
    </row>
    <row r="106" spans="1:104" x14ac:dyDescent="0.2">
      <c r="A106" s="171">
        <v>52</v>
      </c>
      <c r="B106" s="172" t="s">
        <v>235</v>
      </c>
      <c r="C106" s="173" t="s">
        <v>236</v>
      </c>
      <c r="D106" s="174" t="s">
        <v>186</v>
      </c>
      <c r="E106" s="175">
        <v>3.0449999999999999</v>
      </c>
      <c r="F106" s="175">
        <v>0</v>
      </c>
      <c r="G106" s="176">
        <f>E106*F106</f>
        <v>0</v>
      </c>
      <c r="O106" s="170">
        <v>2</v>
      </c>
      <c r="AA106" s="146">
        <v>3</v>
      </c>
      <c r="AB106" s="146">
        <v>1</v>
      </c>
      <c r="AC106" s="146">
        <v>59710946</v>
      </c>
      <c r="AZ106" s="146">
        <v>1</v>
      </c>
      <c r="BA106" s="146">
        <f>IF(AZ106=1,G106,0)</f>
        <v>0</v>
      </c>
      <c r="BB106" s="146">
        <f>IF(AZ106=2,G106,0)</f>
        <v>0</v>
      </c>
      <c r="BC106" s="146">
        <f>IF(AZ106=3,G106,0)</f>
        <v>0</v>
      </c>
      <c r="BD106" s="146">
        <f>IF(AZ106=4,G106,0)</f>
        <v>0</v>
      </c>
      <c r="BE106" s="146">
        <f>IF(AZ106=5,G106,0)</f>
        <v>0</v>
      </c>
      <c r="CA106" s="177">
        <v>3</v>
      </c>
      <c r="CB106" s="177">
        <v>1</v>
      </c>
      <c r="CZ106" s="146">
        <v>1.4999999999999999E-2</v>
      </c>
    </row>
    <row r="107" spans="1:104" x14ac:dyDescent="0.2">
      <c r="A107" s="178"/>
      <c r="B107" s="180"/>
      <c r="C107" s="225" t="s">
        <v>237</v>
      </c>
      <c r="D107" s="226"/>
      <c r="E107" s="181">
        <v>3.0449999999999999</v>
      </c>
      <c r="F107" s="182"/>
      <c r="G107" s="183"/>
      <c r="M107" s="179" t="s">
        <v>237</v>
      </c>
      <c r="O107" s="170"/>
    </row>
    <row r="108" spans="1:104" x14ac:dyDescent="0.2">
      <c r="A108" s="171">
        <v>53</v>
      </c>
      <c r="B108" s="172" t="s">
        <v>238</v>
      </c>
      <c r="C108" s="173" t="s">
        <v>239</v>
      </c>
      <c r="D108" s="174" t="s">
        <v>186</v>
      </c>
      <c r="E108" s="175">
        <v>1.0149999999999999</v>
      </c>
      <c r="F108" s="175">
        <v>0</v>
      </c>
      <c r="G108" s="176">
        <f>E108*F108</f>
        <v>0</v>
      </c>
      <c r="O108" s="170">
        <v>2</v>
      </c>
      <c r="AA108" s="146">
        <v>3</v>
      </c>
      <c r="AB108" s="146">
        <v>1</v>
      </c>
      <c r="AC108" s="146">
        <v>59711544</v>
      </c>
      <c r="AZ108" s="146">
        <v>1</v>
      </c>
      <c r="BA108" s="146">
        <f>IF(AZ108=1,G108,0)</f>
        <v>0</v>
      </c>
      <c r="BB108" s="146">
        <f>IF(AZ108=2,G108,0)</f>
        <v>0</v>
      </c>
      <c r="BC108" s="146">
        <f>IF(AZ108=3,G108,0)</f>
        <v>0</v>
      </c>
      <c r="BD108" s="146">
        <f>IF(AZ108=4,G108,0)</f>
        <v>0</v>
      </c>
      <c r="BE108" s="146">
        <f>IF(AZ108=5,G108,0)</f>
        <v>0</v>
      </c>
      <c r="CA108" s="177">
        <v>3</v>
      </c>
      <c r="CB108" s="177">
        <v>1</v>
      </c>
      <c r="CZ108" s="146">
        <v>0.04</v>
      </c>
    </row>
    <row r="109" spans="1:104" x14ac:dyDescent="0.2">
      <c r="A109" s="178"/>
      <c r="B109" s="180"/>
      <c r="C109" s="225" t="s">
        <v>219</v>
      </c>
      <c r="D109" s="226"/>
      <c r="E109" s="181">
        <v>1.0149999999999999</v>
      </c>
      <c r="F109" s="182"/>
      <c r="G109" s="183"/>
      <c r="M109" s="179" t="s">
        <v>219</v>
      </c>
      <c r="O109" s="170"/>
    </row>
    <row r="110" spans="1:104" x14ac:dyDescent="0.2">
      <c r="A110" s="171">
        <v>54</v>
      </c>
      <c r="B110" s="172" t="s">
        <v>240</v>
      </c>
      <c r="C110" s="173" t="s">
        <v>241</v>
      </c>
      <c r="D110" s="174" t="s">
        <v>242</v>
      </c>
      <c r="E110" s="175">
        <v>1</v>
      </c>
      <c r="F110" s="175">
        <v>0</v>
      </c>
      <c r="G110" s="176">
        <f>E110*F110</f>
        <v>0</v>
      </c>
      <c r="O110" s="170">
        <v>2</v>
      </c>
      <c r="AA110" s="146">
        <v>10</v>
      </c>
      <c r="AB110" s="146">
        <v>0</v>
      </c>
      <c r="AC110" s="146">
        <v>8</v>
      </c>
      <c r="AZ110" s="146">
        <v>5</v>
      </c>
      <c r="BA110" s="146">
        <f>IF(AZ110=1,G110,0)</f>
        <v>0</v>
      </c>
      <c r="BB110" s="146">
        <f>IF(AZ110=2,G110,0)</f>
        <v>0</v>
      </c>
      <c r="BC110" s="146">
        <f>IF(AZ110=3,G110,0)</f>
        <v>0</v>
      </c>
      <c r="BD110" s="146">
        <f>IF(AZ110=4,G110,0)</f>
        <v>0</v>
      </c>
      <c r="BE110" s="146">
        <f>IF(AZ110=5,G110,0)</f>
        <v>0</v>
      </c>
      <c r="CA110" s="177">
        <v>10</v>
      </c>
      <c r="CB110" s="177">
        <v>0</v>
      </c>
      <c r="CZ110" s="146">
        <v>0</v>
      </c>
    </row>
    <row r="111" spans="1:104" x14ac:dyDescent="0.2">
      <c r="A111" s="171">
        <v>55</v>
      </c>
      <c r="B111" s="172" t="s">
        <v>243</v>
      </c>
      <c r="C111" s="173" t="s">
        <v>244</v>
      </c>
      <c r="D111" s="174" t="s">
        <v>242</v>
      </c>
      <c r="E111" s="175">
        <v>1</v>
      </c>
      <c r="F111" s="175">
        <v>0</v>
      </c>
      <c r="G111" s="176">
        <f>E111*F111</f>
        <v>0</v>
      </c>
      <c r="O111" s="170">
        <v>2</v>
      </c>
      <c r="AA111" s="146">
        <v>10</v>
      </c>
      <c r="AB111" s="146">
        <v>0</v>
      </c>
      <c r="AC111" s="146">
        <v>8</v>
      </c>
      <c r="AZ111" s="146">
        <v>5</v>
      </c>
      <c r="BA111" s="146">
        <f>IF(AZ111=1,G111,0)</f>
        <v>0</v>
      </c>
      <c r="BB111" s="146">
        <f>IF(AZ111=2,G111,0)</f>
        <v>0</v>
      </c>
      <c r="BC111" s="146">
        <f>IF(AZ111=3,G111,0)</f>
        <v>0</v>
      </c>
      <c r="BD111" s="146">
        <f>IF(AZ111=4,G111,0)</f>
        <v>0</v>
      </c>
      <c r="BE111" s="146">
        <f>IF(AZ111=5,G111,0)</f>
        <v>0</v>
      </c>
      <c r="CA111" s="177">
        <v>10</v>
      </c>
      <c r="CB111" s="177">
        <v>0</v>
      </c>
      <c r="CZ111" s="146">
        <v>0</v>
      </c>
    </row>
    <row r="112" spans="1:104" x14ac:dyDescent="0.2">
      <c r="A112" s="171">
        <v>56</v>
      </c>
      <c r="B112" s="172" t="s">
        <v>245</v>
      </c>
      <c r="C112" s="173" t="s">
        <v>246</v>
      </c>
      <c r="D112" s="174" t="s">
        <v>242</v>
      </c>
      <c r="E112" s="175">
        <v>1</v>
      </c>
      <c r="F112" s="175">
        <v>0</v>
      </c>
      <c r="G112" s="176">
        <f>E112*F112</f>
        <v>0</v>
      </c>
      <c r="O112" s="170">
        <v>2</v>
      </c>
      <c r="AA112" s="146">
        <v>10</v>
      </c>
      <c r="AB112" s="146">
        <v>0</v>
      </c>
      <c r="AC112" s="146">
        <v>8</v>
      </c>
      <c r="AZ112" s="146">
        <v>5</v>
      </c>
      <c r="BA112" s="146">
        <f>IF(AZ112=1,G112,0)</f>
        <v>0</v>
      </c>
      <c r="BB112" s="146">
        <f>IF(AZ112=2,G112,0)</f>
        <v>0</v>
      </c>
      <c r="BC112" s="146">
        <f>IF(AZ112=3,G112,0)</f>
        <v>0</v>
      </c>
      <c r="BD112" s="146">
        <f>IF(AZ112=4,G112,0)</f>
        <v>0</v>
      </c>
      <c r="BE112" s="146">
        <f>IF(AZ112=5,G112,0)</f>
        <v>0</v>
      </c>
      <c r="CA112" s="177">
        <v>10</v>
      </c>
      <c r="CB112" s="177">
        <v>0</v>
      </c>
      <c r="CZ112" s="146">
        <v>0</v>
      </c>
    </row>
    <row r="113" spans="1:104" x14ac:dyDescent="0.2">
      <c r="A113" s="184"/>
      <c r="B113" s="185" t="s">
        <v>75</v>
      </c>
      <c r="C113" s="186" t="str">
        <f>CONCATENATE(B72," ",C72)</f>
        <v>8 Trubní vedení</v>
      </c>
      <c r="D113" s="187"/>
      <c r="E113" s="188"/>
      <c r="F113" s="189"/>
      <c r="G113" s="190">
        <f>SUM(G72:G112)</f>
        <v>0</v>
      </c>
      <c r="O113" s="170">
        <v>4</v>
      </c>
      <c r="BA113" s="191">
        <f>SUM(BA72:BA112)</f>
        <v>0</v>
      </c>
      <c r="BB113" s="191">
        <f>SUM(BB72:BB112)</f>
        <v>0</v>
      </c>
      <c r="BC113" s="191">
        <f>SUM(BC72:BC112)</f>
        <v>0</v>
      </c>
      <c r="BD113" s="191">
        <f>SUM(BD72:BD112)</f>
        <v>0</v>
      </c>
      <c r="BE113" s="191">
        <f>SUM(BE72:BE112)</f>
        <v>0</v>
      </c>
    </row>
    <row r="114" spans="1:104" x14ac:dyDescent="0.2">
      <c r="A114" s="163" t="s">
        <v>72</v>
      </c>
      <c r="B114" s="164" t="s">
        <v>247</v>
      </c>
      <c r="C114" s="165" t="s">
        <v>248</v>
      </c>
      <c r="D114" s="166"/>
      <c r="E114" s="167"/>
      <c r="F114" s="167"/>
      <c r="G114" s="168"/>
      <c r="H114" s="169"/>
      <c r="I114" s="169"/>
      <c r="O114" s="170">
        <v>1</v>
      </c>
    </row>
    <row r="115" spans="1:104" x14ac:dyDescent="0.2">
      <c r="A115" s="171">
        <v>57</v>
      </c>
      <c r="B115" s="172" t="s">
        <v>249</v>
      </c>
      <c r="C115" s="173" t="s">
        <v>250</v>
      </c>
      <c r="D115" s="174" t="s">
        <v>139</v>
      </c>
      <c r="E115" s="175">
        <v>32.866453042000003</v>
      </c>
      <c r="F115" s="175">
        <v>0</v>
      </c>
      <c r="G115" s="176">
        <f>E115*F115</f>
        <v>0</v>
      </c>
      <c r="O115" s="170">
        <v>2</v>
      </c>
      <c r="AA115" s="146">
        <v>7</v>
      </c>
      <c r="AB115" s="146">
        <v>1</v>
      </c>
      <c r="AC115" s="146">
        <v>2</v>
      </c>
      <c r="AZ115" s="146">
        <v>1</v>
      </c>
      <c r="BA115" s="146">
        <f>IF(AZ115=1,G115,0)</f>
        <v>0</v>
      </c>
      <c r="BB115" s="146">
        <f>IF(AZ115=2,G115,0)</f>
        <v>0</v>
      </c>
      <c r="BC115" s="146">
        <f>IF(AZ115=3,G115,0)</f>
        <v>0</v>
      </c>
      <c r="BD115" s="146">
        <f>IF(AZ115=4,G115,0)</f>
        <v>0</v>
      </c>
      <c r="BE115" s="146">
        <f>IF(AZ115=5,G115,0)</f>
        <v>0</v>
      </c>
      <c r="CA115" s="177">
        <v>7</v>
      </c>
      <c r="CB115" s="177">
        <v>1</v>
      </c>
      <c r="CZ115" s="146">
        <v>0</v>
      </c>
    </row>
    <row r="116" spans="1:104" x14ac:dyDescent="0.2">
      <c r="A116" s="184"/>
      <c r="B116" s="185" t="s">
        <v>75</v>
      </c>
      <c r="C116" s="186" t="str">
        <f>CONCATENATE(B114," ",C114)</f>
        <v>99 Staveništní přesun hmot</v>
      </c>
      <c r="D116" s="187"/>
      <c r="E116" s="188"/>
      <c r="F116" s="189"/>
      <c r="G116" s="190">
        <f>SUM(G114:G115)</f>
        <v>0</v>
      </c>
      <c r="O116" s="170">
        <v>4</v>
      </c>
      <c r="BA116" s="191">
        <f>SUM(BA114:BA115)</f>
        <v>0</v>
      </c>
      <c r="BB116" s="191">
        <f>SUM(BB114:BB115)</f>
        <v>0</v>
      </c>
      <c r="BC116" s="191">
        <f>SUM(BC114:BC115)</f>
        <v>0</v>
      </c>
      <c r="BD116" s="191">
        <f>SUM(BD114:BD115)</f>
        <v>0</v>
      </c>
      <c r="BE116" s="191">
        <f>SUM(BE114:BE115)</f>
        <v>0</v>
      </c>
    </row>
    <row r="117" spans="1:104" x14ac:dyDescent="0.2">
      <c r="E117" s="146"/>
    </row>
    <row r="118" spans="1:104" x14ac:dyDescent="0.2">
      <c r="E118" s="146"/>
    </row>
    <row r="119" spans="1:104" x14ac:dyDescent="0.2">
      <c r="E119" s="146"/>
    </row>
    <row r="120" spans="1:104" x14ac:dyDescent="0.2">
      <c r="E120" s="146"/>
    </row>
    <row r="121" spans="1:104" x14ac:dyDescent="0.2">
      <c r="E121" s="146"/>
    </row>
    <row r="122" spans="1:104" x14ac:dyDescent="0.2">
      <c r="E122" s="146"/>
    </row>
    <row r="123" spans="1:104" x14ac:dyDescent="0.2">
      <c r="E123" s="146"/>
    </row>
    <row r="124" spans="1:104" x14ac:dyDescent="0.2">
      <c r="E124" s="146"/>
    </row>
    <row r="125" spans="1:104" x14ac:dyDescent="0.2">
      <c r="E125" s="146"/>
    </row>
    <row r="126" spans="1:104" x14ac:dyDescent="0.2">
      <c r="E126" s="146"/>
    </row>
    <row r="127" spans="1:104" x14ac:dyDescent="0.2">
      <c r="E127" s="146"/>
    </row>
    <row r="128" spans="1:104" x14ac:dyDescent="0.2">
      <c r="E128" s="146"/>
    </row>
    <row r="129" spans="1:7" x14ac:dyDescent="0.2">
      <c r="E129" s="146"/>
    </row>
    <row r="130" spans="1:7" x14ac:dyDescent="0.2">
      <c r="E130" s="146"/>
    </row>
    <row r="131" spans="1:7" x14ac:dyDescent="0.2">
      <c r="E131" s="146"/>
    </row>
    <row r="132" spans="1:7" x14ac:dyDescent="0.2">
      <c r="E132" s="146"/>
    </row>
    <row r="133" spans="1:7" x14ac:dyDescent="0.2">
      <c r="E133" s="146"/>
    </row>
    <row r="134" spans="1:7" x14ac:dyDescent="0.2">
      <c r="E134" s="146"/>
    </row>
    <row r="135" spans="1:7" x14ac:dyDescent="0.2">
      <c r="E135" s="146"/>
    </row>
    <row r="136" spans="1:7" x14ac:dyDescent="0.2">
      <c r="E136" s="146"/>
    </row>
    <row r="137" spans="1:7" x14ac:dyDescent="0.2">
      <c r="E137" s="146"/>
    </row>
    <row r="138" spans="1:7" x14ac:dyDescent="0.2">
      <c r="E138" s="146"/>
    </row>
    <row r="139" spans="1:7" x14ac:dyDescent="0.2">
      <c r="E139" s="146"/>
    </row>
    <row r="140" spans="1:7" x14ac:dyDescent="0.2">
      <c r="A140" s="192"/>
      <c r="B140" s="192"/>
      <c r="C140" s="192"/>
      <c r="D140" s="192"/>
      <c r="E140" s="192"/>
      <c r="F140" s="192"/>
      <c r="G140" s="192"/>
    </row>
    <row r="141" spans="1:7" x14ac:dyDescent="0.2">
      <c r="A141" s="192"/>
      <c r="B141" s="192"/>
      <c r="C141" s="192"/>
      <c r="D141" s="192"/>
      <c r="E141" s="192"/>
      <c r="F141" s="192"/>
      <c r="G141" s="192"/>
    </row>
    <row r="142" spans="1:7" x14ac:dyDescent="0.2">
      <c r="A142" s="192"/>
      <c r="B142" s="192"/>
      <c r="C142" s="192"/>
      <c r="D142" s="192"/>
      <c r="E142" s="192"/>
      <c r="F142" s="192"/>
      <c r="G142" s="192"/>
    </row>
    <row r="143" spans="1:7" x14ac:dyDescent="0.2">
      <c r="A143" s="192"/>
      <c r="B143" s="192"/>
      <c r="C143" s="192"/>
      <c r="D143" s="192"/>
      <c r="E143" s="192"/>
      <c r="F143" s="192"/>
      <c r="G143" s="192"/>
    </row>
    <row r="144" spans="1:7" x14ac:dyDescent="0.2">
      <c r="E144" s="146"/>
    </row>
    <row r="145" spans="5:5" x14ac:dyDescent="0.2">
      <c r="E145" s="146"/>
    </row>
    <row r="146" spans="5:5" x14ac:dyDescent="0.2">
      <c r="E146" s="146"/>
    </row>
    <row r="147" spans="5:5" x14ac:dyDescent="0.2">
      <c r="E147" s="146"/>
    </row>
    <row r="148" spans="5:5" x14ac:dyDescent="0.2">
      <c r="E148" s="146"/>
    </row>
    <row r="149" spans="5:5" x14ac:dyDescent="0.2">
      <c r="E149" s="146"/>
    </row>
    <row r="150" spans="5:5" x14ac:dyDescent="0.2">
      <c r="E150" s="146"/>
    </row>
    <row r="151" spans="5:5" x14ac:dyDescent="0.2">
      <c r="E151" s="146"/>
    </row>
    <row r="152" spans="5:5" x14ac:dyDescent="0.2">
      <c r="E152" s="146"/>
    </row>
    <row r="153" spans="5:5" x14ac:dyDescent="0.2">
      <c r="E153" s="146"/>
    </row>
    <row r="154" spans="5:5" x14ac:dyDescent="0.2">
      <c r="E154" s="146"/>
    </row>
    <row r="155" spans="5:5" x14ac:dyDescent="0.2">
      <c r="E155" s="146"/>
    </row>
    <row r="156" spans="5:5" x14ac:dyDescent="0.2">
      <c r="E156" s="146"/>
    </row>
    <row r="157" spans="5:5" x14ac:dyDescent="0.2">
      <c r="E157" s="146"/>
    </row>
    <row r="158" spans="5:5" x14ac:dyDescent="0.2">
      <c r="E158" s="146"/>
    </row>
    <row r="159" spans="5:5" x14ac:dyDescent="0.2">
      <c r="E159" s="146"/>
    </row>
    <row r="160" spans="5:5" x14ac:dyDescent="0.2">
      <c r="E160" s="146"/>
    </row>
    <row r="161" spans="1:7" x14ac:dyDescent="0.2">
      <c r="E161" s="146"/>
    </row>
    <row r="162" spans="1:7" x14ac:dyDescent="0.2">
      <c r="E162" s="146"/>
    </row>
    <row r="163" spans="1:7" x14ac:dyDescent="0.2">
      <c r="E163" s="146"/>
    </row>
    <row r="164" spans="1:7" x14ac:dyDescent="0.2">
      <c r="E164" s="146"/>
    </row>
    <row r="165" spans="1:7" x14ac:dyDescent="0.2">
      <c r="E165" s="146"/>
    </row>
    <row r="166" spans="1:7" x14ac:dyDescent="0.2">
      <c r="E166" s="146"/>
    </row>
    <row r="167" spans="1:7" x14ac:dyDescent="0.2">
      <c r="E167" s="146"/>
    </row>
    <row r="168" spans="1:7" x14ac:dyDescent="0.2">
      <c r="E168" s="146"/>
    </row>
    <row r="169" spans="1:7" x14ac:dyDescent="0.2">
      <c r="E169" s="146"/>
    </row>
    <row r="170" spans="1:7" x14ac:dyDescent="0.2">
      <c r="E170" s="146"/>
    </row>
    <row r="171" spans="1:7" x14ac:dyDescent="0.2">
      <c r="E171" s="146"/>
    </row>
    <row r="172" spans="1:7" x14ac:dyDescent="0.2">
      <c r="E172" s="146"/>
    </row>
    <row r="173" spans="1:7" x14ac:dyDescent="0.2">
      <c r="E173" s="146"/>
    </row>
    <row r="174" spans="1:7" x14ac:dyDescent="0.2">
      <c r="E174" s="146"/>
    </row>
    <row r="175" spans="1:7" x14ac:dyDescent="0.2">
      <c r="A175" s="193"/>
      <c r="B175" s="193"/>
    </row>
    <row r="176" spans="1:7" x14ac:dyDescent="0.2">
      <c r="A176" s="192"/>
      <c r="B176" s="192"/>
      <c r="C176" s="195"/>
      <c r="D176" s="195"/>
      <c r="E176" s="196"/>
      <c r="F176" s="195"/>
      <c r="G176" s="197"/>
    </row>
    <row r="177" spans="1:7" x14ac:dyDescent="0.2">
      <c r="A177" s="198"/>
      <c r="B177" s="198"/>
      <c r="C177" s="192"/>
      <c r="D177" s="192"/>
      <c r="E177" s="199"/>
      <c r="F177" s="192"/>
      <c r="G177" s="192"/>
    </row>
    <row r="178" spans="1:7" x14ac:dyDescent="0.2">
      <c r="A178" s="192"/>
      <c r="B178" s="192"/>
      <c r="C178" s="192"/>
      <c r="D178" s="192"/>
      <c r="E178" s="199"/>
      <c r="F178" s="192"/>
      <c r="G178" s="192"/>
    </row>
    <row r="179" spans="1:7" x14ac:dyDescent="0.2">
      <c r="A179" s="192"/>
      <c r="B179" s="192"/>
      <c r="C179" s="192"/>
      <c r="D179" s="192"/>
      <c r="E179" s="199"/>
      <c r="F179" s="192"/>
      <c r="G179" s="192"/>
    </row>
    <row r="180" spans="1:7" x14ac:dyDescent="0.2">
      <c r="A180" s="192"/>
      <c r="B180" s="192"/>
      <c r="C180" s="192"/>
      <c r="D180" s="192"/>
      <c r="E180" s="199"/>
      <c r="F180" s="192"/>
      <c r="G180" s="192"/>
    </row>
    <row r="181" spans="1:7" x14ac:dyDescent="0.2">
      <c r="A181" s="192"/>
      <c r="B181" s="192"/>
      <c r="C181" s="192"/>
      <c r="D181" s="192"/>
      <c r="E181" s="199"/>
      <c r="F181" s="192"/>
      <c r="G181" s="192"/>
    </row>
    <row r="182" spans="1:7" x14ac:dyDescent="0.2">
      <c r="A182" s="192"/>
      <c r="B182" s="192"/>
      <c r="C182" s="192"/>
      <c r="D182" s="192"/>
      <c r="E182" s="199"/>
      <c r="F182" s="192"/>
      <c r="G182" s="192"/>
    </row>
    <row r="183" spans="1:7" x14ac:dyDescent="0.2">
      <c r="A183" s="192"/>
      <c r="B183" s="192"/>
      <c r="C183" s="192"/>
      <c r="D183" s="192"/>
      <c r="E183" s="199"/>
      <c r="F183" s="192"/>
      <c r="G183" s="192"/>
    </row>
    <row r="184" spans="1:7" x14ac:dyDescent="0.2">
      <c r="A184" s="192"/>
      <c r="B184" s="192"/>
      <c r="C184" s="192"/>
      <c r="D184" s="192"/>
      <c r="E184" s="199"/>
      <c r="F184" s="192"/>
      <c r="G184" s="192"/>
    </row>
    <row r="185" spans="1:7" x14ac:dyDescent="0.2">
      <c r="A185" s="192"/>
      <c r="B185" s="192"/>
      <c r="C185" s="192"/>
      <c r="D185" s="192"/>
      <c r="E185" s="199"/>
      <c r="F185" s="192"/>
      <c r="G185" s="192"/>
    </row>
    <row r="186" spans="1:7" x14ac:dyDescent="0.2">
      <c r="A186" s="192"/>
      <c r="B186" s="192"/>
      <c r="C186" s="192"/>
      <c r="D186" s="192"/>
      <c r="E186" s="199"/>
      <c r="F186" s="192"/>
      <c r="G186" s="192"/>
    </row>
    <row r="187" spans="1:7" x14ac:dyDescent="0.2">
      <c r="A187" s="192"/>
      <c r="B187" s="192"/>
      <c r="C187" s="192"/>
      <c r="D187" s="192"/>
      <c r="E187" s="199"/>
      <c r="F187" s="192"/>
      <c r="G187" s="192"/>
    </row>
    <row r="188" spans="1:7" x14ac:dyDescent="0.2">
      <c r="A188" s="192"/>
      <c r="B188" s="192"/>
      <c r="C188" s="192"/>
      <c r="D188" s="192"/>
      <c r="E188" s="199"/>
      <c r="F188" s="192"/>
      <c r="G188" s="192"/>
    </row>
    <row r="189" spans="1:7" x14ac:dyDescent="0.2">
      <c r="A189" s="192"/>
      <c r="B189" s="192"/>
      <c r="C189" s="192"/>
      <c r="D189" s="192"/>
      <c r="E189" s="199"/>
      <c r="F189" s="192"/>
      <c r="G189" s="192"/>
    </row>
  </sheetData>
  <mergeCells count="47">
    <mergeCell ref="C25:D25"/>
    <mergeCell ref="A1:G1"/>
    <mergeCell ref="A3:B3"/>
    <mergeCell ref="A4:B4"/>
    <mergeCell ref="E4:G4"/>
    <mergeCell ref="C11:D11"/>
    <mergeCell ref="C13:D13"/>
    <mergeCell ref="C16:D16"/>
    <mergeCell ref="C17:D17"/>
    <mergeCell ref="C19:D19"/>
    <mergeCell ref="C20:D20"/>
    <mergeCell ref="C21:D21"/>
    <mergeCell ref="C22:D22"/>
    <mergeCell ref="C24:D24"/>
    <mergeCell ref="C46:D46"/>
    <mergeCell ref="C27:D27"/>
    <mergeCell ref="C29:D29"/>
    <mergeCell ref="C30:D30"/>
    <mergeCell ref="C31:D31"/>
    <mergeCell ref="C34:D34"/>
    <mergeCell ref="C36:D36"/>
    <mergeCell ref="C38:D38"/>
    <mergeCell ref="C39:D39"/>
    <mergeCell ref="C40:D40"/>
    <mergeCell ref="C43:D43"/>
    <mergeCell ref="C45:D45"/>
    <mergeCell ref="C64:D64"/>
    <mergeCell ref="C66:D66"/>
    <mergeCell ref="C70:D70"/>
    <mergeCell ref="C48:D48"/>
    <mergeCell ref="C50:D50"/>
    <mergeCell ref="C52:D52"/>
    <mergeCell ref="C56:D56"/>
    <mergeCell ref="C58:D58"/>
    <mergeCell ref="C60:D60"/>
    <mergeCell ref="C103:D103"/>
    <mergeCell ref="C105:D105"/>
    <mergeCell ref="C107:D107"/>
    <mergeCell ref="C109:D109"/>
    <mergeCell ref="C85:D85"/>
    <mergeCell ref="C87:D87"/>
    <mergeCell ref="C89:D89"/>
    <mergeCell ref="C91:D91"/>
    <mergeCell ref="C93:D93"/>
    <mergeCell ref="C95:D95"/>
    <mergeCell ref="C97:D97"/>
    <mergeCell ref="C99:D9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ATC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Blaha</dc:creator>
  <cp:lastModifiedBy>Blaha</cp:lastModifiedBy>
  <dcterms:created xsi:type="dcterms:W3CDTF">2014-06-09T13:46:30Z</dcterms:created>
  <dcterms:modified xsi:type="dcterms:W3CDTF">2014-06-09T13:48:05Z</dcterms:modified>
</cp:coreProperties>
</file>