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 01 Pol" sheetId="12" r:id="rId4"/>
    <sheet name="2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01 Pol'!$1:$7</definedName>
    <definedName name="_xlnm.Print_Titles" localSheetId="4">'2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01 Pol'!$A$1:$Y$148</definedName>
    <definedName name="_xlnm.Print_Area" localSheetId="4">'2 01 Pol'!$A$1:$Y$37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/>
  <c r="I68"/>
  <c r="I67"/>
  <c r="I66"/>
  <c r="I65"/>
  <c r="I64"/>
  <c r="I63"/>
  <c r="I62"/>
  <c r="I61"/>
  <c r="I60"/>
  <c r="I59"/>
  <c r="I58"/>
  <c r="I57"/>
  <c r="G44"/>
  <c r="F44"/>
  <c r="G43"/>
  <c r="F43"/>
  <c r="G42"/>
  <c r="F42"/>
  <c r="G41"/>
  <c r="F41"/>
  <c r="G39"/>
  <c r="F39"/>
  <c r="G36" i="13"/>
  <c r="BA27"/>
  <c r="BA19"/>
  <c r="BA17"/>
  <c r="BA15"/>
  <c r="BA13"/>
  <c r="BA11"/>
  <c r="G9"/>
  <c r="G12"/>
  <c r="G14"/>
  <c r="G16"/>
  <c r="G18"/>
  <c r="G20"/>
  <c r="G21"/>
  <c r="G22"/>
  <c r="G8"/>
  <c r="I9"/>
  <c r="I12"/>
  <c r="I14"/>
  <c r="I16"/>
  <c r="I18"/>
  <c r="I20"/>
  <c r="I21"/>
  <c r="I22"/>
  <c r="I8"/>
  <c r="K9"/>
  <c r="K12"/>
  <c r="K14"/>
  <c r="K16"/>
  <c r="K18"/>
  <c r="K20"/>
  <c r="K21"/>
  <c r="K22"/>
  <c r="K8"/>
  <c r="M9"/>
  <c r="M12"/>
  <c r="M14"/>
  <c r="M16"/>
  <c r="M18"/>
  <c r="M20"/>
  <c r="M21"/>
  <c r="M22"/>
  <c r="M8"/>
  <c r="O9"/>
  <c r="O12"/>
  <c r="O14"/>
  <c r="O16"/>
  <c r="O18"/>
  <c r="O20"/>
  <c r="O21"/>
  <c r="O22"/>
  <c r="O8"/>
  <c r="Q9"/>
  <c r="Q12"/>
  <c r="Q14"/>
  <c r="Q16"/>
  <c r="Q18"/>
  <c r="Q20"/>
  <c r="Q21"/>
  <c r="Q22"/>
  <c r="Q8"/>
  <c r="V9"/>
  <c r="V12"/>
  <c r="V14"/>
  <c r="V16"/>
  <c r="V18"/>
  <c r="V20"/>
  <c r="V21"/>
  <c r="V22"/>
  <c r="V8"/>
  <c r="G24"/>
  <c r="G26"/>
  <c r="G28"/>
  <c r="G29"/>
  <c r="G30"/>
  <c r="G31"/>
  <c r="G32"/>
  <c r="G33"/>
  <c r="G34"/>
  <c r="G23"/>
  <c r="I24"/>
  <c r="I26"/>
  <c r="I28"/>
  <c r="I29"/>
  <c r="I30"/>
  <c r="I31"/>
  <c r="I32"/>
  <c r="I33"/>
  <c r="I34"/>
  <c r="I23"/>
  <c r="K24"/>
  <c r="K26"/>
  <c r="K28"/>
  <c r="K29"/>
  <c r="K30"/>
  <c r="K31"/>
  <c r="K32"/>
  <c r="K33"/>
  <c r="K34"/>
  <c r="K23"/>
  <c r="M24"/>
  <c r="M26"/>
  <c r="M28"/>
  <c r="M29"/>
  <c r="M30"/>
  <c r="M31"/>
  <c r="M32"/>
  <c r="M33"/>
  <c r="M34"/>
  <c r="M23"/>
  <c r="O24"/>
  <c r="O26"/>
  <c r="O28"/>
  <c r="O29"/>
  <c r="O30"/>
  <c r="O31"/>
  <c r="O32"/>
  <c r="O33"/>
  <c r="O34"/>
  <c r="O23"/>
  <c r="Q24"/>
  <c r="Q26"/>
  <c r="Q28"/>
  <c r="Q29"/>
  <c r="Q30"/>
  <c r="Q31"/>
  <c r="Q32"/>
  <c r="Q33"/>
  <c r="Q34"/>
  <c r="Q23"/>
  <c r="V24"/>
  <c r="V26"/>
  <c r="V28"/>
  <c r="V29"/>
  <c r="V30"/>
  <c r="V31"/>
  <c r="V32"/>
  <c r="V33"/>
  <c r="V34"/>
  <c r="V23"/>
  <c r="AE36"/>
  <c r="AF36"/>
  <c r="G147" i="12"/>
  <c r="BA93"/>
  <c r="BA89"/>
  <c r="BA61"/>
  <c r="BA33"/>
  <c r="BA21"/>
  <c r="BA18"/>
  <c r="BA16"/>
  <c r="BA12"/>
  <c r="BA10"/>
  <c r="G9"/>
  <c r="G11"/>
  <c r="G13"/>
  <c r="G15"/>
  <c r="G17"/>
  <c r="G20"/>
  <c r="G26"/>
  <c r="G28"/>
  <c r="G30"/>
  <c r="G32"/>
  <c r="G35"/>
  <c r="G37"/>
  <c r="G38"/>
  <c r="G40"/>
  <c r="G41"/>
  <c r="G42"/>
  <c r="G43"/>
  <c r="G8"/>
  <c r="I9"/>
  <c r="I11"/>
  <c r="I13"/>
  <c r="I15"/>
  <c r="I17"/>
  <c r="I20"/>
  <c r="I26"/>
  <c r="I28"/>
  <c r="I30"/>
  <c r="I32"/>
  <c r="I35"/>
  <c r="I37"/>
  <c r="I38"/>
  <c r="I40"/>
  <c r="I41"/>
  <c r="I42"/>
  <c r="I43"/>
  <c r="I8"/>
  <c r="K9"/>
  <c r="K11"/>
  <c r="K13"/>
  <c r="K15"/>
  <c r="K17"/>
  <c r="K20"/>
  <c r="K26"/>
  <c r="K28"/>
  <c r="K30"/>
  <c r="K32"/>
  <c r="K35"/>
  <c r="K37"/>
  <c r="K38"/>
  <c r="K40"/>
  <c r="K41"/>
  <c r="K42"/>
  <c r="K43"/>
  <c r="K8"/>
  <c r="M9"/>
  <c r="M11"/>
  <c r="M13"/>
  <c r="M15"/>
  <c r="M17"/>
  <c r="M20"/>
  <c r="M26"/>
  <c r="M28"/>
  <c r="M30"/>
  <c r="M32"/>
  <c r="M35"/>
  <c r="M37"/>
  <c r="M38"/>
  <c r="M40"/>
  <c r="M41"/>
  <c r="M42"/>
  <c r="M43"/>
  <c r="M8"/>
  <c r="O9"/>
  <c r="O11"/>
  <c r="O13"/>
  <c r="O15"/>
  <c r="O17"/>
  <c r="O20"/>
  <c r="O26"/>
  <c r="O28"/>
  <c r="O30"/>
  <c r="O32"/>
  <c r="O35"/>
  <c r="O37"/>
  <c r="O38"/>
  <c r="O40"/>
  <c r="O41"/>
  <c r="O42"/>
  <c r="O43"/>
  <c r="O8"/>
  <c r="Q9"/>
  <c r="Q11"/>
  <c r="Q13"/>
  <c r="Q15"/>
  <c r="Q17"/>
  <c r="Q20"/>
  <c r="Q26"/>
  <c r="Q28"/>
  <c r="Q30"/>
  <c r="Q32"/>
  <c r="Q35"/>
  <c r="Q37"/>
  <c r="Q38"/>
  <c r="Q40"/>
  <c r="Q41"/>
  <c r="Q42"/>
  <c r="Q43"/>
  <c r="Q8"/>
  <c r="V9"/>
  <c r="V11"/>
  <c r="V13"/>
  <c r="V15"/>
  <c r="V17"/>
  <c r="V20"/>
  <c r="V26"/>
  <c r="V28"/>
  <c r="V30"/>
  <c r="V32"/>
  <c r="V35"/>
  <c r="V37"/>
  <c r="V38"/>
  <c r="V40"/>
  <c r="V41"/>
  <c r="V42"/>
  <c r="V43"/>
  <c r="V8"/>
  <c r="G46"/>
  <c r="G48"/>
  <c r="G51"/>
  <c r="G54"/>
  <c r="G56"/>
  <c r="G59"/>
  <c r="G60"/>
  <c r="G64"/>
  <c r="G65"/>
  <c r="G67"/>
  <c r="G45"/>
  <c r="I46"/>
  <c r="I48"/>
  <c r="I51"/>
  <c r="I54"/>
  <c r="I56"/>
  <c r="I59"/>
  <c r="I60"/>
  <c r="I64"/>
  <c r="I65"/>
  <c r="I67"/>
  <c r="I45"/>
  <c r="K46"/>
  <c r="K48"/>
  <c r="K51"/>
  <c r="K54"/>
  <c r="K56"/>
  <c r="K59"/>
  <c r="K60"/>
  <c r="K64"/>
  <c r="K65"/>
  <c r="K67"/>
  <c r="K45"/>
  <c r="M46"/>
  <c r="M48"/>
  <c r="M51"/>
  <c r="M54"/>
  <c r="M56"/>
  <c r="M59"/>
  <c r="M60"/>
  <c r="M64"/>
  <c r="M65"/>
  <c r="M67"/>
  <c r="M45"/>
  <c r="O46"/>
  <c r="O48"/>
  <c r="O51"/>
  <c r="O54"/>
  <c r="O56"/>
  <c r="O59"/>
  <c r="O60"/>
  <c r="O64"/>
  <c r="O65"/>
  <c r="O67"/>
  <c r="O45"/>
  <c r="Q46"/>
  <c r="Q48"/>
  <c r="Q51"/>
  <c r="Q54"/>
  <c r="Q56"/>
  <c r="Q59"/>
  <c r="Q60"/>
  <c r="Q64"/>
  <c r="Q65"/>
  <c r="Q67"/>
  <c r="Q45"/>
  <c r="V46"/>
  <c r="V48"/>
  <c r="V51"/>
  <c r="V54"/>
  <c r="V56"/>
  <c r="V59"/>
  <c r="V60"/>
  <c r="V64"/>
  <c r="V65"/>
  <c r="V67"/>
  <c r="V45"/>
  <c r="G70"/>
  <c r="G72"/>
  <c r="G69"/>
  <c r="I70"/>
  <c r="I72"/>
  <c r="I69"/>
  <c r="K70"/>
  <c r="K72"/>
  <c r="K69"/>
  <c r="M70"/>
  <c r="M72"/>
  <c r="M69"/>
  <c r="O70"/>
  <c r="O72"/>
  <c r="O69"/>
  <c r="Q70"/>
  <c r="Q72"/>
  <c r="Q69"/>
  <c r="V70"/>
  <c r="V72"/>
  <c r="V69"/>
  <c r="G74"/>
  <c r="G76"/>
  <c r="G73"/>
  <c r="I74"/>
  <c r="I76"/>
  <c r="I73"/>
  <c r="K74"/>
  <c r="K76"/>
  <c r="K73"/>
  <c r="M74"/>
  <c r="M76"/>
  <c r="M73"/>
  <c r="O74"/>
  <c r="O76"/>
  <c r="O73"/>
  <c r="Q74"/>
  <c r="Q76"/>
  <c r="Q73"/>
  <c r="V74"/>
  <c r="V76"/>
  <c r="V73"/>
  <c r="G79"/>
  <c r="G80"/>
  <c r="G81"/>
  <c r="G84"/>
  <c r="G88"/>
  <c r="G90"/>
  <c r="G92"/>
  <c r="G94"/>
  <c r="G95"/>
  <c r="G96"/>
  <c r="G99"/>
  <c r="G100"/>
  <c r="G102"/>
  <c r="G103"/>
  <c r="G104"/>
  <c r="G78"/>
  <c r="I79"/>
  <c r="I80"/>
  <c r="I81"/>
  <c r="I84"/>
  <c r="I88"/>
  <c r="I90"/>
  <c r="I92"/>
  <c r="I94"/>
  <c r="I95"/>
  <c r="I96"/>
  <c r="I99"/>
  <c r="I100"/>
  <c r="I102"/>
  <c r="I103"/>
  <c r="I104"/>
  <c r="I78"/>
  <c r="K79"/>
  <c r="K80"/>
  <c r="K81"/>
  <c r="K84"/>
  <c r="K88"/>
  <c r="K90"/>
  <c r="K92"/>
  <c r="K94"/>
  <c r="K95"/>
  <c r="K96"/>
  <c r="K99"/>
  <c r="K100"/>
  <c r="K102"/>
  <c r="K103"/>
  <c r="K104"/>
  <c r="K78"/>
  <c r="M79"/>
  <c r="M80"/>
  <c r="M81"/>
  <c r="M84"/>
  <c r="M88"/>
  <c r="M90"/>
  <c r="M92"/>
  <c r="M94"/>
  <c r="M95"/>
  <c r="M96"/>
  <c r="M99"/>
  <c r="M100"/>
  <c r="M102"/>
  <c r="M103"/>
  <c r="M104"/>
  <c r="M78"/>
  <c r="O79"/>
  <c r="O80"/>
  <c r="O81"/>
  <c r="O84"/>
  <c r="O88"/>
  <c r="O90"/>
  <c r="O92"/>
  <c r="O94"/>
  <c r="O95"/>
  <c r="O96"/>
  <c r="O99"/>
  <c r="O100"/>
  <c r="O102"/>
  <c r="O103"/>
  <c r="O104"/>
  <c r="O78"/>
  <c r="Q79"/>
  <c r="Q80"/>
  <c r="Q81"/>
  <c r="Q84"/>
  <c r="Q88"/>
  <c r="Q90"/>
  <c r="Q92"/>
  <c r="Q94"/>
  <c r="Q95"/>
  <c r="Q96"/>
  <c r="Q99"/>
  <c r="Q100"/>
  <c r="Q102"/>
  <c r="Q103"/>
  <c r="Q104"/>
  <c r="Q78"/>
  <c r="V79"/>
  <c r="V80"/>
  <c r="V81"/>
  <c r="V84"/>
  <c r="V88"/>
  <c r="V90"/>
  <c r="V92"/>
  <c r="V94"/>
  <c r="V95"/>
  <c r="V96"/>
  <c r="V99"/>
  <c r="V100"/>
  <c r="V102"/>
  <c r="V103"/>
  <c r="V104"/>
  <c r="V78"/>
  <c r="G106"/>
  <c r="G105"/>
  <c r="I106"/>
  <c r="I105"/>
  <c r="K106"/>
  <c r="K105"/>
  <c r="M106"/>
  <c r="M105"/>
  <c r="O106"/>
  <c r="O105"/>
  <c r="Q106"/>
  <c r="Q105"/>
  <c r="V106"/>
  <c r="V105"/>
  <c r="G108"/>
  <c r="G107"/>
  <c r="I108"/>
  <c r="I107"/>
  <c r="K108"/>
  <c r="K107"/>
  <c r="M108"/>
  <c r="M107"/>
  <c r="O108"/>
  <c r="O107"/>
  <c r="Q108"/>
  <c r="Q107"/>
  <c r="V108"/>
  <c r="V107"/>
  <c r="G111"/>
  <c r="G112"/>
  <c r="G113"/>
  <c r="G110"/>
  <c r="I111"/>
  <c r="I112"/>
  <c r="I113"/>
  <c r="I110"/>
  <c r="K111"/>
  <c r="K112"/>
  <c r="K113"/>
  <c r="K110"/>
  <c r="M111"/>
  <c r="M112"/>
  <c r="M113"/>
  <c r="M110"/>
  <c r="O111"/>
  <c r="O112"/>
  <c r="O113"/>
  <c r="O110"/>
  <c r="Q111"/>
  <c r="Q112"/>
  <c r="Q113"/>
  <c r="Q110"/>
  <c r="V111"/>
  <c r="V112"/>
  <c r="V113"/>
  <c r="V110"/>
  <c r="G117"/>
  <c r="G116"/>
  <c r="I117"/>
  <c r="I116"/>
  <c r="K117"/>
  <c r="K116"/>
  <c r="M117"/>
  <c r="M116"/>
  <c r="O117"/>
  <c r="O116"/>
  <c r="Q117"/>
  <c r="Q116"/>
  <c r="V117"/>
  <c r="V116"/>
  <c r="G120"/>
  <c r="G121"/>
  <c r="G124"/>
  <c r="G130"/>
  <c r="G131"/>
  <c r="G132"/>
  <c r="G133"/>
  <c r="G119"/>
  <c r="I120"/>
  <c r="I121"/>
  <c r="I124"/>
  <c r="I130"/>
  <c r="I131"/>
  <c r="I132"/>
  <c r="I133"/>
  <c r="I119"/>
  <c r="K120"/>
  <c r="K121"/>
  <c r="K124"/>
  <c r="K130"/>
  <c r="K131"/>
  <c r="K132"/>
  <c r="K133"/>
  <c r="K119"/>
  <c r="M120"/>
  <c r="M121"/>
  <c r="M124"/>
  <c r="M130"/>
  <c r="M131"/>
  <c r="M132"/>
  <c r="M133"/>
  <c r="M119"/>
  <c r="O120"/>
  <c r="O121"/>
  <c r="O124"/>
  <c r="O130"/>
  <c r="O131"/>
  <c r="O132"/>
  <c r="O133"/>
  <c r="O119"/>
  <c r="Q120"/>
  <c r="Q121"/>
  <c r="Q124"/>
  <c r="Q130"/>
  <c r="Q131"/>
  <c r="Q132"/>
  <c r="Q133"/>
  <c r="Q119"/>
  <c r="V120"/>
  <c r="V121"/>
  <c r="V124"/>
  <c r="V130"/>
  <c r="V131"/>
  <c r="V132"/>
  <c r="V133"/>
  <c r="V119"/>
  <c r="G136"/>
  <c r="G138"/>
  <c r="G141"/>
  <c r="G145"/>
  <c r="G135"/>
  <c r="I136"/>
  <c r="I138"/>
  <c r="I141"/>
  <c r="I145"/>
  <c r="I135"/>
  <c r="K136"/>
  <c r="K138"/>
  <c r="K141"/>
  <c r="K145"/>
  <c r="K135"/>
  <c r="M136"/>
  <c r="M138"/>
  <c r="M141"/>
  <c r="M145"/>
  <c r="M135"/>
  <c r="O136"/>
  <c r="O138"/>
  <c r="O141"/>
  <c r="O145"/>
  <c r="O135"/>
  <c r="Q136"/>
  <c r="Q138"/>
  <c r="Q141"/>
  <c r="Q145"/>
  <c r="Q135"/>
  <c r="V136"/>
  <c r="V138"/>
  <c r="V141"/>
  <c r="V145"/>
  <c r="V135"/>
  <c r="AE147"/>
  <c r="AF147"/>
  <c r="I20" i="1"/>
  <c r="I19"/>
  <c r="I18"/>
  <c r="I17"/>
  <c r="I16"/>
  <c r="I70"/>
  <c r="J57"/>
  <c r="J58"/>
  <c r="J59"/>
  <c r="J60"/>
  <c r="J61"/>
  <c r="J62"/>
  <c r="J63"/>
  <c r="J64"/>
  <c r="J65"/>
  <c r="J66"/>
  <c r="J67"/>
  <c r="J68"/>
  <c r="J69"/>
  <c r="J70"/>
  <c r="F45"/>
  <c r="G23"/>
  <c r="A23"/>
  <c r="G24"/>
  <c r="G45"/>
  <c r="G25"/>
  <c r="A25"/>
  <c r="G26"/>
  <c r="A27"/>
  <c r="G29"/>
  <c r="A29"/>
  <c r="G28"/>
  <c r="G27"/>
  <c r="A26"/>
  <c r="A24"/>
  <c r="H39"/>
  <c r="H45"/>
  <c r="I39"/>
  <c r="I45"/>
  <c r="J39"/>
  <c r="J45"/>
  <c r="H44"/>
  <c r="I44"/>
  <c r="J44"/>
  <c r="H43"/>
  <c r="I43"/>
  <c r="J43"/>
  <c r="H42"/>
  <c r="I42"/>
  <c r="J42"/>
  <c r="H41"/>
  <c r="I41"/>
  <c r="J41"/>
  <c r="H40"/>
  <c r="I21"/>
  <c r="J28"/>
  <c r="J26"/>
  <c r="G38"/>
  <c r="F38"/>
  <c r="J23"/>
  <c r="J24"/>
  <c r="J25"/>
  <c r="J27"/>
  <c r="E24"/>
  <c r="E26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<sst xmlns="http://schemas.openxmlformats.org/spreadsheetml/2006/main" count="1087" uniqueCount="374">
  <si>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</si>
  <si>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</si>
  <si>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</si>
  <si>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</si>
  <si>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</si>
  <si>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</si>
  <si>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</si>
  <si>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</si>
  <si>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</si>
  <si>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</si>
  <si>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</si>
  <si>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</si>
  <si>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</si>
  <si>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</si>
  <si>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</si>
  <si>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</si>
  <si>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</si>
  <si>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</si>
  <si>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</si>
  <si>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</si>
  <si>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</si>
  <si>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</si>
  <si>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</si>
  <si>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</si>
  <si>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</si>
  <si>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</si>
  <si>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</si>
  <si>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</si>
  <si>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</si>
  <si>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</si>
  <si>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</si>
  <si>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</si>
  <si>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</si>
  <si>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</si>
  <si>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</si>
  <si>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</si>
  <si>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</si>
  <si>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</si>
  <si>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</si>
  <si>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</si>
  <si>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</si>
  <si>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</si>
  <si>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</si>
  <si>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24P14</t>
  </si>
  <si>
    <t>Cyklosezka ul. Nečasova - ul. Žďárská, NMNM, úsek "A"</t>
  </si>
  <si>
    <t>Stavba</t>
  </si>
  <si>
    <t>Stavební objekt</t>
  </si>
  <si>
    <t>1</t>
  </si>
  <si>
    <t>Stezka pro chodce a cyklisty</t>
  </si>
  <si>
    <t>01</t>
  </si>
  <si>
    <t>Rozpočet</t>
  </si>
  <si>
    <t>2</t>
  </si>
  <si>
    <t>Ostatní a vedlejší náklady</t>
  </si>
  <si>
    <t>Celkem za stavbu</t>
  </si>
  <si>
    <t>CZK</t>
  </si>
  <si>
    <t>#POPS</t>
  </si>
  <si>
    <t>Popis stavby: 24P14 - Cyklosezka ul. Nečasova - ul. Žďárská, NMNM, úsek "A"</t>
  </si>
  <si>
    <t>#POPO</t>
  </si>
  <si>
    <t>Popis objektu: 1 - Stezka pro chodce a cyklisty</t>
  </si>
  <si>
    <t>#POPR</t>
  </si>
  <si>
    <t>Popis rozpočtu: 01 - Rozpočet</t>
  </si>
  <si>
    <t>Popis objektu: 2 - Ostatní a vedlejší náklady</t>
  </si>
  <si>
    <t>Rekapitulace dílů</t>
  </si>
  <si>
    <t>Typ dílu</t>
  </si>
  <si>
    <t>Zemní práce</t>
  </si>
  <si>
    <t>5</t>
  </si>
  <si>
    <t>Komunikace</t>
  </si>
  <si>
    <t>62</t>
  </si>
  <si>
    <t>Úpravy povrchů vnější</t>
  </si>
  <si>
    <t>8</t>
  </si>
  <si>
    <t>Trubní vedení</t>
  </si>
  <si>
    <t>91</t>
  </si>
  <si>
    <t>Doplňující práce na komunikaci</t>
  </si>
  <si>
    <t>94</t>
  </si>
  <si>
    <t>Lešení a stavební výtahy</t>
  </si>
  <si>
    <t>99</t>
  </si>
  <si>
    <t>Staveništní přesun hmot</t>
  </si>
  <si>
    <t>767</t>
  </si>
  <si>
    <t>Konstrukce zámečnické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</si>
  <si>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</si>
  <si>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</si>
  <si>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</si>
  <si>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</si>
  <si>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</si>
  <si>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</si>
  <si>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</si>
  <si>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</si>
  <si>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</si>
  <si>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</si>
  <si>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</si>
  <si>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</si>
  <si>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</si>
  <si>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</si>
  <si>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</si>
  <si>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</si>
  <si>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</si>
  <si>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</si>
  <si>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</si>
  <si>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</si>
  <si>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</si>
  <si>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</si>
  <si>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</si>
  <si>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</si>
  <si>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</si>
  <si>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</si>
  <si>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</si>
  <si>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</si>
  <si>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</si>
  <si>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</si>
  <si>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</si>
  <si>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</si>
  <si>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</si>
  <si>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</si>
  <si>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</si>
  <si>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</si>
  <si>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</si>
  <si>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</si>
  <si>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112101104R00</t>
  </si>
  <si>
    <t>Kácení stromů listnatých  o průměru kmene přes 700 do 900 mm</t>
  </si>
  <si>
    <t>kus</t>
  </si>
  <si>
    <t>800-1</t>
  </si>
  <si>
    <t>RTS 24/ II</t>
  </si>
  <si>
    <t>Práce</t>
  </si>
  <si>
    <t>Běžná</t>
  </si>
  <si>
    <t>POL1_</t>
  </si>
  <si>
    <t>s odřezáním kmene a odvětvením, včetně případného odklizení kmene a větví na oddělené hromady na vzdálenost do 50 m nebo s naložením na dopravní prostředek,</t>
  </si>
  <si>
    <t>SPI</t>
  </si>
  <si>
    <t>112201104R00</t>
  </si>
  <si>
    <t>Odstranění pařezů pod úrovní terénu vykopáním  o průměru přes 700 do 900 mm</t>
  </si>
  <si>
    <t>s jejich vykopáním nebo vytrháním, s přesekáním kořenů a s případným nutným přemístěním pařezů na hromady do vzdálenosti do 50 m nebo s naložením na dopravní prostředek,</t>
  </si>
  <si>
    <t>113108310R00</t>
  </si>
  <si>
    <t>Odstranění podkladů nebo krytů živičných, v ploše jednotlivě do 50 m2, tloušťka vrstvy 100 mm</t>
  </si>
  <si>
    <t>m2</t>
  </si>
  <si>
    <t>822-1</t>
  </si>
  <si>
    <t>3*0,6</t>
  </si>
  <si>
    <t>VV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</si>
  <si>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</si>
  <si>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</si>
  <si>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</si>
  <si>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</si>
  <si>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121101102R00</t>
  </si>
  <si>
    <t>Sejmutí ornice s přemístěním na vzdálenost přes 50 do 100 m</t>
  </si>
  <si>
    <t>m3</t>
  </si>
  <si>
    <t>POL1_1</t>
  </si>
  <si>
    <t>nebo lesní půdy, s vodorovným přemístěním na hromady v místě upotřebení nebo na dočasné či trvalé skládky se složením</t>
  </si>
  <si>
    <t>365*0,1+(232-18)*2*1*0,1</t>
  </si>
  <si>
    <t>122202201R00</t>
  </si>
  <si>
    <t>Odkopávky a prokopávky pro silnice v hornině 3 do 100 m3</t>
  </si>
  <si>
    <t>s přemístěním výkopku v příčných profilech na vzdálenost do 15 m nebo s naložením na dopravní prostředek.</t>
  </si>
  <si>
    <t>v místě pěšiny : 545*0,35</t>
  </si>
  <si>
    <t>v místě skrývky ornice : 311*0,25</t>
  </si>
  <si>
    <t>pod parkovištěm : 46*0,6</t>
  </si>
  <si>
    <t>v zesíleném úseku : 320*0,25</t>
  </si>
  <si>
    <t>171102103R00</t>
  </si>
  <si>
    <t>Uložení sypaniny do zhutněných násypů dálnic a let z hornin soudržných zhutněných na 100 % PS</t>
  </si>
  <si>
    <t>s rozprostřením sypaniny ve vrstvách, s hrubým urovnáním a uzavřením povrchu násypu,</t>
  </si>
  <si>
    <t>180402113R00</t>
  </si>
  <si>
    <t>Založení trávníku parkový trávník, výsevem, na svahu přes 1:2 do 1:1</t>
  </si>
  <si>
    <t>823-1</t>
  </si>
  <si>
    <t>na půdě předem připravené s pokosením, naložením, odvozem odpadu do 20 km a se složením,</t>
  </si>
  <si>
    <t>181101102R00</t>
  </si>
  <si>
    <t>Úprava pláně v zářezech v hornině 1 až 4, se zhutněním</t>
  </si>
  <si>
    <t>vyrovnáním výškových rozdílů, ploch vodorovných a ploch do sklonu 1 : 5.</t>
  </si>
  <si>
    <t>182301123R00</t>
  </si>
  <si>
    <t>Rozprostření a urovnání ornice ve svahu v souvislé ploše do 500 m2, tloušťka vrstvy přes 150 do 200 mm</t>
  </si>
  <si>
    <t>s případným nutným přemístěním hromad nebo dočasných skládek na místo potřeby ze vzdálenosti do 30 m, ve svahu sklonu přes 1 : 5,</t>
  </si>
  <si>
    <t>(232-18)*2*1</t>
  </si>
  <si>
    <t>184102311R00</t>
  </si>
  <si>
    <t xml:space="preserve">Výsadba keře bez balu výška do 2 m, v rovině nebo na svahu do 1:5,  </t>
  </si>
  <si>
    <t>do předem vyhloubené jamky se zalitím,</t>
  </si>
  <si>
    <t>199000002R00</t>
  </si>
  <si>
    <t>Poplatky za skládku horniny 1- 4, skupina 17 05 04 z Katalogu odpadů</t>
  </si>
  <si>
    <t>Vodorovné přemístění výkopku z hor.1-4 na skládku ve vzdálenosti dle možností dodavatele</t>
  </si>
  <si>
    <t>Vlastní</t>
  </si>
  <si>
    <t>Indiv</t>
  </si>
  <si>
    <t>376,1-34,2</t>
  </si>
  <si>
    <t>02</t>
  </si>
  <si>
    <t>Odvoz a likvidace pařezu</t>
  </si>
  <si>
    <t>soubor</t>
  </si>
  <si>
    <t>03</t>
  </si>
  <si>
    <t>Odvoz a likvidace kompletního stromu mimo pařezu</t>
  </si>
  <si>
    <t>04</t>
  </si>
  <si>
    <t>Dodávka keře pro náhradní výstavbu dle Souhrnné technické zprávy</t>
  </si>
  <si>
    <t>00572472R</t>
  </si>
  <si>
    <t>směs travní luční, dlouhodobá</t>
  </si>
  <si>
    <t>kg</t>
  </si>
  <si>
    <t>SPCM</t>
  </si>
  <si>
    <t>Specifikace</t>
  </si>
  <si>
    <t>POL3_1</t>
  </si>
  <si>
    <t>428*0,04</t>
  </si>
  <si>
    <t>564861114RT2</t>
  </si>
  <si>
    <t>Podklad ze štěrkodrti s rozprostřením a zhutněním frakce 0-32 mm, tloušťka po zhutnění 230 mm</t>
  </si>
  <si>
    <t>parkoviště pro kola : 43,6</t>
  </si>
  <si>
    <t>564871111RT2</t>
  </si>
  <si>
    <t>Podklad ze štěrkodrti s rozprostřením a zhutněním frakce 0-32 mm, tloušťka po zhutnění 250 mm</t>
  </si>
  <si>
    <t>0.000-0.062 : (62-0,4)*3,5</t>
  </si>
  <si>
    <t>0.080-0.242 : (241,55-79,87)*3,5</t>
  </si>
  <si>
    <t>564871111RT4</t>
  </si>
  <si>
    <t>Podklad ze štěrkodrti s rozprostřením a zhutněním frakce 0-63 mm, tloušťka po zhutnění 250 mm</t>
  </si>
  <si>
    <t>0.090-0.017 : (170-90)*3,5</t>
  </si>
  <si>
    <t>573231122R00</t>
  </si>
  <si>
    <t>Postřik spojovací kationaktivní emulzí KAE , množství zbytkového asfaltu 0,20 kg/m2</t>
  </si>
  <si>
    <t>bez posypu kamenivem</t>
  </si>
  <si>
    <t>577142112RT2</t>
  </si>
  <si>
    <t>Beton asfaltový s rozprostřením a zhutněním v pruhu šířky přes 3 m, ACO 11+ nebo ACO 16+, tloušťky 50 mm, plochy od 201 do 1000 m2</t>
  </si>
  <si>
    <t>0.000-0.062 : (62-0,4)*3</t>
  </si>
  <si>
    <t>0.080-0.232 : (241,55-79,87)*3</t>
  </si>
  <si>
    <t>577142122RT2</t>
  </si>
  <si>
    <t>Beton asfaltový s rozprostřením a zhutněním v pruhu šířky přes 3 m, ACL 16+, tloušťky 50 mm, plochy od 201 do 1000 m2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</si>
  <si>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</si>
  <si>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</si>
  <si>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</si>
  <si>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varovný pás : 3*0,4</t>
  </si>
  <si>
    <t>05</t>
  </si>
  <si>
    <t>Asfaltová zálivka mezi novým asfaltem a asfaltem mostu</t>
  </si>
  <si>
    <t xml:space="preserve">m     </t>
  </si>
  <si>
    <t>592452620R</t>
  </si>
  <si>
    <t>Dlažba betonová</t>
  </si>
  <si>
    <t>POL3_</t>
  </si>
  <si>
    <t>hladká bez fazet : 43,6*1,1</t>
  </si>
  <si>
    <t>592490022R</t>
  </si>
  <si>
    <t>dlažba polymerbetonová s hmatovou úpravou pro osoby se zrakovým postižením; pro exteriér, na pojížděné plochy; 200 x 200 mm; tl. 60 mm; povrch reliéfní; černá</t>
  </si>
  <si>
    <t>0,4*3*1,1</t>
  </si>
  <si>
    <t>06</t>
  </si>
  <si>
    <t>Lokální opravy (do 10 %) betonového povrchu po kotvení dřevěného obkladu a v místě poruch</t>
  </si>
  <si>
    <t xml:space="preserve">m2    </t>
  </si>
  <si>
    <t>(15+18+18*0,24)*2</t>
  </si>
  <si>
    <t>07</t>
  </si>
  <si>
    <t>Nátěr betonových konstrukcí epoxidový 2x ochranný nepružný S2 (OS-B)</t>
  </si>
  <si>
    <t>08</t>
  </si>
  <si>
    <t>Snížení šachty s nahrazením šachtového dílu výšky 250 mm betonovými prstenci, dle B.TZ</t>
  </si>
  <si>
    <t>Š226, Š1472, Š1471 : 3</t>
  </si>
  <si>
    <t>09</t>
  </si>
  <si>
    <t>Snížení šachty s nahrazením šachtového dílu výšky 1000 mm šachtovými díly výšky 500+250 mm a, betonovými prstenci dle B.TZ</t>
  </si>
  <si>
    <t>Š1470 : 1</t>
  </si>
  <si>
    <t>914001121R00</t>
  </si>
  <si>
    <t xml:space="preserve">Osazení a montáž svislých dopravních značek sloupek, do betonového základu a AL patky,  </t>
  </si>
  <si>
    <t>915711121R00</t>
  </si>
  <si>
    <t>Vodorovné značení krytů plastem nehlučné, dělicích čar šířky 120 mm</t>
  </si>
  <si>
    <t>915721121R00</t>
  </si>
  <si>
    <t>Vodorovné značení krytů plastem nehlučné, stopčar, zeber, stínů, šipek, nápisů, přechodů apod.</t>
  </si>
  <si>
    <t>V5 : 0,4*1,5</t>
  </si>
  <si>
    <t>symbol chodce a cyklisty a šipky : 5*1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</si>
  <si>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</si>
  <si>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</si>
  <si>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</si>
  <si>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parkoviště pro kola : 10,2+4,5</t>
  </si>
  <si>
    <t>konec úseku : 4,6+3,1</t>
  </si>
  <si>
    <t>919411111R00</t>
  </si>
  <si>
    <t>Čelo propustku z prostého betonu z trub DN 300 až 500 mm</t>
  </si>
  <si>
    <t>zdivo základu, zdivo nadzákladové z betonu prostého C -8/10, římsa z betonu železového C 12/15, zřízení bednění a jeho odstranění</t>
  </si>
  <si>
    <t>919735112R00</t>
  </si>
  <si>
    <t>Řezání stávajících krytů nebo podkladů živičných, hloubky přes 50 do 100 mm</t>
  </si>
  <si>
    <t>včetně spotřeby vody</t>
  </si>
  <si>
    <t>938902206R00</t>
  </si>
  <si>
    <t>Čištění příkopů zpevněných, při šířce dna přes 400 mm, objemu nánosu přes 0,30 do 0,50 m3/m</t>
  </si>
  <si>
    <t>komunikací v suchu nebo ve vodě, s odstraněním travnatého porostu nebo nánosu, s úpravou dna a svahů do předepsaného profilu, s odklizením na vzdálenost do 10 m nebo s naložením na dopravní prostředek,</t>
  </si>
  <si>
    <t>10</t>
  </si>
  <si>
    <t>Svislá dopravní značka C9a</t>
  </si>
  <si>
    <t xml:space="preserve">ks    </t>
  </si>
  <si>
    <t>11</t>
  </si>
  <si>
    <t>Svislá dopravní značka C9b</t>
  </si>
  <si>
    <t>12</t>
  </si>
  <si>
    <t>Odstranění stávajícího dřevěného obložení mostu včetně kotvení a rastru</t>
  </si>
  <si>
    <t>dřevěné obložení : (18,6+15,6+16,5*0,38)*2*0,025</t>
  </si>
  <si>
    <t>rastr obložení : 2*14*2,5*0,06*0,04</t>
  </si>
  <si>
    <t>13</t>
  </si>
  <si>
    <t>Příplatek za ztížené pracovní podmínky v toku při rekonstrukci mostu (převedení toku, ochrana sítí, složitější lešení...)</t>
  </si>
  <si>
    <t>14</t>
  </si>
  <si>
    <t>D+M dřevěného obložení z modřínových hoblovaných prken 30x100 mm, vč. pozinkovaného kotevního materiálu</t>
  </si>
  <si>
    <t>prkna 30x100 mm, sibiřský modřín : 1,6*107*2</t>
  </si>
  <si>
    <t>15</t>
  </si>
  <si>
    <t>Odstranění lavičky (pro další použití) vč. základu</t>
  </si>
  <si>
    <t>16</t>
  </si>
  <si>
    <t>Odstranění odpadkového koše (pro další použití) vč. základu</t>
  </si>
  <si>
    <t>59217001R</t>
  </si>
  <si>
    <t>obrubník parkový materiál beton; l = 1000,0 mm; š = 100,0 mm; h = 250,0 mm; barva přírodní</t>
  </si>
  <si>
    <t>941955004R00</t>
  </si>
  <si>
    <t>Lešení lehké pracovní pomocné pomocné, o výšce lešeňové podlahy přes 2,5 do 3,5 m</t>
  </si>
  <si>
    <t>800-3</t>
  </si>
  <si>
    <t>998225111R00</t>
  </si>
  <si>
    <t>Přesun hmot komunikací a letišť, kryt živičný jakékoliv délky objektu</t>
  </si>
  <si>
    <t>t</t>
  </si>
  <si>
    <t>Přesun hmot</t>
  </si>
  <si>
    <t>POL7_</t>
  </si>
  <si>
    <t>vodorovně do 200 m</t>
  </si>
  <si>
    <t>953981101R00</t>
  </si>
  <si>
    <t>Chemické kotvy do betonu, do cihelného zdiva do betonu, hloubky 80 mm, M 8, ampule pro chemickou kotvu</t>
  </si>
  <si>
    <t>801-4</t>
  </si>
  <si>
    <t>767951115R00</t>
  </si>
  <si>
    <t>Pozinkování ocelových výrobků objem zakázky od 300 do 500 kg</t>
  </si>
  <si>
    <t>800-767</t>
  </si>
  <si>
    <t>767995101R00</t>
  </si>
  <si>
    <t>Výroba a montáž atypických kovovových doplňků staveb hmotnosti do 5 kg</t>
  </si>
  <si>
    <t>kotevní plech P4 : (0,09*2+0,1)*0,2*0,004*8000*(53*4)</t>
  </si>
  <si>
    <t>kotevní materiál : 5</t>
  </si>
  <si>
    <t>783616000R00</t>
  </si>
  <si>
    <t>Nátěry truhlářských výrobků olejové napuštěním, Hmota nátěrová</t>
  </si>
  <si>
    <t>800-783</t>
  </si>
  <si>
    <t>bezbarvý olejový nátěr pro venkovní použití : 1,7*107*2*(2*0,03+0,1*2)+107*2*(2*0,03*0,1)</t>
  </si>
  <si>
    <t>17</t>
  </si>
  <si>
    <t>D+M kompletního stožáru veřejného osvětlení, typ STB 5 B, vč. zemních prací, základů, svítidla, ochranné manžety na stožáry, dle PD a požadavků správce VO</t>
  </si>
  <si>
    <t>18</t>
  </si>
  <si>
    <t>D+M podzemního kabelu pro VO AYKY 4x16 v chráničce Kopoflex 60, vč. zemních prací, napojení stožárů, vč. zemnících pásků, atd.</t>
  </si>
  <si>
    <t>ruční výkop v ochranném pásmu IS</t>
  </si>
  <si>
    <t>POP</t>
  </si>
  <si>
    <t>257+9*5</t>
  </si>
  <si>
    <t>19</t>
  </si>
  <si>
    <t>Kompletní zemní práce pro chráničky pro optické sítě</t>
  </si>
  <si>
    <t>svazek 7x 12/8 : 14</t>
  </si>
  <si>
    <t>svazek 7x 12/8 + 4x 10/8 : 154</t>
  </si>
  <si>
    <t>svazek 4x 10/8 : 80</t>
  </si>
  <si>
    <t xml:space="preserve">proměnnnou šířku výkopů zohlední dodavatel v jednotkové ceně : </t>
  </si>
  <si>
    <t>20</t>
  </si>
  <si>
    <t>Napojení na stávající VO</t>
  </si>
  <si>
    <t>21</t>
  </si>
  <si>
    <t>D+M svazek mikrotrubiček 7x HDPE 12/8 mm, včetně pokládky, zaslepení či napojení na koncích, označení tras, popisu "HejkalNet" po cca 1 m</t>
  </si>
  <si>
    <t>22</t>
  </si>
  <si>
    <t>D+M svazek mikrotrubiček 4x HDPE 10/8 mm, včetně pokládky, zaslepení či napojení na koncích, označení tras, popisu "HejkalNet" po cca 1 m</t>
  </si>
  <si>
    <t>23</t>
  </si>
  <si>
    <t>D+M Chránička na mostě pro kabelové vedení, šedá, UV stabilní, vnitřní průměr min. 33 mm, včetně šedého kotevního materiálu</t>
  </si>
  <si>
    <t>14*6</t>
  </si>
  <si>
    <t>979990107R00</t>
  </si>
  <si>
    <t>Poplatek za uložení, směs betonu, cihel a dřeva,  , skupina 17 09 04 z Katalogu odpadů</t>
  </si>
  <si>
    <t>801-3</t>
  </si>
  <si>
    <t>obrubníky : 0,66</t>
  </si>
  <si>
    <t>979990161R00</t>
  </si>
  <si>
    <t>Poplatek za uložení, dřevo,  , skupina 17 02 01 z Katalogu odpadů</t>
  </si>
  <si>
    <t>dřevěné obložení : (18,6+15,6+16,5*0,38)*2*0,025*0,5</t>
  </si>
  <si>
    <t>rastr obložení : 2*14*2,5*0,06*0,04*0,5</t>
  </si>
  <si>
    <t>24</t>
  </si>
  <si>
    <t>Nakládání a odvoz suti po suchu na místo skládky dle možností dodavatele</t>
  </si>
  <si>
    <t>asfalt : 0,396</t>
  </si>
  <si>
    <t>dřevěný obklad + rastr : (2,0235+0,168)*0,5</t>
  </si>
  <si>
    <t>25</t>
  </si>
  <si>
    <t>Poplatek za uložení suti - asfalt</t>
  </si>
  <si>
    <t>SUM</t>
  </si>
  <si>
    <t>END</t>
  </si>
  <si>
    <t>005111020R</t>
  </si>
  <si>
    <t>Vytyčení stavby</t>
  </si>
  <si>
    <t>Soubor</t>
  </si>
  <si>
    <t>VRN</t>
  </si>
  <si>
    <t>POL99_8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</si>
  <si>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</si>
  <si>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</si>
  <si>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</si>
  <si>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</si>
  <si>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</si>
  <si>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</si>
  <si>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</si>
  <si>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</si>
  <si>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</si>
  <si>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</si>
  <si>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</si>
  <si>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</si>
  <si>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</si>
  <si>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Koordinační činnost dodavatele v rámci stavby, včetně koordinační činnosti se subdodavateli</t>
  </si>
  <si>
    <t>soub.</t>
  </si>
  <si>
    <t>Inženýrská činnost pro uvedení celého díla do užívání, zajištění dokladů pro uvedení díla do provozu, vč. revizí apod.</t>
  </si>
  <si>
    <t>Předání a převzetí staveniště, stavby, účast na kontrolních dnech, na kolaudačních řízeních</t>
  </si>
  <si>
    <t>07T</t>
  </si>
  <si>
    <t>Geometrický plán</t>
  </si>
  <si>
    <t>Zahrnuje vyhotovení geometrického plánu včetně potvrzení příslušným Katastrálním úřadem.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</si>
  <si>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</si>
  <si>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</si>
  <si>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</si>
  <si>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Zajistění povolení, vyznačení a údržba značení obchozích tras pro pěší, vč. odstranění po stavbě</t>
  </si>
  <si>
    <t>Geodetické zaměření skutečného stavu</t>
  </si>
  <si>
    <t>Zpracování a předání zaměření skutečného provedení stavby do DTM kraje a do digitální mapy města NMN, dle platných vyhlášek a SOD</t>
  </si>
  <si>
    <t>Fotodokumentace postupu prací v průběhu stavby (min. 2x týdně)</t>
  </si>
  <si>
    <t>Provedení zkoušky zhutnění obou asfaltových vrstev, nutnost dodržet požadavky PD</t>
  </si>
  <si>
    <t>Havarijní a povodňový plán dle vyjádření Povodí Moravy</t>
  </si>
  <si>
    <t>Zajištění publicit po dobu realizace stavby dle SOD</t>
  </si>
  <si>
    <t>Geodetické zaměření rohů stavby, stabilizace bodů a sestavení laviček.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</si>
</sst>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8" xfId="0" applyFont="1" applyBorder="1" applyAlignment="1">
      <alignment vertical="center"/>
    </xf>
    <xf numFmtId="0" fontId="0" fillId="0" borderId="9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9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0" xfId="0" applyBorder="1" applyAlignment="1">
      <alignment horizontal="left" indent="1"/>
    </xf>
    <xf numFmtId="0" fontId="0" fillId="0" borderId="12" xfId="0" applyBorder="1" applyAlignment="1">
      <alignment horizontal="left" vertical="top" indent="1"/>
    </xf>
    <xf numFmtId="0" fontId="8" fillId="0" borderId="13" xfId="0" applyFont="1" applyBorder="1" applyAlignment="1">
      <alignment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/>
    <xf numFmtId="0" fontId="0" fillId="0" borderId="15" xfId="0" applyBorder="1"/>
    <xf numFmtId="0" fontId="8" fillId="0" borderId="10" xfId="0" applyFont="1" applyBorder="1" applyAlignment="1">
      <alignment horizontal="left" vertical="center" indent="1"/>
    </xf>
    <xf numFmtId="49" fontId="0" fillId="0" borderId="8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wrapText="1"/>
    </xf>
    <xf numFmtId="1" fontId="8" fillId="0" borderId="8" xfId="0" applyNumberFormat="1" applyFont="1" applyBorder="1" applyAlignment="1">
      <alignment horizontal="righ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8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7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3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17" xfId="0" applyNumberFormat="1" applyFont="1" applyFill="1" applyBorder="1" applyAlignment="1">
      <alignment vertical="center"/>
    </xf>
    <xf numFmtId="4" fontId="7" fillId="5" borderId="8" xfId="0" applyNumberFormat="1" applyFont="1" applyFill="1" applyBorder="1" applyAlignment="1">
      <alignment vertical="center" wrapText="1"/>
    </xf>
    <xf numFmtId="4" fontId="10" fillId="5" borderId="16" xfId="0" applyNumberFormat="1" applyFont="1" applyFill="1" applyBorder="1" applyAlignment="1">
      <alignment horizontal="center" vertical="center" wrapText="1" shrinkToFit="1"/>
    </xf>
    <xf numFmtId="4" fontId="7" fillId="5" borderId="16" xfId="0" applyNumberFormat="1" applyFont="1" applyFill="1" applyBorder="1" applyAlignment="1">
      <alignment horizontal="center" vertical="center" wrapText="1" shrinkToFit="1"/>
    </xf>
    <xf numFmtId="3" fontId="7" fillId="5" borderId="16" xfId="0" applyNumberFormat="1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vertical="center"/>
    </xf>
    <xf numFmtId="4" fontId="3" fillId="0" borderId="16" xfId="0" applyNumberFormat="1" applyFont="1" applyBorder="1" applyAlignment="1">
      <alignment horizontal="right" vertical="center" wrapText="1" shrinkToFit="1"/>
    </xf>
    <xf numFmtId="4" fontId="3" fillId="0" borderId="16" xfId="0" applyNumberFormat="1" applyFont="1" applyBorder="1" applyAlignment="1">
      <alignment horizontal="right" vertical="center" shrinkToFit="1"/>
    </xf>
    <xf numFmtId="4" fontId="0" fillId="0" borderId="16" xfId="0" applyNumberFormat="1" applyBorder="1" applyAlignment="1">
      <alignment vertical="center" shrinkToFit="1"/>
    </xf>
    <xf numFmtId="3" fontId="0" fillId="0" borderId="16" xfId="0" applyNumberFormat="1" applyBorder="1" applyAlignment="1">
      <alignment vertical="center"/>
    </xf>
    <xf numFmtId="4" fontId="8" fillId="0" borderId="17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center" wrapText="1" shrinkToFit="1"/>
    </xf>
    <xf numFmtId="4" fontId="8" fillId="0" borderId="16" xfId="0" applyNumberFormat="1" applyFont="1" applyBorder="1" applyAlignment="1">
      <alignment vertical="center" shrinkToFit="1"/>
    </xf>
    <xf numFmtId="3" fontId="8" fillId="0" borderId="16" xfId="0" applyNumberFormat="1" applyFont="1" applyBorder="1" applyAlignment="1">
      <alignment vertical="center"/>
    </xf>
    <xf numFmtId="4" fontId="0" fillId="0" borderId="17" xfId="0" applyNumberFormat="1" applyBorder="1" applyAlignment="1">
      <alignment horizontal="left" vertical="center"/>
    </xf>
    <xf numFmtId="4" fontId="0" fillId="0" borderId="16" xfId="0" applyNumberFormat="1" applyBorder="1" applyAlignment="1">
      <alignment vertical="center" wrapText="1" shrinkToFit="1"/>
    </xf>
    <xf numFmtId="4" fontId="0" fillId="3" borderId="16" xfId="0" applyNumberFormat="1" applyFill="1" applyBorder="1" applyAlignment="1">
      <alignment vertical="center" wrapText="1" shrinkToFit="1"/>
    </xf>
    <xf numFmtId="4" fontId="0" fillId="3" borderId="16" xfId="0" applyNumberFormat="1" applyFill="1" applyBorder="1" applyAlignment="1">
      <alignment vertical="center" shrinkToFit="1"/>
    </xf>
    <xf numFmtId="3" fontId="0" fillId="3" borderId="16" xfId="0" applyNumberFormat="1" applyFill="1" applyBorder="1" applyAlignment="1">
      <alignment vertical="center"/>
    </xf>
    <xf numFmtId="0" fontId="4" fillId="3" borderId="24" xfId="0" applyFont="1" applyFill="1" applyBorder="1" applyAlignment="1">
      <alignment horizontal="left" vertical="center" indent="1"/>
    </xf>
    <xf numFmtId="0" fontId="5" fillId="3" borderId="25" xfId="0" applyFont="1" applyFill="1" applyBorder="1" applyAlignment="1">
      <alignment horizontal="left" vertical="center" wrapText="1"/>
    </xf>
    <xf numFmtId="0" fontId="0" fillId="3" borderId="25" xfId="0" applyFill="1" applyBorder="1" applyAlignment="1">
      <alignment horizontal="left" vertical="center" wrapText="1"/>
    </xf>
    <xf numFmtId="4" fontId="4" fillId="3" borderId="25" xfId="0" applyNumberFormat="1" applyFon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0" fillId="3" borderId="25" xfId="0" applyFill="1" applyBorder="1" applyAlignment="1">
      <alignment wrapText="1"/>
    </xf>
    <xf numFmtId="0" fontId="0" fillId="3" borderId="25" xfId="0" applyFill="1" applyBorder="1"/>
    <xf numFmtId="49" fontId="8" fillId="3" borderId="26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0" fontId="7" fillId="0" borderId="23" xfId="0" applyFont="1" applyBorder="1"/>
    <xf numFmtId="0" fontId="16" fillId="5" borderId="17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49" fontId="7" fillId="0" borderId="17" xfId="0" applyNumberFormat="1" applyFont="1" applyBorder="1" applyAlignment="1">
      <alignment vertical="center"/>
    </xf>
    <xf numFmtId="0" fontId="7" fillId="3" borderId="17" xfId="0" applyFont="1" applyFill="1" applyBorder="1" applyAlignment="1">
      <alignment vertical="center"/>
    </xf>
    <xf numFmtId="0" fontId="7" fillId="3" borderId="17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164" fontId="7" fillId="0" borderId="16" xfId="0" applyNumberFormat="1" applyFont="1" applyBorder="1" applyAlignment="1">
      <alignment vertical="center"/>
    </xf>
    <xf numFmtId="164" fontId="7" fillId="3" borderId="1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16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vertical="center"/>
    </xf>
    <xf numFmtId="4" fontId="7" fillId="3" borderId="16" xfId="0" applyNumberFormat="1" applyFont="1" applyFill="1" applyBorder="1" applyAlignment="1">
      <alignment horizontal="center" vertical="center"/>
    </xf>
    <xf numFmtId="4" fontId="7" fillId="3" borderId="1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5" fillId="0" borderId="16" xfId="0" applyFont="1" applyBorder="1" applyAlignment="1">
      <alignment vertical="center"/>
    </xf>
    <xf numFmtId="0" fontId="15" fillId="3" borderId="16" xfId="0" applyFont="1" applyFill="1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5" borderId="16" xfId="0" applyFill="1" applyBorder="1"/>
    <xf numFmtId="0" fontId="0" fillId="5" borderId="16" xfId="0" applyFill="1" applyBorder="1" applyAlignment="1">
      <alignment horizontal="center"/>
    </xf>
    <xf numFmtId="49" fontId="0" fillId="5" borderId="16" xfId="0" applyNumberFormat="1" applyFill="1" applyBorder="1"/>
    <xf numFmtId="0" fontId="0" fillId="5" borderId="16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7" xfId="0" applyFont="1" applyFill="1" applyBorder="1" applyAlignment="1">
      <alignment vertical="top"/>
    </xf>
    <xf numFmtId="49" fontId="8" fillId="3" borderId="8" xfId="0" applyNumberFormat="1" applyFont="1" applyFill="1" applyBorder="1" applyAlignment="1">
      <alignment vertical="top"/>
    </xf>
    <xf numFmtId="0" fontId="8" fillId="3" borderId="8" xfId="0" applyFont="1" applyFill="1" applyBorder="1" applyAlignment="1">
      <alignment horizontal="center" vertical="top"/>
    </xf>
    <xf numFmtId="0" fontId="8" fillId="3" borderId="8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8" xfId="0" applyFont="1" applyFill="1" applyBorder="1" applyAlignment="1">
      <alignment horizontal="center" vertical="top" shrinkToFit="1"/>
    </xf>
    <xf numFmtId="165" fontId="8" fillId="3" borderId="8" xfId="0" applyNumberFormat="1" applyFont="1" applyFill="1" applyBorder="1" applyAlignment="1">
      <alignment vertical="top" shrinkToFit="1"/>
    </xf>
    <xf numFmtId="4" fontId="8" fillId="3" borderId="8" xfId="0" applyNumberFormat="1" applyFont="1" applyFill="1" applyBorder="1" applyAlignment="1">
      <alignment vertical="top" shrinkToFit="1"/>
    </xf>
    <xf numFmtId="4" fontId="8" fillId="3" borderId="19" xfId="0" applyNumberFormat="1" applyFont="1" applyFill="1" applyBorder="1" applyAlignment="1">
      <alignment vertical="top" shrinkToFit="1"/>
    </xf>
    <xf numFmtId="0" fontId="17" fillId="0" borderId="27" xfId="0" applyFont="1" applyBorder="1" applyAlignment="1">
      <alignment vertical="top"/>
    </xf>
    <xf numFmtId="49" fontId="17" fillId="0" borderId="28" xfId="0" applyNumberFormat="1" applyFont="1" applyBorder="1" applyAlignment="1">
      <alignment vertical="top"/>
    </xf>
    <xf numFmtId="0" fontId="17" fillId="0" borderId="28" xfId="0" applyFont="1" applyBorder="1" applyAlignment="1">
      <alignment horizontal="center" vertical="top" shrinkToFit="1"/>
    </xf>
    <xf numFmtId="165" fontId="17" fillId="0" borderId="28" xfId="0" applyNumberFormat="1" applyFont="1" applyBorder="1" applyAlignment="1">
      <alignment vertical="top" shrinkToFit="1"/>
    </xf>
    <xf numFmtId="4" fontId="17" fillId="4" borderId="28" xfId="0" applyNumberFormat="1" applyFont="1" applyFill="1" applyBorder="1" applyAlignment="1" applyProtection="1">
      <alignment vertical="top" shrinkToFit="1"/>
      <protection locked="0"/>
    </xf>
    <xf numFmtId="4" fontId="17" fillId="0" borderId="28" xfId="0" applyNumberFormat="1" applyFont="1" applyBorder="1" applyAlignment="1">
      <alignment vertical="top" shrinkToFit="1"/>
    </xf>
    <xf numFmtId="4" fontId="17" fillId="0" borderId="29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8" fillId="3" borderId="8" xfId="0" applyNumberFormat="1" applyFont="1" applyFill="1" applyBorder="1" applyAlignment="1">
      <alignment horizontal="left" vertical="top" wrapText="1"/>
    </xf>
    <xf numFmtId="49" fontId="17" fillId="0" borderId="2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7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center" wrapText="1"/>
    </xf>
    <xf numFmtId="4" fontId="8" fillId="0" borderId="8" xfId="0" applyNumberFormat="1" applyFon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4" fontId="0" fillId="3" borderId="17" xfId="0" applyNumberFormat="1" applyFill="1" applyBorder="1" applyAlignment="1">
      <alignment vertical="center"/>
    </xf>
    <xf numFmtId="4" fontId="0" fillId="3" borderId="8" xfId="0" applyNumberFormat="1" applyFill="1" applyBorder="1" applyAlignment="1">
      <alignment vertical="center"/>
    </xf>
    <xf numFmtId="4" fontId="0" fillId="3" borderId="19" xfId="0" applyNumberFormat="1" applyFill="1" applyBorder="1" applyAlignment="1">
      <alignment vertical="center"/>
    </xf>
    <xf numFmtId="0" fontId="8" fillId="4" borderId="13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9" xfId="0" applyBorder="1" applyAlignment="1">
      <alignment horizontal="right" indent="1"/>
    </xf>
    <xf numFmtId="4" fontId="13" fillId="0" borderId="17" xfId="0" applyNumberFormat="1" applyFont="1" applyBorder="1" applyAlignment="1">
      <alignment horizontal="right" vertical="center" indent="1"/>
    </xf>
    <xf numFmtId="4" fontId="13" fillId="0" borderId="11" xfId="0" applyNumberFormat="1" applyFont="1" applyBorder="1" applyAlignment="1">
      <alignment horizontal="right" vertical="center" inden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 indent="1"/>
    </xf>
    <xf numFmtId="49" fontId="6" fillId="3" borderId="13" xfId="0" applyNumberFormat="1" applyFont="1" applyFill="1" applyBorder="1" applyAlignment="1">
      <alignment horizontal="left" vertical="center" wrapText="1"/>
    </xf>
    <xf numFmtId="0" fontId="0" fillId="3" borderId="13" xfId="0" applyFill="1" applyBorder="1" applyAlignment="1">
      <alignment wrapText="1"/>
    </xf>
    <xf numFmtId="0" fontId="0" fillId="3" borderId="14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1" fillId="0" borderId="17" xfId="0" applyNumberFormat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2" fontId="12" fillId="3" borderId="25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 indent="1"/>
    </xf>
    <xf numFmtId="4" fontId="11" fillId="0" borderId="19" xfId="0" applyNumberFormat="1" applyFont="1" applyBorder="1" applyAlignment="1">
      <alignment horizontal="right" vertical="center" indent="1"/>
    </xf>
    <xf numFmtId="0" fontId="0" fillId="0" borderId="13" xfId="0" applyBorder="1" applyAlignment="1">
      <alignment horizontal="center" wrapText="1"/>
    </xf>
    <xf numFmtId="4" fontId="11" fillId="0" borderId="17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11" xfId="0" applyNumberFormat="1" applyFont="1" applyBorder="1" applyAlignment="1">
      <alignment horizontal="right" vertical="center" indent="1"/>
    </xf>
    <xf numFmtId="4" fontId="12" fillId="3" borderId="25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19" xfId="0" applyNumberFormat="1" applyBorder="1" applyAlignment="1">
      <alignment vertical="center" shrinkToFit="1"/>
    </xf>
    <xf numFmtId="0" fontId="17" fillId="0" borderId="13" xfId="0" applyNumberFormat="1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vertical="top" wrapText="1"/>
    </xf>
    <xf numFmtId="0" fontId="19" fillId="0" borderId="13" xfId="0" applyNumberFormat="1" applyFont="1" applyBorder="1" applyAlignment="1">
      <alignment horizontal="left" vertical="top" wrapText="1"/>
    </xf>
    <xf numFmtId="0" fontId="19" fillId="0" borderId="13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9" xfId="0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77" t="s">
        <v>39</v>
      </c>
      <c r="B2" s="177"/>
      <c r="C2" s="177"/>
      <c r="D2" s="177"/>
      <c r="E2" s="177"/>
      <c r="F2" s="177"/>
      <c r="G2" s="177"/>
    </row>
  </sheetData>
  <sheetProtection password="9231" sheet="1" formatRows="0"/>
  <mergeCells count="1">
    <mergeCell ref="A2:G2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3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190" t="s">
        <v>41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>
      <c r="A2" s="2"/>
      <c r="B2" s="76" t="s">
        <v>22</v>
      </c>
      <c r="C2" s="77"/>
      <c r="D2" s="78" t="s">
        <v>43</v>
      </c>
      <c r="E2" s="197" t="s">
        <v>44</v>
      </c>
      <c r="F2" s="198"/>
      <c r="G2" s="198"/>
      <c r="H2" s="198"/>
      <c r="I2" s="198"/>
      <c r="J2" s="199"/>
      <c r="O2" s="1"/>
    </row>
    <row r="3" spans="1:15" ht="27" hidden="1" customHeight="1">
      <c r="A3" s="2"/>
      <c r="B3" s="79"/>
      <c r="C3" s="77"/>
      <c r="D3" s="80"/>
      <c r="E3" s="200"/>
      <c r="F3" s="201"/>
      <c r="G3" s="201"/>
      <c r="H3" s="201"/>
      <c r="I3" s="201"/>
      <c r="J3" s="202"/>
    </row>
    <row r="4" spans="1:15" ht="23.25" customHeight="1">
      <c r="A4" s="2"/>
      <c r="B4" s="81"/>
      <c r="C4" s="82"/>
      <c r="D4" s="83"/>
      <c r="E4" s="205"/>
      <c r="F4" s="205"/>
      <c r="G4" s="205"/>
      <c r="H4" s="205"/>
      <c r="I4" s="205"/>
      <c r="J4" s="206"/>
    </row>
    <row r="5" spans="1:15" ht="24" customHeight="1">
      <c r="A5" s="2"/>
      <c r="B5" s="31" t="s">
        <v>42</v>
      </c>
      <c r="D5" s="209"/>
      <c r="E5" s="210"/>
      <c r="F5" s="210"/>
      <c r="G5" s="210"/>
      <c r="H5" s="18" t="s">
        <v>40</v>
      </c>
      <c r="I5" s="22"/>
      <c r="J5" s="8"/>
    </row>
    <row r="6" spans="1:15" ht="15.75" customHeight="1">
      <c r="A6" s="2"/>
      <c r="B6" s="28"/>
      <c r="C6" s="55"/>
      <c r="D6" s="211"/>
      <c r="E6" s="212"/>
      <c r="F6" s="212"/>
      <c r="G6" s="212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213"/>
      <c r="F7" s="214"/>
      <c r="G7" s="214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85"/>
      <c r="E11" s="185"/>
      <c r="F11" s="185"/>
      <c r="G11" s="185"/>
      <c r="H11" s="18" t="s">
        <v>40</v>
      </c>
      <c r="I11" s="84"/>
      <c r="J11" s="8"/>
    </row>
    <row r="12" spans="1:15" ht="15.75" customHeight="1">
      <c r="A12" s="2"/>
      <c r="B12" s="28"/>
      <c r="C12" s="55"/>
      <c r="D12" s="204"/>
      <c r="E12" s="204"/>
      <c r="F12" s="204"/>
      <c r="G12" s="204"/>
      <c r="H12" s="18" t="s">
        <v>34</v>
      </c>
      <c r="I12" s="84"/>
      <c r="J12" s="8"/>
    </row>
    <row r="13" spans="1:15" ht="15.75" customHeight="1">
      <c r="A13" s="2"/>
      <c r="B13" s="29"/>
      <c r="C13" s="56"/>
      <c r="D13" s="85"/>
      <c r="E13" s="207"/>
      <c r="F13" s="208"/>
      <c r="G13" s="208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03"/>
      <c r="F15" s="203"/>
      <c r="G15" s="186"/>
      <c r="H15" s="186"/>
      <c r="I15" s="186" t="s">
        <v>29</v>
      </c>
      <c r="J15" s="187"/>
    </row>
    <row r="16" spans="1:15" ht="23.25" customHeight="1">
      <c r="A16" s="138" t="s">
        <v>24</v>
      </c>
      <c r="B16" s="38" t="s">
        <v>24</v>
      </c>
      <c r="C16" s="62"/>
      <c r="D16" s="63"/>
      <c r="E16" s="188"/>
      <c r="F16" s="196"/>
      <c r="G16" s="188"/>
      <c r="H16" s="196"/>
      <c r="I16" s="188">
        <f>SUMIF(F57:F69,A16,I57:I69)+SUMIF(F57:F69,"PSU",I57:I69)</f>
        <v>0</v>
      </c>
      <c r="J16" s="189"/>
    </row>
    <row r="17" spans="1:10" ht="23.25" customHeight="1">
      <c r="A17" s="138" t="s">
        <v>25</v>
      </c>
      <c r="B17" s="38" t="s">
        <v>25</v>
      </c>
      <c r="C17" s="62"/>
      <c r="D17" s="63"/>
      <c r="E17" s="188"/>
      <c r="F17" s="196"/>
      <c r="G17" s="188"/>
      <c r="H17" s="196"/>
      <c r="I17" s="188">
        <f>SUMIF(F57:F69,A17,I57:I69)</f>
        <v>0</v>
      </c>
      <c r="J17" s="189"/>
    </row>
    <row r="18" spans="1:10" ht="23.25" customHeight="1">
      <c r="A18" s="138" t="s">
        <v>26</v>
      </c>
      <c r="B18" s="38" t="s">
        <v>26</v>
      </c>
      <c r="C18" s="62"/>
      <c r="D18" s="63"/>
      <c r="E18" s="188"/>
      <c r="F18" s="196"/>
      <c r="G18" s="188"/>
      <c r="H18" s="196"/>
      <c r="I18" s="188">
        <f>SUMIF(F57:F69,A18,I57:I69)</f>
        <v>0</v>
      </c>
      <c r="J18" s="189"/>
    </row>
    <row r="19" spans="1:10" ht="23.25" customHeight="1">
      <c r="A19" s="138" t="s">
        <v>86</v>
      </c>
      <c r="B19" s="38" t="s">
        <v>27</v>
      </c>
      <c r="C19" s="62"/>
      <c r="D19" s="63"/>
      <c r="E19" s="188"/>
      <c r="F19" s="196"/>
      <c r="G19" s="188"/>
      <c r="H19" s="196"/>
      <c r="I19" s="188">
        <f>SUMIF(F57:F69,A19,I57:I69)</f>
        <v>0</v>
      </c>
      <c r="J19" s="189"/>
    </row>
    <row r="20" spans="1:10" ht="23.25" customHeight="1">
      <c r="A20" s="138" t="s">
        <v>87</v>
      </c>
      <c r="B20" s="38" t="s">
        <v>28</v>
      </c>
      <c r="C20" s="62"/>
      <c r="D20" s="63"/>
      <c r="E20" s="188"/>
      <c r="F20" s="196"/>
      <c r="G20" s="188"/>
      <c r="H20" s="196"/>
      <c r="I20" s="188">
        <f>SUMIF(F57:F69,A20,I57:I69)</f>
        <v>0</v>
      </c>
      <c r="J20" s="189"/>
    </row>
    <row r="21" spans="1:10" ht="23.25" customHeight="1">
      <c r="A21" s="2"/>
      <c r="B21" s="48" t="s">
        <v>29</v>
      </c>
      <c r="C21" s="64"/>
      <c r="D21" s="65"/>
      <c r="E21" s="222"/>
      <c r="F21" s="223"/>
      <c r="G21" s="222"/>
      <c r="H21" s="223"/>
      <c r="I21" s="222">
        <f>SUM(I16:J20)</f>
        <v>0</v>
      </c>
      <c r="J21" s="227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 ca="1"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5">
        <f ca="1">ZakladDPHSniVypocet</f>
        <v>0</v>
      </c>
      <c r="H23" s="216"/>
      <c r="I23" s="216"/>
      <c r="J23" s="40" t="str">
        <f t="shared" ref="J23:J28" ca="1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 ca="1">SazbaDPH1</f>
        <v>15</v>
      </c>
      <c r="F24" s="39" t="s">
        <v>0</v>
      </c>
      <c r="G24" s="225">
        <f>A23</f>
        <v>0</v>
      </c>
      <c r="H24" s="226"/>
      <c r="I24" s="226"/>
      <c r="J24" s="40" t="str">
        <f t="shared" ca="1" si="0"/>
        <v>CZK</v>
      </c>
    </row>
    <row r="25" spans="1:10" ht="23.25" customHeight="1">
      <c r="A25" s="2">
        <f ca="1"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5">
        <f ca="1">ZakladDPHZaklVypocet</f>
        <v>0</v>
      </c>
      <c r="H25" s="216"/>
      <c r="I25" s="216"/>
      <c r="J25" s="40" t="str">
        <f t="shared" ca="1" si="0"/>
        <v>CZK</v>
      </c>
    </row>
    <row r="26" spans="1:10" ht="23.25" customHeight="1">
      <c r="A26" s="2">
        <f ca="1">(A25-INT(A25))*100</f>
        <v>0</v>
      </c>
      <c r="B26" s="32" t="s">
        <v>15</v>
      </c>
      <c r="C26" s="68"/>
      <c r="D26" s="54"/>
      <c r="E26" s="69">
        <f ca="1">SazbaDPH2</f>
        <v>21</v>
      </c>
      <c r="F26" s="30" t="s">
        <v>0</v>
      </c>
      <c r="G26" s="193">
        <f ca="1">A25</f>
        <v>0</v>
      </c>
      <c r="H26" s="194"/>
      <c r="I26" s="194"/>
      <c r="J26" s="37" t="str">
        <f t="shared" ca="1" si="0"/>
        <v>CZK</v>
      </c>
    </row>
    <row r="27" spans="1:10" ht="23.25" customHeight="1" thickBot="1">
      <c r="A27" s="2">
        <f ca="1">ZakladDPHSni+DPHSni+ZakladDPHZakl+DPHZakl</f>
        <v>0</v>
      </c>
      <c r="B27" s="31" t="s">
        <v>4</v>
      </c>
      <c r="C27" s="70"/>
      <c r="D27" s="71"/>
      <c r="E27" s="70"/>
      <c r="F27" s="16"/>
      <c r="G27" s="195">
        <f ca="1">CenaCelkem-(ZakladDPHSni+DPHSni+ZakladDPHZakl+DPHZakl)</f>
        <v>0</v>
      </c>
      <c r="H27" s="195"/>
      <c r="I27" s="195"/>
      <c r="J27" s="41" t="str">
        <f t="shared" ca="1" si="0"/>
        <v>CZK</v>
      </c>
    </row>
    <row r="28" spans="1:10" ht="27.75" hidden="1" customHeight="1" thickBot="1">
      <c r="A28" s="2"/>
      <c r="B28" s="111" t="s">
        <v>23</v>
      </c>
      <c r="C28" s="112"/>
      <c r="D28" s="112"/>
      <c r="E28" s="113"/>
      <c r="F28" s="114"/>
      <c r="G28" s="217">
        <f ca="1">ZakladDPHSniVypocet+ZakladDPHZaklVypocet</f>
        <v>0</v>
      </c>
      <c r="H28" s="217"/>
      <c r="I28" s="217"/>
      <c r="J28" s="115" t="str">
        <f t="shared" ca="1" si="0"/>
        <v>CZK</v>
      </c>
    </row>
    <row r="29" spans="1:10" ht="27.75" customHeight="1" thickBot="1">
      <c r="A29" s="2">
        <f>(A27-INT(A27))*100</f>
        <v>0</v>
      </c>
      <c r="B29" s="111" t="s">
        <v>35</v>
      </c>
      <c r="C29" s="116"/>
      <c r="D29" s="116"/>
      <c r="E29" s="116"/>
      <c r="F29" s="117"/>
      <c r="G29" s="228">
        <f>A27</f>
        <v>0</v>
      </c>
      <c r="H29" s="228"/>
      <c r="I29" s="228"/>
      <c r="J29" s="118" t="s">
        <v>54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18"/>
      <c r="E34" s="219"/>
      <c r="G34" s="220"/>
      <c r="H34" s="221"/>
      <c r="I34" s="221"/>
      <c r="J34" s="25"/>
    </row>
    <row r="35" spans="1:10" ht="12.75" customHeight="1">
      <c r="A35" s="2"/>
      <c r="B35" s="2"/>
      <c r="D35" s="224" t="s">
        <v>2</v>
      </c>
      <c r="E35" s="224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>
      <c r="A39" s="87">
        <v>1</v>
      </c>
      <c r="B39" s="97" t="s">
        <v>45</v>
      </c>
      <c r="C39" s="181"/>
      <c r="D39" s="181"/>
      <c r="E39" s="181"/>
      <c r="F39" s="98">
        <f ca="1">'1 01 Pol'!AE147+'2 01 Pol'!AE36</f>
        <v>0</v>
      </c>
      <c r="G39" s="99">
        <f ca="1">'1 01 Pol'!AF147+'2 01 Pol'!AF36</f>
        <v>0</v>
      </c>
      <c r="H39" s="100">
        <f t="shared" ref="H39:H44" ca="1" si="1">(F39*SazbaDPH1/100)+(G39*SazbaDPH2/100)</f>
        <v>0</v>
      </c>
      <c r="I39" s="100">
        <f>F39+G39+H39</f>
        <v>0</v>
      </c>
      <c r="J39" s="101" t="str">
        <f ca="1">IF(CenaCelkemVypocet=0,"",I39/CenaCelkemVypocet*100)</f>
        <v/>
      </c>
    </row>
    <row r="40" spans="1:10" ht="25.5" customHeight="1">
      <c r="A40" s="87">
        <v>2</v>
      </c>
      <c r="B40" s="102"/>
      <c r="C40" s="180" t="s">
        <v>46</v>
      </c>
      <c r="D40" s="180"/>
      <c r="E40" s="180"/>
      <c r="F40" s="103"/>
      <c r="G40" s="104"/>
      <c r="H40" s="104">
        <f t="shared" ca="1" si="1"/>
        <v>0</v>
      </c>
      <c r="I40" s="104"/>
      <c r="J40" s="105"/>
    </row>
    <row r="41" spans="1:10" ht="25.5" customHeight="1">
      <c r="A41" s="87">
        <v>2</v>
      </c>
      <c r="B41" s="102" t="s">
        <v>47</v>
      </c>
      <c r="C41" s="180" t="s">
        <v>48</v>
      </c>
      <c r="D41" s="180"/>
      <c r="E41" s="180"/>
      <c r="F41" s="103">
        <f ca="1">'1 01 Pol'!AE147</f>
        <v>0</v>
      </c>
      <c r="G41" s="104">
        <f ca="1">'1 01 Pol'!AF147</f>
        <v>0</v>
      </c>
      <c r="H41" s="104">
        <f t="shared" ca="1" si="1"/>
        <v>0</v>
      </c>
      <c r="I41" s="104">
        <f>F41+G41+H41</f>
        <v>0</v>
      </c>
      <c r="J41" s="105" t="str">
        <f ca="1">IF(CenaCelkemVypocet=0,"",I41/CenaCelkemVypocet*100)</f>
        <v/>
      </c>
    </row>
    <row r="42" spans="1:10" ht="25.5" customHeight="1">
      <c r="A42" s="87">
        <v>3</v>
      </c>
      <c r="B42" s="106" t="s">
        <v>49</v>
      </c>
      <c r="C42" s="181" t="s">
        <v>50</v>
      </c>
      <c r="D42" s="181"/>
      <c r="E42" s="181"/>
      <c r="F42" s="107">
        <f ca="1">'1 01 Pol'!AE147</f>
        <v>0</v>
      </c>
      <c r="G42" s="100">
        <f ca="1">'1 01 Pol'!AF147</f>
        <v>0</v>
      </c>
      <c r="H42" s="100">
        <f t="shared" ca="1" si="1"/>
        <v>0</v>
      </c>
      <c r="I42" s="100">
        <f>F42+G42+H42</f>
        <v>0</v>
      </c>
      <c r="J42" s="101" t="str">
        <f ca="1">IF(CenaCelkemVypocet=0,"",I42/CenaCelkemVypocet*100)</f>
        <v/>
      </c>
    </row>
    <row r="43" spans="1:10" ht="25.5" customHeight="1">
      <c r="A43" s="87">
        <v>2</v>
      </c>
      <c r="B43" s="102" t="s">
        <v>51</v>
      </c>
      <c r="C43" s="180" t="s">
        <v>52</v>
      </c>
      <c r="D43" s="180"/>
      <c r="E43" s="180"/>
      <c r="F43" s="103">
        <f ca="1">'2 01 Pol'!AE36</f>
        <v>0</v>
      </c>
      <c r="G43" s="104">
        <f ca="1">'2 01 Pol'!AF36</f>
        <v>0</v>
      </c>
      <c r="H43" s="104">
        <f t="shared" ca="1" si="1"/>
        <v>0</v>
      </c>
      <c r="I43" s="104">
        <f>F43+G43+H43</f>
        <v>0</v>
      </c>
      <c r="J43" s="105" t="str">
        <f ca="1">IF(CenaCelkemVypocet=0,"",I43/CenaCelkemVypocet*100)</f>
        <v/>
      </c>
    </row>
    <row r="44" spans="1:10" ht="25.5" customHeight="1">
      <c r="A44" s="87">
        <v>3</v>
      </c>
      <c r="B44" s="106" t="s">
        <v>49</v>
      </c>
      <c r="C44" s="181" t="s">
        <v>50</v>
      </c>
      <c r="D44" s="181"/>
      <c r="E44" s="181"/>
      <c r="F44" s="107">
        <f ca="1">'2 01 Pol'!AE36</f>
        <v>0</v>
      </c>
      <c r="G44" s="100">
        <f ca="1">'2 01 Pol'!AF36</f>
        <v>0</v>
      </c>
      <c r="H44" s="100">
        <f t="shared" ca="1" si="1"/>
        <v>0</v>
      </c>
      <c r="I44" s="100">
        <f>F44+G44+H44</f>
        <v>0</v>
      </c>
      <c r="J44" s="101" t="str">
        <f ca="1">IF(CenaCelkemVypocet=0,"",I44/CenaCelkemVypocet*100)</f>
        <v/>
      </c>
    </row>
    <row r="45" spans="1:10" ht="25.5" customHeight="1">
      <c r="A45" s="87"/>
      <c r="B45" s="182" t="s">
        <v>53</v>
      </c>
      <c r="C45" s="183"/>
      <c r="D45" s="183"/>
      <c r="E45" s="184"/>
      <c r="F45" s="108">
        <f>SUMIF(A39:A44,"=1",F39:F44)</f>
        <v>0</v>
      </c>
      <c r="G45" s="109">
        <f>SUMIF(A39:A44,"=1",G39:G44)</f>
        <v>0</v>
      </c>
      <c r="H45" s="109">
        <f>SUMIF(A39:A44,"=1",H39:H44)</f>
        <v>0</v>
      </c>
      <c r="I45" s="109">
        <f>SUMIF(A39:A44,"=1",I39:I44)</f>
        <v>0</v>
      </c>
      <c r="J45" s="110">
        <f>SUMIF(A39:A44,"=1",J39:J44)</f>
        <v>0</v>
      </c>
    </row>
    <row r="47" spans="1:10">
      <c r="A47" t="s">
        <v>55</v>
      </c>
      <c r="B47" t="s">
        <v>56</v>
      </c>
    </row>
    <row r="48" spans="1:10">
      <c r="A48" t="s">
        <v>57</v>
      </c>
      <c r="B48" t="s">
        <v>58</v>
      </c>
    </row>
    <row r="49" spans="1:10">
      <c r="A49" t="s">
        <v>59</v>
      </c>
      <c r="B49" t="s">
        <v>60</v>
      </c>
    </row>
    <row r="50" spans="1:10">
      <c r="A50" t="s">
        <v>57</v>
      </c>
      <c r="B50" t="s">
        <v>61</v>
      </c>
    </row>
    <row r="51" spans="1:10">
      <c r="A51" t="s">
        <v>59</v>
      </c>
      <c r="B51" t="s">
        <v>60</v>
      </c>
    </row>
    <row r="54" spans="1:10" ht="15.75">
      <c r="B54" s="119" t="s">
        <v>62</v>
      </c>
    </row>
    <row r="56" spans="1:10" ht="25.5" customHeight="1">
      <c r="A56" s="121"/>
      <c r="B56" s="124" t="s">
        <v>17</v>
      </c>
      <c r="C56" s="124" t="s">
        <v>5</v>
      </c>
      <c r="D56" s="125"/>
      <c r="E56" s="125"/>
      <c r="F56" s="126" t="s">
        <v>63</v>
      </c>
      <c r="G56" s="126"/>
      <c r="H56" s="126"/>
      <c r="I56" s="126" t="s">
        <v>29</v>
      </c>
      <c r="J56" s="126" t="s">
        <v>0</v>
      </c>
    </row>
    <row r="57" spans="1:10" ht="36.75" customHeight="1">
      <c r="A57" s="122"/>
      <c r="B57" s="127" t="s">
        <v>47</v>
      </c>
      <c r="C57" s="178" t="s">
        <v>64</v>
      </c>
      <c r="D57" s="179"/>
      <c r="E57" s="179"/>
      <c r="F57" s="134" t="s">
        <v>24</v>
      </c>
      <c r="G57" s="135"/>
      <c r="H57" s="135"/>
      <c r="I57" s="135">
        <f ca="1">'1 01 Pol'!G8</f>
        <v>0</v>
      </c>
      <c r="J57" s="131" t="str">
        <f>IF(I70=0,"",I57/I70*100)</f>
        <v/>
      </c>
    </row>
    <row r="58" spans="1:10" ht="36.75" customHeight="1">
      <c r="A58" s="122"/>
      <c r="B58" s="127" t="s">
        <v>65</v>
      </c>
      <c r="C58" s="178" t="s">
        <v>66</v>
      </c>
      <c r="D58" s="179"/>
      <c r="E58" s="179"/>
      <c r="F58" s="134" t="s">
        <v>24</v>
      </c>
      <c r="G58" s="135"/>
      <c r="H58" s="135"/>
      <c r="I58" s="135">
        <f ca="1">'1 01 Pol'!G45</f>
        <v>0</v>
      </c>
      <c r="J58" s="131" t="str">
        <f>IF(I70=0,"",I58/I70*100)</f>
        <v/>
      </c>
    </row>
    <row r="59" spans="1:10" ht="36.75" customHeight="1">
      <c r="A59" s="122"/>
      <c r="B59" s="127" t="s">
        <v>67</v>
      </c>
      <c r="C59" s="178" t="s">
        <v>68</v>
      </c>
      <c r="D59" s="179"/>
      <c r="E59" s="179"/>
      <c r="F59" s="134" t="s">
        <v>24</v>
      </c>
      <c r="G59" s="135"/>
      <c r="H59" s="135"/>
      <c r="I59" s="135">
        <f ca="1">'1 01 Pol'!G69</f>
        <v>0</v>
      </c>
      <c r="J59" s="131" t="str">
        <f>IF(I70=0,"",I59/I70*100)</f>
        <v/>
      </c>
    </row>
    <row r="60" spans="1:10" ht="36.75" customHeight="1">
      <c r="A60" s="122"/>
      <c r="B60" s="127" t="s">
        <v>69</v>
      </c>
      <c r="C60" s="178" t="s">
        <v>70</v>
      </c>
      <c r="D60" s="179"/>
      <c r="E60" s="179"/>
      <c r="F60" s="134" t="s">
        <v>24</v>
      </c>
      <c r="G60" s="135"/>
      <c r="H60" s="135"/>
      <c r="I60" s="135">
        <f ca="1">'1 01 Pol'!G73</f>
        <v>0</v>
      </c>
      <c r="J60" s="131" t="str">
        <f>IF(I70=0,"",I60/I70*100)</f>
        <v/>
      </c>
    </row>
    <row r="61" spans="1:10" ht="36.75" customHeight="1">
      <c r="A61" s="122"/>
      <c r="B61" s="127" t="s">
        <v>71</v>
      </c>
      <c r="C61" s="178" t="s">
        <v>72</v>
      </c>
      <c r="D61" s="179"/>
      <c r="E61" s="179"/>
      <c r="F61" s="134" t="s">
        <v>24</v>
      </c>
      <c r="G61" s="135"/>
      <c r="H61" s="135"/>
      <c r="I61" s="135">
        <f ca="1">'1 01 Pol'!G78</f>
        <v>0</v>
      </c>
      <c r="J61" s="131" t="str">
        <f>IF(I70=0,"",I61/I70*100)</f>
        <v/>
      </c>
    </row>
    <row r="62" spans="1:10" ht="36.75" customHeight="1">
      <c r="A62" s="122"/>
      <c r="B62" s="127" t="s">
        <v>73</v>
      </c>
      <c r="C62" s="178" t="s">
        <v>74</v>
      </c>
      <c r="D62" s="179"/>
      <c r="E62" s="179"/>
      <c r="F62" s="134" t="s">
        <v>24</v>
      </c>
      <c r="G62" s="135"/>
      <c r="H62" s="135"/>
      <c r="I62" s="135">
        <f ca="1">'1 01 Pol'!G105</f>
        <v>0</v>
      </c>
      <c r="J62" s="131" t="str">
        <f>IF(I70=0,"",I62/I70*100)</f>
        <v/>
      </c>
    </row>
    <row r="63" spans="1:10" ht="36.75" customHeight="1">
      <c r="A63" s="122"/>
      <c r="B63" s="127" t="s">
        <v>75</v>
      </c>
      <c r="C63" s="178" t="s">
        <v>76</v>
      </c>
      <c r="D63" s="179"/>
      <c r="E63" s="179"/>
      <c r="F63" s="134" t="s">
        <v>24</v>
      </c>
      <c r="G63" s="135"/>
      <c r="H63" s="135"/>
      <c r="I63" s="135">
        <f ca="1">'1 01 Pol'!G107</f>
        <v>0</v>
      </c>
      <c r="J63" s="131" t="str">
        <f>IF(I70=0,"",I63/I70*100)</f>
        <v/>
      </c>
    </row>
    <row r="64" spans="1:10" ht="36.75" customHeight="1">
      <c r="A64" s="122"/>
      <c r="B64" s="127" t="s">
        <v>77</v>
      </c>
      <c r="C64" s="178" t="s">
        <v>78</v>
      </c>
      <c r="D64" s="179"/>
      <c r="E64" s="179"/>
      <c r="F64" s="134" t="s">
        <v>25</v>
      </c>
      <c r="G64" s="135"/>
      <c r="H64" s="135"/>
      <c r="I64" s="135">
        <f ca="1">'1 01 Pol'!G110</f>
        <v>0</v>
      </c>
      <c r="J64" s="131" t="str">
        <f>IF(I70=0,"",I64/I70*100)</f>
        <v/>
      </c>
    </row>
    <row r="65" spans="1:10" ht="36.75" customHeight="1">
      <c r="A65" s="122"/>
      <c r="B65" s="127" t="s">
        <v>79</v>
      </c>
      <c r="C65" s="178" t="s">
        <v>80</v>
      </c>
      <c r="D65" s="179"/>
      <c r="E65" s="179"/>
      <c r="F65" s="134" t="s">
        <v>25</v>
      </c>
      <c r="G65" s="135"/>
      <c r="H65" s="135"/>
      <c r="I65" s="135">
        <f ca="1">'1 01 Pol'!G116</f>
        <v>0</v>
      </c>
      <c r="J65" s="131" t="str">
        <f>IF(I70=0,"",I65/I70*100)</f>
        <v/>
      </c>
    </row>
    <row r="66" spans="1:10" ht="36.75" customHeight="1">
      <c r="A66" s="122"/>
      <c r="B66" s="127" t="s">
        <v>81</v>
      </c>
      <c r="C66" s="178" t="s">
        <v>82</v>
      </c>
      <c r="D66" s="179"/>
      <c r="E66" s="179"/>
      <c r="F66" s="134" t="s">
        <v>26</v>
      </c>
      <c r="G66" s="135"/>
      <c r="H66" s="135"/>
      <c r="I66" s="135">
        <f ca="1">'1 01 Pol'!G119</f>
        <v>0</v>
      </c>
      <c r="J66" s="131" t="str">
        <f>IF(I70=0,"",I66/I70*100)</f>
        <v/>
      </c>
    </row>
    <row r="67" spans="1:10" ht="36.75" customHeight="1">
      <c r="A67" s="122"/>
      <c r="B67" s="127" t="s">
        <v>83</v>
      </c>
      <c r="C67" s="178" t="s">
        <v>84</v>
      </c>
      <c r="D67" s="179"/>
      <c r="E67" s="179"/>
      <c r="F67" s="134" t="s">
        <v>85</v>
      </c>
      <c r="G67" s="135"/>
      <c r="H67" s="135"/>
      <c r="I67" s="135">
        <f ca="1">'1 01 Pol'!G135</f>
        <v>0</v>
      </c>
      <c r="J67" s="131" t="str">
        <f>IF(I70=0,"",I67/I70*100)</f>
        <v/>
      </c>
    </row>
    <row r="68" spans="1:10" ht="36.75" customHeight="1">
      <c r="A68" s="122"/>
      <c r="B68" s="127" t="s">
        <v>86</v>
      </c>
      <c r="C68" s="178" t="s">
        <v>27</v>
      </c>
      <c r="D68" s="179"/>
      <c r="E68" s="179"/>
      <c r="F68" s="134" t="s">
        <v>86</v>
      </c>
      <c r="G68" s="135"/>
      <c r="H68" s="135"/>
      <c r="I68" s="135">
        <f ca="1">'2 01 Pol'!G8</f>
        <v>0</v>
      </c>
      <c r="J68" s="131" t="str">
        <f>IF(I70=0,"",I68/I70*100)</f>
        <v/>
      </c>
    </row>
    <row r="69" spans="1:10" ht="36.75" customHeight="1">
      <c r="A69" s="122"/>
      <c r="B69" s="127" t="s">
        <v>87</v>
      </c>
      <c r="C69" s="178" t="s">
        <v>28</v>
      </c>
      <c r="D69" s="179"/>
      <c r="E69" s="179"/>
      <c r="F69" s="134" t="s">
        <v>87</v>
      </c>
      <c r="G69" s="135"/>
      <c r="H69" s="135"/>
      <c r="I69" s="135">
        <f ca="1">'2 01 Pol'!G23</f>
        <v>0</v>
      </c>
      <c r="J69" s="131" t="str">
        <f>IF(I70=0,"",I69/I70*100)</f>
        <v/>
      </c>
    </row>
    <row r="70" spans="1:10" ht="25.5" customHeight="1">
      <c r="A70" s="123"/>
      <c r="B70" s="128" t="s">
        <v>1</v>
      </c>
      <c r="C70" s="129"/>
      <c r="D70" s="130"/>
      <c r="E70" s="130"/>
      <c r="F70" s="136"/>
      <c r="G70" s="137"/>
      <c r="H70" s="137"/>
      <c r="I70" s="137">
        <f>SUM(I57:I69)</f>
        <v>0</v>
      </c>
      <c r="J70" s="132">
        <f>SUM(J57:J69)</f>
        <v>0</v>
      </c>
    </row>
    <row r="71" spans="1:10">
      <c r="F71" s="86"/>
      <c r="G71" s="86"/>
      <c r="H71" s="86"/>
      <c r="I71" s="86"/>
      <c r="J71" s="133"/>
    </row>
    <row r="72" spans="1:10">
      <c r="F72" s="86"/>
      <c r="G72" s="86"/>
      <c r="H72" s="86"/>
      <c r="I72" s="86"/>
      <c r="J72" s="133"/>
    </row>
    <row r="73" spans="1:10">
      <c r="F73" s="86"/>
      <c r="G73" s="86"/>
      <c r="H73" s="86"/>
      <c r="I73" s="86"/>
      <c r="J73" s="133"/>
    </row>
  </sheetData>
  <sheetProtection password="9231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20:J20"/>
    <mergeCell ref="I21:J21"/>
    <mergeCell ref="G19:H19"/>
    <mergeCell ref="G20:H20"/>
    <mergeCell ref="G29:I29"/>
    <mergeCell ref="D6:G6"/>
    <mergeCell ref="E7:G7"/>
    <mergeCell ref="G25:I25"/>
    <mergeCell ref="I19:J19"/>
    <mergeCell ref="G28:I28"/>
    <mergeCell ref="D34:E34"/>
    <mergeCell ref="G34:I34"/>
    <mergeCell ref="E21:F21"/>
    <mergeCell ref="G21:H21"/>
    <mergeCell ref="G24:I24"/>
    <mergeCell ref="E3:J3"/>
    <mergeCell ref="E15:F15"/>
    <mergeCell ref="E17:F17"/>
    <mergeCell ref="D12:G12"/>
    <mergeCell ref="E4:J4"/>
    <mergeCell ref="G16:H16"/>
    <mergeCell ref="G17:H17"/>
    <mergeCell ref="E16:F16"/>
    <mergeCell ref="E13:G13"/>
    <mergeCell ref="D5:G5"/>
    <mergeCell ref="I15:J15"/>
    <mergeCell ref="I16:J16"/>
    <mergeCell ref="B1:J1"/>
    <mergeCell ref="G26:I26"/>
    <mergeCell ref="G27:I27"/>
    <mergeCell ref="G18:H18"/>
    <mergeCell ref="I17:J17"/>
    <mergeCell ref="I18:J18"/>
    <mergeCell ref="E18:F18"/>
    <mergeCell ref="E2:J2"/>
    <mergeCell ref="C39:E39"/>
    <mergeCell ref="C40:E40"/>
    <mergeCell ref="C41:E41"/>
    <mergeCell ref="C42:E42"/>
    <mergeCell ref="D11:G11"/>
    <mergeCell ref="G15:H15"/>
    <mergeCell ref="D35:E35"/>
    <mergeCell ref="G23:I23"/>
    <mergeCell ref="E19:F19"/>
    <mergeCell ref="E20:F20"/>
    <mergeCell ref="C58:E58"/>
    <mergeCell ref="C59:E59"/>
    <mergeCell ref="C60:E60"/>
    <mergeCell ref="C61:E61"/>
    <mergeCell ref="C43:E43"/>
    <mergeCell ref="C44:E44"/>
    <mergeCell ref="B45:E45"/>
    <mergeCell ref="C57:E57"/>
    <mergeCell ref="C66:E66"/>
    <mergeCell ref="C67:E67"/>
    <mergeCell ref="C68:E68"/>
    <mergeCell ref="C69:E69"/>
    <mergeCell ref="C62:E62"/>
    <mergeCell ref="C63:E63"/>
    <mergeCell ref="C64:E64"/>
    <mergeCell ref="C65:E6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29" t="s">
        <v>6</v>
      </c>
      <c r="B1" s="229"/>
      <c r="C1" s="230"/>
      <c r="D1" s="229"/>
      <c r="E1" s="229"/>
      <c r="F1" s="229"/>
      <c r="G1" s="229"/>
    </row>
    <row r="2" spans="1:7" ht="24.95" customHeight="1">
      <c r="A2" s="50" t="s">
        <v>7</v>
      </c>
      <c r="B2" s="49"/>
      <c r="C2" s="231"/>
      <c r="D2" s="231"/>
      <c r="E2" s="231"/>
      <c r="F2" s="231"/>
      <c r="G2" s="232"/>
    </row>
    <row r="3" spans="1:7" ht="24.95" customHeight="1">
      <c r="A3" s="50" t="s">
        <v>8</v>
      </c>
      <c r="B3" s="49"/>
      <c r="C3" s="231"/>
      <c r="D3" s="231"/>
      <c r="E3" s="231"/>
      <c r="F3" s="231"/>
      <c r="G3" s="232"/>
    </row>
    <row r="4" spans="1:7" ht="24.95" customHeight="1">
      <c r="A4" s="50" t="s">
        <v>9</v>
      </c>
      <c r="B4" s="49"/>
      <c r="C4" s="231"/>
      <c r="D4" s="231"/>
      <c r="E4" s="231"/>
      <c r="F4" s="231"/>
      <c r="G4" s="232"/>
    </row>
    <row r="5" spans="1:7">
      <c r="B5" s="4"/>
      <c r="C5" s="5"/>
      <c r="D5" s="6"/>
    </row>
  </sheetData>
  <sheetProtection password="9231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7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37" t="s">
        <v>88</v>
      </c>
      <c r="B1" s="237"/>
      <c r="C1" s="237"/>
      <c r="D1" s="237"/>
      <c r="E1" s="237"/>
      <c r="F1" s="237"/>
      <c r="G1" s="237"/>
      <c r="AG1" t="s">
        <v>89</v>
      </c>
    </row>
    <row r="2" spans="1:60" ht="24.95" customHeight="1">
      <c r="A2" s="139" t="s">
        <v>7</v>
      </c>
      <c r="B2" s="49" t="s">
        <v>43</v>
      </c>
      <c r="C2" s="238" t="s">
        <v>44</v>
      </c>
      <c r="D2" s="239"/>
      <c r="E2" s="239"/>
      <c r="F2" s="239"/>
      <c r="G2" s="240"/>
      <c r="AG2" t="s">
        <v>90</v>
      </c>
    </row>
    <row r="3" spans="1:60" ht="24.95" customHeight="1">
      <c r="A3" s="139" t="s">
        <v>8</v>
      </c>
      <c r="B3" s="49" t="s">
        <v>47</v>
      </c>
      <c r="C3" s="238" t="s">
        <v>48</v>
      </c>
      <c r="D3" s="239"/>
      <c r="E3" s="239"/>
      <c r="F3" s="239"/>
      <c r="G3" s="240"/>
      <c r="AC3" s="120" t="s">
        <v>90</v>
      </c>
      <c r="AG3" t="s">
        <v>91</v>
      </c>
    </row>
    <row r="4" spans="1:60" ht="24.95" customHeight="1">
      <c r="A4" s="140" t="s">
        <v>9</v>
      </c>
      <c r="B4" s="141" t="s">
        <v>49</v>
      </c>
      <c r="C4" s="241" t="s">
        <v>50</v>
      </c>
      <c r="D4" s="242"/>
      <c r="E4" s="242"/>
      <c r="F4" s="242"/>
      <c r="G4" s="243"/>
      <c r="AG4" t="s">
        <v>92</v>
      </c>
    </row>
    <row r="5" spans="1:60">
      <c r="D5" s="10"/>
    </row>
    <row r="6" spans="1:60" ht="38.25">
      <c r="A6" s="142" t="s">
        <v>93</v>
      </c>
      <c r="B6" s="144" t="s">
        <v>94</v>
      </c>
      <c r="C6" s="144" t="s">
        <v>95</v>
      </c>
      <c r="D6" s="143" t="s">
        <v>96</v>
      </c>
      <c r="E6" s="142" t="s">
        <v>97</v>
      </c>
      <c r="F6" s="142" t="s">
        <v>98</v>
      </c>
      <c r="G6" s="142" t="s">
        <v>29</v>
      </c>
      <c r="H6" s="145" t="s">
        <v>30</v>
      </c>
      <c r="I6" s="145" t="s">
        <v>99</v>
      </c>
      <c r="J6" s="145" t="s">
        <v>31</v>
      </c>
      <c r="K6" s="145" t="s">
        <v>100</v>
      </c>
      <c r="L6" s="145" t="s">
        <v>101</v>
      </c>
      <c r="M6" s="145" t="s">
        <v>102</v>
      </c>
      <c r="N6" s="145" t="s">
        <v>103</v>
      </c>
      <c r="O6" s="145" t="s">
        <v>104</v>
      </c>
      <c r="P6" s="145" t="s">
        <v>105</v>
      </c>
      <c r="Q6" s="145" t="s">
        <v>106</v>
      </c>
      <c r="R6" s="145" t="s">
        <v>107</v>
      </c>
      <c r="S6" s="145" t="s">
        <v>108</v>
      </c>
      <c r="T6" s="145" t="s">
        <v>109</v>
      </c>
      <c r="U6" s="145" t="s">
        <v>110</v>
      </c>
      <c r="V6" s="145" t="s">
        <v>111</v>
      </c>
      <c r="W6" s="145" t="s">
        <v>112</v>
      </c>
      <c r="X6" s="145" t="s">
        <v>113</v>
      </c>
      <c r="Y6" s="145" t="s">
        <v>114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49" t="s">
        <v>115</v>
      </c>
      <c r="B8" s="150" t="s">
        <v>47</v>
      </c>
      <c r="C8" s="172" t="s">
        <v>64</v>
      </c>
      <c r="D8" s="160"/>
      <c r="E8" s="161"/>
      <c r="F8" s="162"/>
      <c r="G8" s="162">
        <f>SUMIF(AG9:AG44,"&lt;&gt;NOR",G9:G44)</f>
        <v>0</v>
      </c>
      <c r="H8" s="162"/>
      <c r="I8" s="162">
        <f>SUM(I9:I44)</f>
        <v>0</v>
      </c>
      <c r="J8" s="162"/>
      <c r="K8" s="162">
        <f>SUM(K9:K44)</f>
        <v>0</v>
      </c>
      <c r="L8" s="162"/>
      <c r="M8" s="162">
        <f>SUM(M9:M44)</f>
        <v>0</v>
      </c>
      <c r="N8" s="161"/>
      <c r="O8" s="161">
        <f>SUM(O9:O44)</f>
        <v>0.02</v>
      </c>
      <c r="P8" s="161"/>
      <c r="Q8" s="161">
        <f>SUM(Q9:Q44)</f>
        <v>1.06</v>
      </c>
      <c r="R8" s="162"/>
      <c r="S8" s="162"/>
      <c r="T8" s="163"/>
      <c r="U8" s="159"/>
      <c r="V8" s="159">
        <f>SUM(V9:V44)</f>
        <v>392.33000000000004</v>
      </c>
      <c r="W8" s="159"/>
      <c r="X8" s="159"/>
      <c r="Y8" s="159"/>
      <c r="AG8" t="s">
        <v>116</v>
      </c>
    </row>
    <row r="9" spans="1:60" outlineLevel="1">
      <c r="A9" s="164">
        <v>1</v>
      </c>
      <c r="B9" s="165" t="s">
        <v>117</v>
      </c>
      <c r="C9" s="173" t="s">
        <v>118</v>
      </c>
      <c r="D9" s="166" t="s">
        <v>119</v>
      </c>
      <c r="E9" s="167">
        <v>1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7">
        <v>0</v>
      </c>
      <c r="O9" s="167">
        <f>ROUND(E9*N9,2)</f>
        <v>0</v>
      </c>
      <c r="P9" s="167">
        <v>0</v>
      </c>
      <c r="Q9" s="167">
        <f>ROUND(E9*P9,2)</f>
        <v>0</v>
      </c>
      <c r="R9" s="169" t="s">
        <v>120</v>
      </c>
      <c r="S9" s="169" t="s">
        <v>121</v>
      </c>
      <c r="T9" s="170" t="s">
        <v>121</v>
      </c>
      <c r="U9" s="156">
        <v>2.02</v>
      </c>
      <c r="V9" s="156">
        <f>ROUND(E9*U9,2)</f>
        <v>2.02</v>
      </c>
      <c r="W9" s="156"/>
      <c r="X9" s="156" t="s">
        <v>122</v>
      </c>
      <c r="Y9" s="156" t="s">
        <v>123</v>
      </c>
      <c r="Z9" s="146"/>
      <c r="AA9" s="146"/>
      <c r="AB9" s="146"/>
      <c r="AC9" s="146"/>
      <c r="AD9" s="146"/>
      <c r="AE9" s="146"/>
      <c r="AF9" s="146"/>
      <c r="AG9" s="146" t="s">
        <v>124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2.5" outlineLevel="2">
      <c r="A10" s="153"/>
      <c r="B10" s="154"/>
      <c r="C10" s="233" t="s">
        <v>125</v>
      </c>
      <c r="D10" s="234"/>
      <c r="E10" s="234"/>
      <c r="F10" s="234"/>
      <c r="G10" s="234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126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71" t="str">
        <f>C10</f>
        <v>s odřezáním kmene a odvětvením, včetně případného odklizení kmene a větví na oddělené hromady na vzdálenost do 50 m nebo s naložením na dopravní prostředek,</v>
      </c>
      <c r="BB10" s="146"/>
      <c r="BC10" s="146"/>
      <c r="BD10" s="146"/>
      <c r="BE10" s="146"/>
      <c r="BF10" s="146"/>
      <c r="BG10" s="146"/>
      <c r="BH10" s="146"/>
    </row>
    <row r="11" spans="1:60" outlineLevel="1">
      <c r="A11" s="164">
        <v>2</v>
      </c>
      <c r="B11" s="165" t="s">
        <v>127</v>
      </c>
      <c r="C11" s="173" t="s">
        <v>128</v>
      </c>
      <c r="D11" s="166" t="s">
        <v>119</v>
      </c>
      <c r="E11" s="167">
        <v>1</v>
      </c>
      <c r="F11" s="168"/>
      <c r="G11" s="169">
        <f>ROUND(E11*F11,2)</f>
        <v>0</v>
      </c>
      <c r="H11" s="168"/>
      <c r="I11" s="169">
        <f>ROUND(E11*H11,2)</f>
        <v>0</v>
      </c>
      <c r="J11" s="168"/>
      <c r="K11" s="169">
        <f>ROUND(E11*J11,2)</f>
        <v>0</v>
      </c>
      <c r="L11" s="169">
        <v>21</v>
      </c>
      <c r="M11" s="169">
        <f>G11*(1+L11/100)</f>
        <v>0</v>
      </c>
      <c r="N11" s="167">
        <v>1E-4</v>
      </c>
      <c r="O11" s="167">
        <f>ROUND(E11*N11,2)</f>
        <v>0</v>
      </c>
      <c r="P11" s="167">
        <v>0</v>
      </c>
      <c r="Q11" s="167">
        <f>ROUND(E11*P11,2)</f>
        <v>0</v>
      </c>
      <c r="R11" s="169" t="s">
        <v>120</v>
      </c>
      <c r="S11" s="169" t="s">
        <v>121</v>
      </c>
      <c r="T11" s="170" t="s">
        <v>121</v>
      </c>
      <c r="U11" s="156">
        <v>4.5529999999999999</v>
      </c>
      <c r="V11" s="156">
        <f>ROUND(E11*U11,2)</f>
        <v>4.55</v>
      </c>
      <c r="W11" s="156"/>
      <c r="X11" s="156" t="s">
        <v>122</v>
      </c>
      <c r="Y11" s="156" t="s">
        <v>123</v>
      </c>
      <c r="Z11" s="146"/>
      <c r="AA11" s="146"/>
      <c r="AB11" s="146"/>
      <c r="AC11" s="146"/>
      <c r="AD11" s="146"/>
      <c r="AE11" s="146"/>
      <c r="AF11" s="146"/>
      <c r="AG11" s="146" t="s">
        <v>124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2.5" outlineLevel="2">
      <c r="A12" s="153"/>
      <c r="B12" s="154"/>
      <c r="C12" s="233" t="s">
        <v>129</v>
      </c>
      <c r="D12" s="234"/>
      <c r="E12" s="234"/>
      <c r="F12" s="234"/>
      <c r="G12" s="234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46"/>
      <c r="AA12" s="146"/>
      <c r="AB12" s="146"/>
      <c r="AC12" s="146"/>
      <c r="AD12" s="146"/>
      <c r="AE12" s="146"/>
      <c r="AF12" s="146"/>
      <c r="AG12" s="146" t="s">
        <v>126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71" t="str">
        <f>C12</f>
        <v>s jejich vykopáním nebo vytrháním, s přesekáním kořenů a s případným nutným přemístěním pařezů na hromady do vzdálenosti do 50 m nebo s naložením na dopravní prostředek,</v>
      </c>
      <c r="BB12" s="146"/>
      <c r="BC12" s="146"/>
      <c r="BD12" s="146"/>
      <c r="BE12" s="146"/>
      <c r="BF12" s="146"/>
      <c r="BG12" s="146"/>
      <c r="BH12" s="146"/>
    </row>
    <row r="13" spans="1:60" ht="22.5" outlineLevel="1">
      <c r="A13" s="164">
        <v>3</v>
      </c>
      <c r="B13" s="165" t="s">
        <v>130</v>
      </c>
      <c r="C13" s="173" t="s">
        <v>131</v>
      </c>
      <c r="D13" s="166" t="s">
        <v>132</v>
      </c>
      <c r="E13" s="167">
        <v>1.8</v>
      </c>
      <c r="F13" s="168"/>
      <c r="G13" s="169">
        <f>ROUND(E13*F13,2)</f>
        <v>0</v>
      </c>
      <c r="H13" s="168"/>
      <c r="I13" s="169">
        <f>ROUND(E13*H13,2)</f>
        <v>0</v>
      </c>
      <c r="J13" s="168"/>
      <c r="K13" s="169">
        <f>ROUND(E13*J13,2)</f>
        <v>0</v>
      </c>
      <c r="L13" s="169">
        <v>21</v>
      </c>
      <c r="M13" s="169">
        <f>G13*(1+L13/100)</f>
        <v>0</v>
      </c>
      <c r="N13" s="167">
        <v>0</v>
      </c>
      <c r="O13" s="167">
        <f>ROUND(E13*N13,2)</f>
        <v>0</v>
      </c>
      <c r="P13" s="167">
        <v>0.22</v>
      </c>
      <c r="Q13" s="167">
        <f>ROUND(E13*P13,2)</f>
        <v>0.4</v>
      </c>
      <c r="R13" s="169" t="s">
        <v>133</v>
      </c>
      <c r="S13" s="169" t="s">
        <v>121</v>
      </c>
      <c r="T13" s="170" t="s">
        <v>121</v>
      </c>
      <c r="U13" s="156">
        <v>0.375</v>
      </c>
      <c r="V13" s="156">
        <f>ROUND(E13*U13,2)</f>
        <v>0.68</v>
      </c>
      <c r="W13" s="156"/>
      <c r="X13" s="156" t="s">
        <v>122</v>
      </c>
      <c r="Y13" s="156" t="s">
        <v>123</v>
      </c>
      <c r="Z13" s="146"/>
      <c r="AA13" s="146"/>
      <c r="AB13" s="146"/>
      <c r="AC13" s="146"/>
      <c r="AD13" s="146"/>
      <c r="AE13" s="146"/>
      <c r="AF13" s="146"/>
      <c r="AG13" s="146" t="s">
        <v>124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>
      <c r="A14" s="153"/>
      <c r="B14" s="154"/>
      <c r="C14" s="174" t="s">
        <v>134</v>
      </c>
      <c r="D14" s="157"/>
      <c r="E14" s="158">
        <v>1.8</v>
      </c>
      <c r="F14" s="156"/>
      <c r="G14" s="156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135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>
      <c r="A15" s="164">
        <v>4</v>
      </c>
      <c r="B15" s="165" t="s">
        <v>136</v>
      </c>
      <c r="C15" s="173" t="s">
        <v>137</v>
      </c>
      <c r="D15" s="166" t="s">
        <v>138</v>
      </c>
      <c r="E15" s="167">
        <v>3</v>
      </c>
      <c r="F15" s="168"/>
      <c r="G15" s="169">
        <f>ROUND(E15*F15,2)</f>
        <v>0</v>
      </c>
      <c r="H15" s="168"/>
      <c r="I15" s="169">
        <f>ROUND(E15*H15,2)</f>
        <v>0</v>
      </c>
      <c r="J15" s="168"/>
      <c r="K15" s="169">
        <f>ROUND(E15*J15,2)</f>
        <v>0</v>
      </c>
      <c r="L15" s="169">
        <v>21</v>
      </c>
      <c r="M15" s="169">
        <f>G15*(1+L15/100)</f>
        <v>0</v>
      </c>
      <c r="N15" s="167">
        <v>0</v>
      </c>
      <c r="O15" s="167">
        <f>ROUND(E15*N15,2)</f>
        <v>0</v>
      </c>
      <c r="P15" s="167">
        <v>0.22</v>
      </c>
      <c r="Q15" s="167">
        <f>ROUND(E15*P15,2)</f>
        <v>0.66</v>
      </c>
      <c r="R15" s="169" t="s">
        <v>133</v>
      </c>
      <c r="S15" s="169" t="s">
        <v>121</v>
      </c>
      <c r="T15" s="170" t="s">
        <v>121</v>
      </c>
      <c r="U15" s="156">
        <v>0.14299999999999999</v>
      </c>
      <c r="V15" s="156">
        <f>ROUND(E15*U15,2)</f>
        <v>0.43</v>
      </c>
      <c r="W15" s="156"/>
      <c r="X15" s="156" t="s">
        <v>122</v>
      </c>
      <c r="Y15" s="156" t="s">
        <v>123</v>
      </c>
      <c r="Z15" s="146"/>
      <c r="AA15" s="146"/>
      <c r="AB15" s="146"/>
      <c r="AC15" s="146"/>
      <c r="AD15" s="146"/>
      <c r="AE15" s="146"/>
      <c r="AF15" s="146"/>
      <c r="AG15" s="146" t="s">
        <v>124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2">
      <c r="A16" s="153"/>
      <c r="B16" s="154"/>
      <c r="C16" s="233" t="s">
        <v>139</v>
      </c>
      <c r="D16" s="234"/>
      <c r="E16" s="234"/>
      <c r="F16" s="234"/>
      <c r="G16" s="234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126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71" t="str">
        <f>C16</f>
        <v>s vybouráním lože, s přemístěním hmot na skládku na vzdálenost do 3 m nebo naložením na dopravní prostředek</v>
      </c>
      <c r="BB16" s="146"/>
      <c r="BC16" s="146"/>
      <c r="BD16" s="146"/>
      <c r="BE16" s="146"/>
      <c r="BF16" s="146"/>
      <c r="BG16" s="146"/>
      <c r="BH16" s="146"/>
    </row>
    <row r="17" spans="1:60" outlineLevel="1">
      <c r="A17" s="164">
        <v>5</v>
      </c>
      <c r="B17" s="165" t="s">
        <v>140</v>
      </c>
      <c r="C17" s="173" t="s">
        <v>141</v>
      </c>
      <c r="D17" s="166" t="s">
        <v>142</v>
      </c>
      <c r="E17" s="167">
        <v>79.3</v>
      </c>
      <c r="F17" s="168"/>
      <c r="G17" s="169">
        <f>ROUND(E17*F17,2)</f>
        <v>0</v>
      </c>
      <c r="H17" s="168"/>
      <c r="I17" s="169">
        <f>ROUND(E17*H17,2)</f>
        <v>0</v>
      </c>
      <c r="J17" s="168"/>
      <c r="K17" s="169">
        <f>ROUND(E17*J17,2)</f>
        <v>0</v>
      </c>
      <c r="L17" s="169">
        <v>21</v>
      </c>
      <c r="M17" s="169">
        <f>G17*(1+L17/100)</f>
        <v>0</v>
      </c>
      <c r="N17" s="167">
        <v>0</v>
      </c>
      <c r="O17" s="167">
        <f>ROUND(E17*N17,2)</f>
        <v>0</v>
      </c>
      <c r="P17" s="167">
        <v>0</v>
      </c>
      <c r="Q17" s="167">
        <f>ROUND(E17*P17,2)</f>
        <v>0</v>
      </c>
      <c r="R17" s="169" t="s">
        <v>120</v>
      </c>
      <c r="S17" s="169" t="s">
        <v>121</v>
      </c>
      <c r="T17" s="170" t="s">
        <v>121</v>
      </c>
      <c r="U17" s="156">
        <v>3.2000000000000001E-2</v>
      </c>
      <c r="V17" s="156">
        <f>ROUND(E17*U17,2)</f>
        <v>2.54</v>
      </c>
      <c r="W17" s="156"/>
      <c r="X17" s="156" t="s">
        <v>122</v>
      </c>
      <c r="Y17" s="156" t="s">
        <v>123</v>
      </c>
      <c r="Z17" s="146"/>
      <c r="AA17" s="146"/>
      <c r="AB17" s="146"/>
      <c r="AC17" s="146"/>
      <c r="AD17" s="146"/>
      <c r="AE17" s="146"/>
      <c r="AF17" s="146"/>
      <c r="AG17" s="146" t="s">
        <v>143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2">
      <c r="A18" s="153"/>
      <c r="B18" s="154"/>
      <c r="C18" s="233" t="s">
        <v>144</v>
      </c>
      <c r="D18" s="234"/>
      <c r="E18" s="234"/>
      <c r="F18" s="234"/>
      <c r="G18" s="234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126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71" t="str">
        <f>C18</f>
        <v>nebo lesní půdy, s vodorovným přemístěním na hromady v místě upotřebení nebo na dočasné či trvalé skládky se složením</v>
      </c>
      <c r="BB18" s="146"/>
      <c r="BC18" s="146"/>
      <c r="BD18" s="146"/>
      <c r="BE18" s="146"/>
      <c r="BF18" s="146"/>
      <c r="BG18" s="146"/>
      <c r="BH18" s="146"/>
    </row>
    <row r="19" spans="1:60" outlineLevel="2">
      <c r="A19" s="153"/>
      <c r="B19" s="154"/>
      <c r="C19" s="174" t="s">
        <v>145</v>
      </c>
      <c r="D19" s="157"/>
      <c r="E19" s="158">
        <v>79.3</v>
      </c>
      <c r="F19" s="156"/>
      <c r="G19" s="156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135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>
      <c r="A20" s="164">
        <v>6</v>
      </c>
      <c r="B20" s="165" t="s">
        <v>146</v>
      </c>
      <c r="C20" s="173" t="s">
        <v>147</v>
      </c>
      <c r="D20" s="166" t="s">
        <v>142</v>
      </c>
      <c r="E20" s="167">
        <v>376.1</v>
      </c>
      <c r="F20" s="168"/>
      <c r="G20" s="169">
        <f>ROUND(E20*F20,2)</f>
        <v>0</v>
      </c>
      <c r="H20" s="168"/>
      <c r="I20" s="169">
        <f>ROUND(E20*H20,2)</f>
        <v>0</v>
      </c>
      <c r="J20" s="168"/>
      <c r="K20" s="169">
        <f>ROUND(E20*J20,2)</f>
        <v>0</v>
      </c>
      <c r="L20" s="169">
        <v>21</v>
      </c>
      <c r="M20" s="169">
        <f>G20*(1+L20/100)</f>
        <v>0</v>
      </c>
      <c r="N20" s="167">
        <v>0</v>
      </c>
      <c r="O20" s="167">
        <f>ROUND(E20*N20,2)</f>
        <v>0</v>
      </c>
      <c r="P20" s="167">
        <v>0</v>
      </c>
      <c r="Q20" s="167">
        <f>ROUND(E20*P20,2)</f>
        <v>0</v>
      </c>
      <c r="R20" s="169" t="s">
        <v>120</v>
      </c>
      <c r="S20" s="169" t="s">
        <v>121</v>
      </c>
      <c r="T20" s="170" t="s">
        <v>121</v>
      </c>
      <c r="U20" s="156">
        <v>0.42</v>
      </c>
      <c r="V20" s="156">
        <f>ROUND(E20*U20,2)</f>
        <v>157.96</v>
      </c>
      <c r="W20" s="156"/>
      <c r="X20" s="156" t="s">
        <v>122</v>
      </c>
      <c r="Y20" s="156" t="s">
        <v>123</v>
      </c>
      <c r="Z20" s="146"/>
      <c r="AA20" s="146"/>
      <c r="AB20" s="146"/>
      <c r="AC20" s="146"/>
      <c r="AD20" s="146"/>
      <c r="AE20" s="146"/>
      <c r="AF20" s="146"/>
      <c r="AG20" s="146" t="s">
        <v>124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2">
      <c r="A21" s="153"/>
      <c r="B21" s="154"/>
      <c r="C21" s="233" t="s">
        <v>148</v>
      </c>
      <c r="D21" s="234"/>
      <c r="E21" s="234"/>
      <c r="F21" s="234"/>
      <c r="G21" s="234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126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71" t="str">
        <f>C21</f>
        <v>s přemístěním výkopku v příčných profilech na vzdálenost do 15 m nebo s naložením na dopravní prostředek.</v>
      </c>
      <c r="BB21" s="146"/>
      <c r="BC21" s="146"/>
      <c r="BD21" s="146"/>
      <c r="BE21" s="146"/>
      <c r="BF21" s="146"/>
      <c r="BG21" s="146"/>
      <c r="BH21" s="146"/>
    </row>
    <row r="22" spans="1:60" outlineLevel="2">
      <c r="A22" s="153"/>
      <c r="B22" s="154"/>
      <c r="C22" s="174" t="s">
        <v>149</v>
      </c>
      <c r="D22" s="157"/>
      <c r="E22" s="158">
        <v>190.75</v>
      </c>
      <c r="F22" s="156"/>
      <c r="G22" s="156"/>
      <c r="H22" s="156"/>
      <c r="I22" s="156"/>
      <c r="J22" s="156"/>
      <c r="K22" s="156"/>
      <c r="L22" s="156"/>
      <c r="M22" s="156"/>
      <c r="N22" s="155"/>
      <c r="O22" s="155"/>
      <c r="P22" s="155"/>
      <c r="Q22" s="155"/>
      <c r="R22" s="156"/>
      <c r="S22" s="156"/>
      <c r="T22" s="156"/>
      <c r="U22" s="156"/>
      <c r="V22" s="156"/>
      <c r="W22" s="156"/>
      <c r="X22" s="156"/>
      <c r="Y22" s="156"/>
      <c r="Z22" s="146"/>
      <c r="AA22" s="146"/>
      <c r="AB22" s="146"/>
      <c r="AC22" s="146"/>
      <c r="AD22" s="146"/>
      <c r="AE22" s="146"/>
      <c r="AF22" s="146"/>
      <c r="AG22" s="146" t="s">
        <v>135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3">
      <c r="A23" s="153"/>
      <c r="B23" s="154"/>
      <c r="C23" s="174" t="s">
        <v>150</v>
      </c>
      <c r="D23" s="157"/>
      <c r="E23" s="158">
        <v>77.75</v>
      </c>
      <c r="F23" s="156"/>
      <c r="G23" s="156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135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3">
      <c r="A24" s="153"/>
      <c r="B24" s="154"/>
      <c r="C24" s="174" t="s">
        <v>151</v>
      </c>
      <c r="D24" s="157"/>
      <c r="E24" s="158">
        <v>27.6</v>
      </c>
      <c r="F24" s="156"/>
      <c r="G24" s="156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135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3">
      <c r="A25" s="153"/>
      <c r="B25" s="154"/>
      <c r="C25" s="174" t="s">
        <v>152</v>
      </c>
      <c r="D25" s="157"/>
      <c r="E25" s="158">
        <v>80</v>
      </c>
      <c r="F25" s="156"/>
      <c r="G25" s="156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135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22.5" outlineLevel="1">
      <c r="A26" s="164">
        <v>7</v>
      </c>
      <c r="B26" s="165" t="s">
        <v>153</v>
      </c>
      <c r="C26" s="173" t="s">
        <v>154</v>
      </c>
      <c r="D26" s="166" t="s">
        <v>142</v>
      </c>
      <c r="E26" s="167">
        <v>34.200000000000003</v>
      </c>
      <c r="F26" s="168"/>
      <c r="G26" s="169">
        <f>ROUND(E26*F26,2)</f>
        <v>0</v>
      </c>
      <c r="H26" s="168"/>
      <c r="I26" s="169">
        <f>ROUND(E26*H26,2)</f>
        <v>0</v>
      </c>
      <c r="J26" s="168"/>
      <c r="K26" s="169">
        <f>ROUND(E26*J26,2)</f>
        <v>0</v>
      </c>
      <c r="L26" s="169">
        <v>21</v>
      </c>
      <c r="M26" s="169">
        <f>G26*(1+L26/100)</f>
        <v>0</v>
      </c>
      <c r="N26" s="167">
        <v>0</v>
      </c>
      <c r="O26" s="167">
        <f>ROUND(E26*N26,2)</f>
        <v>0</v>
      </c>
      <c r="P26" s="167">
        <v>0</v>
      </c>
      <c r="Q26" s="167">
        <f>ROUND(E26*P26,2)</f>
        <v>0</v>
      </c>
      <c r="R26" s="169" t="s">
        <v>120</v>
      </c>
      <c r="S26" s="169" t="s">
        <v>121</v>
      </c>
      <c r="T26" s="170" t="s">
        <v>121</v>
      </c>
      <c r="U26" s="156">
        <v>0.04</v>
      </c>
      <c r="V26" s="156">
        <f>ROUND(E26*U26,2)</f>
        <v>1.37</v>
      </c>
      <c r="W26" s="156"/>
      <c r="X26" s="156" t="s">
        <v>122</v>
      </c>
      <c r="Y26" s="156" t="s">
        <v>123</v>
      </c>
      <c r="Z26" s="146"/>
      <c r="AA26" s="146"/>
      <c r="AB26" s="146"/>
      <c r="AC26" s="146"/>
      <c r="AD26" s="146"/>
      <c r="AE26" s="146"/>
      <c r="AF26" s="146"/>
      <c r="AG26" s="146" t="s">
        <v>124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2">
      <c r="A27" s="153"/>
      <c r="B27" s="154"/>
      <c r="C27" s="233" t="s">
        <v>155</v>
      </c>
      <c r="D27" s="234"/>
      <c r="E27" s="234"/>
      <c r="F27" s="234"/>
      <c r="G27" s="234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126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>
      <c r="A28" s="164">
        <v>8</v>
      </c>
      <c r="B28" s="165" t="s">
        <v>156</v>
      </c>
      <c r="C28" s="173" t="s">
        <v>157</v>
      </c>
      <c r="D28" s="166" t="s">
        <v>132</v>
      </c>
      <c r="E28" s="167">
        <v>428</v>
      </c>
      <c r="F28" s="168"/>
      <c r="G28" s="169">
        <f>ROUND(E28*F28,2)</f>
        <v>0</v>
      </c>
      <c r="H28" s="168"/>
      <c r="I28" s="169">
        <f>ROUND(E28*H28,2)</f>
        <v>0</v>
      </c>
      <c r="J28" s="168"/>
      <c r="K28" s="169">
        <f>ROUND(E28*J28,2)</f>
        <v>0</v>
      </c>
      <c r="L28" s="169">
        <v>21</v>
      </c>
      <c r="M28" s="169">
        <f>G28*(1+L28/100)</f>
        <v>0</v>
      </c>
      <c r="N28" s="167">
        <v>0</v>
      </c>
      <c r="O28" s="167">
        <f>ROUND(E28*N28,2)</f>
        <v>0</v>
      </c>
      <c r="P28" s="167">
        <v>0</v>
      </c>
      <c r="Q28" s="167">
        <f>ROUND(E28*P28,2)</f>
        <v>0</v>
      </c>
      <c r="R28" s="169" t="s">
        <v>158</v>
      </c>
      <c r="S28" s="169" t="s">
        <v>121</v>
      </c>
      <c r="T28" s="170" t="s">
        <v>121</v>
      </c>
      <c r="U28" s="156">
        <v>0.13</v>
      </c>
      <c r="V28" s="156">
        <f>ROUND(E28*U28,2)</f>
        <v>55.64</v>
      </c>
      <c r="W28" s="156"/>
      <c r="X28" s="156" t="s">
        <v>122</v>
      </c>
      <c r="Y28" s="156" t="s">
        <v>123</v>
      </c>
      <c r="Z28" s="146"/>
      <c r="AA28" s="146"/>
      <c r="AB28" s="146"/>
      <c r="AC28" s="146"/>
      <c r="AD28" s="146"/>
      <c r="AE28" s="146"/>
      <c r="AF28" s="146"/>
      <c r="AG28" s="146" t="s">
        <v>143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2">
      <c r="A29" s="153"/>
      <c r="B29" s="154"/>
      <c r="C29" s="233" t="s">
        <v>159</v>
      </c>
      <c r="D29" s="234"/>
      <c r="E29" s="234"/>
      <c r="F29" s="234"/>
      <c r="G29" s="234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126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>
      <c r="A30" s="164">
        <v>9</v>
      </c>
      <c r="B30" s="165" t="s">
        <v>160</v>
      </c>
      <c r="C30" s="173" t="s">
        <v>161</v>
      </c>
      <c r="D30" s="166" t="s">
        <v>132</v>
      </c>
      <c r="E30" s="167">
        <v>856</v>
      </c>
      <c r="F30" s="168"/>
      <c r="G30" s="169">
        <f>ROUND(E30*F30,2)</f>
        <v>0</v>
      </c>
      <c r="H30" s="168"/>
      <c r="I30" s="169">
        <f>ROUND(E30*H30,2)</f>
        <v>0</v>
      </c>
      <c r="J30" s="168"/>
      <c r="K30" s="169">
        <f>ROUND(E30*J30,2)</f>
        <v>0</v>
      </c>
      <c r="L30" s="169">
        <v>21</v>
      </c>
      <c r="M30" s="169">
        <f>G30*(1+L30/100)</f>
        <v>0</v>
      </c>
      <c r="N30" s="167">
        <v>0</v>
      </c>
      <c r="O30" s="167">
        <f>ROUND(E30*N30,2)</f>
        <v>0</v>
      </c>
      <c r="P30" s="167">
        <v>0</v>
      </c>
      <c r="Q30" s="167">
        <f>ROUND(E30*P30,2)</f>
        <v>0</v>
      </c>
      <c r="R30" s="169" t="s">
        <v>120</v>
      </c>
      <c r="S30" s="169" t="s">
        <v>121</v>
      </c>
      <c r="T30" s="170" t="s">
        <v>121</v>
      </c>
      <c r="U30" s="156">
        <v>0.02</v>
      </c>
      <c r="V30" s="156">
        <f>ROUND(E30*U30,2)</f>
        <v>17.12</v>
      </c>
      <c r="W30" s="156"/>
      <c r="X30" s="156" t="s">
        <v>122</v>
      </c>
      <c r="Y30" s="156" t="s">
        <v>123</v>
      </c>
      <c r="Z30" s="146"/>
      <c r="AA30" s="146"/>
      <c r="AB30" s="146"/>
      <c r="AC30" s="146"/>
      <c r="AD30" s="146"/>
      <c r="AE30" s="146"/>
      <c r="AF30" s="146"/>
      <c r="AG30" s="146" t="s">
        <v>124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2">
      <c r="A31" s="153"/>
      <c r="B31" s="154"/>
      <c r="C31" s="233" t="s">
        <v>162</v>
      </c>
      <c r="D31" s="234"/>
      <c r="E31" s="234"/>
      <c r="F31" s="234"/>
      <c r="G31" s="234"/>
      <c r="H31" s="156"/>
      <c r="I31" s="156"/>
      <c r="J31" s="156"/>
      <c r="K31" s="156"/>
      <c r="L31" s="156"/>
      <c r="M31" s="156"/>
      <c r="N31" s="155"/>
      <c r="O31" s="155"/>
      <c r="P31" s="155"/>
      <c r="Q31" s="155"/>
      <c r="R31" s="156"/>
      <c r="S31" s="156"/>
      <c r="T31" s="156"/>
      <c r="U31" s="156"/>
      <c r="V31" s="156"/>
      <c r="W31" s="156"/>
      <c r="X31" s="156"/>
      <c r="Y31" s="156"/>
      <c r="Z31" s="146"/>
      <c r="AA31" s="146"/>
      <c r="AB31" s="146"/>
      <c r="AC31" s="146"/>
      <c r="AD31" s="146"/>
      <c r="AE31" s="146"/>
      <c r="AF31" s="146"/>
      <c r="AG31" s="146" t="s">
        <v>126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ht="22.5" outlineLevel="1">
      <c r="A32" s="164">
        <v>10</v>
      </c>
      <c r="B32" s="165" t="s">
        <v>163</v>
      </c>
      <c r="C32" s="173" t="s">
        <v>164</v>
      </c>
      <c r="D32" s="166" t="s">
        <v>132</v>
      </c>
      <c r="E32" s="167">
        <v>428</v>
      </c>
      <c r="F32" s="168"/>
      <c r="G32" s="169">
        <f>ROUND(E32*F32,2)</f>
        <v>0</v>
      </c>
      <c r="H32" s="168"/>
      <c r="I32" s="169">
        <f>ROUND(E32*H32,2)</f>
        <v>0</v>
      </c>
      <c r="J32" s="168"/>
      <c r="K32" s="169">
        <f>ROUND(E32*J32,2)</f>
        <v>0</v>
      </c>
      <c r="L32" s="169">
        <v>21</v>
      </c>
      <c r="M32" s="169">
        <f>G32*(1+L32/100)</f>
        <v>0</v>
      </c>
      <c r="N32" s="167">
        <v>0</v>
      </c>
      <c r="O32" s="167">
        <f>ROUND(E32*N32,2)</f>
        <v>0</v>
      </c>
      <c r="P32" s="167">
        <v>0</v>
      </c>
      <c r="Q32" s="167">
        <f>ROUND(E32*P32,2)</f>
        <v>0</v>
      </c>
      <c r="R32" s="169" t="s">
        <v>120</v>
      </c>
      <c r="S32" s="169" t="s">
        <v>121</v>
      </c>
      <c r="T32" s="170" t="s">
        <v>121</v>
      </c>
      <c r="U32" s="156">
        <v>0.34200000000000003</v>
      </c>
      <c r="V32" s="156">
        <f>ROUND(E32*U32,2)</f>
        <v>146.38</v>
      </c>
      <c r="W32" s="156"/>
      <c r="X32" s="156" t="s">
        <v>122</v>
      </c>
      <c r="Y32" s="156" t="s">
        <v>123</v>
      </c>
      <c r="Z32" s="146"/>
      <c r="AA32" s="146"/>
      <c r="AB32" s="146"/>
      <c r="AC32" s="146"/>
      <c r="AD32" s="146"/>
      <c r="AE32" s="146"/>
      <c r="AF32" s="146"/>
      <c r="AG32" s="146" t="s">
        <v>124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2">
      <c r="A33" s="153"/>
      <c r="B33" s="154"/>
      <c r="C33" s="233" t="s">
        <v>165</v>
      </c>
      <c r="D33" s="234"/>
      <c r="E33" s="234"/>
      <c r="F33" s="234"/>
      <c r="G33" s="234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126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71" t="str">
        <f>C33</f>
        <v>s případným nutným přemístěním hromad nebo dočasných skládek na místo potřeby ze vzdálenosti do 30 m, ve svahu sklonu přes 1 : 5,</v>
      </c>
      <c r="BB33" s="146"/>
      <c r="BC33" s="146"/>
      <c r="BD33" s="146"/>
      <c r="BE33" s="146"/>
      <c r="BF33" s="146"/>
      <c r="BG33" s="146"/>
      <c r="BH33" s="146"/>
    </row>
    <row r="34" spans="1:60" outlineLevel="2">
      <c r="A34" s="153"/>
      <c r="B34" s="154"/>
      <c r="C34" s="174" t="s">
        <v>166</v>
      </c>
      <c r="D34" s="157"/>
      <c r="E34" s="158">
        <v>428</v>
      </c>
      <c r="F34" s="156"/>
      <c r="G34" s="156"/>
      <c r="H34" s="156"/>
      <c r="I34" s="156"/>
      <c r="J34" s="156"/>
      <c r="K34" s="156"/>
      <c r="L34" s="156"/>
      <c r="M34" s="156"/>
      <c r="N34" s="155"/>
      <c r="O34" s="155"/>
      <c r="P34" s="155"/>
      <c r="Q34" s="155"/>
      <c r="R34" s="156"/>
      <c r="S34" s="156"/>
      <c r="T34" s="156"/>
      <c r="U34" s="156"/>
      <c r="V34" s="156"/>
      <c r="W34" s="156"/>
      <c r="X34" s="156"/>
      <c r="Y34" s="156"/>
      <c r="Z34" s="146"/>
      <c r="AA34" s="146"/>
      <c r="AB34" s="146"/>
      <c r="AC34" s="146"/>
      <c r="AD34" s="146"/>
      <c r="AE34" s="146"/>
      <c r="AF34" s="146"/>
      <c r="AG34" s="146" t="s">
        <v>135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>
      <c r="A35" s="164">
        <v>11</v>
      </c>
      <c r="B35" s="165" t="s">
        <v>167</v>
      </c>
      <c r="C35" s="173" t="s">
        <v>168</v>
      </c>
      <c r="D35" s="166" t="s">
        <v>119</v>
      </c>
      <c r="E35" s="167">
        <v>2</v>
      </c>
      <c r="F35" s="168"/>
      <c r="G35" s="169">
        <f>ROUND(E35*F35,2)</f>
        <v>0</v>
      </c>
      <c r="H35" s="168"/>
      <c r="I35" s="169">
        <f>ROUND(E35*H35,2)</f>
        <v>0</v>
      </c>
      <c r="J35" s="168"/>
      <c r="K35" s="169">
        <f>ROUND(E35*J35,2)</f>
        <v>0</v>
      </c>
      <c r="L35" s="169">
        <v>21</v>
      </c>
      <c r="M35" s="169">
        <f>G35*(1+L35/100)</f>
        <v>0</v>
      </c>
      <c r="N35" s="167">
        <v>0</v>
      </c>
      <c r="O35" s="167">
        <f>ROUND(E35*N35,2)</f>
        <v>0</v>
      </c>
      <c r="P35" s="167">
        <v>0</v>
      </c>
      <c r="Q35" s="167">
        <f>ROUND(E35*P35,2)</f>
        <v>0</v>
      </c>
      <c r="R35" s="169" t="s">
        <v>158</v>
      </c>
      <c r="S35" s="169" t="s">
        <v>121</v>
      </c>
      <c r="T35" s="170" t="s">
        <v>121</v>
      </c>
      <c r="U35" s="156">
        <v>0.111</v>
      </c>
      <c r="V35" s="156">
        <f>ROUND(E35*U35,2)</f>
        <v>0.22</v>
      </c>
      <c r="W35" s="156"/>
      <c r="X35" s="156" t="s">
        <v>122</v>
      </c>
      <c r="Y35" s="156" t="s">
        <v>123</v>
      </c>
      <c r="Z35" s="146"/>
      <c r="AA35" s="146"/>
      <c r="AB35" s="146"/>
      <c r="AC35" s="146"/>
      <c r="AD35" s="146"/>
      <c r="AE35" s="146"/>
      <c r="AF35" s="146"/>
      <c r="AG35" s="146" t="s">
        <v>124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2">
      <c r="A36" s="153"/>
      <c r="B36" s="154"/>
      <c r="C36" s="233" t="s">
        <v>169</v>
      </c>
      <c r="D36" s="234"/>
      <c r="E36" s="234"/>
      <c r="F36" s="234"/>
      <c r="G36" s="234"/>
      <c r="H36" s="156"/>
      <c r="I36" s="156"/>
      <c r="J36" s="156"/>
      <c r="K36" s="156"/>
      <c r="L36" s="156"/>
      <c r="M36" s="156"/>
      <c r="N36" s="155"/>
      <c r="O36" s="155"/>
      <c r="P36" s="155"/>
      <c r="Q36" s="155"/>
      <c r="R36" s="156"/>
      <c r="S36" s="156"/>
      <c r="T36" s="156"/>
      <c r="U36" s="156"/>
      <c r="V36" s="156"/>
      <c r="W36" s="156"/>
      <c r="X36" s="156"/>
      <c r="Y36" s="156"/>
      <c r="Z36" s="146"/>
      <c r="AA36" s="146"/>
      <c r="AB36" s="146"/>
      <c r="AC36" s="146"/>
      <c r="AD36" s="146"/>
      <c r="AE36" s="146"/>
      <c r="AF36" s="146"/>
      <c r="AG36" s="146" t="s">
        <v>126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>
      <c r="A37" s="164">
        <v>12</v>
      </c>
      <c r="B37" s="165" t="s">
        <v>170</v>
      </c>
      <c r="C37" s="173" t="s">
        <v>171</v>
      </c>
      <c r="D37" s="166" t="s">
        <v>142</v>
      </c>
      <c r="E37" s="167">
        <v>341.9</v>
      </c>
      <c r="F37" s="168"/>
      <c r="G37" s="169">
        <f>ROUND(E37*F37,2)</f>
        <v>0</v>
      </c>
      <c r="H37" s="168"/>
      <c r="I37" s="169">
        <f>ROUND(E37*H37,2)</f>
        <v>0</v>
      </c>
      <c r="J37" s="168"/>
      <c r="K37" s="169">
        <f>ROUND(E37*J37,2)</f>
        <v>0</v>
      </c>
      <c r="L37" s="169">
        <v>21</v>
      </c>
      <c r="M37" s="169">
        <f>G37*(1+L37/100)</f>
        <v>0</v>
      </c>
      <c r="N37" s="167">
        <v>0</v>
      </c>
      <c r="O37" s="167">
        <f>ROUND(E37*N37,2)</f>
        <v>0</v>
      </c>
      <c r="P37" s="167">
        <v>0</v>
      </c>
      <c r="Q37" s="167">
        <f>ROUND(E37*P37,2)</f>
        <v>0</v>
      </c>
      <c r="R37" s="169" t="s">
        <v>120</v>
      </c>
      <c r="S37" s="169" t="s">
        <v>121</v>
      </c>
      <c r="T37" s="170" t="s">
        <v>121</v>
      </c>
      <c r="U37" s="156">
        <v>0</v>
      </c>
      <c r="V37" s="156">
        <f>ROUND(E37*U37,2)</f>
        <v>0</v>
      </c>
      <c r="W37" s="156"/>
      <c r="X37" s="156" t="s">
        <v>122</v>
      </c>
      <c r="Y37" s="156" t="s">
        <v>123</v>
      </c>
      <c r="Z37" s="146"/>
      <c r="AA37" s="146"/>
      <c r="AB37" s="146"/>
      <c r="AC37" s="146"/>
      <c r="AD37" s="146"/>
      <c r="AE37" s="146"/>
      <c r="AF37" s="146"/>
      <c r="AG37" s="146" t="s">
        <v>124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ht="22.5" outlineLevel="1">
      <c r="A38" s="164">
        <v>13</v>
      </c>
      <c r="B38" s="165" t="s">
        <v>49</v>
      </c>
      <c r="C38" s="173" t="s">
        <v>172</v>
      </c>
      <c r="D38" s="166" t="s">
        <v>142</v>
      </c>
      <c r="E38" s="167">
        <v>341.9</v>
      </c>
      <c r="F38" s="168"/>
      <c r="G38" s="169">
        <f>ROUND(E38*F38,2)</f>
        <v>0</v>
      </c>
      <c r="H38" s="168"/>
      <c r="I38" s="169">
        <f>ROUND(E38*H38,2)</f>
        <v>0</v>
      </c>
      <c r="J38" s="168"/>
      <c r="K38" s="169">
        <f>ROUND(E38*J38,2)</f>
        <v>0</v>
      </c>
      <c r="L38" s="169">
        <v>21</v>
      </c>
      <c r="M38" s="169">
        <f>G38*(1+L38/100)</f>
        <v>0</v>
      </c>
      <c r="N38" s="167">
        <v>0</v>
      </c>
      <c r="O38" s="167">
        <f>ROUND(E38*N38,2)</f>
        <v>0</v>
      </c>
      <c r="P38" s="167">
        <v>0</v>
      </c>
      <c r="Q38" s="167">
        <f>ROUND(E38*P38,2)</f>
        <v>0</v>
      </c>
      <c r="R38" s="169"/>
      <c r="S38" s="169" t="s">
        <v>173</v>
      </c>
      <c r="T38" s="170" t="s">
        <v>174</v>
      </c>
      <c r="U38" s="156">
        <v>0.01</v>
      </c>
      <c r="V38" s="156">
        <f>ROUND(E38*U38,2)</f>
        <v>3.42</v>
      </c>
      <c r="W38" s="156"/>
      <c r="X38" s="156" t="s">
        <v>122</v>
      </c>
      <c r="Y38" s="156" t="s">
        <v>123</v>
      </c>
      <c r="Z38" s="146"/>
      <c r="AA38" s="146"/>
      <c r="AB38" s="146"/>
      <c r="AC38" s="146"/>
      <c r="AD38" s="146"/>
      <c r="AE38" s="146"/>
      <c r="AF38" s="146"/>
      <c r="AG38" s="146" t="s">
        <v>124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2">
      <c r="A39" s="153"/>
      <c r="B39" s="154"/>
      <c r="C39" s="174" t="s">
        <v>175</v>
      </c>
      <c r="D39" s="157"/>
      <c r="E39" s="158">
        <v>341.9</v>
      </c>
      <c r="F39" s="156"/>
      <c r="G39" s="156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135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>
      <c r="A40" s="164">
        <v>14</v>
      </c>
      <c r="B40" s="165" t="s">
        <v>176</v>
      </c>
      <c r="C40" s="173" t="s">
        <v>177</v>
      </c>
      <c r="D40" s="166" t="s">
        <v>178</v>
      </c>
      <c r="E40" s="167">
        <v>1</v>
      </c>
      <c r="F40" s="168"/>
      <c r="G40" s="169">
        <f>ROUND(E40*F40,2)</f>
        <v>0</v>
      </c>
      <c r="H40" s="168"/>
      <c r="I40" s="169">
        <f>ROUND(E40*H40,2)</f>
        <v>0</v>
      </c>
      <c r="J40" s="168"/>
      <c r="K40" s="169">
        <f>ROUND(E40*J40,2)</f>
        <v>0</v>
      </c>
      <c r="L40" s="169">
        <v>21</v>
      </c>
      <c r="M40" s="169">
        <f>G40*(1+L40/100)</f>
        <v>0</v>
      </c>
      <c r="N40" s="167">
        <v>0</v>
      </c>
      <c r="O40" s="167">
        <f>ROUND(E40*N40,2)</f>
        <v>0</v>
      </c>
      <c r="P40" s="167">
        <v>0</v>
      </c>
      <c r="Q40" s="167">
        <f>ROUND(E40*P40,2)</f>
        <v>0</v>
      </c>
      <c r="R40" s="169"/>
      <c r="S40" s="169" t="s">
        <v>173</v>
      </c>
      <c r="T40" s="170" t="s">
        <v>174</v>
      </c>
      <c r="U40" s="156">
        <v>0</v>
      </c>
      <c r="V40" s="156">
        <f>ROUND(E40*U40,2)</f>
        <v>0</v>
      </c>
      <c r="W40" s="156"/>
      <c r="X40" s="156" t="s">
        <v>122</v>
      </c>
      <c r="Y40" s="156" t="s">
        <v>123</v>
      </c>
      <c r="Z40" s="146"/>
      <c r="AA40" s="146"/>
      <c r="AB40" s="146"/>
      <c r="AC40" s="146"/>
      <c r="AD40" s="146"/>
      <c r="AE40" s="146"/>
      <c r="AF40" s="146"/>
      <c r="AG40" s="146" t="s">
        <v>124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>
      <c r="A41" s="164">
        <v>15</v>
      </c>
      <c r="B41" s="165" t="s">
        <v>179</v>
      </c>
      <c r="C41" s="173" t="s">
        <v>180</v>
      </c>
      <c r="D41" s="166" t="s">
        <v>178</v>
      </c>
      <c r="E41" s="167">
        <v>1</v>
      </c>
      <c r="F41" s="168"/>
      <c r="G41" s="169">
        <f>ROUND(E41*F41,2)</f>
        <v>0</v>
      </c>
      <c r="H41" s="168"/>
      <c r="I41" s="169">
        <f>ROUND(E41*H41,2)</f>
        <v>0</v>
      </c>
      <c r="J41" s="168"/>
      <c r="K41" s="169">
        <f>ROUND(E41*J41,2)</f>
        <v>0</v>
      </c>
      <c r="L41" s="169">
        <v>21</v>
      </c>
      <c r="M41" s="169">
        <f>G41*(1+L41/100)</f>
        <v>0</v>
      </c>
      <c r="N41" s="167">
        <v>0</v>
      </c>
      <c r="O41" s="167">
        <f>ROUND(E41*N41,2)</f>
        <v>0</v>
      </c>
      <c r="P41" s="167">
        <v>0</v>
      </c>
      <c r="Q41" s="167">
        <f>ROUND(E41*P41,2)</f>
        <v>0</v>
      </c>
      <c r="R41" s="169"/>
      <c r="S41" s="169" t="s">
        <v>173</v>
      </c>
      <c r="T41" s="170" t="s">
        <v>174</v>
      </c>
      <c r="U41" s="156">
        <v>0</v>
      </c>
      <c r="V41" s="156">
        <f>ROUND(E41*U41,2)</f>
        <v>0</v>
      </c>
      <c r="W41" s="156"/>
      <c r="X41" s="156" t="s">
        <v>122</v>
      </c>
      <c r="Y41" s="156" t="s">
        <v>123</v>
      </c>
      <c r="Z41" s="146"/>
      <c r="AA41" s="146"/>
      <c r="AB41" s="146"/>
      <c r="AC41" s="146"/>
      <c r="AD41" s="146"/>
      <c r="AE41" s="146"/>
      <c r="AF41" s="146"/>
      <c r="AG41" s="146" t="s">
        <v>124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>
      <c r="A42" s="164">
        <v>16</v>
      </c>
      <c r="B42" s="165" t="s">
        <v>181</v>
      </c>
      <c r="C42" s="173" t="s">
        <v>182</v>
      </c>
      <c r="D42" s="166" t="s">
        <v>119</v>
      </c>
      <c r="E42" s="167">
        <v>2</v>
      </c>
      <c r="F42" s="168"/>
      <c r="G42" s="169">
        <f>ROUND(E42*F42,2)</f>
        <v>0</v>
      </c>
      <c r="H42" s="168"/>
      <c r="I42" s="169">
        <f>ROUND(E42*H42,2)</f>
        <v>0</v>
      </c>
      <c r="J42" s="168"/>
      <c r="K42" s="169">
        <f>ROUND(E42*J42,2)</f>
        <v>0</v>
      </c>
      <c r="L42" s="169">
        <v>21</v>
      </c>
      <c r="M42" s="169">
        <f>G42*(1+L42/100)</f>
        <v>0</v>
      </c>
      <c r="N42" s="167">
        <v>0</v>
      </c>
      <c r="O42" s="167">
        <f>ROUND(E42*N42,2)</f>
        <v>0</v>
      </c>
      <c r="P42" s="167">
        <v>0</v>
      </c>
      <c r="Q42" s="167">
        <f>ROUND(E42*P42,2)</f>
        <v>0</v>
      </c>
      <c r="R42" s="169"/>
      <c r="S42" s="169" t="s">
        <v>173</v>
      </c>
      <c r="T42" s="170" t="s">
        <v>174</v>
      </c>
      <c r="U42" s="156">
        <v>0</v>
      </c>
      <c r="V42" s="156">
        <f>ROUND(E42*U42,2)</f>
        <v>0</v>
      </c>
      <c r="W42" s="156"/>
      <c r="X42" s="156" t="s">
        <v>122</v>
      </c>
      <c r="Y42" s="156" t="s">
        <v>123</v>
      </c>
      <c r="Z42" s="146"/>
      <c r="AA42" s="146"/>
      <c r="AB42" s="146"/>
      <c r="AC42" s="146"/>
      <c r="AD42" s="146"/>
      <c r="AE42" s="146"/>
      <c r="AF42" s="146"/>
      <c r="AG42" s="146" t="s">
        <v>124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>
      <c r="A43" s="164">
        <v>17</v>
      </c>
      <c r="B43" s="165" t="s">
        <v>183</v>
      </c>
      <c r="C43" s="173" t="s">
        <v>184</v>
      </c>
      <c r="D43" s="166" t="s">
        <v>185</v>
      </c>
      <c r="E43" s="167">
        <v>17.12</v>
      </c>
      <c r="F43" s="168"/>
      <c r="G43" s="169">
        <f>ROUND(E43*F43,2)</f>
        <v>0</v>
      </c>
      <c r="H43" s="168"/>
      <c r="I43" s="169">
        <f>ROUND(E43*H43,2)</f>
        <v>0</v>
      </c>
      <c r="J43" s="168"/>
      <c r="K43" s="169">
        <f>ROUND(E43*J43,2)</f>
        <v>0</v>
      </c>
      <c r="L43" s="169">
        <v>21</v>
      </c>
      <c r="M43" s="169">
        <f>G43*(1+L43/100)</f>
        <v>0</v>
      </c>
      <c r="N43" s="167">
        <v>1E-3</v>
      </c>
      <c r="O43" s="167">
        <f>ROUND(E43*N43,2)</f>
        <v>0.02</v>
      </c>
      <c r="P43" s="167">
        <v>0</v>
      </c>
      <c r="Q43" s="167">
        <f>ROUND(E43*P43,2)</f>
        <v>0</v>
      </c>
      <c r="R43" s="169" t="s">
        <v>186</v>
      </c>
      <c r="S43" s="169" t="s">
        <v>121</v>
      </c>
      <c r="T43" s="170" t="s">
        <v>121</v>
      </c>
      <c r="U43" s="156">
        <v>0</v>
      </c>
      <c r="V43" s="156">
        <f>ROUND(E43*U43,2)</f>
        <v>0</v>
      </c>
      <c r="W43" s="156"/>
      <c r="X43" s="156" t="s">
        <v>187</v>
      </c>
      <c r="Y43" s="156" t="s">
        <v>123</v>
      </c>
      <c r="Z43" s="146"/>
      <c r="AA43" s="146"/>
      <c r="AB43" s="146"/>
      <c r="AC43" s="146"/>
      <c r="AD43" s="146"/>
      <c r="AE43" s="146"/>
      <c r="AF43" s="146"/>
      <c r="AG43" s="146" t="s">
        <v>188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2">
      <c r="A44" s="153"/>
      <c r="B44" s="154"/>
      <c r="C44" s="174" t="s">
        <v>189</v>
      </c>
      <c r="D44" s="157"/>
      <c r="E44" s="158">
        <v>17.12</v>
      </c>
      <c r="F44" s="156"/>
      <c r="G44" s="156"/>
      <c r="H44" s="156"/>
      <c r="I44" s="156"/>
      <c r="J44" s="156"/>
      <c r="K44" s="156"/>
      <c r="L44" s="156"/>
      <c r="M44" s="156"/>
      <c r="N44" s="155"/>
      <c r="O44" s="155"/>
      <c r="P44" s="155"/>
      <c r="Q44" s="155"/>
      <c r="R44" s="156"/>
      <c r="S44" s="156"/>
      <c r="T44" s="156"/>
      <c r="U44" s="156"/>
      <c r="V44" s="156"/>
      <c r="W44" s="156"/>
      <c r="X44" s="156"/>
      <c r="Y44" s="156"/>
      <c r="Z44" s="146"/>
      <c r="AA44" s="146"/>
      <c r="AB44" s="146"/>
      <c r="AC44" s="146"/>
      <c r="AD44" s="146"/>
      <c r="AE44" s="146"/>
      <c r="AF44" s="146"/>
      <c r="AG44" s="146" t="s">
        <v>135</v>
      </c>
      <c r="AH44" s="146">
        <v>0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>
      <c r="A45" s="149" t="s">
        <v>115</v>
      </c>
      <c r="B45" s="150" t="s">
        <v>65</v>
      </c>
      <c r="C45" s="172" t="s">
        <v>66</v>
      </c>
      <c r="D45" s="160"/>
      <c r="E45" s="161"/>
      <c r="F45" s="162"/>
      <c r="G45" s="162">
        <f>SUMIF(AG46:AG68,"&lt;&gt;NOR",G46:G68)</f>
        <v>0</v>
      </c>
      <c r="H45" s="162"/>
      <c r="I45" s="162">
        <f>SUM(I46:I68)</f>
        <v>0</v>
      </c>
      <c r="J45" s="162"/>
      <c r="K45" s="162">
        <f>SUM(K46:K68)</f>
        <v>0</v>
      </c>
      <c r="L45" s="162"/>
      <c r="M45" s="162">
        <f>SUM(M46:M68)</f>
        <v>0</v>
      </c>
      <c r="N45" s="161"/>
      <c r="O45" s="161">
        <f>SUM(O46:O68)</f>
        <v>844.23</v>
      </c>
      <c r="P45" s="161"/>
      <c r="Q45" s="161">
        <f>SUM(Q46:Q68)</f>
        <v>0</v>
      </c>
      <c r="R45" s="162"/>
      <c r="S45" s="162"/>
      <c r="T45" s="163"/>
      <c r="U45" s="159"/>
      <c r="V45" s="159">
        <f>SUM(V46:V68)</f>
        <v>84.91</v>
      </c>
      <c r="W45" s="159"/>
      <c r="X45" s="159"/>
      <c r="Y45" s="159"/>
      <c r="AG45" t="s">
        <v>116</v>
      </c>
    </row>
    <row r="46" spans="1:60" ht="22.5" outlineLevel="1">
      <c r="A46" s="164">
        <v>18</v>
      </c>
      <c r="B46" s="165" t="s">
        <v>190</v>
      </c>
      <c r="C46" s="173" t="s">
        <v>191</v>
      </c>
      <c r="D46" s="166" t="s">
        <v>132</v>
      </c>
      <c r="E46" s="167">
        <v>43.6</v>
      </c>
      <c r="F46" s="168"/>
      <c r="G46" s="169">
        <f>ROUND(E46*F46,2)</f>
        <v>0</v>
      </c>
      <c r="H46" s="168"/>
      <c r="I46" s="169">
        <f>ROUND(E46*H46,2)</f>
        <v>0</v>
      </c>
      <c r="J46" s="168"/>
      <c r="K46" s="169">
        <f>ROUND(E46*J46,2)</f>
        <v>0</v>
      </c>
      <c r="L46" s="169">
        <v>21</v>
      </c>
      <c r="M46" s="169">
        <f>G46*(1+L46/100)</f>
        <v>0</v>
      </c>
      <c r="N46" s="167">
        <v>0.52900000000000003</v>
      </c>
      <c r="O46" s="167">
        <f>ROUND(E46*N46,2)</f>
        <v>23.06</v>
      </c>
      <c r="P46" s="167">
        <v>0</v>
      </c>
      <c r="Q46" s="167">
        <f>ROUND(E46*P46,2)</f>
        <v>0</v>
      </c>
      <c r="R46" s="169" t="s">
        <v>133</v>
      </c>
      <c r="S46" s="169" t="s">
        <v>121</v>
      </c>
      <c r="T46" s="170" t="s">
        <v>121</v>
      </c>
      <c r="U46" s="156">
        <v>3.1E-2</v>
      </c>
      <c r="V46" s="156">
        <f>ROUND(E46*U46,2)</f>
        <v>1.35</v>
      </c>
      <c r="W46" s="156"/>
      <c r="X46" s="156" t="s">
        <v>122</v>
      </c>
      <c r="Y46" s="156" t="s">
        <v>123</v>
      </c>
      <c r="Z46" s="146"/>
      <c r="AA46" s="146"/>
      <c r="AB46" s="146"/>
      <c r="AC46" s="146"/>
      <c r="AD46" s="146"/>
      <c r="AE46" s="146"/>
      <c r="AF46" s="146"/>
      <c r="AG46" s="146" t="s">
        <v>143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2">
      <c r="A47" s="153"/>
      <c r="B47" s="154"/>
      <c r="C47" s="174" t="s">
        <v>192</v>
      </c>
      <c r="D47" s="157"/>
      <c r="E47" s="158">
        <v>43.6</v>
      </c>
      <c r="F47" s="156"/>
      <c r="G47" s="156"/>
      <c r="H47" s="156"/>
      <c r="I47" s="156"/>
      <c r="J47" s="156"/>
      <c r="K47" s="156"/>
      <c r="L47" s="156"/>
      <c r="M47" s="156"/>
      <c r="N47" s="155"/>
      <c r="O47" s="155"/>
      <c r="P47" s="155"/>
      <c r="Q47" s="155"/>
      <c r="R47" s="156"/>
      <c r="S47" s="156"/>
      <c r="T47" s="156"/>
      <c r="U47" s="156"/>
      <c r="V47" s="156"/>
      <c r="W47" s="156"/>
      <c r="X47" s="156"/>
      <c r="Y47" s="156"/>
      <c r="Z47" s="146"/>
      <c r="AA47" s="146"/>
      <c r="AB47" s="146"/>
      <c r="AC47" s="146"/>
      <c r="AD47" s="146"/>
      <c r="AE47" s="146"/>
      <c r="AF47" s="146"/>
      <c r="AG47" s="146" t="s">
        <v>135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ht="22.5" outlineLevel="1">
      <c r="A48" s="164">
        <v>19</v>
      </c>
      <c r="B48" s="165" t="s">
        <v>193</v>
      </c>
      <c r="C48" s="173" t="s">
        <v>194</v>
      </c>
      <c r="D48" s="166" t="s">
        <v>132</v>
      </c>
      <c r="E48" s="167">
        <v>781.48</v>
      </c>
      <c r="F48" s="168"/>
      <c r="G48" s="169">
        <f>ROUND(E48*F48,2)</f>
        <v>0</v>
      </c>
      <c r="H48" s="168"/>
      <c r="I48" s="169">
        <f>ROUND(E48*H48,2)</f>
        <v>0</v>
      </c>
      <c r="J48" s="168"/>
      <c r="K48" s="169">
        <f>ROUND(E48*J48,2)</f>
        <v>0</v>
      </c>
      <c r="L48" s="169">
        <v>21</v>
      </c>
      <c r="M48" s="169">
        <f>G48*(1+L48/100)</f>
        <v>0</v>
      </c>
      <c r="N48" s="167">
        <v>0.57499999999999996</v>
      </c>
      <c r="O48" s="167">
        <f>ROUND(E48*N48,2)</f>
        <v>449.35</v>
      </c>
      <c r="P48" s="167">
        <v>0</v>
      </c>
      <c r="Q48" s="167">
        <f>ROUND(E48*P48,2)</f>
        <v>0</v>
      </c>
      <c r="R48" s="169" t="s">
        <v>133</v>
      </c>
      <c r="S48" s="169" t="s">
        <v>121</v>
      </c>
      <c r="T48" s="170" t="s">
        <v>121</v>
      </c>
      <c r="U48" s="156">
        <v>0.03</v>
      </c>
      <c r="V48" s="156">
        <f>ROUND(E48*U48,2)</f>
        <v>23.44</v>
      </c>
      <c r="W48" s="156"/>
      <c r="X48" s="156" t="s">
        <v>122</v>
      </c>
      <c r="Y48" s="156" t="s">
        <v>123</v>
      </c>
      <c r="Z48" s="146"/>
      <c r="AA48" s="146"/>
      <c r="AB48" s="146"/>
      <c r="AC48" s="146"/>
      <c r="AD48" s="146"/>
      <c r="AE48" s="146"/>
      <c r="AF48" s="146"/>
      <c r="AG48" s="146" t="s">
        <v>143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2">
      <c r="A49" s="153"/>
      <c r="B49" s="154"/>
      <c r="C49" s="174" t="s">
        <v>195</v>
      </c>
      <c r="D49" s="157"/>
      <c r="E49" s="158">
        <v>215.6</v>
      </c>
      <c r="F49" s="156"/>
      <c r="G49" s="156"/>
      <c r="H49" s="156"/>
      <c r="I49" s="156"/>
      <c r="J49" s="156"/>
      <c r="K49" s="156"/>
      <c r="L49" s="156"/>
      <c r="M49" s="156"/>
      <c r="N49" s="155"/>
      <c r="O49" s="155"/>
      <c r="P49" s="155"/>
      <c r="Q49" s="155"/>
      <c r="R49" s="156"/>
      <c r="S49" s="156"/>
      <c r="T49" s="156"/>
      <c r="U49" s="156"/>
      <c r="V49" s="156"/>
      <c r="W49" s="156"/>
      <c r="X49" s="156"/>
      <c r="Y49" s="156"/>
      <c r="Z49" s="146"/>
      <c r="AA49" s="146"/>
      <c r="AB49" s="146"/>
      <c r="AC49" s="146"/>
      <c r="AD49" s="146"/>
      <c r="AE49" s="146"/>
      <c r="AF49" s="146"/>
      <c r="AG49" s="146" t="s">
        <v>135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3">
      <c r="A50" s="153"/>
      <c r="B50" s="154"/>
      <c r="C50" s="174" t="s">
        <v>196</v>
      </c>
      <c r="D50" s="157"/>
      <c r="E50" s="158">
        <v>565.88</v>
      </c>
      <c r="F50" s="156"/>
      <c r="G50" s="156"/>
      <c r="H50" s="156"/>
      <c r="I50" s="156"/>
      <c r="J50" s="156"/>
      <c r="K50" s="156"/>
      <c r="L50" s="156"/>
      <c r="M50" s="156"/>
      <c r="N50" s="155"/>
      <c r="O50" s="155"/>
      <c r="P50" s="155"/>
      <c r="Q50" s="155"/>
      <c r="R50" s="156"/>
      <c r="S50" s="156"/>
      <c r="T50" s="156"/>
      <c r="U50" s="156"/>
      <c r="V50" s="156"/>
      <c r="W50" s="156"/>
      <c r="X50" s="156"/>
      <c r="Y50" s="156"/>
      <c r="Z50" s="146"/>
      <c r="AA50" s="146"/>
      <c r="AB50" s="146"/>
      <c r="AC50" s="146"/>
      <c r="AD50" s="146"/>
      <c r="AE50" s="146"/>
      <c r="AF50" s="146"/>
      <c r="AG50" s="146" t="s">
        <v>135</v>
      </c>
      <c r="AH50" s="146">
        <v>0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ht="22.5" outlineLevel="1">
      <c r="A51" s="164">
        <v>20</v>
      </c>
      <c r="B51" s="165" t="s">
        <v>197</v>
      </c>
      <c r="C51" s="173" t="s">
        <v>198</v>
      </c>
      <c r="D51" s="166" t="s">
        <v>132</v>
      </c>
      <c r="E51" s="167">
        <v>323.60000000000002</v>
      </c>
      <c r="F51" s="168"/>
      <c r="G51" s="169">
        <f>ROUND(E51*F51,2)</f>
        <v>0</v>
      </c>
      <c r="H51" s="168"/>
      <c r="I51" s="169">
        <f>ROUND(E51*H51,2)</f>
        <v>0</v>
      </c>
      <c r="J51" s="168"/>
      <c r="K51" s="169">
        <f>ROUND(E51*J51,2)</f>
        <v>0</v>
      </c>
      <c r="L51" s="169">
        <v>21</v>
      </c>
      <c r="M51" s="169">
        <f>G51*(1+L51/100)</f>
        <v>0</v>
      </c>
      <c r="N51" s="167">
        <v>0.57499999999999996</v>
      </c>
      <c r="O51" s="167">
        <f>ROUND(E51*N51,2)</f>
        <v>186.07</v>
      </c>
      <c r="P51" s="167">
        <v>0</v>
      </c>
      <c r="Q51" s="167">
        <f>ROUND(E51*P51,2)</f>
        <v>0</v>
      </c>
      <c r="R51" s="169" t="s">
        <v>133</v>
      </c>
      <c r="S51" s="169" t="s">
        <v>121</v>
      </c>
      <c r="T51" s="170" t="s">
        <v>121</v>
      </c>
      <c r="U51" s="156">
        <v>2.7E-2</v>
      </c>
      <c r="V51" s="156">
        <f>ROUND(E51*U51,2)</f>
        <v>8.74</v>
      </c>
      <c r="W51" s="156"/>
      <c r="X51" s="156" t="s">
        <v>122</v>
      </c>
      <c r="Y51" s="156" t="s">
        <v>123</v>
      </c>
      <c r="Z51" s="146"/>
      <c r="AA51" s="146"/>
      <c r="AB51" s="146"/>
      <c r="AC51" s="146"/>
      <c r="AD51" s="146"/>
      <c r="AE51" s="146"/>
      <c r="AF51" s="146"/>
      <c r="AG51" s="146" t="s">
        <v>143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2">
      <c r="A52" s="153"/>
      <c r="B52" s="154"/>
      <c r="C52" s="174" t="s">
        <v>199</v>
      </c>
      <c r="D52" s="157"/>
      <c r="E52" s="158">
        <v>280</v>
      </c>
      <c r="F52" s="156"/>
      <c r="G52" s="156"/>
      <c r="H52" s="156"/>
      <c r="I52" s="156"/>
      <c r="J52" s="156"/>
      <c r="K52" s="156"/>
      <c r="L52" s="156"/>
      <c r="M52" s="156"/>
      <c r="N52" s="155"/>
      <c r="O52" s="155"/>
      <c r="P52" s="155"/>
      <c r="Q52" s="155"/>
      <c r="R52" s="156"/>
      <c r="S52" s="156"/>
      <c r="T52" s="156"/>
      <c r="U52" s="156"/>
      <c r="V52" s="156"/>
      <c r="W52" s="156"/>
      <c r="X52" s="156"/>
      <c r="Y52" s="156"/>
      <c r="Z52" s="146"/>
      <c r="AA52" s="146"/>
      <c r="AB52" s="146"/>
      <c r="AC52" s="146"/>
      <c r="AD52" s="146"/>
      <c r="AE52" s="146"/>
      <c r="AF52" s="146"/>
      <c r="AG52" s="146" t="s">
        <v>135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3">
      <c r="A53" s="153"/>
      <c r="B53" s="154"/>
      <c r="C53" s="174" t="s">
        <v>192</v>
      </c>
      <c r="D53" s="157"/>
      <c r="E53" s="158">
        <v>43.6</v>
      </c>
      <c r="F53" s="156"/>
      <c r="G53" s="156"/>
      <c r="H53" s="156"/>
      <c r="I53" s="156"/>
      <c r="J53" s="156"/>
      <c r="K53" s="156"/>
      <c r="L53" s="156"/>
      <c r="M53" s="156"/>
      <c r="N53" s="155"/>
      <c r="O53" s="155"/>
      <c r="P53" s="155"/>
      <c r="Q53" s="155"/>
      <c r="R53" s="156"/>
      <c r="S53" s="156"/>
      <c r="T53" s="156"/>
      <c r="U53" s="156"/>
      <c r="V53" s="156"/>
      <c r="W53" s="156"/>
      <c r="X53" s="156"/>
      <c r="Y53" s="156"/>
      <c r="Z53" s="146"/>
      <c r="AA53" s="146"/>
      <c r="AB53" s="146"/>
      <c r="AC53" s="146"/>
      <c r="AD53" s="146"/>
      <c r="AE53" s="146"/>
      <c r="AF53" s="146"/>
      <c r="AG53" s="146" t="s">
        <v>135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>
      <c r="A54" s="164">
        <v>21</v>
      </c>
      <c r="B54" s="165" t="s">
        <v>200</v>
      </c>
      <c r="C54" s="173" t="s">
        <v>201</v>
      </c>
      <c r="D54" s="166" t="s">
        <v>132</v>
      </c>
      <c r="E54" s="167">
        <v>669.84</v>
      </c>
      <c r="F54" s="168"/>
      <c r="G54" s="169">
        <f>ROUND(E54*F54,2)</f>
        <v>0</v>
      </c>
      <c r="H54" s="168"/>
      <c r="I54" s="169">
        <f>ROUND(E54*H54,2)</f>
        <v>0</v>
      </c>
      <c r="J54" s="168"/>
      <c r="K54" s="169">
        <f>ROUND(E54*J54,2)</f>
        <v>0</v>
      </c>
      <c r="L54" s="169">
        <v>21</v>
      </c>
      <c r="M54" s="169">
        <f>G54*(1+L54/100)</f>
        <v>0</v>
      </c>
      <c r="N54" s="167">
        <v>2.0000000000000001E-4</v>
      </c>
      <c r="O54" s="167">
        <f>ROUND(E54*N54,2)</f>
        <v>0.13</v>
      </c>
      <c r="P54" s="167">
        <v>0</v>
      </c>
      <c r="Q54" s="167">
        <f>ROUND(E54*P54,2)</f>
        <v>0</v>
      </c>
      <c r="R54" s="169" t="s">
        <v>133</v>
      </c>
      <c r="S54" s="169" t="s">
        <v>121</v>
      </c>
      <c r="T54" s="170" t="s">
        <v>121</v>
      </c>
      <c r="U54" s="156">
        <v>2E-3</v>
      </c>
      <c r="V54" s="156">
        <f>ROUND(E54*U54,2)</f>
        <v>1.34</v>
      </c>
      <c r="W54" s="156"/>
      <c r="X54" s="156" t="s">
        <v>122</v>
      </c>
      <c r="Y54" s="156" t="s">
        <v>123</v>
      </c>
      <c r="Z54" s="146"/>
      <c r="AA54" s="146"/>
      <c r="AB54" s="146"/>
      <c r="AC54" s="146"/>
      <c r="AD54" s="146"/>
      <c r="AE54" s="146"/>
      <c r="AF54" s="146"/>
      <c r="AG54" s="146" t="s">
        <v>124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2">
      <c r="A55" s="153"/>
      <c r="B55" s="154"/>
      <c r="C55" s="233" t="s">
        <v>202</v>
      </c>
      <c r="D55" s="234"/>
      <c r="E55" s="234"/>
      <c r="F55" s="234"/>
      <c r="G55" s="234"/>
      <c r="H55" s="156"/>
      <c r="I55" s="156"/>
      <c r="J55" s="156"/>
      <c r="K55" s="156"/>
      <c r="L55" s="156"/>
      <c r="M55" s="156"/>
      <c r="N55" s="155"/>
      <c r="O55" s="155"/>
      <c r="P55" s="155"/>
      <c r="Q55" s="155"/>
      <c r="R55" s="156"/>
      <c r="S55" s="156"/>
      <c r="T55" s="156"/>
      <c r="U55" s="156"/>
      <c r="V55" s="156"/>
      <c r="W55" s="156"/>
      <c r="X55" s="156"/>
      <c r="Y55" s="156"/>
      <c r="Z55" s="146"/>
      <c r="AA55" s="146"/>
      <c r="AB55" s="146"/>
      <c r="AC55" s="146"/>
      <c r="AD55" s="146"/>
      <c r="AE55" s="146"/>
      <c r="AF55" s="146"/>
      <c r="AG55" s="146" t="s">
        <v>126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ht="22.5" outlineLevel="1">
      <c r="A56" s="164">
        <v>22</v>
      </c>
      <c r="B56" s="165" t="s">
        <v>203</v>
      </c>
      <c r="C56" s="173" t="s">
        <v>204</v>
      </c>
      <c r="D56" s="166" t="s">
        <v>132</v>
      </c>
      <c r="E56" s="167">
        <v>669.84</v>
      </c>
      <c r="F56" s="168"/>
      <c r="G56" s="169">
        <f>ROUND(E56*F56,2)</f>
        <v>0</v>
      </c>
      <c r="H56" s="168"/>
      <c r="I56" s="169">
        <f>ROUND(E56*H56,2)</f>
        <v>0</v>
      </c>
      <c r="J56" s="168"/>
      <c r="K56" s="169">
        <f>ROUND(E56*J56,2)</f>
        <v>0</v>
      </c>
      <c r="L56" s="169">
        <v>21</v>
      </c>
      <c r="M56" s="169">
        <f>G56*(1+L56/100)</f>
        <v>0</v>
      </c>
      <c r="N56" s="167">
        <v>0.12966</v>
      </c>
      <c r="O56" s="167">
        <f>ROUND(E56*N56,2)</f>
        <v>86.85</v>
      </c>
      <c r="P56" s="167">
        <v>0</v>
      </c>
      <c r="Q56" s="167">
        <f>ROUND(E56*P56,2)</f>
        <v>0</v>
      </c>
      <c r="R56" s="169" t="s">
        <v>133</v>
      </c>
      <c r="S56" s="169" t="s">
        <v>121</v>
      </c>
      <c r="T56" s="170" t="s">
        <v>121</v>
      </c>
      <c r="U56" s="156">
        <v>0.02</v>
      </c>
      <c r="V56" s="156">
        <f>ROUND(E56*U56,2)</f>
        <v>13.4</v>
      </c>
      <c r="W56" s="156"/>
      <c r="X56" s="156" t="s">
        <v>122</v>
      </c>
      <c r="Y56" s="156" t="s">
        <v>123</v>
      </c>
      <c r="Z56" s="146"/>
      <c r="AA56" s="146"/>
      <c r="AB56" s="146"/>
      <c r="AC56" s="146"/>
      <c r="AD56" s="146"/>
      <c r="AE56" s="146"/>
      <c r="AF56" s="146"/>
      <c r="AG56" s="146" t="s">
        <v>124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2">
      <c r="A57" s="153"/>
      <c r="B57" s="154"/>
      <c r="C57" s="174" t="s">
        <v>205</v>
      </c>
      <c r="D57" s="157"/>
      <c r="E57" s="158">
        <v>184.8</v>
      </c>
      <c r="F57" s="156"/>
      <c r="G57" s="156"/>
      <c r="H57" s="156"/>
      <c r="I57" s="156"/>
      <c r="J57" s="156"/>
      <c r="K57" s="156"/>
      <c r="L57" s="156"/>
      <c r="M57" s="156"/>
      <c r="N57" s="155"/>
      <c r="O57" s="155"/>
      <c r="P57" s="155"/>
      <c r="Q57" s="155"/>
      <c r="R57" s="156"/>
      <c r="S57" s="156"/>
      <c r="T57" s="156"/>
      <c r="U57" s="156"/>
      <c r="V57" s="156"/>
      <c r="W57" s="156"/>
      <c r="X57" s="156"/>
      <c r="Y57" s="156"/>
      <c r="Z57" s="146"/>
      <c r="AA57" s="146"/>
      <c r="AB57" s="146"/>
      <c r="AC57" s="146"/>
      <c r="AD57" s="146"/>
      <c r="AE57" s="146"/>
      <c r="AF57" s="146"/>
      <c r="AG57" s="146" t="s">
        <v>135</v>
      </c>
      <c r="AH57" s="146">
        <v>0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3">
      <c r="A58" s="153"/>
      <c r="B58" s="154"/>
      <c r="C58" s="174" t="s">
        <v>206</v>
      </c>
      <c r="D58" s="157"/>
      <c r="E58" s="158">
        <v>485.04</v>
      </c>
      <c r="F58" s="156"/>
      <c r="G58" s="156"/>
      <c r="H58" s="156"/>
      <c r="I58" s="156"/>
      <c r="J58" s="156"/>
      <c r="K58" s="156"/>
      <c r="L58" s="156"/>
      <c r="M58" s="156"/>
      <c r="N58" s="155"/>
      <c r="O58" s="155"/>
      <c r="P58" s="155"/>
      <c r="Q58" s="155"/>
      <c r="R58" s="156"/>
      <c r="S58" s="156"/>
      <c r="T58" s="156"/>
      <c r="U58" s="156"/>
      <c r="V58" s="156"/>
      <c r="W58" s="156"/>
      <c r="X58" s="156"/>
      <c r="Y58" s="156"/>
      <c r="Z58" s="146"/>
      <c r="AA58" s="146"/>
      <c r="AB58" s="146"/>
      <c r="AC58" s="146"/>
      <c r="AD58" s="146"/>
      <c r="AE58" s="146"/>
      <c r="AF58" s="146"/>
      <c r="AG58" s="146" t="s">
        <v>135</v>
      </c>
      <c r="AH58" s="146">
        <v>0</v>
      </c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ht="22.5" outlineLevel="1">
      <c r="A59" s="164">
        <v>23</v>
      </c>
      <c r="B59" s="165" t="s">
        <v>207</v>
      </c>
      <c r="C59" s="173" t="s">
        <v>208</v>
      </c>
      <c r="D59" s="166" t="s">
        <v>132</v>
      </c>
      <c r="E59" s="167">
        <v>669.84</v>
      </c>
      <c r="F59" s="168"/>
      <c r="G59" s="169">
        <f>ROUND(E59*F59,2)</f>
        <v>0</v>
      </c>
      <c r="H59" s="168"/>
      <c r="I59" s="169">
        <f>ROUND(E59*H59,2)</f>
        <v>0</v>
      </c>
      <c r="J59" s="168"/>
      <c r="K59" s="169">
        <f>ROUND(E59*J59,2)</f>
        <v>0</v>
      </c>
      <c r="L59" s="169">
        <v>21</v>
      </c>
      <c r="M59" s="169">
        <f>G59*(1+L59/100)</f>
        <v>0</v>
      </c>
      <c r="N59" s="167">
        <v>0.12966</v>
      </c>
      <c r="O59" s="167">
        <f>ROUND(E59*N59,2)</f>
        <v>86.85</v>
      </c>
      <c r="P59" s="167">
        <v>0</v>
      </c>
      <c r="Q59" s="167">
        <f>ROUND(E59*P59,2)</f>
        <v>0</v>
      </c>
      <c r="R59" s="169" t="s">
        <v>133</v>
      </c>
      <c r="S59" s="169" t="s">
        <v>121</v>
      </c>
      <c r="T59" s="170" t="s">
        <v>121</v>
      </c>
      <c r="U59" s="156">
        <v>0.02</v>
      </c>
      <c r="V59" s="156">
        <f>ROUND(E59*U59,2)</f>
        <v>13.4</v>
      </c>
      <c r="W59" s="156"/>
      <c r="X59" s="156" t="s">
        <v>122</v>
      </c>
      <c r="Y59" s="156" t="s">
        <v>123</v>
      </c>
      <c r="Z59" s="146"/>
      <c r="AA59" s="146"/>
      <c r="AB59" s="146"/>
      <c r="AC59" s="146"/>
      <c r="AD59" s="146"/>
      <c r="AE59" s="146"/>
      <c r="AF59" s="146"/>
      <c r="AG59" s="146" t="s">
        <v>124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>
      <c r="A60" s="164">
        <v>24</v>
      </c>
      <c r="B60" s="165" t="s">
        <v>209</v>
      </c>
      <c r="C60" s="173" t="s">
        <v>210</v>
      </c>
      <c r="D60" s="166" t="s">
        <v>132</v>
      </c>
      <c r="E60" s="167">
        <v>44.8</v>
      </c>
      <c r="F60" s="168"/>
      <c r="G60" s="169">
        <f>ROUND(E60*F60,2)</f>
        <v>0</v>
      </c>
      <c r="H60" s="168"/>
      <c r="I60" s="169">
        <f>ROUND(E60*H60,2)</f>
        <v>0</v>
      </c>
      <c r="J60" s="168"/>
      <c r="K60" s="169">
        <f>ROUND(E60*J60,2)</f>
        <v>0</v>
      </c>
      <c r="L60" s="169">
        <v>21</v>
      </c>
      <c r="M60" s="169">
        <f>G60*(1+L60/100)</f>
        <v>0</v>
      </c>
      <c r="N60" s="167">
        <v>7.3899999999999993E-2</v>
      </c>
      <c r="O60" s="167">
        <f>ROUND(E60*N60,2)</f>
        <v>3.31</v>
      </c>
      <c r="P60" s="167">
        <v>0</v>
      </c>
      <c r="Q60" s="167">
        <f>ROUND(E60*P60,2)</f>
        <v>0</v>
      </c>
      <c r="R60" s="169" t="s">
        <v>133</v>
      </c>
      <c r="S60" s="169" t="s">
        <v>121</v>
      </c>
      <c r="T60" s="170" t="s">
        <v>121</v>
      </c>
      <c r="U60" s="156">
        <v>0.48</v>
      </c>
      <c r="V60" s="156">
        <f>ROUND(E60*U60,2)</f>
        <v>21.5</v>
      </c>
      <c r="W60" s="156"/>
      <c r="X60" s="156" t="s">
        <v>122</v>
      </c>
      <c r="Y60" s="156" t="s">
        <v>123</v>
      </c>
      <c r="Z60" s="146"/>
      <c r="AA60" s="146"/>
      <c r="AB60" s="146"/>
      <c r="AC60" s="146"/>
      <c r="AD60" s="146"/>
      <c r="AE60" s="146"/>
      <c r="AF60" s="146"/>
      <c r="AG60" s="146" t="s">
        <v>143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ht="22.5" outlineLevel="2">
      <c r="A61" s="153"/>
      <c r="B61" s="154"/>
      <c r="C61" s="233" t="s">
        <v>211</v>
      </c>
      <c r="D61" s="234"/>
      <c r="E61" s="234"/>
      <c r="F61" s="234"/>
      <c r="G61" s="234"/>
      <c r="H61" s="156"/>
      <c r="I61" s="156"/>
      <c r="J61" s="156"/>
      <c r="K61" s="156"/>
      <c r="L61" s="156"/>
      <c r="M61" s="156"/>
      <c r="N61" s="155"/>
      <c r="O61" s="155"/>
      <c r="P61" s="155"/>
      <c r="Q61" s="155"/>
      <c r="R61" s="156"/>
      <c r="S61" s="156"/>
      <c r="T61" s="156"/>
      <c r="U61" s="156"/>
      <c r="V61" s="156"/>
      <c r="W61" s="156"/>
      <c r="X61" s="156"/>
      <c r="Y61" s="156"/>
      <c r="Z61" s="146"/>
      <c r="AA61" s="146"/>
      <c r="AB61" s="146"/>
      <c r="AC61" s="146"/>
      <c r="AD61" s="146"/>
      <c r="AE61" s="146"/>
      <c r="AF61" s="146"/>
      <c r="AG61" s="146" t="s">
        <v>126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71" t="str">
        <f>C61</f>
        <v>s provedením lože z kameniva drceného, s vyplněním spár, s dvojitým hutněním a se smetením přebytečného materiálu na krajnici. S dodáním hmot pro lože a výplň spár.</v>
      </c>
      <c r="BB61" s="146"/>
      <c r="BC61" s="146"/>
      <c r="BD61" s="146"/>
      <c r="BE61" s="146"/>
      <c r="BF61" s="146"/>
      <c r="BG61" s="146"/>
      <c r="BH61" s="146"/>
    </row>
    <row r="62" spans="1:60" outlineLevel="2">
      <c r="A62" s="153"/>
      <c r="B62" s="154"/>
      <c r="C62" s="174" t="s">
        <v>192</v>
      </c>
      <c r="D62" s="157"/>
      <c r="E62" s="158">
        <v>43.6</v>
      </c>
      <c r="F62" s="156"/>
      <c r="G62" s="156"/>
      <c r="H62" s="156"/>
      <c r="I62" s="156"/>
      <c r="J62" s="156"/>
      <c r="K62" s="156"/>
      <c r="L62" s="156"/>
      <c r="M62" s="156"/>
      <c r="N62" s="155"/>
      <c r="O62" s="155"/>
      <c r="P62" s="155"/>
      <c r="Q62" s="155"/>
      <c r="R62" s="156"/>
      <c r="S62" s="156"/>
      <c r="T62" s="156"/>
      <c r="U62" s="156"/>
      <c r="V62" s="156"/>
      <c r="W62" s="156"/>
      <c r="X62" s="156"/>
      <c r="Y62" s="156"/>
      <c r="Z62" s="146"/>
      <c r="AA62" s="146"/>
      <c r="AB62" s="146"/>
      <c r="AC62" s="146"/>
      <c r="AD62" s="146"/>
      <c r="AE62" s="146"/>
      <c r="AF62" s="146"/>
      <c r="AG62" s="146" t="s">
        <v>135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3">
      <c r="A63" s="153"/>
      <c r="B63" s="154"/>
      <c r="C63" s="174" t="s">
        <v>212</v>
      </c>
      <c r="D63" s="157"/>
      <c r="E63" s="158">
        <v>1.2</v>
      </c>
      <c r="F63" s="156"/>
      <c r="G63" s="156"/>
      <c r="H63" s="156"/>
      <c r="I63" s="156"/>
      <c r="J63" s="156"/>
      <c r="K63" s="156"/>
      <c r="L63" s="156"/>
      <c r="M63" s="156"/>
      <c r="N63" s="155"/>
      <c r="O63" s="155"/>
      <c r="P63" s="155"/>
      <c r="Q63" s="155"/>
      <c r="R63" s="156"/>
      <c r="S63" s="156"/>
      <c r="T63" s="156"/>
      <c r="U63" s="156"/>
      <c r="V63" s="156"/>
      <c r="W63" s="156"/>
      <c r="X63" s="156"/>
      <c r="Y63" s="156"/>
      <c r="Z63" s="146"/>
      <c r="AA63" s="146"/>
      <c r="AB63" s="146"/>
      <c r="AC63" s="146"/>
      <c r="AD63" s="146"/>
      <c r="AE63" s="146"/>
      <c r="AF63" s="146"/>
      <c r="AG63" s="146" t="s">
        <v>135</v>
      </c>
      <c r="AH63" s="146">
        <v>0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>
      <c r="A64" s="164">
        <v>25</v>
      </c>
      <c r="B64" s="165" t="s">
        <v>213</v>
      </c>
      <c r="C64" s="173" t="s">
        <v>214</v>
      </c>
      <c r="D64" s="166" t="s">
        <v>215</v>
      </c>
      <c r="E64" s="167">
        <v>6</v>
      </c>
      <c r="F64" s="168"/>
      <c r="G64" s="169">
        <f>ROUND(E64*F64,2)</f>
        <v>0</v>
      </c>
      <c r="H64" s="168"/>
      <c r="I64" s="169">
        <f>ROUND(E64*H64,2)</f>
        <v>0</v>
      </c>
      <c r="J64" s="168"/>
      <c r="K64" s="169">
        <f>ROUND(E64*J64,2)</f>
        <v>0</v>
      </c>
      <c r="L64" s="169">
        <v>21</v>
      </c>
      <c r="M64" s="169">
        <f>G64*(1+L64/100)</f>
        <v>0</v>
      </c>
      <c r="N64" s="167">
        <v>0</v>
      </c>
      <c r="O64" s="167">
        <f>ROUND(E64*N64,2)</f>
        <v>0</v>
      </c>
      <c r="P64" s="167">
        <v>0</v>
      </c>
      <c r="Q64" s="167">
        <f>ROUND(E64*P64,2)</f>
        <v>0</v>
      </c>
      <c r="R64" s="169"/>
      <c r="S64" s="169" t="s">
        <v>173</v>
      </c>
      <c r="T64" s="170" t="s">
        <v>174</v>
      </c>
      <c r="U64" s="156">
        <v>0.28999999999999998</v>
      </c>
      <c r="V64" s="156">
        <f>ROUND(E64*U64,2)</f>
        <v>1.74</v>
      </c>
      <c r="W64" s="156"/>
      <c r="X64" s="156" t="s">
        <v>122</v>
      </c>
      <c r="Y64" s="156" t="s">
        <v>123</v>
      </c>
      <c r="Z64" s="146"/>
      <c r="AA64" s="146"/>
      <c r="AB64" s="146"/>
      <c r="AC64" s="146"/>
      <c r="AD64" s="146"/>
      <c r="AE64" s="146"/>
      <c r="AF64" s="146"/>
      <c r="AG64" s="146" t="s">
        <v>124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>
      <c r="A65" s="164">
        <v>26</v>
      </c>
      <c r="B65" s="165" t="s">
        <v>216</v>
      </c>
      <c r="C65" s="173" t="s">
        <v>217</v>
      </c>
      <c r="D65" s="166" t="s">
        <v>132</v>
      </c>
      <c r="E65" s="167">
        <v>47.96</v>
      </c>
      <c r="F65" s="168"/>
      <c r="G65" s="169">
        <f>ROUND(E65*F65,2)</f>
        <v>0</v>
      </c>
      <c r="H65" s="168"/>
      <c r="I65" s="169">
        <f>ROUND(E65*H65,2)</f>
        <v>0</v>
      </c>
      <c r="J65" s="168"/>
      <c r="K65" s="169">
        <f>ROUND(E65*J65,2)</f>
        <v>0</v>
      </c>
      <c r="L65" s="169">
        <v>21</v>
      </c>
      <c r="M65" s="169">
        <f>G65*(1+L65/100)</f>
        <v>0</v>
      </c>
      <c r="N65" s="167">
        <v>0.17599999999999999</v>
      </c>
      <c r="O65" s="167">
        <f>ROUND(E65*N65,2)</f>
        <v>8.44</v>
      </c>
      <c r="P65" s="167">
        <v>0</v>
      </c>
      <c r="Q65" s="167">
        <f>ROUND(E65*P65,2)</f>
        <v>0</v>
      </c>
      <c r="R65" s="169" t="s">
        <v>186</v>
      </c>
      <c r="S65" s="169" t="s">
        <v>121</v>
      </c>
      <c r="T65" s="170" t="s">
        <v>121</v>
      </c>
      <c r="U65" s="156">
        <v>0</v>
      </c>
      <c r="V65" s="156">
        <f>ROUND(E65*U65,2)</f>
        <v>0</v>
      </c>
      <c r="W65" s="156"/>
      <c r="X65" s="156" t="s">
        <v>187</v>
      </c>
      <c r="Y65" s="156" t="s">
        <v>123</v>
      </c>
      <c r="Z65" s="146"/>
      <c r="AA65" s="146"/>
      <c r="AB65" s="146"/>
      <c r="AC65" s="146"/>
      <c r="AD65" s="146"/>
      <c r="AE65" s="146"/>
      <c r="AF65" s="146"/>
      <c r="AG65" s="146" t="s">
        <v>218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2">
      <c r="A66" s="153"/>
      <c r="B66" s="154"/>
      <c r="C66" s="174" t="s">
        <v>219</v>
      </c>
      <c r="D66" s="157"/>
      <c r="E66" s="158">
        <v>47.96</v>
      </c>
      <c r="F66" s="156"/>
      <c r="G66" s="156"/>
      <c r="H66" s="156"/>
      <c r="I66" s="156"/>
      <c r="J66" s="156"/>
      <c r="K66" s="156"/>
      <c r="L66" s="156"/>
      <c r="M66" s="156"/>
      <c r="N66" s="155"/>
      <c r="O66" s="155"/>
      <c r="P66" s="155"/>
      <c r="Q66" s="155"/>
      <c r="R66" s="156"/>
      <c r="S66" s="156"/>
      <c r="T66" s="156"/>
      <c r="U66" s="156"/>
      <c r="V66" s="156"/>
      <c r="W66" s="156"/>
      <c r="X66" s="156"/>
      <c r="Y66" s="156"/>
      <c r="Z66" s="146"/>
      <c r="AA66" s="146"/>
      <c r="AB66" s="146"/>
      <c r="AC66" s="146"/>
      <c r="AD66" s="146"/>
      <c r="AE66" s="146"/>
      <c r="AF66" s="146"/>
      <c r="AG66" s="146" t="s">
        <v>135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ht="22.5" outlineLevel="1">
      <c r="A67" s="164">
        <v>27</v>
      </c>
      <c r="B67" s="165" t="s">
        <v>220</v>
      </c>
      <c r="C67" s="173" t="s">
        <v>221</v>
      </c>
      <c r="D67" s="166" t="s">
        <v>132</v>
      </c>
      <c r="E67" s="167">
        <v>1.32</v>
      </c>
      <c r="F67" s="168"/>
      <c r="G67" s="169">
        <f>ROUND(E67*F67,2)</f>
        <v>0</v>
      </c>
      <c r="H67" s="168"/>
      <c r="I67" s="169">
        <f>ROUND(E67*H67,2)</f>
        <v>0</v>
      </c>
      <c r="J67" s="168"/>
      <c r="K67" s="169">
        <f>ROUND(E67*J67,2)</f>
        <v>0</v>
      </c>
      <c r="L67" s="169">
        <v>21</v>
      </c>
      <c r="M67" s="169">
        <f>G67*(1+L67/100)</f>
        <v>0</v>
      </c>
      <c r="N67" s="167">
        <v>0.126</v>
      </c>
      <c r="O67" s="167">
        <f>ROUND(E67*N67,2)</f>
        <v>0.17</v>
      </c>
      <c r="P67" s="167">
        <v>0</v>
      </c>
      <c r="Q67" s="167">
        <f>ROUND(E67*P67,2)</f>
        <v>0</v>
      </c>
      <c r="R67" s="169" t="s">
        <v>186</v>
      </c>
      <c r="S67" s="169" t="s">
        <v>121</v>
      </c>
      <c r="T67" s="170" t="s">
        <v>121</v>
      </c>
      <c r="U67" s="156">
        <v>0</v>
      </c>
      <c r="V67" s="156">
        <f>ROUND(E67*U67,2)</f>
        <v>0</v>
      </c>
      <c r="W67" s="156"/>
      <c r="X67" s="156" t="s">
        <v>187</v>
      </c>
      <c r="Y67" s="156" t="s">
        <v>123</v>
      </c>
      <c r="Z67" s="146"/>
      <c r="AA67" s="146"/>
      <c r="AB67" s="146"/>
      <c r="AC67" s="146"/>
      <c r="AD67" s="146"/>
      <c r="AE67" s="146"/>
      <c r="AF67" s="146"/>
      <c r="AG67" s="146" t="s">
        <v>218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2">
      <c r="A68" s="153"/>
      <c r="B68" s="154"/>
      <c r="C68" s="174" t="s">
        <v>222</v>
      </c>
      <c r="D68" s="157"/>
      <c r="E68" s="158">
        <v>1.32</v>
      </c>
      <c r="F68" s="156"/>
      <c r="G68" s="156"/>
      <c r="H68" s="156"/>
      <c r="I68" s="156"/>
      <c r="J68" s="156"/>
      <c r="K68" s="156"/>
      <c r="L68" s="156"/>
      <c r="M68" s="156"/>
      <c r="N68" s="155"/>
      <c r="O68" s="155"/>
      <c r="P68" s="155"/>
      <c r="Q68" s="155"/>
      <c r="R68" s="156"/>
      <c r="S68" s="156"/>
      <c r="T68" s="156"/>
      <c r="U68" s="156"/>
      <c r="V68" s="156"/>
      <c r="W68" s="156"/>
      <c r="X68" s="156"/>
      <c r="Y68" s="156"/>
      <c r="Z68" s="146"/>
      <c r="AA68" s="146"/>
      <c r="AB68" s="146"/>
      <c r="AC68" s="146"/>
      <c r="AD68" s="146"/>
      <c r="AE68" s="146"/>
      <c r="AF68" s="146"/>
      <c r="AG68" s="146" t="s">
        <v>135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>
      <c r="A69" s="149" t="s">
        <v>115</v>
      </c>
      <c r="B69" s="150" t="s">
        <v>67</v>
      </c>
      <c r="C69" s="172" t="s">
        <v>68</v>
      </c>
      <c r="D69" s="160"/>
      <c r="E69" s="161"/>
      <c r="F69" s="162"/>
      <c r="G69" s="162">
        <f>SUMIF(AG70:AG72,"&lt;&gt;NOR",G70:G72)</f>
        <v>0</v>
      </c>
      <c r="H69" s="162"/>
      <c r="I69" s="162">
        <f>SUM(I70:I72)</f>
        <v>0</v>
      </c>
      <c r="J69" s="162"/>
      <c r="K69" s="162">
        <f>SUM(K70:K72)</f>
        <v>0</v>
      </c>
      <c r="L69" s="162"/>
      <c r="M69" s="162">
        <f>SUM(M70:M72)</f>
        <v>0</v>
      </c>
      <c r="N69" s="161"/>
      <c r="O69" s="161">
        <f>SUM(O70:O72)</f>
        <v>0.05</v>
      </c>
      <c r="P69" s="161"/>
      <c r="Q69" s="161">
        <f>SUM(Q70:Q72)</f>
        <v>0</v>
      </c>
      <c r="R69" s="162"/>
      <c r="S69" s="162"/>
      <c r="T69" s="163"/>
      <c r="U69" s="159"/>
      <c r="V69" s="159">
        <f>SUM(V70:V72)</f>
        <v>21.65</v>
      </c>
      <c r="W69" s="159"/>
      <c r="X69" s="159"/>
      <c r="Y69" s="159"/>
      <c r="AG69" t="s">
        <v>116</v>
      </c>
    </row>
    <row r="70" spans="1:60" ht="22.5" outlineLevel="1">
      <c r="A70" s="164">
        <v>28</v>
      </c>
      <c r="B70" s="165" t="s">
        <v>223</v>
      </c>
      <c r="C70" s="173" t="s">
        <v>224</v>
      </c>
      <c r="D70" s="166" t="s">
        <v>225</v>
      </c>
      <c r="E70" s="167">
        <v>74.64</v>
      </c>
      <c r="F70" s="168"/>
      <c r="G70" s="169">
        <f>ROUND(E70*F70,2)</f>
        <v>0</v>
      </c>
      <c r="H70" s="168"/>
      <c r="I70" s="169">
        <f>ROUND(E70*H70,2)</f>
        <v>0</v>
      </c>
      <c r="J70" s="168"/>
      <c r="K70" s="169">
        <f>ROUND(E70*J70,2)</f>
        <v>0</v>
      </c>
      <c r="L70" s="169">
        <v>21</v>
      </c>
      <c r="M70" s="169">
        <f>G70*(1+L70/100)</f>
        <v>0</v>
      </c>
      <c r="N70" s="167">
        <v>6.4000000000000005E-4</v>
      </c>
      <c r="O70" s="167">
        <f>ROUND(E70*N70,2)</f>
        <v>0.05</v>
      </c>
      <c r="P70" s="167">
        <v>0</v>
      </c>
      <c r="Q70" s="167">
        <f>ROUND(E70*P70,2)</f>
        <v>0</v>
      </c>
      <c r="R70" s="169"/>
      <c r="S70" s="169" t="s">
        <v>173</v>
      </c>
      <c r="T70" s="170" t="s">
        <v>174</v>
      </c>
      <c r="U70" s="156">
        <v>0.28999999999999998</v>
      </c>
      <c r="V70" s="156">
        <f>ROUND(E70*U70,2)</f>
        <v>21.65</v>
      </c>
      <c r="W70" s="156"/>
      <c r="X70" s="156" t="s">
        <v>122</v>
      </c>
      <c r="Y70" s="156" t="s">
        <v>123</v>
      </c>
      <c r="Z70" s="146"/>
      <c r="AA70" s="146"/>
      <c r="AB70" s="146"/>
      <c r="AC70" s="146"/>
      <c r="AD70" s="146"/>
      <c r="AE70" s="146"/>
      <c r="AF70" s="146"/>
      <c r="AG70" s="146" t="s">
        <v>124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2">
      <c r="A71" s="153"/>
      <c r="B71" s="154"/>
      <c r="C71" s="174" t="s">
        <v>226</v>
      </c>
      <c r="D71" s="157"/>
      <c r="E71" s="158">
        <v>74.64</v>
      </c>
      <c r="F71" s="156"/>
      <c r="G71" s="156"/>
      <c r="H71" s="156"/>
      <c r="I71" s="156"/>
      <c r="J71" s="156"/>
      <c r="K71" s="156"/>
      <c r="L71" s="156"/>
      <c r="M71" s="156"/>
      <c r="N71" s="155"/>
      <c r="O71" s="155"/>
      <c r="P71" s="155"/>
      <c r="Q71" s="155"/>
      <c r="R71" s="156"/>
      <c r="S71" s="156"/>
      <c r="T71" s="156"/>
      <c r="U71" s="156"/>
      <c r="V71" s="156"/>
      <c r="W71" s="156"/>
      <c r="X71" s="156"/>
      <c r="Y71" s="156"/>
      <c r="Z71" s="146"/>
      <c r="AA71" s="146"/>
      <c r="AB71" s="146"/>
      <c r="AC71" s="146"/>
      <c r="AD71" s="146"/>
      <c r="AE71" s="146"/>
      <c r="AF71" s="146"/>
      <c r="AG71" s="146" t="s">
        <v>135</v>
      </c>
      <c r="AH71" s="146">
        <v>0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>
      <c r="A72" s="164">
        <v>29</v>
      </c>
      <c r="B72" s="165" t="s">
        <v>227</v>
      </c>
      <c r="C72" s="173" t="s">
        <v>228</v>
      </c>
      <c r="D72" s="166" t="s">
        <v>225</v>
      </c>
      <c r="E72" s="167">
        <v>74.64</v>
      </c>
      <c r="F72" s="168"/>
      <c r="G72" s="169">
        <f>ROUND(E72*F72,2)</f>
        <v>0</v>
      </c>
      <c r="H72" s="168"/>
      <c r="I72" s="169">
        <f>ROUND(E72*H72,2)</f>
        <v>0</v>
      </c>
      <c r="J72" s="168"/>
      <c r="K72" s="169">
        <f>ROUND(E72*J72,2)</f>
        <v>0</v>
      </c>
      <c r="L72" s="169">
        <v>21</v>
      </c>
      <c r="M72" s="169">
        <f>G72*(1+L72/100)</f>
        <v>0</v>
      </c>
      <c r="N72" s="167">
        <v>0</v>
      </c>
      <c r="O72" s="167">
        <f>ROUND(E72*N72,2)</f>
        <v>0</v>
      </c>
      <c r="P72" s="167">
        <v>0</v>
      </c>
      <c r="Q72" s="167">
        <f>ROUND(E72*P72,2)</f>
        <v>0</v>
      </c>
      <c r="R72" s="169"/>
      <c r="S72" s="169" t="s">
        <v>173</v>
      </c>
      <c r="T72" s="170" t="s">
        <v>174</v>
      </c>
      <c r="U72" s="156">
        <v>0</v>
      </c>
      <c r="V72" s="156">
        <f>ROUND(E72*U72,2)</f>
        <v>0</v>
      </c>
      <c r="W72" s="156"/>
      <c r="X72" s="156" t="s">
        <v>122</v>
      </c>
      <c r="Y72" s="156" t="s">
        <v>123</v>
      </c>
      <c r="Z72" s="146"/>
      <c r="AA72" s="146"/>
      <c r="AB72" s="146"/>
      <c r="AC72" s="146"/>
      <c r="AD72" s="146"/>
      <c r="AE72" s="146"/>
      <c r="AF72" s="146"/>
      <c r="AG72" s="146" t="s">
        <v>124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>
      <c r="A73" s="149" t="s">
        <v>115</v>
      </c>
      <c r="B73" s="150" t="s">
        <v>69</v>
      </c>
      <c r="C73" s="172" t="s">
        <v>70</v>
      </c>
      <c r="D73" s="160"/>
      <c r="E73" s="161"/>
      <c r="F73" s="162"/>
      <c r="G73" s="162">
        <f>SUMIF(AG74:AG77,"&lt;&gt;NOR",G74:G77)</f>
        <v>0</v>
      </c>
      <c r="H73" s="162"/>
      <c r="I73" s="162">
        <f>SUM(I74:I77)</f>
        <v>0</v>
      </c>
      <c r="J73" s="162"/>
      <c r="K73" s="162">
        <f>SUM(K74:K77)</f>
        <v>0</v>
      </c>
      <c r="L73" s="162"/>
      <c r="M73" s="162">
        <f>SUM(M74:M77)</f>
        <v>0</v>
      </c>
      <c r="N73" s="161"/>
      <c r="O73" s="161">
        <f>SUM(O74:O77)</f>
        <v>1.72</v>
      </c>
      <c r="P73" s="161"/>
      <c r="Q73" s="161">
        <f>SUM(Q74:Q77)</f>
        <v>0</v>
      </c>
      <c r="R73" s="162"/>
      <c r="S73" s="162"/>
      <c r="T73" s="163"/>
      <c r="U73" s="159"/>
      <c r="V73" s="159">
        <f>SUM(V74:V77)</f>
        <v>15.280000000000001</v>
      </c>
      <c r="W73" s="159"/>
      <c r="X73" s="159"/>
      <c r="Y73" s="159"/>
      <c r="AG73" t="s">
        <v>116</v>
      </c>
    </row>
    <row r="74" spans="1:60" ht="22.5" outlineLevel="1">
      <c r="A74" s="164">
        <v>30</v>
      </c>
      <c r="B74" s="165" t="s">
        <v>229</v>
      </c>
      <c r="C74" s="173" t="s">
        <v>230</v>
      </c>
      <c r="D74" s="166" t="s">
        <v>119</v>
      </c>
      <c r="E74" s="167">
        <v>3</v>
      </c>
      <c r="F74" s="168"/>
      <c r="G74" s="169">
        <f>ROUND(E74*F74,2)</f>
        <v>0</v>
      </c>
      <c r="H74" s="168"/>
      <c r="I74" s="169">
        <f>ROUND(E74*H74,2)</f>
        <v>0</v>
      </c>
      <c r="J74" s="168"/>
      <c r="K74" s="169">
        <f>ROUND(E74*J74,2)</f>
        <v>0</v>
      </c>
      <c r="L74" s="169">
        <v>21</v>
      </c>
      <c r="M74" s="169">
        <f>G74*(1+L74/100)</f>
        <v>0</v>
      </c>
      <c r="N74" s="167">
        <v>0.43093999999999999</v>
      </c>
      <c r="O74" s="167">
        <f>ROUND(E74*N74,2)</f>
        <v>1.29</v>
      </c>
      <c r="P74" s="167">
        <v>0</v>
      </c>
      <c r="Q74" s="167">
        <f>ROUND(E74*P74,2)</f>
        <v>0</v>
      </c>
      <c r="R74" s="169"/>
      <c r="S74" s="169" t="s">
        <v>173</v>
      </c>
      <c r="T74" s="170" t="s">
        <v>174</v>
      </c>
      <c r="U74" s="156">
        <v>3.82</v>
      </c>
      <c r="V74" s="156">
        <f>ROUND(E74*U74,2)</f>
        <v>11.46</v>
      </c>
      <c r="W74" s="156"/>
      <c r="X74" s="156" t="s">
        <v>122</v>
      </c>
      <c r="Y74" s="156" t="s">
        <v>123</v>
      </c>
      <c r="Z74" s="146"/>
      <c r="AA74" s="146"/>
      <c r="AB74" s="146"/>
      <c r="AC74" s="146"/>
      <c r="AD74" s="146"/>
      <c r="AE74" s="146"/>
      <c r="AF74" s="146"/>
      <c r="AG74" s="146" t="s">
        <v>124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2">
      <c r="A75" s="153"/>
      <c r="B75" s="154"/>
      <c r="C75" s="174" t="s">
        <v>231</v>
      </c>
      <c r="D75" s="157"/>
      <c r="E75" s="158">
        <v>3</v>
      </c>
      <c r="F75" s="156"/>
      <c r="G75" s="156"/>
      <c r="H75" s="156"/>
      <c r="I75" s="156"/>
      <c r="J75" s="156"/>
      <c r="K75" s="156"/>
      <c r="L75" s="156"/>
      <c r="M75" s="156"/>
      <c r="N75" s="155"/>
      <c r="O75" s="155"/>
      <c r="P75" s="155"/>
      <c r="Q75" s="155"/>
      <c r="R75" s="156"/>
      <c r="S75" s="156"/>
      <c r="T75" s="156"/>
      <c r="U75" s="156"/>
      <c r="V75" s="156"/>
      <c r="W75" s="156"/>
      <c r="X75" s="156"/>
      <c r="Y75" s="156"/>
      <c r="Z75" s="146"/>
      <c r="AA75" s="146"/>
      <c r="AB75" s="146"/>
      <c r="AC75" s="146"/>
      <c r="AD75" s="146"/>
      <c r="AE75" s="146"/>
      <c r="AF75" s="146"/>
      <c r="AG75" s="146" t="s">
        <v>135</v>
      </c>
      <c r="AH75" s="146">
        <v>0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ht="22.5" outlineLevel="1">
      <c r="A76" s="164">
        <v>31</v>
      </c>
      <c r="B76" s="165" t="s">
        <v>232</v>
      </c>
      <c r="C76" s="173" t="s">
        <v>233</v>
      </c>
      <c r="D76" s="166" t="s">
        <v>119</v>
      </c>
      <c r="E76" s="167">
        <v>1</v>
      </c>
      <c r="F76" s="168"/>
      <c r="G76" s="169">
        <f>ROUND(E76*F76,2)</f>
        <v>0</v>
      </c>
      <c r="H76" s="168"/>
      <c r="I76" s="169">
        <f>ROUND(E76*H76,2)</f>
        <v>0</v>
      </c>
      <c r="J76" s="168"/>
      <c r="K76" s="169">
        <f>ROUND(E76*J76,2)</f>
        <v>0</v>
      </c>
      <c r="L76" s="169">
        <v>21</v>
      </c>
      <c r="M76" s="169">
        <f>G76*(1+L76/100)</f>
        <v>0</v>
      </c>
      <c r="N76" s="167">
        <v>0.43093999999999999</v>
      </c>
      <c r="O76" s="167">
        <f>ROUND(E76*N76,2)</f>
        <v>0.43</v>
      </c>
      <c r="P76" s="167">
        <v>0</v>
      </c>
      <c r="Q76" s="167">
        <f>ROUND(E76*P76,2)</f>
        <v>0</v>
      </c>
      <c r="R76" s="169"/>
      <c r="S76" s="169" t="s">
        <v>173</v>
      </c>
      <c r="T76" s="170" t="s">
        <v>174</v>
      </c>
      <c r="U76" s="156">
        <v>3.82</v>
      </c>
      <c r="V76" s="156">
        <f>ROUND(E76*U76,2)</f>
        <v>3.82</v>
      </c>
      <c r="W76" s="156"/>
      <c r="X76" s="156" t="s">
        <v>122</v>
      </c>
      <c r="Y76" s="156" t="s">
        <v>123</v>
      </c>
      <c r="Z76" s="146"/>
      <c r="AA76" s="146"/>
      <c r="AB76" s="146"/>
      <c r="AC76" s="146"/>
      <c r="AD76" s="146"/>
      <c r="AE76" s="146"/>
      <c r="AF76" s="146"/>
      <c r="AG76" s="146" t="s">
        <v>124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2">
      <c r="A77" s="153"/>
      <c r="B77" s="154"/>
      <c r="C77" s="174" t="s">
        <v>234</v>
      </c>
      <c r="D77" s="157"/>
      <c r="E77" s="158">
        <v>1</v>
      </c>
      <c r="F77" s="156"/>
      <c r="G77" s="156"/>
      <c r="H77" s="156"/>
      <c r="I77" s="156"/>
      <c r="J77" s="156"/>
      <c r="K77" s="156"/>
      <c r="L77" s="156"/>
      <c r="M77" s="156"/>
      <c r="N77" s="155"/>
      <c r="O77" s="155"/>
      <c r="P77" s="155"/>
      <c r="Q77" s="155"/>
      <c r="R77" s="156"/>
      <c r="S77" s="156"/>
      <c r="T77" s="156"/>
      <c r="U77" s="156"/>
      <c r="V77" s="156"/>
      <c r="W77" s="156"/>
      <c r="X77" s="156"/>
      <c r="Y77" s="156"/>
      <c r="Z77" s="146"/>
      <c r="AA77" s="146"/>
      <c r="AB77" s="146"/>
      <c r="AC77" s="146"/>
      <c r="AD77" s="146"/>
      <c r="AE77" s="146"/>
      <c r="AF77" s="146"/>
      <c r="AG77" s="146" t="s">
        <v>135</v>
      </c>
      <c r="AH77" s="146">
        <v>0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>
      <c r="A78" s="149" t="s">
        <v>115</v>
      </c>
      <c r="B78" s="150" t="s">
        <v>71</v>
      </c>
      <c r="C78" s="172" t="s">
        <v>72</v>
      </c>
      <c r="D78" s="160"/>
      <c r="E78" s="161"/>
      <c r="F78" s="162"/>
      <c r="G78" s="162">
        <f>SUMIF(AG79:AG104,"&lt;&gt;NOR",G79:G104)</f>
        <v>0</v>
      </c>
      <c r="H78" s="162"/>
      <c r="I78" s="162">
        <f>SUM(I79:I104)</f>
        <v>0</v>
      </c>
      <c r="J78" s="162"/>
      <c r="K78" s="162">
        <f>SUM(K79:K104)</f>
        <v>0</v>
      </c>
      <c r="L78" s="162"/>
      <c r="M78" s="162">
        <f>SUM(M79:M104)</f>
        <v>0</v>
      </c>
      <c r="N78" s="161"/>
      <c r="O78" s="161">
        <f>SUM(O79:O104)</f>
        <v>31.77</v>
      </c>
      <c r="P78" s="161"/>
      <c r="Q78" s="161">
        <f>SUM(Q79:Q104)</f>
        <v>0</v>
      </c>
      <c r="R78" s="162"/>
      <c r="S78" s="162"/>
      <c r="T78" s="163"/>
      <c r="U78" s="159"/>
      <c r="V78" s="159">
        <f>SUM(V79:V104)</f>
        <v>143.51999999999998</v>
      </c>
      <c r="W78" s="159"/>
      <c r="X78" s="159"/>
      <c r="Y78" s="159"/>
      <c r="AG78" t="s">
        <v>116</v>
      </c>
    </row>
    <row r="79" spans="1:60" ht="22.5" outlineLevel="1">
      <c r="A79" s="164">
        <v>32</v>
      </c>
      <c r="B79" s="165" t="s">
        <v>235</v>
      </c>
      <c r="C79" s="173" t="s">
        <v>236</v>
      </c>
      <c r="D79" s="166" t="s">
        <v>119</v>
      </c>
      <c r="E79" s="167">
        <v>4</v>
      </c>
      <c r="F79" s="168"/>
      <c r="G79" s="169">
        <f>ROUND(E79*F79,2)</f>
        <v>0</v>
      </c>
      <c r="H79" s="168"/>
      <c r="I79" s="169">
        <f>ROUND(E79*H79,2)</f>
        <v>0</v>
      </c>
      <c r="J79" s="168"/>
      <c r="K79" s="169">
        <f>ROUND(E79*J79,2)</f>
        <v>0</v>
      </c>
      <c r="L79" s="169">
        <v>21</v>
      </c>
      <c r="M79" s="169">
        <f>G79*(1+L79/100)</f>
        <v>0</v>
      </c>
      <c r="N79" s="167">
        <v>0.1133</v>
      </c>
      <c r="O79" s="167">
        <f>ROUND(E79*N79,2)</f>
        <v>0.45</v>
      </c>
      <c r="P79" s="167">
        <v>0</v>
      </c>
      <c r="Q79" s="167">
        <f>ROUND(E79*P79,2)</f>
        <v>0</v>
      </c>
      <c r="R79" s="169" t="s">
        <v>133</v>
      </c>
      <c r="S79" s="169" t="s">
        <v>121</v>
      </c>
      <c r="T79" s="170" t="s">
        <v>121</v>
      </c>
      <c r="U79" s="156">
        <v>0.91800000000000004</v>
      </c>
      <c r="V79" s="156">
        <f>ROUND(E79*U79,2)</f>
        <v>3.67</v>
      </c>
      <c r="W79" s="156"/>
      <c r="X79" s="156" t="s">
        <v>122</v>
      </c>
      <c r="Y79" s="156" t="s">
        <v>123</v>
      </c>
      <c r="Z79" s="146"/>
      <c r="AA79" s="146"/>
      <c r="AB79" s="146"/>
      <c r="AC79" s="146"/>
      <c r="AD79" s="146"/>
      <c r="AE79" s="146"/>
      <c r="AF79" s="146"/>
      <c r="AG79" s="146" t="s">
        <v>124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>
      <c r="A80" s="164">
        <v>33</v>
      </c>
      <c r="B80" s="165" t="s">
        <v>237</v>
      </c>
      <c r="C80" s="173" t="s">
        <v>238</v>
      </c>
      <c r="D80" s="166" t="s">
        <v>138</v>
      </c>
      <c r="E80" s="167">
        <v>214</v>
      </c>
      <c r="F80" s="168"/>
      <c r="G80" s="169">
        <f>ROUND(E80*F80,2)</f>
        <v>0</v>
      </c>
      <c r="H80" s="168"/>
      <c r="I80" s="169">
        <f>ROUND(E80*H80,2)</f>
        <v>0</v>
      </c>
      <c r="J80" s="168"/>
      <c r="K80" s="169">
        <f>ROUND(E80*J80,2)</f>
        <v>0</v>
      </c>
      <c r="L80" s="169">
        <v>21</v>
      </c>
      <c r="M80" s="169">
        <f>G80*(1+L80/100)</f>
        <v>0</v>
      </c>
      <c r="N80" s="167">
        <v>4.4000000000000002E-4</v>
      </c>
      <c r="O80" s="167">
        <f>ROUND(E80*N80,2)</f>
        <v>0.09</v>
      </c>
      <c r="P80" s="167">
        <v>0</v>
      </c>
      <c r="Q80" s="167">
        <f>ROUND(E80*P80,2)</f>
        <v>0</v>
      </c>
      <c r="R80" s="169" t="s">
        <v>133</v>
      </c>
      <c r="S80" s="169" t="s">
        <v>121</v>
      </c>
      <c r="T80" s="170" t="s">
        <v>121</v>
      </c>
      <c r="U80" s="156">
        <v>3.1E-2</v>
      </c>
      <c r="V80" s="156">
        <f>ROUND(E80*U80,2)</f>
        <v>6.63</v>
      </c>
      <c r="W80" s="156"/>
      <c r="X80" s="156" t="s">
        <v>122</v>
      </c>
      <c r="Y80" s="156" t="s">
        <v>123</v>
      </c>
      <c r="Z80" s="146"/>
      <c r="AA80" s="146"/>
      <c r="AB80" s="146"/>
      <c r="AC80" s="146"/>
      <c r="AD80" s="146"/>
      <c r="AE80" s="146"/>
      <c r="AF80" s="146"/>
      <c r="AG80" s="146" t="s">
        <v>124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ht="22.5" outlineLevel="1">
      <c r="A81" s="164">
        <v>34</v>
      </c>
      <c r="B81" s="165" t="s">
        <v>239</v>
      </c>
      <c r="C81" s="173" t="s">
        <v>240</v>
      </c>
      <c r="D81" s="166" t="s">
        <v>132</v>
      </c>
      <c r="E81" s="167">
        <v>5.6</v>
      </c>
      <c r="F81" s="168"/>
      <c r="G81" s="169">
        <f>ROUND(E81*F81,2)</f>
        <v>0</v>
      </c>
      <c r="H81" s="168"/>
      <c r="I81" s="169">
        <f>ROUND(E81*H81,2)</f>
        <v>0</v>
      </c>
      <c r="J81" s="168"/>
      <c r="K81" s="169">
        <f>ROUND(E81*J81,2)</f>
        <v>0</v>
      </c>
      <c r="L81" s="169">
        <v>21</v>
      </c>
      <c r="M81" s="169">
        <f>G81*(1+L81/100)</f>
        <v>0</v>
      </c>
      <c r="N81" s="167">
        <v>3.7000000000000002E-3</v>
      </c>
      <c r="O81" s="167">
        <f>ROUND(E81*N81,2)</f>
        <v>0.02</v>
      </c>
      <c r="P81" s="167">
        <v>0</v>
      </c>
      <c r="Q81" s="167">
        <f>ROUND(E81*P81,2)</f>
        <v>0</v>
      </c>
      <c r="R81" s="169" t="s">
        <v>133</v>
      </c>
      <c r="S81" s="169" t="s">
        <v>121</v>
      </c>
      <c r="T81" s="170" t="s">
        <v>121</v>
      </c>
      <c r="U81" s="156">
        <v>0.36099999999999999</v>
      </c>
      <c r="V81" s="156">
        <f>ROUND(E81*U81,2)</f>
        <v>2.02</v>
      </c>
      <c r="W81" s="156"/>
      <c r="X81" s="156" t="s">
        <v>122</v>
      </c>
      <c r="Y81" s="156" t="s">
        <v>123</v>
      </c>
      <c r="Z81" s="146"/>
      <c r="AA81" s="146"/>
      <c r="AB81" s="146"/>
      <c r="AC81" s="146"/>
      <c r="AD81" s="146"/>
      <c r="AE81" s="146"/>
      <c r="AF81" s="146"/>
      <c r="AG81" s="146" t="s">
        <v>124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2">
      <c r="A82" s="153"/>
      <c r="B82" s="154"/>
      <c r="C82" s="174" t="s">
        <v>241</v>
      </c>
      <c r="D82" s="157"/>
      <c r="E82" s="158">
        <v>0.6</v>
      </c>
      <c r="F82" s="156"/>
      <c r="G82" s="156"/>
      <c r="H82" s="156"/>
      <c r="I82" s="156"/>
      <c r="J82" s="156"/>
      <c r="K82" s="156"/>
      <c r="L82" s="156"/>
      <c r="M82" s="156"/>
      <c r="N82" s="155"/>
      <c r="O82" s="155"/>
      <c r="P82" s="155"/>
      <c r="Q82" s="155"/>
      <c r="R82" s="156"/>
      <c r="S82" s="156"/>
      <c r="T82" s="156"/>
      <c r="U82" s="156"/>
      <c r="V82" s="156"/>
      <c r="W82" s="156"/>
      <c r="X82" s="156"/>
      <c r="Y82" s="156"/>
      <c r="Z82" s="146"/>
      <c r="AA82" s="146"/>
      <c r="AB82" s="146"/>
      <c r="AC82" s="146"/>
      <c r="AD82" s="146"/>
      <c r="AE82" s="146"/>
      <c r="AF82" s="146"/>
      <c r="AG82" s="146" t="s">
        <v>135</v>
      </c>
      <c r="AH82" s="146">
        <v>0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3">
      <c r="A83" s="153"/>
      <c r="B83" s="154"/>
      <c r="C83" s="174" t="s">
        <v>242</v>
      </c>
      <c r="D83" s="157"/>
      <c r="E83" s="158">
        <v>5</v>
      </c>
      <c r="F83" s="156"/>
      <c r="G83" s="156"/>
      <c r="H83" s="156"/>
      <c r="I83" s="156"/>
      <c r="J83" s="156"/>
      <c r="K83" s="156"/>
      <c r="L83" s="156"/>
      <c r="M83" s="156"/>
      <c r="N83" s="155"/>
      <c r="O83" s="155"/>
      <c r="P83" s="155"/>
      <c r="Q83" s="155"/>
      <c r="R83" s="156"/>
      <c r="S83" s="156"/>
      <c r="T83" s="156"/>
      <c r="U83" s="156"/>
      <c r="V83" s="156"/>
      <c r="W83" s="156"/>
      <c r="X83" s="156"/>
      <c r="Y83" s="156"/>
      <c r="Z83" s="146"/>
      <c r="AA83" s="146"/>
      <c r="AB83" s="146"/>
      <c r="AC83" s="146"/>
      <c r="AD83" s="146"/>
      <c r="AE83" s="146"/>
      <c r="AF83" s="146"/>
      <c r="AG83" s="146" t="s">
        <v>135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ht="22.5" outlineLevel="1">
      <c r="A84" s="164">
        <v>35</v>
      </c>
      <c r="B84" s="165" t="s">
        <v>243</v>
      </c>
      <c r="C84" s="173" t="s">
        <v>244</v>
      </c>
      <c r="D84" s="166" t="s">
        <v>138</v>
      </c>
      <c r="E84" s="167">
        <v>22.4</v>
      </c>
      <c r="F84" s="168"/>
      <c r="G84" s="169">
        <f>ROUND(E84*F84,2)</f>
        <v>0</v>
      </c>
      <c r="H84" s="168"/>
      <c r="I84" s="169">
        <f>ROUND(E84*H84,2)</f>
        <v>0</v>
      </c>
      <c r="J84" s="168"/>
      <c r="K84" s="169">
        <f>ROUND(E84*J84,2)</f>
        <v>0</v>
      </c>
      <c r="L84" s="169">
        <v>21</v>
      </c>
      <c r="M84" s="169">
        <f>G84*(1+L84/100)</f>
        <v>0</v>
      </c>
      <c r="N84" s="167">
        <v>0.188</v>
      </c>
      <c r="O84" s="167">
        <f>ROUND(E84*N84,2)</f>
        <v>4.21</v>
      </c>
      <c r="P84" s="167">
        <v>0</v>
      </c>
      <c r="Q84" s="167">
        <f>ROUND(E84*P84,2)</f>
        <v>0</v>
      </c>
      <c r="R84" s="169" t="s">
        <v>133</v>
      </c>
      <c r="S84" s="169" t="s">
        <v>121</v>
      </c>
      <c r="T84" s="170" t="s">
        <v>121</v>
      </c>
      <c r="U84" s="156">
        <v>0.27</v>
      </c>
      <c r="V84" s="156">
        <f>ROUND(E84*U84,2)</f>
        <v>6.05</v>
      </c>
      <c r="W84" s="156"/>
      <c r="X84" s="156" t="s">
        <v>122</v>
      </c>
      <c r="Y84" s="156" t="s">
        <v>123</v>
      </c>
      <c r="Z84" s="146"/>
      <c r="AA84" s="146"/>
      <c r="AB84" s="146"/>
      <c r="AC84" s="146"/>
      <c r="AD84" s="146"/>
      <c r="AE84" s="146"/>
      <c r="AF84" s="146"/>
      <c r="AG84" s="146" t="s">
        <v>124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2">
      <c r="A85" s="153"/>
      <c r="B85" s="154"/>
      <c r="C85" s="233" t="s">
        <v>245</v>
      </c>
      <c r="D85" s="234"/>
      <c r="E85" s="234"/>
      <c r="F85" s="234"/>
      <c r="G85" s="234"/>
      <c r="H85" s="156"/>
      <c r="I85" s="156"/>
      <c r="J85" s="156"/>
      <c r="K85" s="156"/>
      <c r="L85" s="156"/>
      <c r="M85" s="156"/>
      <c r="N85" s="155"/>
      <c r="O85" s="155"/>
      <c r="P85" s="155"/>
      <c r="Q85" s="155"/>
      <c r="R85" s="156"/>
      <c r="S85" s="156"/>
      <c r="T85" s="156"/>
      <c r="U85" s="156"/>
      <c r="V85" s="156"/>
      <c r="W85" s="156"/>
      <c r="X85" s="156"/>
      <c r="Y85" s="156"/>
      <c r="Z85" s="146"/>
      <c r="AA85" s="146"/>
      <c r="AB85" s="146"/>
      <c r="AC85" s="146"/>
      <c r="AD85" s="146"/>
      <c r="AE85" s="146"/>
      <c r="AF85" s="146"/>
      <c r="AG85" s="146" t="s">
        <v>126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2">
      <c r="A86" s="153"/>
      <c r="B86" s="154"/>
      <c r="C86" s="174" t="s">
        <v>246</v>
      </c>
      <c r="D86" s="157"/>
      <c r="E86" s="158">
        <v>14.7</v>
      </c>
      <c r="F86" s="156"/>
      <c r="G86" s="156"/>
      <c r="H86" s="156"/>
      <c r="I86" s="156"/>
      <c r="J86" s="156"/>
      <c r="K86" s="156"/>
      <c r="L86" s="156"/>
      <c r="M86" s="156"/>
      <c r="N86" s="155"/>
      <c r="O86" s="155"/>
      <c r="P86" s="155"/>
      <c r="Q86" s="155"/>
      <c r="R86" s="156"/>
      <c r="S86" s="156"/>
      <c r="T86" s="156"/>
      <c r="U86" s="156"/>
      <c r="V86" s="156"/>
      <c r="W86" s="156"/>
      <c r="X86" s="156"/>
      <c r="Y86" s="156"/>
      <c r="Z86" s="146"/>
      <c r="AA86" s="146"/>
      <c r="AB86" s="146"/>
      <c r="AC86" s="146"/>
      <c r="AD86" s="146"/>
      <c r="AE86" s="146"/>
      <c r="AF86" s="146"/>
      <c r="AG86" s="146" t="s">
        <v>135</v>
      </c>
      <c r="AH86" s="146">
        <v>0</v>
      </c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3">
      <c r="A87" s="153"/>
      <c r="B87" s="154"/>
      <c r="C87" s="174" t="s">
        <v>247</v>
      </c>
      <c r="D87" s="157"/>
      <c r="E87" s="158">
        <v>7.7</v>
      </c>
      <c r="F87" s="156"/>
      <c r="G87" s="156"/>
      <c r="H87" s="156"/>
      <c r="I87" s="156"/>
      <c r="J87" s="156"/>
      <c r="K87" s="156"/>
      <c r="L87" s="156"/>
      <c r="M87" s="156"/>
      <c r="N87" s="155"/>
      <c r="O87" s="155"/>
      <c r="P87" s="155"/>
      <c r="Q87" s="155"/>
      <c r="R87" s="156"/>
      <c r="S87" s="156"/>
      <c r="T87" s="156"/>
      <c r="U87" s="156"/>
      <c r="V87" s="156"/>
      <c r="W87" s="156"/>
      <c r="X87" s="156"/>
      <c r="Y87" s="156"/>
      <c r="Z87" s="146"/>
      <c r="AA87" s="146"/>
      <c r="AB87" s="146"/>
      <c r="AC87" s="146"/>
      <c r="AD87" s="146"/>
      <c r="AE87" s="146"/>
      <c r="AF87" s="146"/>
      <c r="AG87" s="146" t="s">
        <v>135</v>
      </c>
      <c r="AH87" s="146">
        <v>0</v>
      </c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1">
      <c r="A88" s="164">
        <v>36</v>
      </c>
      <c r="B88" s="165" t="s">
        <v>248</v>
      </c>
      <c r="C88" s="173" t="s">
        <v>249</v>
      </c>
      <c r="D88" s="166" t="s">
        <v>119</v>
      </c>
      <c r="E88" s="167">
        <v>4</v>
      </c>
      <c r="F88" s="168"/>
      <c r="G88" s="169">
        <f>ROUND(E88*F88,2)</f>
        <v>0</v>
      </c>
      <c r="H88" s="168"/>
      <c r="I88" s="169">
        <f>ROUND(E88*H88,2)</f>
        <v>0</v>
      </c>
      <c r="J88" s="168"/>
      <c r="K88" s="169">
        <f>ROUND(E88*J88,2)</f>
        <v>0</v>
      </c>
      <c r="L88" s="169">
        <v>21</v>
      </c>
      <c r="M88" s="169">
        <f>G88*(1+L88/100)</f>
        <v>0</v>
      </c>
      <c r="N88" s="167">
        <v>6.4340000000000002</v>
      </c>
      <c r="O88" s="167">
        <f>ROUND(E88*N88,2)</f>
        <v>25.74</v>
      </c>
      <c r="P88" s="167">
        <v>0</v>
      </c>
      <c r="Q88" s="167">
        <f>ROUND(E88*P88,2)</f>
        <v>0</v>
      </c>
      <c r="R88" s="169" t="s">
        <v>133</v>
      </c>
      <c r="S88" s="169" t="s">
        <v>121</v>
      </c>
      <c r="T88" s="170" t="s">
        <v>121</v>
      </c>
      <c r="U88" s="156">
        <v>8.58</v>
      </c>
      <c r="V88" s="156">
        <f>ROUND(E88*U88,2)</f>
        <v>34.32</v>
      </c>
      <c r="W88" s="156"/>
      <c r="X88" s="156" t="s">
        <v>122</v>
      </c>
      <c r="Y88" s="156" t="s">
        <v>123</v>
      </c>
      <c r="Z88" s="146"/>
      <c r="AA88" s="146"/>
      <c r="AB88" s="146"/>
      <c r="AC88" s="146"/>
      <c r="AD88" s="146"/>
      <c r="AE88" s="146"/>
      <c r="AF88" s="146"/>
      <c r="AG88" s="146" t="s">
        <v>124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2">
      <c r="A89" s="153"/>
      <c r="B89" s="154"/>
      <c r="C89" s="233" t="s">
        <v>250</v>
      </c>
      <c r="D89" s="234"/>
      <c r="E89" s="234"/>
      <c r="F89" s="234"/>
      <c r="G89" s="234"/>
      <c r="H89" s="156"/>
      <c r="I89" s="156"/>
      <c r="J89" s="156"/>
      <c r="K89" s="156"/>
      <c r="L89" s="156"/>
      <c r="M89" s="156"/>
      <c r="N89" s="155"/>
      <c r="O89" s="155"/>
      <c r="P89" s="155"/>
      <c r="Q89" s="155"/>
      <c r="R89" s="156"/>
      <c r="S89" s="156"/>
      <c r="T89" s="156"/>
      <c r="U89" s="156"/>
      <c r="V89" s="156"/>
      <c r="W89" s="156"/>
      <c r="X89" s="156"/>
      <c r="Y89" s="156"/>
      <c r="Z89" s="146"/>
      <c r="AA89" s="146"/>
      <c r="AB89" s="146"/>
      <c r="AC89" s="146"/>
      <c r="AD89" s="146"/>
      <c r="AE89" s="146"/>
      <c r="AF89" s="146"/>
      <c r="AG89" s="146" t="s">
        <v>126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71" t="str">
        <f>C89</f>
        <v>zdivo základu, zdivo nadzákladové z betonu prostého C -8/10, římsa z betonu železového C 12/15, zřízení bednění a jeho odstranění</v>
      </c>
      <c r="BB89" s="146"/>
      <c r="BC89" s="146"/>
      <c r="BD89" s="146"/>
      <c r="BE89" s="146"/>
      <c r="BF89" s="146"/>
      <c r="BG89" s="146"/>
      <c r="BH89" s="146"/>
    </row>
    <row r="90" spans="1:60" outlineLevel="1">
      <c r="A90" s="164">
        <v>37</v>
      </c>
      <c r="B90" s="165" t="s">
        <v>251</v>
      </c>
      <c r="C90" s="173" t="s">
        <v>252</v>
      </c>
      <c r="D90" s="166" t="s">
        <v>138</v>
      </c>
      <c r="E90" s="167">
        <v>3</v>
      </c>
      <c r="F90" s="168"/>
      <c r="G90" s="169">
        <f>ROUND(E90*F90,2)</f>
        <v>0</v>
      </c>
      <c r="H90" s="168"/>
      <c r="I90" s="169">
        <f>ROUND(E90*H90,2)</f>
        <v>0</v>
      </c>
      <c r="J90" s="168"/>
      <c r="K90" s="169">
        <f>ROUND(E90*J90,2)</f>
        <v>0</v>
      </c>
      <c r="L90" s="169">
        <v>21</v>
      </c>
      <c r="M90" s="169">
        <f>G90*(1+L90/100)</f>
        <v>0</v>
      </c>
      <c r="N90" s="167">
        <v>0</v>
      </c>
      <c r="O90" s="167">
        <f>ROUND(E90*N90,2)</f>
        <v>0</v>
      </c>
      <c r="P90" s="167">
        <v>0</v>
      </c>
      <c r="Q90" s="167">
        <f>ROUND(E90*P90,2)</f>
        <v>0</v>
      </c>
      <c r="R90" s="169" t="s">
        <v>133</v>
      </c>
      <c r="S90" s="169" t="s">
        <v>121</v>
      </c>
      <c r="T90" s="170" t="s">
        <v>121</v>
      </c>
      <c r="U90" s="156">
        <v>3.6999999999999998E-2</v>
      </c>
      <c r="V90" s="156">
        <f>ROUND(E90*U90,2)</f>
        <v>0.11</v>
      </c>
      <c r="W90" s="156"/>
      <c r="X90" s="156" t="s">
        <v>122</v>
      </c>
      <c r="Y90" s="156" t="s">
        <v>123</v>
      </c>
      <c r="Z90" s="146"/>
      <c r="AA90" s="146"/>
      <c r="AB90" s="146"/>
      <c r="AC90" s="146"/>
      <c r="AD90" s="146"/>
      <c r="AE90" s="146"/>
      <c r="AF90" s="146"/>
      <c r="AG90" s="146" t="s">
        <v>124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2">
      <c r="A91" s="153"/>
      <c r="B91" s="154"/>
      <c r="C91" s="233" t="s">
        <v>253</v>
      </c>
      <c r="D91" s="234"/>
      <c r="E91" s="234"/>
      <c r="F91" s="234"/>
      <c r="G91" s="234"/>
      <c r="H91" s="156"/>
      <c r="I91" s="156"/>
      <c r="J91" s="156"/>
      <c r="K91" s="156"/>
      <c r="L91" s="156"/>
      <c r="M91" s="156"/>
      <c r="N91" s="155"/>
      <c r="O91" s="155"/>
      <c r="P91" s="155"/>
      <c r="Q91" s="155"/>
      <c r="R91" s="156"/>
      <c r="S91" s="156"/>
      <c r="T91" s="156"/>
      <c r="U91" s="156"/>
      <c r="V91" s="156"/>
      <c r="W91" s="156"/>
      <c r="X91" s="156"/>
      <c r="Y91" s="156"/>
      <c r="Z91" s="146"/>
      <c r="AA91" s="146"/>
      <c r="AB91" s="146"/>
      <c r="AC91" s="146"/>
      <c r="AD91" s="146"/>
      <c r="AE91" s="146"/>
      <c r="AF91" s="146"/>
      <c r="AG91" s="146" t="s">
        <v>126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ht="22.5" outlineLevel="1">
      <c r="A92" s="164">
        <v>38</v>
      </c>
      <c r="B92" s="165" t="s">
        <v>254</v>
      </c>
      <c r="C92" s="173" t="s">
        <v>255</v>
      </c>
      <c r="D92" s="166" t="s">
        <v>138</v>
      </c>
      <c r="E92" s="167">
        <v>72</v>
      </c>
      <c r="F92" s="168"/>
      <c r="G92" s="169">
        <f>ROUND(E92*F92,2)</f>
        <v>0</v>
      </c>
      <c r="H92" s="168"/>
      <c r="I92" s="169">
        <f>ROUND(E92*H92,2)</f>
        <v>0</v>
      </c>
      <c r="J92" s="168"/>
      <c r="K92" s="169">
        <f>ROUND(E92*J92,2)</f>
        <v>0</v>
      </c>
      <c r="L92" s="169">
        <v>21</v>
      </c>
      <c r="M92" s="169">
        <f>G92*(1+L92/100)</f>
        <v>0</v>
      </c>
      <c r="N92" s="167">
        <v>0</v>
      </c>
      <c r="O92" s="167">
        <f>ROUND(E92*N92,2)</f>
        <v>0</v>
      </c>
      <c r="P92" s="167">
        <v>0</v>
      </c>
      <c r="Q92" s="167">
        <f>ROUND(E92*P92,2)</f>
        <v>0</v>
      </c>
      <c r="R92" s="169" t="s">
        <v>120</v>
      </c>
      <c r="S92" s="169" t="s">
        <v>121</v>
      </c>
      <c r="T92" s="170" t="s">
        <v>121</v>
      </c>
      <c r="U92" s="156">
        <v>1.26</v>
      </c>
      <c r="V92" s="156">
        <f>ROUND(E92*U92,2)</f>
        <v>90.72</v>
      </c>
      <c r="W92" s="156"/>
      <c r="X92" s="156" t="s">
        <v>122</v>
      </c>
      <c r="Y92" s="156" t="s">
        <v>123</v>
      </c>
      <c r="Z92" s="146"/>
      <c r="AA92" s="146"/>
      <c r="AB92" s="146"/>
      <c r="AC92" s="146"/>
      <c r="AD92" s="146"/>
      <c r="AE92" s="146"/>
      <c r="AF92" s="146"/>
      <c r="AG92" s="146" t="s">
        <v>124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ht="22.5" outlineLevel="2">
      <c r="A93" s="153"/>
      <c r="B93" s="154"/>
      <c r="C93" s="233" t="s">
        <v>256</v>
      </c>
      <c r="D93" s="234"/>
      <c r="E93" s="234"/>
      <c r="F93" s="234"/>
      <c r="G93" s="234"/>
      <c r="H93" s="156"/>
      <c r="I93" s="156"/>
      <c r="J93" s="156"/>
      <c r="K93" s="156"/>
      <c r="L93" s="156"/>
      <c r="M93" s="156"/>
      <c r="N93" s="155"/>
      <c r="O93" s="155"/>
      <c r="P93" s="155"/>
      <c r="Q93" s="155"/>
      <c r="R93" s="156"/>
      <c r="S93" s="156"/>
      <c r="T93" s="156"/>
      <c r="U93" s="156"/>
      <c r="V93" s="156"/>
      <c r="W93" s="156"/>
      <c r="X93" s="156"/>
      <c r="Y93" s="156"/>
      <c r="Z93" s="146"/>
      <c r="AA93" s="146"/>
      <c r="AB93" s="146"/>
      <c r="AC93" s="146"/>
      <c r="AD93" s="146"/>
      <c r="AE93" s="146"/>
      <c r="AF93" s="146"/>
      <c r="AG93" s="146" t="s">
        <v>126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71" t="str">
        <f>C93</f>
        <v>komunikací v suchu nebo ve vodě, s odstraněním travnatého porostu nebo nánosu, s úpravou dna a svahů do předepsaného profilu, s odklizením na vzdálenost do 10 m nebo s naložením na dopravní prostředek,</v>
      </c>
      <c r="BB93" s="146"/>
      <c r="BC93" s="146"/>
      <c r="BD93" s="146"/>
      <c r="BE93" s="146"/>
      <c r="BF93" s="146"/>
      <c r="BG93" s="146"/>
      <c r="BH93" s="146"/>
    </row>
    <row r="94" spans="1:60" outlineLevel="1">
      <c r="A94" s="164">
        <v>39</v>
      </c>
      <c r="B94" s="165" t="s">
        <v>257</v>
      </c>
      <c r="C94" s="173" t="s">
        <v>258</v>
      </c>
      <c r="D94" s="166" t="s">
        <v>259</v>
      </c>
      <c r="E94" s="167">
        <v>2</v>
      </c>
      <c r="F94" s="168"/>
      <c r="G94" s="169">
        <f>ROUND(E94*F94,2)</f>
        <v>0</v>
      </c>
      <c r="H94" s="168"/>
      <c r="I94" s="169">
        <f>ROUND(E94*H94,2)</f>
        <v>0</v>
      </c>
      <c r="J94" s="168"/>
      <c r="K94" s="169">
        <f>ROUND(E94*J94,2)</f>
        <v>0</v>
      </c>
      <c r="L94" s="169">
        <v>21</v>
      </c>
      <c r="M94" s="169">
        <f>G94*(1+L94/100)</f>
        <v>0</v>
      </c>
      <c r="N94" s="167">
        <v>0</v>
      </c>
      <c r="O94" s="167">
        <f>ROUND(E94*N94,2)</f>
        <v>0</v>
      </c>
      <c r="P94" s="167">
        <v>0</v>
      </c>
      <c r="Q94" s="167">
        <f>ROUND(E94*P94,2)</f>
        <v>0</v>
      </c>
      <c r="R94" s="169"/>
      <c r="S94" s="169" t="s">
        <v>173</v>
      </c>
      <c r="T94" s="170" t="s">
        <v>174</v>
      </c>
      <c r="U94" s="156">
        <v>0</v>
      </c>
      <c r="V94" s="156">
        <f>ROUND(E94*U94,2)</f>
        <v>0</v>
      </c>
      <c r="W94" s="156"/>
      <c r="X94" s="156" t="s">
        <v>122</v>
      </c>
      <c r="Y94" s="156" t="s">
        <v>123</v>
      </c>
      <c r="Z94" s="146"/>
      <c r="AA94" s="146"/>
      <c r="AB94" s="146"/>
      <c r="AC94" s="146"/>
      <c r="AD94" s="146"/>
      <c r="AE94" s="146"/>
      <c r="AF94" s="146"/>
      <c r="AG94" s="146" t="s">
        <v>124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1">
      <c r="A95" s="164">
        <v>40</v>
      </c>
      <c r="B95" s="165" t="s">
        <v>260</v>
      </c>
      <c r="C95" s="173" t="s">
        <v>261</v>
      </c>
      <c r="D95" s="166" t="s">
        <v>259</v>
      </c>
      <c r="E95" s="167">
        <v>2</v>
      </c>
      <c r="F95" s="168"/>
      <c r="G95" s="169">
        <f>ROUND(E95*F95,2)</f>
        <v>0</v>
      </c>
      <c r="H95" s="168"/>
      <c r="I95" s="169">
        <f>ROUND(E95*H95,2)</f>
        <v>0</v>
      </c>
      <c r="J95" s="168"/>
      <c r="K95" s="169">
        <f>ROUND(E95*J95,2)</f>
        <v>0</v>
      </c>
      <c r="L95" s="169">
        <v>21</v>
      </c>
      <c r="M95" s="169">
        <f>G95*(1+L95/100)</f>
        <v>0</v>
      </c>
      <c r="N95" s="167">
        <v>0</v>
      </c>
      <c r="O95" s="167">
        <f>ROUND(E95*N95,2)</f>
        <v>0</v>
      </c>
      <c r="P95" s="167">
        <v>0</v>
      </c>
      <c r="Q95" s="167">
        <f>ROUND(E95*P95,2)</f>
        <v>0</v>
      </c>
      <c r="R95" s="169"/>
      <c r="S95" s="169" t="s">
        <v>173</v>
      </c>
      <c r="T95" s="170" t="s">
        <v>174</v>
      </c>
      <c r="U95" s="156">
        <v>0</v>
      </c>
      <c r="V95" s="156">
        <f>ROUND(E95*U95,2)</f>
        <v>0</v>
      </c>
      <c r="W95" s="156"/>
      <c r="X95" s="156" t="s">
        <v>122</v>
      </c>
      <c r="Y95" s="156" t="s">
        <v>123</v>
      </c>
      <c r="Z95" s="146"/>
      <c r="AA95" s="146"/>
      <c r="AB95" s="146"/>
      <c r="AC95" s="146"/>
      <c r="AD95" s="146"/>
      <c r="AE95" s="146"/>
      <c r="AF95" s="146"/>
      <c r="AG95" s="146" t="s">
        <v>124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>
      <c r="A96" s="164">
        <v>41</v>
      </c>
      <c r="B96" s="165" t="s">
        <v>262</v>
      </c>
      <c r="C96" s="173" t="s">
        <v>263</v>
      </c>
      <c r="D96" s="166" t="s">
        <v>178</v>
      </c>
      <c r="E96" s="167">
        <v>2.1915</v>
      </c>
      <c r="F96" s="168"/>
      <c r="G96" s="169">
        <f>ROUND(E96*F96,2)</f>
        <v>0</v>
      </c>
      <c r="H96" s="168"/>
      <c r="I96" s="169">
        <f>ROUND(E96*H96,2)</f>
        <v>0</v>
      </c>
      <c r="J96" s="168"/>
      <c r="K96" s="169">
        <f>ROUND(E96*J96,2)</f>
        <v>0</v>
      </c>
      <c r="L96" s="169">
        <v>21</v>
      </c>
      <c r="M96" s="169">
        <f>G96*(1+L96/100)</f>
        <v>0</v>
      </c>
      <c r="N96" s="167">
        <v>0</v>
      </c>
      <c r="O96" s="167">
        <f>ROUND(E96*N96,2)</f>
        <v>0</v>
      </c>
      <c r="P96" s="167">
        <v>0</v>
      </c>
      <c r="Q96" s="167">
        <f>ROUND(E96*P96,2)</f>
        <v>0</v>
      </c>
      <c r="R96" s="169"/>
      <c r="S96" s="169" t="s">
        <v>173</v>
      </c>
      <c r="T96" s="170" t="s">
        <v>174</v>
      </c>
      <c r="U96" s="156">
        <v>0</v>
      </c>
      <c r="V96" s="156">
        <f>ROUND(E96*U96,2)</f>
        <v>0</v>
      </c>
      <c r="W96" s="156"/>
      <c r="X96" s="156" t="s">
        <v>122</v>
      </c>
      <c r="Y96" s="156" t="s">
        <v>123</v>
      </c>
      <c r="Z96" s="146"/>
      <c r="AA96" s="146"/>
      <c r="AB96" s="146"/>
      <c r="AC96" s="146"/>
      <c r="AD96" s="146"/>
      <c r="AE96" s="146"/>
      <c r="AF96" s="146"/>
      <c r="AG96" s="146" t="s">
        <v>124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2">
      <c r="A97" s="153"/>
      <c r="B97" s="154"/>
      <c r="C97" s="174" t="s">
        <v>264</v>
      </c>
      <c r="D97" s="157"/>
      <c r="E97" s="158">
        <v>2.0234999999999999</v>
      </c>
      <c r="F97" s="156"/>
      <c r="G97" s="156"/>
      <c r="H97" s="156"/>
      <c r="I97" s="156"/>
      <c r="J97" s="156"/>
      <c r="K97" s="156"/>
      <c r="L97" s="156"/>
      <c r="M97" s="156"/>
      <c r="N97" s="155"/>
      <c r="O97" s="155"/>
      <c r="P97" s="155"/>
      <c r="Q97" s="155"/>
      <c r="R97" s="156"/>
      <c r="S97" s="156"/>
      <c r="T97" s="156"/>
      <c r="U97" s="156"/>
      <c r="V97" s="156"/>
      <c r="W97" s="156"/>
      <c r="X97" s="156"/>
      <c r="Y97" s="156"/>
      <c r="Z97" s="146"/>
      <c r="AA97" s="146"/>
      <c r="AB97" s="146"/>
      <c r="AC97" s="146"/>
      <c r="AD97" s="146"/>
      <c r="AE97" s="146"/>
      <c r="AF97" s="146"/>
      <c r="AG97" s="146" t="s">
        <v>135</v>
      </c>
      <c r="AH97" s="146">
        <v>0</v>
      </c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3">
      <c r="A98" s="153"/>
      <c r="B98" s="154"/>
      <c r="C98" s="174" t="s">
        <v>265</v>
      </c>
      <c r="D98" s="157"/>
      <c r="E98" s="158">
        <v>0.16800000000000001</v>
      </c>
      <c r="F98" s="156"/>
      <c r="G98" s="156"/>
      <c r="H98" s="156"/>
      <c r="I98" s="156"/>
      <c r="J98" s="156"/>
      <c r="K98" s="156"/>
      <c r="L98" s="156"/>
      <c r="M98" s="156"/>
      <c r="N98" s="155"/>
      <c r="O98" s="155"/>
      <c r="P98" s="155"/>
      <c r="Q98" s="155"/>
      <c r="R98" s="156"/>
      <c r="S98" s="156"/>
      <c r="T98" s="156"/>
      <c r="U98" s="156"/>
      <c r="V98" s="156"/>
      <c r="W98" s="156"/>
      <c r="X98" s="156"/>
      <c r="Y98" s="156"/>
      <c r="Z98" s="146"/>
      <c r="AA98" s="146"/>
      <c r="AB98" s="146"/>
      <c r="AC98" s="146"/>
      <c r="AD98" s="146"/>
      <c r="AE98" s="146"/>
      <c r="AF98" s="146"/>
      <c r="AG98" s="146" t="s">
        <v>135</v>
      </c>
      <c r="AH98" s="146">
        <v>0</v>
      </c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ht="22.5" outlineLevel="1">
      <c r="A99" s="164">
        <v>42</v>
      </c>
      <c r="B99" s="165" t="s">
        <v>266</v>
      </c>
      <c r="C99" s="173" t="s">
        <v>267</v>
      </c>
      <c r="D99" s="166" t="s">
        <v>178</v>
      </c>
      <c r="E99" s="167">
        <v>1</v>
      </c>
      <c r="F99" s="168"/>
      <c r="G99" s="169">
        <f>ROUND(E99*F99,2)</f>
        <v>0</v>
      </c>
      <c r="H99" s="168"/>
      <c r="I99" s="169">
        <f>ROUND(E99*H99,2)</f>
        <v>0</v>
      </c>
      <c r="J99" s="168"/>
      <c r="K99" s="169">
        <f>ROUND(E99*J99,2)</f>
        <v>0</v>
      </c>
      <c r="L99" s="169">
        <v>21</v>
      </c>
      <c r="M99" s="169">
        <f>G99*(1+L99/100)</f>
        <v>0</v>
      </c>
      <c r="N99" s="167">
        <v>0</v>
      </c>
      <c r="O99" s="167">
        <f>ROUND(E99*N99,2)</f>
        <v>0</v>
      </c>
      <c r="P99" s="167">
        <v>0</v>
      </c>
      <c r="Q99" s="167">
        <f>ROUND(E99*P99,2)</f>
        <v>0</v>
      </c>
      <c r="R99" s="169"/>
      <c r="S99" s="169" t="s">
        <v>173</v>
      </c>
      <c r="T99" s="170" t="s">
        <v>174</v>
      </c>
      <c r="U99" s="156">
        <v>0</v>
      </c>
      <c r="V99" s="156">
        <f>ROUND(E99*U99,2)</f>
        <v>0</v>
      </c>
      <c r="W99" s="156"/>
      <c r="X99" s="156" t="s">
        <v>122</v>
      </c>
      <c r="Y99" s="156" t="s">
        <v>123</v>
      </c>
      <c r="Z99" s="146"/>
      <c r="AA99" s="146"/>
      <c r="AB99" s="146"/>
      <c r="AC99" s="146"/>
      <c r="AD99" s="146"/>
      <c r="AE99" s="146"/>
      <c r="AF99" s="146"/>
      <c r="AG99" s="146" t="s">
        <v>124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ht="22.5" outlineLevel="1">
      <c r="A100" s="164">
        <v>43</v>
      </c>
      <c r="B100" s="165" t="s">
        <v>268</v>
      </c>
      <c r="C100" s="173" t="s">
        <v>269</v>
      </c>
      <c r="D100" s="166" t="s">
        <v>215</v>
      </c>
      <c r="E100" s="167">
        <v>342.4</v>
      </c>
      <c r="F100" s="168"/>
      <c r="G100" s="169">
        <f>ROUND(E100*F100,2)</f>
        <v>0</v>
      </c>
      <c r="H100" s="168"/>
      <c r="I100" s="169">
        <f>ROUND(E100*H100,2)</f>
        <v>0</v>
      </c>
      <c r="J100" s="168"/>
      <c r="K100" s="169">
        <f>ROUND(E100*J100,2)</f>
        <v>0</v>
      </c>
      <c r="L100" s="169">
        <v>21</v>
      </c>
      <c r="M100" s="169">
        <f>G100*(1+L100/100)</f>
        <v>0</v>
      </c>
      <c r="N100" s="167">
        <v>0</v>
      </c>
      <c r="O100" s="167">
        <f>ROUND(E100*N100,2)</f>
        <v>0</v>
      </c>
      <c r="P100" s="167">
        <v>0</v>
      </c>
      <c r="Q100" s="167">
        <f>ROUND(E100*P100,2)</f>
        <v>0</v>
      </c>
      <c r="R100" s="169"/>
      <c r="S100" s="169" t="s">
        <v>173</v>
      </c>
      <c r="T100" s="170" t="s">
        <v>174</v>
      </c>
      <c r="U100" s="156">
        <v>0</v>
      </c>
      <c r="V100" s="156">
        <f>ROUND(E100*U100,2)</f>
        <v>0</v>
      </c>
      <c r="W100" s="156"/>
      <c r="X100" s="156" t="s">
        <v>122</v>
      </c>
      <c r="Y100" s="156" t="s">
        <v>123</v>
      </c>
      <c r="Z100" s="146"/>
      <c r="AA100" s="146"/>
      <c r="AB100" s="146"/>
      <c r="AC100" s="146"/>
      <c r="AD100" s="146"/>
      <c r="AE100" s="146"/>
      <c r="AF100" s="146"/>
      <c r="AG100" s="146" t="s">
        <v>124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2">
      <c r="A101" s="153"/>
      <c r="B101" s="154"/>
      <c r="C101" s="174" t="s">
        <v>270</v>
      </c>
      <c r="D101" s="157"/>
      <c r="E101" s="158">
        <v>342.4</v>
      </c>
      <c r="F101" s="156"/>
      <c r="G101" s="156"/>
      <c r="H101" s="156"/>
      <c r="I101" s="156"/>
      <c r="J101" s="156"/>
      <c r="K101" s="156"/>
      <c r="L101" s="156"/>
      <c r="M101" s="156"/>
      <c r="N101" s="155"/>
      <c r="O101" s="155"/>
      <c r="P101" s="155"/>
      <c r="Q101" s="155"/>
      <c r="R101" s="156"/>
      <c r="S101" s="156"/>
      <c r="T101" s="156"/>
      <c r="U101" s="156"/>
      <c r="V101" s="156"/>
      <c r="W101" s="156"/>
      <c r="X101" s="156"/>
      <c r="Y101" s="156"/>
      <c r="Z101" s="146"/>
      <c r="AA101" s="146"/>
      <c r="AB101" s="146"/>
      <c r="AC101" s="146"/>
      <c r="AD101" s="146"/>
      <c r="AE101" s="146"/>
      <c r="AF101" s="146"/>
      <c r="AG101" s="146" t="s">
        <v>135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1">
      <c r="A102" s="164">
        <v>44</v>
      </c>
      <c r="B102" s="165" t="s">
        <v>271</v>
      </c>
      <c r="C102" s="173" t="s">
        <v>272</v>
      </c>
      <c r="D102" s="166" t="s">
        <v>178</v>
      </c>
      <c r="E102" s="167">
        <v>2</v>
      </c>
      <c r="F102" s="168"/>
      <c r="G102" s="169">
        <f>ROUND(E102*F102,2)</f>
        <v>0</v>
      </c>
      <c r="H102" s="168"/>
      <c r="I102" s="169">
        <f>ROUND(E102*H102,2)</f>
        <v>0</v>
      </c>
      <c r="J102" s="168"/>
      <c r="K102" s="169">
        <f>ROUND(E102*J102,2)</f>
        <v>0</v>
      </c>
      <c r="L102" s="169">
        <v>21</v>
      </c>
      <c r="M102" s="169">
        <f>G102*(1+L102/100)</f>
        <v>0</v>
      </c>
      <c r="N102" s="167">
        <v>0</v>
      </c>
      <c r="O102" s="167">
        <f>ROUND(E102*N102,2)</f>
        <v>0</v>
      </c>
      <c r="P102" s="167">
        <v>0</v>
      </c>
      <c r="Q102" s="167">
        <f>ROUND(E102*P102,2)</f>
        <v>0</v>
      </c>
      <c r="R102" s="169"/>
      <c r="S102" s="169" t="s">
        <v>173</v>
      </c>
      <c r="T102" s="170" t="s">
        <v>174</v>
      </c>
      <c r="U102" s="156">
        <v>0</v>
      </c>
      <c r="V102" s="156">
        <f>ROUND(E102*U102,2)</f>
        <v>0</v>
      </c>
      <c r="W102" s="156"/>
      <c r="X102" s="156" t="s">
        <v>122</v>
      </c>
      <c r="Y102" s="156" t="s">
        <v>123</v>
      </c>
      <c r="Z102" s="146"/>
      <c r="AA102" s="146"/>
      <c r="AB102" s="146"/>
      <c r="AC102" s="146"/>
      <c r="AD102" s="146"/>
      <c r="AE102" s="146"/>
      <c r="AF102" s="146"/>
      <c r="AG102" s="146" t="s">
        <v>124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1">
      <c r="A103" s="164">
        <v>45</v>
      </c>
      <c r="B103" s="165" t="s">
        <v>273</v>
      </c>
      <c r="C103" s="173" t="s">
        <v>274</v>
      </c>
      <c r="D103" s="166" t="s">
        <v>178</v>
      </c>
      <c r="E103" s="167">
        <v>2</v>
      </c>
      <c r="F103" s="168"/>
      <c r="G103" s="169">
        <f>ROUND(E103*F103,2)</f>
        <v>0</v>
      </c>
      <c r="H103" s="168"/>
      <c r="I103" s="169">
        <f>ROUND(E103*H103,2)</f>
        <v>0</v>
      </c>
      <c r="J103" s="168"/>
      <c r="K103" s="169">
        <f>ROUND(E103*J103,2)</f>
        <v>0</v>
      </c>
      <c r="L103" s="169">
        <v>21</v>
      </c>
      <c r="M103" s="169">
        <f>G103*(1+L103/100)</f>
        <v>0</v>
      </c>
      <c r="N103" s="167">
        <v>0</v>
      </c>
      <c r="O103" s="167">
        <f>ROUND(E103*N103,2)</f>
        <v>0</v>
      </c>
      <c r="P103" s="167">
        <v>0</v>
      </c>
      <c r="Q103" s="167">
        <f>ROUND(E103*P103,2)</f>
        <v>0</v>
      </c>
      <c r="R103" s="169"/>
      <c r="S103" s="169" t="s">
        <v>173</v>
      </c>
      <c r="T103" s="170" t="s">
        <v>174</v>
      </c>
      <c r="U103" s="156">
        <v>0</v>
      </c>
      <c r="V103" s="156">
        <f>ROUND(E103*U103,2)</f>
        <v>0</v>
      </c>
      <c r="W103" s="156"/>
      <c r="X103" s="156" t="s">
        <v>122</v>
      </c>
      <c r="Y103" s="156" t="s">
        <v>123</v>
      </c>
      <c r="Z103" s="146"/>
      <c r="AA103" s="146"/>
      <c r="AB103" s="146"/>
      <c r="AC103" s="146"/>
      <c r="AD103" s="146"/>
      <c r="AE103" s="146"/>
      <c r="AF103" s="146"/>
      <c r="AG103" s="146" t="s">
        <v>124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ht="22.5" outlineLevel="1">
      <c r="A104" s="164">
        <v>46</v>
      </c>
      <c r="B104" s="165" t="s">
        <v>275</v>
      </c>
      <c r="C104" s="173" t="s">
        <v>276</v>
      </c>
      <c r="D104" s="166" t="s">
        <v>119</v>
      </c>
      <c r="E104" s="167">
        <v>23</v>
      </c>
      <c r="F104" s="168"/>
      <c r="G104" s="169">
        <f>ROUND(E104*F104,2)</f>
        <v>0</v>
      </c>
      <c r="H104" s="168"/>
      <c r="I104" s="169">
        <f>ROUND(E104*H104,2)</f>
        <v>0</v>
      </c>
      <c r="J104" s="168"/>
      <c r="K104" s="169">
        <f>ROUND(E104*J104,2)</f>
        <v>0</v>
      </c>
      <c r="L104" s="169">
        <v>21</v>
      </c>
      <c r="M104" s="169">
        <f>G104*(1+L104/100)</f>
        <v>0</v>
      </c>
      <c r="N104" s="167">
        <v>5.4699999999999999E-2</v>
      </c>
      <c r="O104" s="167">
        <f>ROUND(E104*N104,2)</f>
        <v>1.26</v>
      </c>
      <c r="P104" s="167">
        <v>0</v>
      </c>
      <c r="Q104" s="167">
        <f>ROUND(E104*P104,2)</f>
        <v>0</v>
      </c>
      <c r="R104" s="169" t="s">
        <v>186</v>
      </c>
      <c r="S104" s="169" t="s">
        <v>121</v>
      </c>
      <c r="T104" s="170" t="s">
        <v>121</v>
      </c>
      <c r="U104" s="156">
        <v>0</v>
      </c>
      <c r="V104" s="156">
        <f>ROUND(E104*U104,2)</f>
        <v>0</v>
      </c>
      <c r="W104" s="156"/>
      <c r="X104" s="156" t="s">
        <v>187</v>
      </c>
      <c r="Y104" s="156" t="s">
        <v>123</v>
      </c>
      <c r="Z104" s="146"/>
      <c r="AA104" s="146"/>
      <c r="AB104" s="146"/>
      <c r="AC104" s="146"/>
      <c r="AD104" s="146"/>
      <c r="AE104" s="146"/>
      <c r="AF104" s="146"/>
      <c r="AG104" s="146" t="s">
        <v>218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>
      <c r="A105" s="149" t="s">
        <v>115</v>
      </c>
      <c r="B105" s="150" t="s">
        <v>73</v>
      </c>
      <c r="C105" s="172" t="s">
        <v>74</v>
      </c>
      <c r="D105" s="160"/>
      <c r="E105" s="161"/>
      <c r="F105" s="162"/>
      <c r="G105" s="162">
        <f>SUMIF(AG106:AG106,"&lt;&gt;NOR",G106:G106)</f>
        <v>0</v>
      </c>
      <c r="H105" s="162"/>
      <c r="I105" s="162">
        <f>SUM(I106:I106)</f>
        <v>0</v>
      </c>
      <c r="J105" s="162"/>
      <c r="K105" s="162">
        <f>SUM(K106:K106)</f>
        <v>0</v>
      </c>
      <c r="L105" s="162"/>
      <c r="M105" s="162">
        <f>SUM(M106:M106)</f>
        <v>0</v>
      </c>
      <c r="N105" s="161"/>
      <c r="O105" s="161">
        <f>SUM(O106:O106)</f>
        <v>0.46</v>
      </c>
      <c r="P105" s="161"/>
      <c r="Q105" s="161">
        <f>SUM(Q106:Q106)</f>
        <v>0</v>
      </c>
      <c r="R105" s="162"/>
      <c r="S105" s="162"/>
      <c r="T105" s="163"/>
      <c r="U105" s="159"/>
      <c r="V105" s="159">
        <f>SUM(V106:V106)</f>
        <v>18.72</v>
      </c>
      <c r="W105" s="159"/>
      <c r="X105" s="159"/>
      <c r="Y105" s="159"/>
      <c r="AG105" t="s">
        <v>116</v>
      </c>
    </row>
    <row r="106" spans="1:60" outlineLevel="1">
      <c r="A106" s="164">
        <v>47</v>
      </c>
      <c r="B106" s="165" t="s">
        <v>277</v>
      </c>
      <c r="C106" s="173" t="s">
        <v>278</v>
      </c>
      <c r="D106" s="166" t="s">
        <v>132</v>
      </c>
      <c r="E106" s="167">
        <v>72</v>
      </c>
      <c r="F106" s="168"/>
      <c r="G106" s="169">
        <f>ROUND(E106*F106,2)</f>
        <v>0</v>
      </c>
      <c r="H106" s="168"/>
      <c r="I106" s="169">
        <f>ROUND(E106*H106,2)</f>
        <v>0</v>
      </c>
      <c r="J106" s="168"/>
      <c r="K106" s="169">
        <f>ROUND(E106*J106,2)</f>
        <v>0</v>
      </c>
      <c r="L106" s="169">
        <v>21</v>
      </c>
      <c r="M106" s="169">
        <f>G106*(1+L106/100)</f>
        <v>0</v>
      </c>
      <c r="N106" s="167">
        <v>6.3400000000000001E-3</v>
      </c>
      <c r="O106" s="167">
        <f>ROUND(E106*N106,2)</f>
        <v>0.46</v>
      </c>
      <c r="P106" s="167">
        <v>0</v>
      </c>
      <c r="Q106" s="167">
        <f>ROUND(E106*P106,2)</f>
        <v>0</v>
      </c>
      <c r="R106" s="169" t="s">
        <v>279</v>
      </c>
      <c r="S106" s="169" t="s">
        <v>121</v>
      </c>
      <c r="T106" s="170" t="s">
        <v>121</v>
      </c>
      <c r="U106" s="156">
        <v>0.26</v>
      </c>
      <c r="V106" s="156">
        <f>ROUND(E106*U106,2)</f>
        <v>18.72</v>
      </c>
      <c r="W106" s="156"/>
      <c r="X106" s="156" t="s">
        <v>122</v>
      </c>
      <c r="Y106" s="156" t="s">
        <v>123</v>
      </c>
      <c r="Z106" s="146"/>
      <c r="AA106" s="146"/>
      <c r="AB106" s="146"/>
      <c r="AC106" s="146"/>
      <c r="AD106" s="146"/>
      <c r="AE106" s="146"/>
      <c r="AF106" s="146"/>
      <c r="AG106" s="146" t="s">
        <v>124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>
      <c r="A107" s="149" t="s">
        <v>115</v>
      </c>
      <c r="B107" s="150" t="s">
        <v>75</v>
      </c>
      <c r="C107" s="172" t="s">
        <v>76</v>
      </c>
      <c r="D107" s="160"/>
      <c r="E107" s="161"/>
      <c r="F107" s="162"/>
      <c r="G107" s="162">
        <f>SUMIF(AG108:AG109,"&lt;&gt;NOR",G108:G109)</f>
        <v>0</v>
      </c>
      <c r="H107" s="162"/>
      <c r="I107" s="162">
        <f>SUM(I108:I109)</f>
        <v>0</v>
      </c>
      <c r="J107" s="162"/>
      <c r="K107" s="162">
        <f>SUM(K108:K109)</f>
        <v>0</v>
      </c>
      <c r="L107" s="162"/>
      <c r="M107" s="162">
        <f>SUM(M108:M109)</f>
        <v>0</v>
      </c>
      <c r="N107" s="161"/>
      <c r="O107" s="161">
        <f>SUM(O108:O109)</f>
        <v>0</v>
      </c>
      <c r="P107" s="161"/>
      <c r="Q107" s="161">
        <f>SUM(Q108:Q109)</f>
        <v>0</v>
      </c>
      <c r="R107" s="162"/>
      <c r="S107" s="162"/>
      <c r="T107" s="163"/>
      <c r="U107" s="159"/>
      <c r="V107" s="159">
        <f>SUM(V108:V109)</f>
        <v>14.05</v>
      </c>
      <c r="W107" s="159"/>
      <c r="X107" s="159"/>
      <c r="Y107" s="159"/>
      <c r="AG107" t="s">
        <v>116</v>
      </c>
    </row>
    <row r="108" spans="1:60" outlineLevel="1">
      <c r="A108" s="164">
        <v>48</v>
      </c>
      <c r="B108" s="165" t="s">
        <v>280</v>
      </c>
      <c r="C108" s="173" t="s">
        <v>281</v>
      </c>
      <c r="D108" s="166" t="s">
        <v>282</v>
      </c>
      <c r="E108" s="167">
        <v>878.25888999999995</v>
      </c>
      <c r="F108" s="168"/>
      <c r="G108" s="169">
        <f>ROUND(E108*F108,2)</f>
        <v>0</v>
      </c>
      <c r="H108" s="168"/>
      <c r="I108" s="169">
        <f>ROUND(E108*H108,2)</f>
        <v>0</v>
      </c>
      <c r="J108" s="168"/>
      <c r="K108" s="169">
        <f>ROUND(E108*J108,2)</f>
        <v>0</v>
      </c>
      <c r="L108" s="169">
        <v>21</v>
      </c>
      <c r="M108" s="169">
        <f>G108*(1+L108/100)</f>
        <v>0</v>
      </c>
      <c r="N108" s="167">
        <v>0</v>
      </c>
      <c r="O108" s="167">
        <f>ROUND(E108*N108,2)</f>
        <v>0</v>
      </c>
      <c r="P108" s="167">
        <v>0</v>
      </c>
      <c r="Q108" s="167">
        <f>ROUND(E108*P108,2)</f>
        <v>0</v>
      </c>
      <c r="R108" s="169" t="s">
        <v>133</v>
      </c>
      <c r="S108" s="169" t="s">
        <v>121</v>
      </c>
      <c r="T108" s="170" t="s">
        <v>121</v>
      </c>
      <c r="U108" s="156">
        <v>1.6E-2</v>
      </c>
      <c r="V108" s="156">
        <f>ROUND(E108*U108,2)</f>
        <v>14.05</v>
      </c>
      <c r="W108" s="156"/>
      <c r="X108" s="156" t="s">
        <v>283</v>
      </c>
      <c r="Y108" s="156" t="s">
        <v>123</v>
      </c>
      <c r="Z108" s="146"/>
      <c r="AA108" s="146"/>
      <c r="AB108" s="146"/>
      <c r="AC108" s="146"/>
      <c r="AD108" s="146"/>
      <c r="AE108" s="146"/>
      <c r="AF108" s="146"/>
      <c r="AG108" s="146" t="s">
        <v>284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2">
      <c r="A109" s="153"/>
      <c r="B109" s="154"/>
      <c r="C109" s="233" t="s">
        <v>285</v>
      </c>
      <c r="D109" s="234"/>
      <c r="E109" s="234"/>
      <c r="F109" s="234"/>
      <c r="G109" s="234"/>
      <c r="H109" s="156"/>
      <c r="I109" s="156"/>
      <c r="J109" s="156"/>
      <c r="K109" s="156"/>
      <c r="L109" s="156"/>
      <c r="M109" s="156"/>
      <c r="N109" s="155"/>
      <c r="O109" s="155"/>
      <c r="P109" s="155"/>
      <c r="Q109" s="155"/>
      <c r="R109" s="156"/>
      <c r="S109" s="156"/>
      <c r="T109" s="156"/>
      <c r="U109" s="156"/>
      <c r="V109" s="156"/>
      <c r="W109" s="156"/>
      <c r="X109" s="156"/>
      <c r="Y109" s="156"/>
      <c r="Z109" s="146"/>
      <c r="AA109" s="146"/>
      <c r="AB109" s="146"/>
      <c r="AC109" s="146"/>
      <c r="AD109" s="146"/>
      <c r="AE109" s="146"/>
      <c r="AF109" s="146"/>
      <c r="AG109" s="146" t="s">
        <v>126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>
      <c r="A110" s="149" t="s">
        <v>115</v>
      </c>
      <c r="B110" s="150" t="s">
        <v>77</v>
      </c>
      <c r="C110" s="172" t="s">
        <v>78</v>
      </c>
      <c r="D110" s="160"/>
      <c r="E110" s="161"/>
      <c r="F110" s="162"/>
      <c r="G110" s="162">
        <f>SUMIF(AG111:AG115,"&lt;&gt;NOR",G111:G115)</f>
        <v>0</v>
      </c>
      <c r="H110" s="162"/>
      <c r="I110" s="162">
        <f>SUM(I111:I115)</f>
        <v>0</v>
      </c>
      <c r="J110" s="162"/>
      <c r="K110" s="162">
        <f>SUM(K111:K115)</f>
        <v>0</v>
      </c>
      <c r="L110" s="162"/>
      <c r="M110" s="162">
        <f>SUM(M111:M115)</f>
        <v>0</v>
      </c>
      <c r="N110" s="161"/>
      <c r="O110" s="161">
        <f>SUM(O111:O115)</f>
        <v>0.02</v>
      </c>
      <c r="P110" s="161"/>
      <c r="Q110" s="161">
        <f>SUM(Q111:Q115)</f>
        <v>0</v>
      </c>
      <c r="R110" s="162"/>
      <c r="S110" s="162"/>
      <c r="T110" s="163"/>
      <c r="U110" s="159"/>
      <c r="V110" s="159">
        <f>SUM(V111:V115)</f>
        <v>192.05</v>
      </c>
      <c r="W110" s="159"/>
      <c r="X110" s="159"/>
      <c r="Y110" s="159"/>
      <c r="AG110" t="s">
        <v>116</v>
      </c>
    </row>
    <row r="111" spans="1:60" ht="22.5" outlineLevel="1">
      <c r="A111" s="164">
        <v>49</v>
      </c>
      <c r="B111" s="165" t="s">
        <v>286</v>
      </c>
      <c r="C111" s="173" t="s">
        <v>287</v>
      </c>
      <c r="D111" s="166" t="s">
        <v>119</v>
      </c>
      <c r="E111" s="167">
        <v>216</v>
      </c>
      <c r="F111" s="168"/>
      <c r="G111" s="169">
        <f>ROUND(E111*F111,2)</f>
        <v>0</v>
      </c>
      <c r="H111" s="168"/>
      <c r="I111" s="169">
        <f>ROUND(E111*H111,2)</f>
        <v>0</v>
      </c>
      <c r="J111" s="168"/>
      <c r="K111" s="169">
        <f>ROUND(E111*J111,2)</f>
        <v>0</v>
      </c>
      <c r="L111" s="169">
        <v>21</v>
      </c>
      <c r="M111" s="169">
        <f>G111*(1+L111/100)</f>
        <v>0</v>
      </c>
      <c r="N111" s="167">
        <v>0</v>
      </c>
      <c r="O111" s="167">
        <f>ROUND(E111*N111,2)</f>
        <v>0</v>
      </c>
      <c r="P111" s="167">
        <v>0</v>
      </c>
      <c r="Q111" s="167">
        <f>ROUND(E111*P111,2)</f>
        <v>0</v>
      </c>
      <c r="R111" s="169" t="s">
        <v>288</v>
      </c>
      <c r="S111" s="169" t="s">
        <v>121</v>
      </c>
      <c r="T111" s="170" t="s">
        <v>121</v>
      </c>
      <c r="U111" s="156">
        <v>0.13</v>
      </c>
      <c r="V111" s="156">
        <f>ROUND(E111*U111,2)</f>
        <v>28.08</v>
      </c>
      <c r="W111" s="156"/>
      <c r="X111" s="156" t="s">
        <v>122</v>
      </c>
      <c r="Y111" s="156" t="s">
        <v>123</v>
      </c>
      <c r="Z111" s="146"/>
      <c r="AA111" s="146"/>
      <c r="AB111" s="146"/>
      <c r="AC111" s="146"/>
      <c r="AD111" s="146"/>
      <c r="AE111" s="146"/>
      <c r="AF111" s="146"/>
      <c r="AG111" s="146" t="s">
        <v>124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1">
      <c r="A112" s="164">
        <v>50</v>
      </c>
      <c r="B112" s="165" t="s">
        <v>289</v>
      </c>
      <c r="C112" s="173" t="s">
        <v>290</v>
      </c>
      <c r="D112" s="166" t="s">
        <v>185</v>
      </c>
      <c r="E112" s="167">
        <v>384.904</v>
      </c>
      <c r="F112" s="168"/>
      <c r="G112" s="169">
        <f>ROUND(E112*F112,2)</f>
        <v>0</v>
      </c>
      <c r="H112" s="168"/>
      <c r="I112" s="169">
        <f>ROUND(E112*H112,2)</f>
        <v>0</v>
      </c>
      <c r="J112" s="168"/>
      <c r="K112" s="169">
        <f>ROUND(E112*J112,2)</f>
        <v>0</v>
      </c>
      <c r="L112" s="169">
        <v>21</v>
      </c>
      <c r="M112" s="169">
        <f>G112*(1+L112/100)</f>
        <v>0</v>
      </c>
      <c r="N112" s="167">
        <v>0</v>
      </c>
      <c r="O112" s="167">
        <f>ROUND(E112*N112,2)</f>
        <v>0</v>
      </c>
      <c r="P112" s="167">
        <v>0</v>
      </c>
      <c r="Q112" s="167">
        <f>ROUND(E112*P112,2)</f>
        <v>0</v>
      </c>
      <c r="R112" s="169" t="s">
        <v>291</v>
      </c>
      <c r="S112" s="169" t="s">
        <v>121</v>
      </c>
      <c r="T112" s="170" t="s">
        <v>121</v>
      </c>
      <c r="U112" s="156">
        <v>0</v>
      </c>
      <c r="V112" s="156">
        <f>ROUND(E112*U112,2)</f>
        <v>0</v>
      </c>
      <c r="W112" s="156"/>
      <c r="X112" s="156" t="s">
        <v>122</v>
      </c>
      <c r="Y112" s="156" t="s">
        <v>123</v>
      </c>
      <c r="Z112" s="146"/>
      <c r="AA112" s="146"/>
      <c r="AB112" s="146"/>
      <c r="AC112" s="146"/>
      <c r="AD112" s="146"/>
      <c r="AE112" s="146"/>
      <c r="AF112" s="146"/>
      <c r="AG112" s="146" t="s">
        <v>124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1">
      <c r="A113" s="164">
        <v>51</v>
      </c>
      <c r="B113" s="165" t="s">
        <v>292</v>
      </c>
      <c r="C113" s="173" t="s">
        <v>293</v>
      </c>
      <c r="D113" s="166" t="s">
        <v>185</v>
      </c>
      <c r="E113" s="167">
        <v>384.904</v>
      </c>
      <c r="F113" s="168"/>
      <c r="G113" s="169">
        <f>ROUND(E113*F113,2)</f>
        <v>0</v>
      </c>
      <c r="H113" s="168"/>
      <c r="I113" s="169">
        <f>ROUND(E113*H113,2)</f>
        <v>0</v>
      </c>
      <c r="J113" s="168"/>
      <c r="K113" s="169">
        <f>ROUND(E113*J113,2)</f>
        <v>0</v>
      </c>
      <c r="L113" s="169">
        <v>21</v>
      </c>
      <c r="M113" s="169">
        <f>G113*(1+L113/100)</f>
        <v>0</v>
      </c>
      <c r="N113" s="167">
        <v>6.0000000000000002E-5</v>
      </c>
      <c r="O113" s="167">
        <f>ROUND(E113*N113,2)</f>
        <v>0.02</v>
      </c>
      <c r="P113" s="167">
        <v>0</v>
      </c>
      <c r="Q113" s="167">
        <f>ROUND(E113*P113,2)</f>
        <v>0</v>
      </c>
      <c r="R113" s="169" t="s">
        <v>291</v>
      </c>
      <c r="S113" s="169" t="s">
        <v>121</v>
      </c>
      <c r="T113" s="170" t="s">
        <v>121</v>
      </c>
      <c r="U113" s="156">
        <v>0.42599999999999999</v>
      </c>
      <c r="V113" s="156">
        <f>ROUND(E113*U113,2)</f>
        <v>163.97</v>
      </c>
      <c r="W113" s="156"/>
      <c r="X113" s="156" t="s">
        <v>122</v>
      </c>
      <c r="Y113" s="156" t="s">
        <v>123</v>
      </c>
      <c r="Z113" s="146"/>
      <c r="AA113" s="146"/>
      <c r="AB113" s="146"/>
      <c r="AC113" s="146"/>
      <c r="AD113" s="146"/>
      <c r="AE113" s="146"/>
      <c r="AF113" s="146"/>
      <c r="AG113" s="146" t="s">
        <v>124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2">
      <c r="A114" s="153"/>
      <c r="B114" s="154"/>
      <c r="C114" s="174" t="s">
        <v>294</v>
      </c>
      <c r="D114" s="157"/>
      <c r="E114" s="158">
        <v>379.904</v>
      </c>
      <c r="F114" s="156"/>
      <c r="G114" s="156"/>
      <c r="H114" s="156"/>
      <c r="I114" s="156"/>
      <c r="J114" s="156"/>
      <c r="K114" s="156"/>
      <c r="L114" s="156"/>
      <c r="M114" s="156"/>
      <c r="N114" s="155"/>
      <c r="O114" s="155"/>
      <c r="P114" s="155"/>
      <c r="Q114" s="155"/>
      <c r="R114" s="156"/>
      <c r="S114" s="156"/>
      <c r="T114" s="156"/>
      <c r="U114" s="156"/>
      <c r="V114" s="156"/>
      <c r="W114" s="156"/>
      <c r="X114" s="156"/>
      <c r="Y114" s="156"/>
      <c r="Z114" s="146"/>
      <c r="AA114" s="146"/>
      <c r="AB114" s="146"/>
      <c r="AC114" s="146"/>
      <c r="AD114" s="146"/>
      <c r="AE114" s="146"/>
      <c r="AF114" s="146"/>
      <c r="AG114" s="146" t="s">
        <v>135</v>
      </c>
      <c r="AH114" s="146">
        <v>0</v>
      </c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3">
      <c r="A115" s="153"/>
      <c r="B115" s="154"/>
      <c r="C115" s="174" t="s">
        <v>295</v>
      </c>
      <c r="D115" s="157"/>
      <c r="E115" s="158">
        <v>5</v>
      </c>
      <c r="F115" s="156"/>
      <c r="G115" s="156"/>
      <c r="H115" s="156"/>
      <c r="I115" s="156"/>
      <c r="J115" s="156"/>
      <c r="K115" s="156"/>
      <c r="L115" s="156"/>
      <c r="M115" s="156"/>
      <c r="N115" s="155"/>
      <c r="O115" s="155"/>
      <c r="P115" s="155"/>
      <c r="Q115" s="155"/>
      <c r="R115" s="156"/>
      <c r="S115" s="156"/>
      <c r="T115" s="156"/>
      <c r="U115" s="156"/>
      <c r="V115" s="156"/>
      <c r="W115" s="156"/>
      <c r="X115" s="156"/>
      <c r="Y115" s="156"/>
      <c r="Z115" s="146"/>
      <c r="AA115" s="146"/>
      <c r="AB115" s="146"/>
      <c r="AC115" s="146"/>
      <c r="AD115" s="146"/>
      <c r="AE115" s="146"/>
      <c r="AF115" s="146"/>
      <c r="AG115" s="146" t="s">
        <v>135</v>
      </c>
      <c r="AH115" s="146">
        <v>0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>
      <c r="A116" s="149" t="s">
        <v>115</v>
      </c>
      <c r="B116" s="150" t="s">
        <v>79</v>
      </c>
      <c r="C116" s="172" t="s">
        <v>80</v>
      </c>
      <c r="D116" s="160"/>
      <c r="E116" s="161"/>
      <c r="F116" s="162"/>
      <c r="G116" s="162">
        <f>SUMIF(AG117:AG118,"&lt;&gt;NOR",G117:G118)</f>
        <v>0</v>
      </c>
      <c r="H116" s="162"/>
      <c r="I116" s="162">
        <f>SUM(I117:I118)</f>
        <v>0</v>
      </c>
      <c r="J116" s="162"/>
      <c r="K116" s="162">
        <f>SUM(K117:K118)</f>
        <v>0</v>
      </c>
      <c r="L116" s="162"/>
      <c r="M116" s="162">
        <f>SUM(M117:M118)</f>
        <v>0</v>
      </c>
      <c r="N116" s="161"/>
      <c r="O116" s="161">
        <f>SUM(O117:O118)</f>
        <v>0.01</v>
      </c>
      <c r="P116" s="161"/>
      <c r="Q116" s="161">
        <f>SUM(Q117:Q118)</f>
        <v>0</v>
      </c>
      <c r="R116" s="162"/>
      <c r="S116" s="162"/>
      <c r="T116" s="163"/>
      <c r="U116" s="159"/>
      <c r="V116" s="159">
        <f>SUM(V117:V118)</f>
        <v>12.46</v>
      </c>
      <c r="W116" s="159"/>
      <c r="X116" s="159"/>
      <c r="Y116" s="159"/>
      <c r="AG116" t="s">
        <v>116</v>
      </c>
    </row>
    <row r="117" spans="1:60" outlineLevel="1">
      <c r="A117" s="164">
        <v>52</v>
      </c>
      <c r="B117" s="165" t="s">
        <v>296</v>
      </c>
      <c r="C117" s="173" t="s">
        <v>297</v>
      </c>
      <c r="D117" s="166" t="s">
        <v>132</v>
      </c>
      <c r="E117" s="167">
        <v>95.872</v>
      </c>
      <c r="F117" s="168"/>
      <c r="G117" s="169">
        <f>ROUND(E117*F117,2)</f>
        <v>0</v>
      </c>
      <c r="H117" s="168"/>
      <c r="I117" s="169">
        <f>ROUND(E117*H117,2)</f>
        <v>0</v>
      </c>
      <c r="J117" s="168"/>
      <c r="K117" s="169">
        <f>ROUND(E117*J117,2)</f>
        <v>0</v>
      </c>
      <c r="L117" s="169">
        <v>21</v>
      </c>
      <c r="M117" s="169">
        <f>G117*(1+L117/100)</f>
        <v>0</v>
      </c>
      <c r="N117" s="167">
        <v>1E-4</v>
      </c>
      <c r="O117" s="167">
        <f>ROUND(E117*N117,2)</f>
        <v>0.01</v>
      </c>
      <c r="P117" s="167">
        <v>0</v>
      </c>
      <c r="Q117" s="167">
        <f>ROUND(E117*P117,2)</f>
        <v>0</v>
      </c>
      <c r="R117" s="169" t="s">
        <v>298</v>
      </c>
      <c r="S117" s="169" t="s">
        <v>121</v>
      </c>
      <c r="T117" s="170" t="s">
        <v>121</v>
      </c>
      <c r="U117" s="156">
        <v>0.13</v>
      </c>
      <c r="V117" s="156">
        <f>ROUND(E117*U117,2)</f>
        <v>12.46</v>
      </c>
      <c r="W117" s="156"/>
      <c r="X117" s="156" t="s">
        <v>122</v>
      </c>
      <c r="Y117" s="156" t="s">
        <v>123</v>
      </c>
      <c r="Z117" s="146"/>
      <c r="AA117" s="146"/>
      <c r="AB117" s="146"/>
      <c r="AC117" s="146"/>
      <c r="AD117" s="146"/>
      <c r="AE117" s="146"/>
      <c r="AF117" s="146"/>
      <c r="AG117" s="146" t="s">
        <v>124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ht="22.5" outlineLevel="2">
      <c r="A118" s="153"/>
      <c r="B118" s="154"/>
      <c r="C118" s="174" t="s">
        <v>299</v>
      </c>
      <c r="D118" s="157"/>
      <c r="E118" s="158">
        <v>95.872</v>
      </c>
      <c r="F118" s="156"/>
      <c r="G118" s="156"/>
      <c r="H118" s="156"/>
      <c r="I118" s="156"/>
      <c r="J118" s="156"/>
      <c r="K118" s="156"/>
      <c r="L118" s="156"/>
      <c r="M118" s="156"/>
      <c r="N118" s="155"/>
      <c r="O118" s="155"/>
      <c r="P118" s="155"/>
      <c r="Q118" s="155"/>
      <c r="R118" s="156"/>
      <c r="S118" s="156"/>
      <c r="T118" s="156"/>
      <c r="U118" s="156"/>
      <c r="V118" s="156"/>
      <c r="W118" s="156"/>
      <c r="X118" s="156"/>
      <c r="Y118" s="156"/>
      <c r="Z118" s="146"/>
      <c r="AA118" s="146"/>
      <c r="AB118" s="146"/>
      <c r="AC118" s="146"/>
      <c r="AD118" s="146"/>
      <c r="AE118" s="146"/>
      <c r="AF118" s="146"/>
      <c r="AG118" s="146" t="s">
        <v>135</v>
      </c>
      <c r="AH118" s="146">
        <v>0</v>
      </c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>
      <c r="A119" s="149" t="s">
        <v>115</v>
      </c>
      <c r="B119" s="150" t="s">
        <v>81</v>
      </c>
      <c r="C119" s="172" t="s">
        <v>82</v>
      </c>
      <c r="D119" s="160"/>
      <c r="E119" s="161"/>
      <c r="F119" s="162"/>
      <c r="G119" s="162">
        <f>SUMIF(AG120:AG134,"&lt;&gt;NOR",G120:G134)</f>
        <v>0</v>
      </c>
      <c r="H119" s="162"/>
      <c r="I119" s="162">
        <f>SUM(I120:I134)</f>
        <v>0</v>
      </c>
      <c r="J119" s="162"/>
      <c r="K119" s="162">
        <f>SUM(K120:K134)</f>
        <v>0</v>
      </c>
      <c r="L119" s="162"/>
      <c r="M119" s="162">
        <f>SUM(M120:M134)</f>
        <v>0</v>
      </c>
      <c r="N119" s="161"/>
      <c r="O119" s="161">
        <f>SUM(O120:O134)</f>
        <v>0</v>
      </c>
      <c r="P119" s="161"/>
      <c r="Q119" s="161">
        <f>SUM(Q120:Q134)</f>
        <v>0</v>
      </c>
      <c r="R119" s="162"/>
      <c r="S119" s="162"/>
      <c r="T119" s="163"/>
      <c r="U119" s="159"/>
      <c r="V119" s="159">
        <f>SUM(V120:V134)</f>
        <v>0</v>
      </c>
      <c r="W119" s="159"/>
      <c r="X119" s="159"/>
      <c r="Y119" s="159"/>
      <c r="AG119" t="s">
        <v>116</v>
      </c>
    </row>
    <row r="120" spans="1:60" ht="22.5" outlineLevel="1">
      <c r="A120" s="164">
        <v>53</v>
      </c>
      <c r="B120" s="165" t="s">
        <v>300</v>
      </c>
      <c r="C120" s="173" t="s">
        <v>301</v>
      </c>
      <c r="D120" s="166" t="s">
        <v>259</v>
      </c>
      <c r="E120" s="167">
        <v>9</v>
      </c>
      <c r="F120" s="168"/>
      <c r="G120" s="169">
        <f>ROUND(E120*F120,2)</f>
        <v>0</v>
      </c>
      <c r="H120" s="168"/>
      <c r="I120" s="169">
        <f>ROUND(E120*H120,2)</f>
        <v>0</v>
      </c>
      <c r="J120" s="168"/>
      <c r="K120" s="169">
        <f>ROUND(E120*J120,2)</f>
        <v>0</v>
      </c>
      <c r="L120" s="169">
        <v>21</v>
      </c>
      <c r="M120" s="169">
        <f>G120*(1+L120/100)</f>
        <v>0</v>
      </c>
      <c r="N120" s="167">
        <v>0</v>
      </c>
      <c r="O120" s="167">
        <f>ROUND(E120*N120,2)</f>
        <v>0</v>
      </c>
      <c r="P120" s="167">
        <v>0</v>
      </c>
      <c r="Q120" s="167">
        <f>ROUND(E120*P120,2)</f>
        <v>0</v>
      </c>
      <c r="R120" s="169"/>
      <c r="S120" s="169" t="s">
        <v>173</v>
      </c>
      <c r="T120" s="170" t="s">
        <v>174</v>
      </c>
      <c r="U120" s="156">
        <v>0</v>
      </c>
      <c r="V120" s="156">
        <f>ROUND(E120*U120,2)</f>
        <v>0</v>
      </c>
      <c r="W120" s="156"/>
      <c r="X120" s="156" t="s">
        <v>122</v>
      </c>
      <c r="Y120" s="156" t="s">
        <v>123</v>
      </c>
      <c r="Z120" s="146"/>
      <c r="AA120" s="146"/>
      <c r="AB120" s="146"/>
      <c r="AC120" s="146"/>
      <c r="AD120" s="146"/>
      <c r="AE120" s="146"/>
      <c r="AF120" s="146"/>
      <c r="AG120" s="146" t="s">
        <v>124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ht="22.5" outlineLevel="1">
      <c r="A121" s="164">
        <v>54</v>
      </c>
      <c r="B121" s="165" t="s">
        <v>302</v>
      </c>
      <c r="C121" s="173" t="s">
        <v>303</v>
      </c>
      <c r="D121" s="166" t="s">
        <v>215</v>
      </c>
      <c r="E121" s="167">
        <v>302</v>
      </c>
      <c r="F121" s="168"/>
      <c r="G121" s="169">
        <f>ROUND(E121*F121,2)</f>
        <v>0</v>
      </c>
      <c r="H121" s="168"/>
      <c r="I121" s="169">
        <f>ROUND(E121*H121,2)</f>
        <v>0</v>
      </c>
      <c r="J121" s="168"/>
      <c r="K121" s="169">
        <f>ROUND(E121*J121,2)</f>
        <v>0</v>
      </c>
      <c r="L121" s="169">
        <v>21</v>
      </c>
      <c r="M121" s="169">
        <f>G121*(1+L121/100)</f>
        <v>0</v>
      </c>
      <c r="N121" s="167">
        <v>0</v>
      </c>
      <c r="O121" s="167">
        <f>ROUND(E121*N121,2)</f>
        <v>0</v>
      </c>
      <c r="P121" s="167">
        <v>0</v>
      </c>
      <c r="Q121" s="167">
        <f>ROUND(E121*P121,2)</f>
        <v>0</v>
      </c>
      <c r="R121" s="169"/>
      <c r="S121" s="169" t="s">
        <v>173</v>
      </c>
      <c r="T121" s="170" t="s">
        <v>174</v>
      </c>
      <c r="U121" s="156">
        <v>0</v>
      </c>
      <c r="V121" s="156">
        <f>ROUND(E121*U121,2)</f>
        <v>0</v>
      </c>
      <c r="W121" s="156"/>
      <c r="X121" s="156" t="s">
        <v>122</v>
      </c>
      <c r="Y121" s="156" t="s">
        <v>123</v>
      </c>
      <c r="Z121" s="146"/>
      <c r="AA121" s="146"/>
      <c r="AB121" s="146"/>
      <c r="AC121" s="146"/>
      <c r="AD121" s="146"/>
      <c r="AE121" s="146"/>
      <c r="AF121" s="146"/>
      <c r="AG121" s="146" t="s">
        <v>124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2">
      <c r="A122" s="153"/>
      <c r="B122" s="154"/>
      <c r="C122" s="235" t="s">
        <v>304</v>
      </c>
      <c r="D122" s="236"/>
      <c r="E122" s="236"/>
      <c r="F122" s="236"/>
      <c r="G122" s="236"/>
      <c r="H122" s="156"/>
      <c r="I122" s="156"/>
      <c r="J122" s="156"/>
      <c r="K122" s="156"/>
      <c r="L122" s="156"/>
      <c r="M122" s="156"/>
      <c r="N122" s="155"/>
      <c r="O122" s="155"/>
      <c r="P122" s="155"/>
      <c r="Q122" s="155"/>
      <c r="R122" s="156"/>
      <c r="S122" s="156"/>
      <c r="T122" s="156"/>
      <c r="U122" s="156"/>
      <c r="V122" s="156"/>
      <c r="W122" s="156"/>
      <c r="X122" s="156"/>
      <c r="Y122" s="156"/>
      <c r="Z122" s="146"/>
      <c r="AA122" s="146"/>
      <c r="AB122" s="146"/>
      <c r="AC122" s="146"/>
      <c r="AD122" s="146"/>
      <c r="AE122" s="146"/>
      <c r="AF122" s="146"/>
      <c r="AG122" s="146" t="s">
        <v>305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2">
      <c r="A123" s="153"/>
      <c r="B123" s="154"/>
      <c r="C123" s="174" t="s">
        <v>306</v>
      </c>
      <c r="D123" s="157"/>
      <c r="E123" s="158">
        <v>302</v>
      </c>
      <c r="F123" s="156"/>
      <c r="G123" s="156"/>
      <c r="H123" s="156"/>
      <c r="I123" s="156"/>
      <c r="J123" s="156"/>
      <c r="K123" s="156"/>
      <c r="L123" s="156"/>
      <c r="M123" s="156"/>
      <c r="N123" s="155"/>
      <c r="O123" s="155"/>
      <c r="P123" s="155"/>
      <c r="Q123" s="155"/>
      <c r="R123" s="156"/>
      <c r="S123" s="156"/>
      <c r="T123" s="156"/>
      <c r="U123" s="156"/>
      <c r="V123" s="156"/>
      <c r="W123" s="156"/>
      <c r="X123" s="156"/>
      <c r="Y123" s="156"/>
      <c r="Z123" s="146"/>
      <c r="AA123" s="146"/>
      <c r="AB123" s="146"/>
      <c r="AC123" s="146"/>
      <c r="AD123" s="146"/>
      <c r="AE123" s="146"/>
      <c r="AF123" s="146"/>
      <c r="AG123" s="146" t="s">
        <v>135</v>
      </c>
      <c r="AH123" s="146">
        <v>0</v>
      </c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1">
      <c r="A124" s="164">
        <v>55</v>
      </c>
      <c r="B124" s="165" t="s">
        <v>307</v>
      </c>
      <c r="C124" s="173" t="s">
        <v>308</v>
      </c>
      <c r="D124" s="166" t="s">
        <v>215</v>
      </c>
      <c r="E124" s="167">
        <v>248</v>
      </c>
      <c r="F124" s="168"/>
      <c r="G124" s="169">
        <f>ROUND(E124*F124,2)</f>
        <v>0</v>
      </c>
      <c r="H124" s="168"/>
      <c r="I124" s="169">
        <f>ROUND(E124*H124,2)</f>
        <v>0</v>
      </c>
      <c r="J124" s="168"/>
      <c r="K124" s="169">
        <f>ROUND(E124*J124,2)</f>
        <v>0</v>
      </c>
      <c r="L124" s="169">
        <v>21</v>
      </c>
      <c r="M124" s="169">
        <f>G124*(1+L124/100)</f>
        <v>0</v>
      </c>
      <c r="N124" s="167">
        <v>0</v>
      </c>
      <c r="O124" s="167">
        <f>ROUND(E124*N124,2)</f>
        <v>0</v>
      </c>
      <c r="P124" s="167">
        <v>0</v>
      </c>
      <c r="Q124" s="167">
        <f>ROUND(E124*P124,2)</f>
        <v>0</v>
      </c>
      <c r="R124" s="169"/>
      <c r="S124" s="169" t="s">
        <v>173</v>
      </c>
      <c r="T124" s="170" t="s">
        <v>174</v>
      </c>
      <c r="U124" s="156">
        <v>0</v>
      </c>
      <c r="V124" s="156">
        <f>ROUND(E124*U124,2)</f>
        <v>0</v>
      </c>
      <c r="W124" s="156"/>
      <c r="X124" s="156" t="s">
        <v>122</v>
      </c>
      <c r="Y124" s="156" t="s">
        <v>123</v>
      </c>
      <c r="Z124" s="146"/>
      <c r="AA124" s="146"/>
      <c r="AB124" s="146"/>
      <c r="AC124" s="146"/>
      <c r="AD124" s="146"/>
      <c r="AE124" s="146"/>
      <c r="AF124" s="146"/>
      <c r="AG124" s="146" t="s">
        <v>124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2">
      <c r="A125" s="153"/>
      <c r="B125" s="154"/>
      <c r="C125" s="235" t="s">
        <v>304</v>
      </c>
      <c r="D125" s="236"/>
      <c r="E125" s="236"/>
      <c r="F125" s="236"/>
      <c r="G125" s="236"/>
      <c r="H125" s="156"/>
      <c r="I125" s="156"/>
      <c r="J125" s="156"/>
      <c r="K125" s="156"/>
      <c r="L125" s="156"/>
      <c r="M125" s="156"/>
      <c r="N125" s="155"/>
      <c r="O125" s="155"/>
      <c r="P125" s="155"/>
      <c r="Q125" s="155"/>
      <c r="R125" s="156"/>
      <c r="S125" s="156"/>
      <c r="T125" s="156"/>
      <c r="U125" s="156"/>
      <c r="V125" s="156"/>
      <c r="W125" s="156"/>
      <c r="X125" s="156"/>
      <c r="Y125" s="156"/>
      <c r="Z125" s="146"/>
      <c r="AA125" s="146"/>
      <c r="AB125" s="146"/>
      <c r="AC125" s="146"/>
      <c r="AD125" s="146"/>
      <c r="AE125" s="146"/>
      <c r="AF125" s="146"/>
      <c r="AG125" s="146" t="s">
        <v>305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2">
      <c r="A126" s="153"/>
      <c r="B126" s="154"/>
      <c r="C126" s="174" t="s">
        <v>309</v>
      </c>
      <c r="D126" s="157"/>
      <c r="E126" s="158">
        <v>14</v>
      </c>
      <c r="F126" s="156"/>
      <c r="G126" s="156"/>
      <c r="H126" s="156"/>
      <c r="I126" s="156"/>
      <c r="J126" s="156"/>
      <c r="K126" s="156"/>
      <c r="L126" s="156"/>
      <c r="M126" s="156"/>
      <c r="N126" s="155"/>
      <c r="O126" s="155"/>
      <c r="P126" s="155"/>
      <c r="Q126" s="155"/>
      <c r="R126" s="156"/>
      <c r="S126" s="156"/>
      <c r="T126" s="156"/>
      <c r="U126" s="156"/>
      <c r="V126" s="156"/>
      <c r="W126" s="156"/>
      <c r="X126" s="156"/>
      <c r="Y126" s="156"/>
      <c r="Z126" s="146"/>
      <c r="AA126" s="146"/>
      <c r="AB126" s="146"/>
      <c r="AC126" s="146"/>
      <c r="AD126" s="146"/>
      <c r="AE126" s="146"/>
      <c r="AF126" s="146"/>
      <c r="AG126" s="146" t="s">
        <v>135</v>
      </c>
      <c r="AH126" s="146">
        <v>0</v>
      </c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3">
      <c r="A127" s="153"/>
      <c r="B127" s="154"/>
      <c r="C127" s="174" t="s">
        <v>310</v>
      </c>
      <c r="D127" s="157"/>
      <c r="E127" s="158">
        <v>154</v>
      </c>
      <c r="F127" s="156"/>
      <c r="G127" s="156"/>
      <c r="H127" s="156"/>
      <c r="I127" s="156"/>
      <c r="J127" s="156"/>
      <c r="K127" s="156"/>
      <c r="L127" s="156"/>
      <c r="M127" s="156"/>
      <c r="N127" s="155"/>
      <c r="O127" s="155"/>
      <c r="P127" s="155"/>
      <c r="Q127" s="155"/>
      <c r="R127" s="156"/>
      <c r="S127" s="156"/>
      <c r="T127" s="156"/>
      <c r="U127" s="156"/>
      <c r="V127" s="156"/>
      <c r="W127" s="156"/>
      <c r="X127" s="156"/>
      <c r="Y127" s="156"/>
      <c r="Z127" s="146"/>
      <c r="AA127" s="146"/>
      <c r="AB127" s="146"/>
      <c r="AC127" s="146"/>
      <c r="AD127" s="146"/>
      <c r="AE127" s="146"/>
      <c r="AF127" s="146"/>
      <c r="AG127" s="146" t="s">
        <v>135</v>
      </c>
      <c r="AH127" s="146">
        <v>0</v>
      </c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3">
      <c r="A128" s="153"/>
      <c r="B128" s="154"/>
      <c r="C128" s="174" t="s">
        <v>311</v>
      </c>
      <c r="D128" s="157"/>
      <c r="E128" s="158">
        <v>80</v>
      </c>
      <c r="F128" s="156"/>
      <c r="G128" s="156"/>
      <c r="H128" s="156"/>
      <c r="I128" s="156"/>
      <c r="J128" s="156"/>
      <c r="K128" s="156"/>
      <c r="L128" s="156"/>
      <c r="M128" s="156"/>
      <c r="N128" s="155"/>
      <c r="O128" s="155"/>
      <c r="P128" s="155"/>
      <c r="Q128" s="155"/>
      <c r="R128" s="156"/>
      <c r="S128" s="156"/>
      <c r="T128" s="156"/>
      <c r="U128" s="156"/>
      <c r="V128" s="156"/>
      <c r="W128" s="156"/>
      <c r="X128" s="156"/>
      <c r="Y128" s="156"/>
      <c r="Z128" s="146"/>
      <c r="AA128" s="146"/>
      <c r="AB128" s="146"/>
      <c r="AC128" s="146"/>
      <c r="AD128" s="146"/>
      <c r="AE128" s="146"/>
      <c r="AF128" s="146"/>
      <c r="AG128" s="146" t="s">
        <v>135</v>
      </c>
      <c r="AH128" s="146">
        <v>0</v>
      </c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3">
      <c r="A129" s="153"/>
      <c r="B129" s="154"/>
      <c r="C129" s="174" t="s">
        <v>312</v>
      </c>
      <c r="D129" s="157"/>
      <c r="E129" s="158"/>
      <c r="F129" s="156"/>
      <c r="G129" s="156"/>
      <c r="H129" s="156"/>
      <c r="I129" s="156"/>
      <c r="J129" s="156"/>
      <c r="K129" s="156"/>
      <c r="L129" s="156"/>
      <c r="M129" s="156"/>
      <c r="N129" s="155"/>
      <c r="O129" s="155"/>
      <c r="P129" s="155"/>
      <c r="Q129" s="155"/>
      <c r="R129" s="156"/>
      <c r="S129" s="156"/>
      <c r="T129" s="156"/>
      <c r="U129" s="156"/>
      <c r="V129" s="156"/>
      <c r="W129" s="156"/>
      <c r="X129" s="156"/>
      <c r="Y129" s="156"/>
      <c r="Z129" s="146"/>
      <c r="AA129" s="146"/>
      <c r="AB129" s="146"/>
      <c r="AC129" s="146"/>
      <c r="AD129" s="146"/>
      <c r="AE129" s="146"/>
      <c r="AF129" s="146"/>
      <c r="AG129" s="146" t="s">
        <v>135</v>
      </c>
      <c r="AH129" s="146">
        <v>0</v>
      </c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1">
      <c r="A130" s="164">
        <v>56</v>
      </c>
      <c r="B130" s="165" t="s">
        <v>313</v>
      </c>
      <c r="C130" s="173" t="s">
        <v>314</v>
      </c>
      <c r="D130" s="166" t="s">
        <v>178</v>
      </c>
      <c r="E130" s="167">
        <v>1</v>
      </c>
      <c r="F130" s="168"/>
      <c r="G130" s="169">
        <f>ROUND(E130*F130,2)</f>
        <v>0</v>
      </c>
      <c r="H130" s="168"/>
      <c r="I130" s="169">
        <f>ROUND(E130*H130,2)</f>
        <v>0</v>
      </c>
      <c r="J130" s="168"/>
      <c r="K130" s="169">
        <f>ROUND(E130*J130,2)</f>
        <v>0</v>
      </c>
      <c r="L130" s="169">
        <v>21</v>
      </c>
      <c r="M130" s="169">
        <f>G130*(1+L130/100)</f>
        <v>0</v>
      </c>
      <c r="N130" s="167">
        <v>0</v>
      </c>
      <c r="O130" s="167">
        <f>ROUND(E130*N130,2)</f>
        <v>0</v>
      </c>
      <c r="P130" s="167">
        <v>0</v>
      </c>
      <c r="Q130" s="167">
        <f>ROUND(E130*P130,2)</f>
        <v>0</v>
      </c>
      <c r="R130" s="169"/>
      <c r="S130" s="169" t="s">
        <v>173</v>
      </c>
      <c r="T130" s="170" t="s">
        <v>174</v>
      </c>
      <c r="U130" s="156">
        <v>0</v>
      </c>
      <c r="V130" s="156">
        <f>ROUND(E130*U130,2)</f>
        <v>0</v>
      </c>
      <c r="W130" s="156"/>
      <c r="X130" s="156" t="s">
        <v>122</v>
      </c>
      <c r="Y130" s="156" t="s">
        <v>123</v>
      </c>
      <c r="Z130" s="146"/>
      <c r="AA130" s="146"/>
      <c r="AB130" s="146"/>
      <c r="AC130" s="146"/>
      <c r="AD130" s="146"/>
      <c r="AE130" s="146"/>
      <c r="AF130" s="146"/>
      <c r="AG130" s="146" t="s">
        <v>124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ht="22.5" outlineLevel="1">
      <c r="A131" s="164">
        <v>57</v>
      </c>
      <c r="B131" s="165" t="s">
        <v>315</v>
      </c>
      <c r="C131" s="173" t="s">
        <v>316</v>
      </c>
      <c r="D131" s="166" t="s">
        <v>215</v>
      </c>
      <c r="E131" s="167">
        <v>168</v>
      </c>
      <c r="F131" s="168"/>
      <c r="G131" s="169">
        <f>ROUND(E131*F131,2)</f>
        <v>0</v>
      </c>
      <c r="H131" s="168"/>
      <c r="I131" s="169">
        <f>ROUND(E131*H131,2)</f>
        <v>0</v>
      </c>
      <c r="J131" s="168"/>
      <c r="K131" s="169">
        <f>ROUND(E131*J131,2)</f>
        <v>0</v>
      </c>
      <c r="L131" s="169">
        <v>21</v>
      </c>
      <c r="M131" s="169">
        <f>G131*(1+L131/100)</f>
        <v>0</v>
      </c>
      <c r="N131" s="167">
        <v>0</v>
      </c>
      <c r="O131" s="167">
        <f>ROUND(E131*N131,2)</f>
        <v>0</v>
      </c>
      <c r="P131" s="167">
        <v>0</v>
      </c>
      <c r="Q131" s="167">
        <f>ROUND(E131*P131,2)</f>
        <v>0</v>
      </c>
      <c r="R131" s="169"/>
      <c r="S131" s="169" t="s">
        <v>173</v>
      </c>
      <c r="T131" s="170" t="s">
        <v>174</v>
      </c>
      <c r="U131" s="156">
        <v>0</v>
      </c>
      <c r="V131" s="156">
        <f>ROUND(E131*U131,2)</f>
        <v>0</v>
      </c>
      <c r="W131" s="156"/>
      <c r="X131" s="156" t="s">
        <v>122</v>
      </c>
      <c r="Y131" s="156" t="s">
        <v>123</v>
      </c>
      <c r="Z131" s="146"/>
      <c r="AA131" s="146"/>
      <c r="AB131" s="146"/>
      <c r="AC131" s="146"/>
      <c r="AD131" s="146"/>
      <c r="AE131" s="146"/>
      <c r="AF131" s="146"/>
      <c r="AG131" s="146" t="s">
        <v>124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ht="22.5" outlineLevel="1">
      <c r="A132" s="164">
        <v>58</v>
      </c>
      <c r="B132" s="165" t="s">
        <v>317</v>
      </c>
      <c r="C132" s="173" t="s">
        <v>318</v>
      </c>
      <c r="D132" s="166" t="s">
        <v>215</v>
      </c>
      <c r="E132" s="167">
        <v>234</v>
      </c>
      <c r="F132" s="168"/>
      <c r="G132" s="169">
        <f>ROUND(E132*F132,2)</f>
        <v>0</v>
      </c>
      <c r="H132" s="168"/>
      <c r="I132" s="169">
        <f>ROUND(E132*H132,2)</f>
        <v>0</v>
      </c>
      <c r="J132" s="168"/>
      <c r="K132" s="169">
        <f>ROUND(E132*J132,2)</f>
        <v>0</v>
      </c>
      <c r="L132" s="169">
        <v>21</v>
      </c>
      <c r="M132" s="169">
        <f>G132*(1+L132/100)</f>
        <v>0</v>
      </c>
      <c r="N132" s="167">
        <v>0</v>
      </c>
      <c r="O132" s="167">
        <f>ROUND(E132*N132,2)</f>
        <v>0</v>
      </c>
      <c r="P132" s="167">
        <v>0</v>
      </c>
      <c r="Q132" s="167">
        <f>ROUND(E132*P132,2)</f>
        <v>0</v>
      </c>
      <c r="R132" s="169"/>
      <c r="S132" s="169" t="s">
        <v>173</v>
      </c>
      <c r="T132" s="170" t="s">
        <v>174</v>
      </c>
      <c r="U132" s="156">
        <v>0</v>
      </c>
      <c r="V132" s="156">
        <f>ROUND(E132*U132,2)</f>
        <v>0</v>
      </c>
      <c r="W132" s="156"/>
      <c r="X132" s="156" t="s">
        <v>122</v>
      </c>
      <c r="Y132" s="156" t="s">
        <v>123</v>
      </c>
      <c r="Z132" s="146"/>
      <c r="AA132" s="146"/>
      <c r="AB132" s="146"/>
      <c r="AC132" s="146"/>
      <c r="AD132" s="146"/>
      <c r="AE132" s="146"/>
      <c r="AF132" s="146"/>
      <c r="AG132" s="146" t="s">
        <v>124</v>
      </c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ht="22.5" outlineLevel="1">
      <c r="A133" s="164">
        <v>59</v>
      </c>
      <c r="B133" s="165" t="s">
        <v>319</v>
      </c>
      <c r="C133" s="173" t="s">
        <v>320</v>
      </c>
      <c r="D133" s="166" t="s">
        <v>215</v>
      </c>
      <c r="E133" s="167">
        <v>84</v>
      </c>
      <c r="F133" s="168"/>
      <c r="G133" s="169">
        <f>ROUND(E133*F133,2)</f>
        <v>0</v>
      </c>
      <c r="H133" s="168"/>
      <c r="I133" s="169">
        <f>ROUND(E133*H133,2)</f>
        <v>0</v>
      </c>
      <c r="J133" s="168"/>
      <c r="K133" s="169">
        <f>ROUND(E133*J133,2)</f>
        <v>0</v>
      </c>
      <c r="L133" s="169">
        <v>21</v>
      </c>
      <c r="M133" s="169">
        <f>G133*(1+L133/100)</f>
        <v>0</v>
      </c>
      <c r="N133" s="167">
        <v>0</v>
      </c>
      <c r="O133" s="167">
        <f>ROUND(E133*N133,2)</f>
        <v>0</v>
      </c>
      <c r="P133" s="167">
        <v>0</v>
      </c>
      <c r="Q133" s="167">
        <f>ROUND(E133*P133,2)</f>
        <v>0</v>
      </c>
      <c r="R133" s="169"/>
      <c r="S133" s="169" t="s">
        <v>173</v>
      </c>
      <c r="T133" s="170" t="s">
        <v>174</v>
      </c>
      <c r="U133" s="156">
        <v>0</v>
      </c>
      <c r="V133" s="156">
        <f>ROUND(E133*U133,2)</f>
        <v>0</v>
      </c>
      <c r="W133" s="156"/>
      <c r="X133" s="156" t="s">
        <v>122</v>
      </c>
      <c r="Y133" s="156" t="s">
        <v>123</v>
      </c>
      <c r="Z133" s="146"/>
      <c r="AA133" s="146"/>
      <c r="AB133" s="146"/>
      <c r="AC133" s="146"/>
      <c r="AD133" s="146"/>
      <c r="AE133" s="146"/>
      <c r="AF133" s="146"/>
      <c r="AG133" s="146" t="s">
        <v>124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2">
      <c r="A134" s="153"/>
      <c r="B134" s="154"/>
      <c r="C134" s="174" t="s">
        <v>321</v>
      </c>
      <c r="D134" s="157"/>
      <c r="E134" s="158">
        <v>84</v>
      </c>
      <c r="F134" s="156"/>
      <c r="G134" s="156"/>
      <c r="H134" s="156"/>
      <c r="I134" s="156"/>
      <c r="J134" s="156"/>
      <c r="K134" s="156"/>
      <c r="L134" s="156"/>
      <c r="M134" s="156"/>
      <c r="N134" s="155"/>
      <c r="O134" s="155"/>
      <c r="P134" s="155"/>
      <c r="Q134" s="155"/>
      <c r="R134" s="156"/>
      <c r="S134" s="156"/>
      <c r="T134" s="156"/>
      <c r="U134" s="156"/>
      <c r="V134" s="156"/>
      <c r="W134" s="156"/>
      <c r="X134" s="156"/>
      <c r="Y134" s="156"/>
      <c r="Z134" s="146"/>
      <c r="AA134" s="146"/>
      <c r="AB134" s="146"/>
      <c r="AC134" s="146"/>
      <c r="AD134" s="146"/>
      <c r="AE134" s="146"/>
      <c r="AF134" s="146"/>
      <c r="AG134" s="146" t="s">
        <v>135</v>
      </c>
      <c r="AH134" s="146">
        <v>0</v>
      </c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>
      <c r="A135" s="149" t="s">
        <v>115</v>
      </c>
      <c r="B135" s="150" t="s">
        <v>83</v>
      </c>
      <c r="C135" s="172" t="s">
        <v>84</v>
      </c>
      <c r="D135" s="160"/>
      <c r="E135" s="161"/>
      <c r="F135" s="162"/>
      <c r="G135" s="162">
        <f>SUMIF(AG136:AG145,"&lt;&gt;NOR",G136:G145)</f>
        <v>0</v>
      </c>
      <c r="H135" s="162"/>
      <c r="I135" s="162">
        <f>SUM(I136:I145)</f>
        <v>0</v>
      </c>
      <c r="J135" s="162"/>
      <c r="K135" s="162">
        <f>SUM(K136:K145)</f>
        <v>0</v>
      </c>
      <c r="L135" s="162"/>
      <c r="M135" s="162">
        <f>SUM(M136:M145)</f>
        <v>0</v>
      </c>
      <c r="N135" s="161"/>
      <c r="O135" s="161">
        <f>SUM(O136:O145)</f>
        <v>0</v>
      </c>
      <c r="P135" s="161"/>
      <c r="Q135" s="161">
        <f>SUM(Q136:Q145)</f>
        <v>0</v>
      </c>
      <c r="R135" s="162"/>
      <c r="S135" s="162"/>
      <c r="T135" s="163"/>
      <c r="U135" s="159"/>
      <c r="V135" s="159">
        <f>SUM(V136:V145)</f>
        <v>0</v>
      </c>
      <c r="W135" s="159"/>
      <c r="X135" s="159"/>
      <c r="Y135" s="159"/>
      <c r="AG135" t="s">
        <v>116</v>
      </c>
    </row>
    <row r="136" spans="1:60" outlineLevel="1">
      <c r="A136" s="164">
        <v>60</v>
      </c>
      <c r="B136" s="165" t="s">
        <v>322</v>
      </c>
      <c r="C136" s="173" t="s">
        <v>323</v>
      </c>
      <c r="D136" s="166" t="s">
        <v>282</v>
      </c>
      <c r="E136" s="167">
        <v>0.66</v>
      </c>
      <c r="F136" s="168"/>
      <c r="G136" s="169">
        <f>ROUND(E136*F136,2)</f>
        <v>0</v>
      </c>
      <c r="H136" s="168"/>
      <c r="I136" s="169">
        <f>ROUND(E136*H136,2)</f>
        <v>0</v>
      </c>
      <c r="J136" s="168"/>
      <c r="K136" s="169">
        <f>ROUND(E136*J136,2)</f>
        <v>0</v>
      </c>
      <c r="L136" s="169">
        <v>21</v>
      </c>
      <c r="M136" s="169">
        <f>G136*(1+L136/100)</f>
        <v>0</v>
      </c>
      <c r="N136" s="167">
        <v>0</v>
      </c>
      <c r="O136" s="167">
        <f>ROUND(E136*N136,2)</f>
        <v>0</v>
      </c>
      <c r="P136" s="167">
        <v>0</v>
      </c>
      <c r="Q136" s="167">
        <f>ROUND(E136*P136,2)</f>
        <v>0</v>
      </c>
      <c r="R136" s="169" t="s">
        <v>324</v>
      </c>
      <c r="S136" s="169" t="s">
        <v>121</v>
      </c>
      <c r="T136" s="170" t="s">
        <v>121</v>
      </c>
      <c r="U136" s="156">
        <v>0</v>
      </c>
      <c r="V136" s="156">
        <f>ROUND(E136*U136,2)</f>
        <v>0</v>
      </c>
      <c r="W136" s="156"/>
      <c r="X136" s="156" t="s">
        <v>122</v>
      </c>
      <c r="Y136" s="156" t="s">
        <v>123</v>
      </c>
      <c r="Z136" s="146"/>
      <c r="AA136" s="146"/>
      <c r="AB136" s="146"/>
      <c r="AC136" s="146"/>
      <c r="AD136" s="146"/>
      <c r="AE136" s="146"/>
      <c r="AF136" s="146"/>
      <c r="AG136" s="146" t="s">
        <v>124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2">
      <c r="A137" s="153"/>
      <c r="B137" s="154"/>
      <c r="C137" s="174" t="s">
        <v>325</v>
      </c>
      <c r="D137" s="157"/>
      <c r="E137" s="158">
        <v>0.66</v>
      </c>
      <c r="F137" s="156"/>
      <c r="G137" s="156"/>
      <c r="H137" s="156"/>
      <c r="I137" s="156"/>
      <c r="J137" s="156"/>
      <c r="K137" s="156"/>
      <c r="L137" s="156"/>
      <c r="M137" s="156"/>
      <c r="N137" s="155"/>
      <c r="O137" s="155"/>
      <c r="P137" s="155"/>
      <c r="Q137" s="155"/>
      <c r="R137" s="156"/>
      <c r="S137" s="156"/>
      <c r="T137" s="156"/>
      <c r="U137" s="156"/>
      <c r="V137" s="156"/>
      <c r="W137" s="156"/>
      <c r="X137" s="156"/>
      <c r="Y137" s="156"/>
      <c r="Z137" s="146"/>
      <c r="AA137" s="146"/>
      <c r="AB137" s="146"/>
      <c r="AC137" s="146"/>
      <c r="AD137" s="146"/>
      <c r="AE137" s="146"/>
      <c r="AF137" s="146"/>
      <c r="AG137" s="146" t="s">
        <v>135</v>
      </c>
      <c r="AH137" s="146">
        <v>0</v>
      </c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>
      <c r="A138" s="164">
        <v>61</v>
      </c>
      <c r="B138" s="165" t="s">
        <v>326</v>
      </c>
      <c r="C138" s="173" t="s">
        <v>327</v>
      </c>
      <c r="D138" s="166" t="s">
        <v>282</v>
      </c>
      <c r="E138" s="167">
        <v>1.09575</v>
      </c>
      <c r="F138" s="168"/>
      <c r="G138" s="169">
        <f>ROUND(E138*F138,2)</f>
        <v>0</v>
      </c>
      <c r="H138" s="168"/>
      <c r="I138" s="169">
        <f>ROUND(E138*H138,2)</f>
        <v>0</v>
      </c>
      <c r="J138" s="168"/>
      <c r="K138" s="169">
        <f>ROUND(E138*J138,2)</f>
        <v>0</v>
      </c>
      <c r="L138" s="169">
        <v>21</v>
      </c>
      <c r="M138" s="169">
        <f>G138*(1+L138/100)</f>
        <v>0</v>
      </c>
      <c r="N138" s="167">
        <v>0</v>
      </c>
      <c r="O138" s="167">
        <f>ROUND(E138*N138,2)</f>
        <v>0</v>
      </c>
      <c r="P138" s="167">
        <v>0</v>
      </c>
      <c r="Q138" s="167">
        <f>ROUND(E138*P138,2)</f>
        <v>0</v>
      </c>
      <c r="R138" s="169" t="s">
        <v>324</v>
      </c>
      <c r="S138" s="169" t="s">
        <v>121</v>
      </c>
      <c r="T138" s="170" t="s">
        <v>121</v>
      </c>
      <c r="U138" s="156">
        <v>0</v>
      </c>
      <c r="V138" s="156">
        <f>ROUND(E138*U138,2)</f>
        <v>0</v>
      </c>
      <c r="W138" s="156"/>
      <c r="X138" s="156" t="s">
        <v>122</v>
      </c>
      <c r="Y138" s="156" t="s">
        <v>123</v>
      </c>
      <c r="Z138" s="146"/>
      <c r="AA138" s="146"/>
      <c r="AB138" s="146"/>
      <c r="AC138" s="146"/>
      <c r="AD138" s="146"/>
      <c r="AE138" s="146"/>
      <c r="AF138" s="146"/>
      <c r="AG138" s="146" t="s">
        <v>124</v>
      </c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2">
      <c r="A139" s="153"/>
      <c r="B139" s="154"/>
      <c r="C139" s="174" t="s">
        <v>328</v>
      </c>
      <c r="D139" s="157"/>
      <c r="E139" s="158">
        <v>1.0117499999999999</v>
      </c>
      <c r="F139" s="156"/>
      <c r="G139" s="156"/>
      <c r="H139" s="156"/>
      <c r="I139" s="156"/>
      <c r="J139" s="156"/>
      <c r="K139" s="156"/>
      <c r="L139" s="156"/>
      <c r="M139" s="156"/>
      <c r="N139" s="155"/>
      <c r="O139" s="155"/>
      <c r="P139" s="155"/>
      <c r="Q139" s="155"/>
      <c r="R139" s="156"/>
      <c r="S139" s="156"/>
      <c r="T139" s="156"/>
      <c r="U139" s="156"/>
      <c r="V139" s="156"/>
      <c r="W139" s="156"/>
      <c r="X139" s="156"/>
      <c r="Y139" s="156"/>
      <c r="Z139" s="146"/>
      <c r="AA139" s="146"/>
      <c r="AB139" s="146"/>
      <c r="AC139" s="146"/>
      <c r="AD139" s="146"/>
      <c r="AE139" s="146"/>
      <c r="AF139" s="146"/>
      <c r="AG139" s="146" t="s">
        <v>135</v>
      </c>
      <c r="AH139" s="146">
        <v>0</v>
      </c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3">
      <c r="A140" s="153"/>
      <c r="B140" s="154"/>
      <c r="C140" s="174" t="s">
        <v>329</v>
      </c>
      <c r="D140" s="157"/>
      <c r="E140" s="158">
        <v>8.4000000000000005E-2</v>
      </c>
      <c r="F140" s="156"/>
      <c r="G140" s="156"/>
      <c r="H140" s="156"/>
      <c r="I140" s="156"/>
      <c r="J140" s="156"/>
      <c r="K140" s="156"/>
      <c r="L140" s="156"/>
      <c r="M140" s="156"/>
      <c r="N140" s="155"/>
      <c r="O140" s="155"/>
      <c r="P140" s="155"/>
      <c r="Q140" s="155"/>
      <c r="R140" s="156"/>
      <c r="S140" s="156"/>
      <c r="T140" s="156"/>
      <c r="U140" s="156"/>
      <c r="V140" s="156"/>
      <c r="W140" s="156"/>
      <c r="X140" s="156"/>
      <c r="Y140" s="156"/>
      <c r="Z140" s="146"/>
      <c r="AA140" s="146"/>
      <c r="AB140" s="146"/>
      <c r="AC140" s="146"/>
      <c r="AD140" s="146"/>
      <c r="AE140" s="146"/>
      <c r="AF140" s="146"/>
      <c r="AG140" s="146" t="s">
        <v>135</v>
      </c>
      <c r="AH140" s="146">
        <v>0</v>
      </c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>
      <c r="A141" s="164">
        <v>62</v>
      </c>
      <c r="B141" s="165" t="s">
        <v>330</v>
      </c>
      <c r="C141" s="173" t="s">
        <v>331</v>
      </c>
      <c r="D141" s="166" t="s">
        <v>282</v>
      </c>
      <c r="E141" s="167">
        <v>2.1517499999999998</v>
      </c>
      <c r="F141" s="168"/>
      <c r="G141" s="169">
        <f>ROUND(E141*F141,2)</f>
        <v>0</v>
      </c>
      <c r="H141" s="168"/>
      <c r="I141" s="169">
        <f>ROUND(E141*H141,2)</f>
        <v>0</v>
      </c>
      <c r="J141" s="168"/>
      <c r="K141" s="169">
        <f>ROUND(E141*J141,2)</f>
        <v>0</v>
      </c>
      <c r="L141" s="169">
        <v>21</v>
      </c>
      <c r="M141" s="169">
        <f>G141*(1+L141/100)</f>
        <v>0</v>
      </c>
      <c r="N141" s="167">
        <v>0</v>
      </c>
      <c r="O141" s="167">
        <f>ROUND(E141*N141,2)</f>
        <v>0</v>
      </c>
      <c r="P141" s="167">
        <v>0</v>
      </c>
      <c r="Q141" s="167">
        <f>ROUND(E141*P141,2)</f>
        <v>0</v>
      </c>
      <c r="R141" s="169"/>
      <c r="S141" s="169" t="s">
        <v>173</v>
      </c>
      <c r="T141" s="170" t="s">
        <v>174</v>
      </c>
      <c r="U141" s="156">
        <v>0</v>
      </c>
      <c r="V141" s="156">
        <f>ROUND(E141*U141,2)</f>
        <v>0</v>
      </c>
      <c r="W141" s="156"/>
      <c r="X141" s="156" t="s">
        <v>122</v>
      </c>
      <c r="Y141" s="156" t="s">
        <v>123</v>
      </c>
      <c r="Z141" s="146"/>
      <c r="AA141" s="146"/>
      <c r="AB141" s="146"/>
      <c r="AC141" s="146"/>
      <c r="AD141" s="146"/>
      <c r="AE141" s="146"/>
      <c r="AF141" s="146"/>
      <c r="AG141" s="146" t="s">
        <v>124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2">
      <c r="A142" s="153"/>
      <c r="B142" s="154"/>
      <c r="C142" s="174" t="s">
        <v>332</v>
      </c>
      <c r="D142" s="157"/>
      <c r="E142" s="158">
        <v>0.39600000000000002</v>
      </c>
      <c r="F142" s="156"/>
      <c r="G142" s="156"/>
      <c r="H142" s="156"/>
      <c r="I142" s="156"/>
      <c r="J142" s="156"/>
      <c r="K142" s="156"/>
      <c r="L142" s="156"/>
      <c r="M142" s="156"/>
      <c r="N142" s="155"/>
      <c r="O142" s="155"/>
      <c r="P142" s="155"/>
      <c r="Q142" s="155"/>
      <c r="R142" s="156"/>
      <c r="S142" s="156"/>
      <c r="T142" s="156"/>
      <c r="U142" s="156"/>
      <c r="V142" s="156"/>
      <c r="W142" s="156"/>
      <c r="X142" s="156"/>
      <c r="Y142" s="156"/>
      <c r="Z142" s="146"/>
      <c r="AA142" s="146"/>
      <c r="AB142" s="146"/>
      <c r="AC142" s="146"/>
      <c r="AD142" s="146"/>
      <c r="AE142" s="146"/>
      <c r="AF142" s="146"/>
      <c r="AG142" s="146" t="s">
        <v>135</v>
      </c>
      <c r="AH142" s="146">
        <v>0</v>
      </c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3">
      <c r="A143" s="153"/>
      <c r="B143" s="154"/>
      <c r="C143" s="174" t="s">
        <v>325</v>
      </c>
      <c r="D143" s="157"/>
      <c r="E143" s="158">
        <v>0.66</v>
      </c>
      <c r="F143" s="156"/>
      <c r="G143" s="156"/>
      <c r="H143" s="156"/>
      <c r="I143" s="156"/>
      <c r="J143" s="156"/>
      <c r="K143" s="156"/>
      <c r="L143" s="156"/>
      <c r="M143" s="156"/>
      <c r="N143" s="155"/>
      <c r="O143" s="155"/>
      <c r="P143" s="155"/>
      <c r="Q143" s="155"/>
      <c r="R143" s="156"/>
      <c r="S143" s="156"/>
      <c r="T143" s="156"/>
      <c r="U143" s="156"/>
      <c r="V143" s="156"/>
      <c r="W143" s="156"/>
      <c r="X143" s="156"/>
      <c r="Y143" s="156"/>
      <c r="Z143" s="146"/>
      <c r="AA143" s="146"/>
      <c r="AB143" s="146"/>
      <c r="AC143" s="146"/>
      <c r="AD143" s="146"/>
      <c r="AE143" s="146"/>
      <c r="AF143" s="146"/>
      <c r="AG143" s="146" t="s">
        <v>135</v>
      </c>
      <c r="AH143" s="146">
        <v>0</v>
      </c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3">
      <c r="A144" s="153"/>
      <c r="B144" s="154"/>
      <c r="C144" s="174" t="s">
        <v>333</v>
      </c>
      <c r="D144" s="157"/>
      <c r="E144" s="158">
        <v>1.09575</v>
      </c>
      <c r="F144" s="156"/>
      <c r="G144" s="156"/>
      <c r="H144" s="156"/>
      <c r="I144" s="156"/>
      <c r="J144" s="156"/>
      <c r="K144" s="156"/>
      <c r="L144" s="156"/>
      <c r="M144" s="156"/>
      <c r="N144" s="155"/>
      <c r="O144" s="155"/>
      <c r="P144" s="155"/>
      <c r="Q144" s="155"/>
      <c r="R144" s="156"/>
      <c r="S144" s="156"/>
      <c r="T144" s="156"/>
      <c r="U144" s="156"/>
      <c r="V144" s="156"/>
      <c r="W144" s="156"/>
      <c r="X144" s="156"/>
      <c r="Y144" s="156"/>
      <c r="Z144" s="146"/>
      <c r="AA144" s="146"/>
      <c r="AB144" s="146"/>
      <c r="AC144" s="146"/>
      <c r="AD144" s="146"/>
      <c r="AE144" s="146"/>
      <c r="AF144" s="146"/>
      <c r="AG144" s="146" t="s">
        <v>135</v>
      </c>
      <c r="AH144" s="146">
        <v>0</v>
      </c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1">
      <c r="A145" s="164">
        <v>63</v>
      </c>
      <c r="B145" s="165" t="s">
        <v>334</v>
      </c>
      <c r="C145" s="173" t="s">
        <v>335</v>
      </c>
      <c r="D145" s="166" t="s">
        <v>282</v>
      </c>
      <c r="E145" s="167">
        <v>0.39600000000000002</v>
      </c>
      <c r="F145" s="168"/>
      <c r="G145" s="169">
        <f>ROUND(E145*F145,2)</f>
        <v>0</v>
      </c>
      <c r="H145" s="168"/>
      <c r="I145" s="169">
        <f>ROUND(E145*H145,2)</f>
        <v>0</v>
      </c>
      <c r="J145" s="168"/>
      <c r="K145" s="169">
        <f>ROUND(E145*J145,2)</f>
        <v>0</v>
      </c>
      <c r="L145" s="169">
        <v>21</v>
      </c>
      <c r="M145" s="169">
        <f>G145*(1+L145/100)</f>
        <v>0</v>
      </c>
      <c r="N145" s="167">
        <v>0</v>
      </c>
      <c r="O145" s="167">
        <f>ROUND(E145*N145,2)</f>
        <v>0</v>
      </c>
      <c r="P145" s="167">
        <v>0</v>
      </c>
      <c r="Q145" s="167">
        <f>ROUND(E145*P145,2)</f>
        <v>0</v>
      </c>
      <c r="R145" s="169"/>
      <c r="S145" s="169" t="s">
        <v>173</v>
      </c>
      <c r="T145" s="170" t="s">
        <v>174</v>
      </c>
      <c r="U145" s="156">
        <v>0</v>
      </c>
      <c r="V145" s="156">
        <f>ROUND(E145*U145,2)</f>
        <v>0</v>
      </c>
      <c r="W145" s="156"/>
      <c r="X145" s="156" t="s">
        <v>122</v>
      </c>
      <c r="Y145" s="156" t="s">
        <v>123</v>
      </c>
      <c r="Z145" s="146"/>
      <c r="AA145" s="146"/>
      <c r="AB145" s="146"/>
      <c r="AC145" s="146"/>
      <c r="AD145" s="146"/>
      <c r="AE145" s="146"/>
      <c r="AF145" s="146"/>
      <c r="AG145" s="146" t="s">
        <v>124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>
      <c r="A146" s="3"/>
      <c r="B146" s="4"/>
      <c r="C146" s="175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AE146">
        <v>15</v>
      </c>
      <c r="AF146">
        <v>21</v>
      </c>
      <c r="AG146" t="s">
        <v>101</v>
      </c>
    </row>
    <row r="147" spans="1:60">
      <c r="A147" s="149"/>
      <c r="B147" s="150" t="s">
        <v>29</v>
      </c>
      <c r="C147" s="172"/>
      <c r="D147" s="151"/>
      <c r="E147" s="152"/>
      <c r="F147" s="152"/>
      <c r="G147" s="163">
        <f>G8+G45+G69+G73+G78+G105+G107+G110+G116+G119+G135</f>
        <v>0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AE147">
        <f>SUMIF(L7:L145,AE146,G7:G145)</f>
        <v>0</v>
      </c>
      <c r="AF147">
        <f>SUMIF(L7:L145,AF146,G7:G145)</f>
        <v>0</v>
      </c>
      <c r="AG147" t="s">
        <v>336</v>
      </c>
    </row>
    <row r="148" spans="1:60">
      <c r="C148" s="176"/>
      <c r="D148" s="10"/>
      <c r="AG148" t="s">
        <v>337</v>
      </c>
    </row>
    <row r="149" spans="1:60">
      <c r="D149" s="10"/>
    </row>
    <row r="150" spans="1:60">
      <c r="D150" s="10"/>
    </row>
    <row r="151" spans="1:60">
      <c r="D151" s="10"/>
    </row>
    <row r="152" spans="1:60">
      <c r="D152" s="10"/>
    </row>
    <row r="153" spans="1:60">
      <c r="D153" s="10"/>
    </row>
    <row r="154" spans="1:60">
      <c r="D154" s="10"/>
    </row>
    <row r="155" spans="1:60">
      <c r="D155" s="10"/>
    </row>
    <row r="156" spans="1:60">
      <c r="D156" s="10"/>
    </row>
    <row r="157" spans="1:60">
      <c r="D157" s="10"/>
    </row>
    <row r="158" spans="1:60">
      <c r="D158" s="10"/>
    </row>
    <row r="159" spans="1:60">
      <c r="D159" s="10"/>
    </row>
    <row r="160" spans="1:60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 formatRows="0"/>
  <mergeCells count="23">
    <mergeCell ref="C10:G10"/>
    <mergeCell ref="C12:G12"/>
    <mergeCell ref="C16:G16"/>
    <mergeCell ref="C18:G18"/>
    <mergeCell ref="A1:G1"/>
    <mergeCell ref="C2:G2"/>
    <mergeCell ref="C3:G3"/>
    <mergeCell ref="C4:G4"/>
    <mergeCell ref="C33:G33"/>
    <mergeCell ref="C36:G36"/>
    <mergeCell ref="C55:G55"/>
    <mergeCell ref="C61:G61"/>
    <mergeCell ref="C21:G21"/>
    <mergeCell ref="C27:G27"/>
    <mergeCell ref="C29:G29"/>
    <mergeCell ref="C31:G31"/>
    <mergeCell ref="C109:G109"/>
    <mergeCell ref="C122:G122"/>
    <mergeCell ref="C125:G125"/>
    <mergeCell ref="C85:G85"/>
    <mergeCell ref="C89:G89"/>
    <mergeCell ref="C91:G91"/>
    <mergeCell ref="C93:G93"/>
  </mergeCells>
  <phoneticPr fontId="17" type="noConversion"/>
  <pageMargins left="0.59055118110236204" right="0.196850393700787" top="0.984251969" bottom="0.984251969" header="0.4921259845" footer="0.4921259845"/>
  <pageSetup paperSize="9" orientation="landscape" r:id="rId1"/>
  <headerFooter alignWithMargins="0"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37" t="s">
        <v>88</v>
      </c>
      <c r="B1" s="237"/>
      <c r="C1" s="237"/>
      <c r="D1" s="237"/>
      <c r="E1" s="237"/>
      <c r="F1" s="237"/>
      <c r="G1" s="237"/>
      <c r="AG1" t="s">
        <v>89</v>
      </c>
    </row>
    <row r="2" spans="1:60" ht="24.95" customHeight="1">
      <c r="A2" s="139" t="s">
        <v>7</v>
      </c>
      <c r="B2" s="49" t="s">
        <v>43</v>
      </c>
      <c r="C2" s="238" t="s">
        <v>44</v>
      </c>
      <c r="D2" s="239"/>
      <c r="E2" s="239"/>
      <c r="F2" s="239"/>
      <c r="G2" s="240"/>
      <c r="AG2" t="s">
        <v>90</v>
      </c>
    </row>
    <row r="3" spans="1:60" ht="24.95" customHeight="1">
      <c r="A3" s="139" t="s">
        <v>8</v>
      </c>
      <c r="B3" s="49" t="s">
        <v>51</v>
      </c>
      <c r="C3" s="238" t="s">
        <v>52</v>
      </c>
      <c r="D3" s="239"/>
      <c r="E3" s="239"/>
      <c r="F3" s="239"/>
      <c r="G3" s="240"/>
      <c r="AC3" s="120" t="s">
        <v>90</v>
      </c>
      <c r="AG3" t="s">
        <v>91</v>
      </c>
    </row>
    <row r="4" spans="1:60" ht="24.95" customHeight="1">
      <c r="A4" s="140" t="s">
        <v>9</v>
      </c>
      <c r="B4" s="141" t="s">
        <v>49</v>
      </c>
      <c r="C4" s="241" t="s">
        <v>50</v>
      </c>
      <c r="D4" s="242"/>
      <c r="E4" s="242"/>
      <c r="F4" s="242"/>
      <c r="G4" s="243"/>
      <c r="AG4" t="s">
        <v>92</v>
      </c>
    </row>
    <row r="5" spans="1:60">
      <c r="D5" s="10"/>
    </row>
    <row r="6" spans="1:60" ht="38.25">
      <c r="A6" s="142" t="s">
        <v>93</v>
      </c>
      <c r="B6" s="144" t="s">
        <v>94</v>
      </c>
      <c r="C6" s="144" t="s">
        <v>95</v>
      </c>
      <c r="D6" s="143" t="s">
        <v>96</v>
      </c>
      <c r="E6" s="142" t="s">
        <v>97</v>
      </c>
      <c r="F6" s="142" t="s">
        <v>98</v>
      </c>
      <c r="G6" s="142" t="s">
        <v>29</v>
      </c>
      <c r="H6" s="145" t="s">
        <v>30</v>
      </c>
      <c r="I6" s="145" t="s">
        <v>99</v>
      </c>
      <c r="J6" s="145" t="s">
        <v>31</v>
      </c>
      <c r="K6" s="145" t="s">
        <v>100</v>
      </c>
      <c r="L6" s="145" t="s">
        <v>101</v>
      </c>
      <c r="M6" s="145" t="s">
        <v>102</v>
      </c>
      <c r="N6" s="145" t="s">
        <v>103</v>
      </c>
      <c r="O6" s="145" t="s">
        <v>104</v>
      </c>
      <c r="P6" s="145" t="s">
        <v>105</v>
      </c>
      <c r="Q6" s="145" t="s">
        <v>106</v>
      </c>
      <c r="R6" s="145" t="s">
        <v>107</v>
      </c>
      <c r="S6" s="145" t="s">
        <v>108</v>
      </c>
      <c r="T6" s="145" t="s">
        <v>109</v>
      </c>
      <c r="U6" s="145" t="s">
        <v>110</v>
      </c>
      <c r="V6" s="145" t="s">
        <v>111</v>
      </c>
      <c r="W6" s="145" t="s">
        <v>112</v>
      </c>
      <c r="X6" s="145" t="s">
        <v>113</v>
      </c>
      <c r="Y6" s="145" t="s">
        <v>114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49" t="s">
        <v>115</v>
      </c>
      <c r="B8" s="150" t="s">
        <v>86</v>
      </c>
      <c r="C8" s="172" t="s">
        <v>27</v>
      </c>
      <c r="D8" s="160"/>
      <c r="E8" s="161"/>
      <c r="F8" s="162"/>
      <c r="G8" s="162">
        <f>SUMIF(AG9:AG22,"&lt;&gt;NOR",G9:G22)</f>
        <v>0</v>
      </c>
      <c r="H8" s="162"/>
      <c r="I8" s="162">
        <f>SUM(I9:I22)</f>
        <v>0</v>
      </c>
      <c r="J8" s="162"/>
      <c r="K8" s="162">
        <f>SUM(K9:K22)</f>
        <v>0</v>
      </c>
      <c r="L8" s="162"/>
      <c r="M8" s="162">
        <f>SUM(M9:M22)</f>
        <v>0</v>
      </c>
      <c r="N8" s="161"/>
      <c r="O8" s="161">
        <f>SUM(O9:O22)</f>
        <v>0</v>
      </c>
      <c r="P8" s="161"/>
      <c r="Q8" s="161">
        <f>SUM(Q9:Q22)</f>
        <v>0</v>
      </c>
      <c r="R8" s="162"/>
      <c r="S8" s="162"/>
      <c r="T8" s="163"/>
      <c r="U8" s="159"/>
      <c r="V8" s="159">
        <f>SUM(V9:V22)</f>
        <v>0</v>
      </c>
      <c r="W8" s="159"/>
      <c r="X8" s="159"/>
      <c r="Y8" s="159"/>
      <c r="AG8" t="s">
        <v>116</v>
      </c>
    </row>
    <row r="9" spans="1:60" outlineLevel="1">
      <c r="A9" s="164">
        <v>1</v>
      </c>
      <c r="B9" s="165" t="s">
        <v>338</v>
      </c>
      <c r="C9" s="173" t="s">
        <v>339</v>
      </c>
      <c r="D9" s="166" t="s">
        <v>340</v>
      </c>
      <c r="E9" s="167">
        <v>1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7">
        <v>0</v>
      </c>
      <c r="O9" s="167">
        <f>ROUND(E9*N9,2)</f>
        <v>0</v>
      </c>
      <c r="P9" s="167">
        <v>0</v>
      </c>
      <c r="Q9" s="167">
        <f>ROUND(E9*P9,2)</f>
        <v>0</v>
      </c>
      <c r="R9" s="169"/>
      <c r="S9" s="169" t="s">
        <v>121</v>
      </c>
      <c r="T9" s="170" t="s">
        <v>174</v>
      </c>
      <c r="U9" s="156">
        <v>0</v>
      </c>
      <c r="V9" s="156">
        <f>ROUND(E9*U9,2)</f>
        <v>0</v>
      </c>
      <c r="W9" s="156"/>
      <c r="X9" s="156" t="s">
        <v>341</v>
      </c>
      <c r="Y9" s="156" t="s">
        <v>123</v>
      </c>
      <c r="Z9" s="146"/>
      <c r="AA9" s="146"/>
      <c r="AB9" s="146"/>
      <c r="AC9" s="146"/>
      <c r="AD9" s="146"/>
      <c r="AE9" s="146"/>
      <c r="AF9" s="146"/>
      <c r="AG9" s="146" t="s">
        <v>342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>
      <c r="A10" s="153"/>
      <c r="B10" s="154"/>
      <c r="C10" s="235" t="s">
        <v>373</v>
      </c>
      <c r="D10" s="236"/>
      <c r="E10" s="236"/>
      <c r="F10" s="236"/>
      <c r="G10" s="236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305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2.5" outlineLevel="3">
      <c r="A11" s="153"/>
      <c r="B11" s="154"/>
      <c r="C11" s="244" t="s">
        <v>343</v>
      </c>
      <c r="D11" s="245"/>
      <c r="E11" s="245"/>
      <c r="F11" s="245"/>
      <c r="G11" s="245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305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71" t="str">
        <f>C11</f>
        <v>Vyhotovení protokolu o vytyčení stavby se seznamem souřadnic vytyčených bodů a jejich polohopisnými (S-JTSK) a výškopisnými (Bpv) hodnotami.</v>
      </c>
      <c r="BB11" s="146"/>
      <c r="BC11" s="146"/>
      <c r="BD11" s="146"/>
      <c r="BE11" s="146"/>
      <c r="BF11" s="146"/>
      <c r="BG11" s="146"/>
      <c r="BH11" s="146"/>
    </row>
    <row r="12" spans="1:60" outlineLevel="1">
      <c r="A12" s="164">
        <v>2</v>
      </c>
      <c r="B12" s="165" t="s">
        <v>344</v>
      </c>
      <c r="C12" s="173" t="s">
        <v>345</v>
      </c>
      <c r="D12" s="166" t="s">
        <v>340</v>
      </c>
      <c r="E12" s="167">
        <v>1</v>
      </c>
      <c r="F12" s="168"/>
      <c r="G12" s="169">
        <f>ROUND(E12*F12,2)</f>
        <v>0</v>
      </c>
      <c r="H12" s="168"/>
      <c r="I12" s="169">
        <f>ROUND(E12*H12,2)</f>
        <v>0</v>
      </c>
      <c r="J12" s="168"/>
      <c r="K12" s="169">
        <f>ROUND(E12*J12,2)</f>
        <v>0</v>
      </c>
      <c r="L12" s="169">
        <v>21</v>
      </c>
      <c r="M12" s="169">
        <f>G12*(1+L12/100)</f>
        <v>0</v>
      </c>
      <c r="N12" s="167">
        <v>0</v>
      </c>
      <c r="O12" s="167">
        <f>ROUND(E12*N12,2)</f>
        <v>0</v>
      </c>
      <c r="P12" s="167">
        <v>0</v>
      </c>
      <c r="Q12" s="167">
        <f>ROUND(E12*P12,2)</f>
        <v>0</v>
      </c>
      <c r="R12" s="169"/>
      <c r="S12" s="169" t="s">
        <v>121</v>
      </c>
      <c r="T12" s="170" t="s">
        <v>174</v>
      </c>
      <c r="U12" s="156">
        <v>0</v>
      </c>
      <c r="V12" s="156">
        <f>ROUND(E12*U12,2)</f>
        <v>0</v>
      </c>
      <c r="W12" s="156"/>
      <c r="X12" s="156" t="s">
        <v>341</v>
      </c>
      <c r="Y12" s="156" t="s">
        <v>123</v>
      </c>
      <c r="Z12" s="146"/>
      <c r="AA12" s="146"/>
      <c r="AB12" s="146"/>
      <c r="AC12" s="146"/>
      <c r="AD12" s="146"/>
      <c r="AE12" s="146"/>
      <c r="AF12" s="146"/>
      <c r="AG12" s="146" t="s">
        <v>342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2">
      <c r="A13" s="153"/>
      <c r="B13" s="154"/>
      <c r="C13" s="235" t="s">
        <v>346</v>
      </c>
      <c r="D13" s="236"/>
      <c r="E13" s="236"/>
      <c r="F13" s="236"/>
      <c r="G13" s="236"/>
      <c r="H13" s="156"/>
      <c r="I13" s="156"/>
      <c r="J13" s="156"/>
      <c r="K13" s="156"/>
      <c r="L13" s="156"/>
      <c r="M13" s="156"/>
      <c r="N13" s="155"/>
      <c r="O13" s="155"/>
      <c r="P13" s="155"/>
      <c r="Q13" s="155"/>
      <c r="R13" s="156"/>
      <c r="S13" s="156"/>
      <c r="T13" s="156"/>
      <c r="U13" s="156"/>
      <c r="V13" s="156"/>
      <c r="W13" s="156"/>
      <c r="X13" s="156"/>
      <c r="Y13" s="156"/>
      <c r="Z13" s="146"/>
      <c r="AA13" s="146"/>
      <c r="AB13" s="146"/>
      <c r="AC13" s="146"/>
      <c r="AD13" s="146"/>
      <c r="AE13" s="146"/>
      <c r="AF13" s="146"/>
      <c r="AG13" s="146" t="s">
        <v>305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71" t="str">
        <f>C13</f>
        <v>Zaměření a vytýčení stávajících inženýrských sítí v místě stavby z hlediska jejich ochrany při provádění stavby.</v>
      </c>
      <c r="BB13" s="146"/>
      <c r="BC13" s="146"/>
      <c r="BD13" s="146"/>
      <c r="BE13" s="146"/>
      <c r="BF13" s="146"/>
      <c r="BG13" s="146"/>
      <c r="BH13" s="146"/>
    </row>
    <row r="14" spans="1:60" outlineLevel="1">
      <c r="A14" s="164">
        <v>3</v>
      </c>
      <c r="B14" s="165" t="s">
        <v>347</v>
      </c>
      <c r="C14" s="173" t="s">
        <v>348</v>
      </c>
      <c r="D14" s="166" t="s">
        <v>340</v>
      </c>
      <c r="E14" s="167">
        <v>1</v>
      </c>
      <c r="F14" s="168"/>
      <c r="G14" s="169">
        <f>ROUND(E14*F14,2)</f>
        <v>0</v>
      </c>
      <c r="H14" s="168"/>
      <c r="I14" s="169">
        <f>ROUND(E14*H14,2)</f>
        <v>0</v>
      </c>
      <c r="J14" s="168"/>
      <c r="K14" s="169">
        <f>ROUND(E14*J14,2)</f>
        <v>0</v>
      </c>
      <c r="L14" s="169">
        <v>21</v>
      </c>
      <c r="M14" s="169">
        <f>G14*(1+L14/100)</f>
        <v>0</v>
      </c>
      <c r="N14" s="167">
        <v>0</v>
      </c>
      <c r="O14" s="167">
        <f>ROUND(E14*N14,2)</f>
        <v>0</v>
      </c>
      <c r="P14" s="167">
        <v>0</v>
      </c>
      <c r="Q14" s="167">
        <f>ROUND(E14*P14,2)</f>
        <v>0</v>
      </c>
      <c r="R14" s="169"/>
      <c r="S14" s="169" t="s">
        <v>121</v>
      </c>
      <c r="T14" s="170" t="s">
        <v>174</v>
      </c>
      <c r="U14" s="156">
        <v>0</v>
      </c>
      <c r="V14" s="156">
        <f>ROUND(E14*U14,2)</f>
        <v>0</v>
      </c>
      <c r="W14" s="156"/>
      <c r="X14" s="156" t="s">
        <v>341</v>
      </c>
      <c r="Y14" s="156" t="s">
        <v>123</v>
      </c>
      <c r="Z14" s="146"/>
      <c r="AA14" s="146"/>
      <c r="AB14" s="146"/>
      <c r="AC14" s="146"/>
      <c r="AD14" s="146"/>
      <c r="AE14" s="146"/>
      <c r="AF14" s="146"/>
      <c r="AG14" s="146" t="s">
        <v>342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22.5" outlineLevel="2">
      <c r="A15" s="153"/>
      <c r="B15" s="154"/>
      <c r="C15" s="235" t="s">
        <v>349</v>
      </c>
      <c r="D15" s="236"/>
      <c r="E15" s="236"/>
      <c r="F15" s="236"/>
      <c r="G15" s="236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305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71" t="str">
        <f>C15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5" s="146"/>
      <c r="BC15" s="146"/>
      <c r="BD15" s="146"/>
      <c r="BE15" s="146"/>
      <c r="BF15" s="146"/>
      <c r="BG15" s="146"/>
      <c r="BH15" s="146"/>
    </row>
    <row r="16" spans="1:60" outlineLevel="1">
      <c r="A16" s="164">
        <v>4</v>
      </c>
      <c r="B16" s="165" t="s">
        <v>350</v>
      </c>
      <c r="C16" s="173" t="s">
        <v>351</v>
      </c>
      <c r="D16" s="166" t="s">
        <v>340</v>
      </c>
      <c r="E16" s="167">
        <v>1</v>
      </c>
      <c r="F16" s="168"/>
      <c r="G16" s="169">
        <f>ROUND(E16*F16,2)</f>
        <v>0</v>
      </c>
      <c r="H16" s="168"/>
      <c r="I16" s="169">
        <f>ROUND(E16*H16,2)</f>
        <v>0</v>
      </c>
      <c r="J16" s="168"/>
      <c r="K16" s="169">
        <f>ROUND(E16*J16,2)</f>
        <v>0</v>
      </c>
      <c r="L16" s="169">
        <v>21</v>
      </c>
      <c r="M16" s="169">
        <f>G16*(1+L16/100)</f>
        <v>0</v>
      </c>
      <c r="N16" s="167">
        <v>0</v>
      </c>
      <c r="O16" s="167">
        <f>ROUND(E16*N16,2)</f>
        <v>0</v>
      </c>
      <c r="P16" s="167">
        <v>0</v>
      </c>
      <c r="Q16" s="167">
        <f>ROUND(E16*P16,2)</f>
        <v>0</v>
      </c>
      <c r="R16" s="169"/>
      <c r="S16" s="169" t="s">
        <v>121</v>
      </c>
      <c r="T16" s="170" t="s">
        <v>174</v>
      </c>
      <c r="U16" s="156">
        <v>0</v>
      </c>
      <c r="V16" s="156">
        <f>ROUND(E16*U16,2)</f>
        <v>0</v>
      </c>
      <c r="W16" s="156"/>
      <c r="X16" s="156" t="s">
        <v>341</v>
      </c>
      <c r="Y16" s="156" t="s">
        <v>123</v>
      </c>
      <c r="Z16" s="146"/>
      <c r="AA16" s="146"/>
      <c r="AB16" s="146"/>
      <c r="AC16" s="146"/>
      <c r="AD16" s="146"/>
      <c r="AE16" s="146"/>
      <c r="AF16" s="146"/>
      <c r="AG16" s="146" t="s">
        <v>342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33.75" outlineLevel="2">
      <c r="A17" s="153"/>
      <c r="B17" s="154"/>
      <c r="C17" s="235" t="s">
        <v>352</v>
      </c>
      <c r="D17" s="236"/>
      <c r="E17" s="236"/>
      <c r="F17" s="236"/>
      <c r="G17" s="236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305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71" t="str">
        <f>C17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7" s="146"/>
      <c r="BC17" s="146"/>
      <c r="BD17" s="146"/>
      <c r="BE17" s="146"/>
      <c r="BF17" s="146"/>
      <c r="BG17" s="146"/>
      <c r="BH17" s="146"/>
    </row>
    <row r="18" spans="1:60" outlineLevel="1">
      <c r="A18" s="164">
        <v>5</v>
      </c>
      <c r="B18" s="165" t="s">
        <v>353</v>
      </c>
      <c r="C18" s="173" t="s">
        <v>354</v>
      </c>
      <c r="D18" s="166" t="s">
        <v>340</v>
      </c>
      <c r="E18" s="167">
        <v>1</v>
      </c>
      <c r="F18" s="168"/>
      <c r="G18" s="169">
        <f>ROUND(E18*F18,2)</f>
        <v>0</v>
      </c>
      <c r="H18" s="168"/>
      <c r="I18" s="169">
        <f>ROUND(E18*H18,2)</f>
        <v>0</v>
      </c>
      <c r="J18" s="168"/>
      <c r="K18" s="169">
        <f>ROUND(E18*J18,2)</f>
        <v>0</v>
      </c>
      <c r="L18" s="169">
        <v>21</v>
      </c>
      <c r="M18" s="169">
        <f>G18*(1+L18/100)</f>
        <v>0</v>
      </c>
      <c r="N18" s="167">
        <v>0</v>
      </c>
      <c r="O18" s="167">
        <f>ROUND(E18*N18,2)</f>
        <v>0</v>
      </c>
      <c r="P18" s="167">
        <v>0</v>
      </c>
      <c r="Q18" s="167">
        <f>ROUND(E18*P18,2)</f>
        <v>0</v>
      </c>
      <c r="R18" s="169"/>
      <c r="S18" s="169" t="s">
        <v>121</v>
      </c>
      <c r="T18" s="170" t="s">
        <v>174</v>
      </c>
      <c r="U18" s="156">
        <v>0</v>
      </c>
      <c r="V18" s="156">
        <f>ROUND(E18*U18,2)</f>
        <v>0</v>
      </c>
      <c r="W18" s="156"/>
      <c r="X18" s="156" t="s">
        <v>341</v>
      </c>
      <c r="Y18" s="156" t="s">
        <v>123</v>
      </c>
      <c r="Z18" s="146"/>
      <c r="AA18" s="146"/>
      <c r="AB18" s="146"/>
      <c r="AC18" s="146"/>
      <c r="AD18" s="146"/>
      <c r="AE18" s="146"/>
      <c r="AF18" s="146"/>
      <c r="AG18" s="146" t="s">
        <v>342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2.5" outlineLevel="2">
      <c r="A19" s="153"/>
      <c r="B19" s="154"/>
      <c r="C19" s="235" t="s">
        <v>355</v>
      </c>
      <c r="D19" s="236"/>
      <c r="E19" s="236"/>
      <c r="F19" s="236"/>
      <c r="G19" s="236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305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71" t="str">
        <f>C19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9" s="146"/>
      <c r="BC19" s="146"/>
      <c r="BD19" s="146"/>
      <c r="BE19" s="146"/>
      <c r="BF19" s="146"/>
      <c r="BG19" s="146"/>
      <c r="BH19" s="146"/>
    </row>
    <row r="20" spans="1:60" ht="22.5" outlineLevel="1">
      <c r="A20" s="164">
        <v>6</v>
      </c>
      <c r="B20" s="165" t="s">
        <v>49</v>
      </c>
      <c r="C20" s="173" t="s">
        <v>356</v>
      </c>
      <c r="D20" s="166" t="s">
        <v>357</v>
      </c>
      <c r="E20" s="167">
        <v>1</v>
      </c>
      <c r="F20" s="168"/>
      <c r="G20" s="169">
        <f>ROUND(E20*F20,2)</f>
        <v>0</v>
      </c>
      <c r="H20" s="168"/>
      <c r="I20" s="169">
        <f>ROUND(E20*H20,2)</f>
        <v>0</v>
      </c>
      <c r="J20" s="168"/>
      <c r="K20" s="169">
        <f>ROUND(E20*J20,2)</f>
        <v>0</v>
      </c>
      <c r="L20" s="169">
        <v>21</v>
      </c>
      <c r="M20" s="169">
        <f>G20*(1+L20/100)</f>
        <v>0</v>
      </c>
      <c r="N20" s="167">
        <v>0</v>
      </c>
      <c r="O20" s="167">
        <f>ROUND(E20*N20,2)</f>
        <v>0</v>
      </c>
      <c r="P20" s="167">
        <v>0</v>
      </c>
      <c r="Q20" s="167">
        <f>ROUND(E20*P20,2)</f>
        <v>0</v>
      </c>
      <c r="R20" s="169"/>
      <c r="S20" s="169" t="s">
        <v>173</v>
      </c>
      <c r="T20" s="170" t="s">
        <v>174</v>
      </c>
      <c r="U20" s="156">
        <v>0</v>
      </c>
      <c r="V20" s="156">
        <f>ROUND(E20*U20,2)</f>
        <v>0</v>
      </c>
      <c r="W20" s="156"/>
      <c r="X20" s="156" t="s">
        <v>341</v>
      </c>
      <c r="Y20" s="156" t="s">
        <v>123</v>
      </c>
      <c r="Z20" s="146"/>
      <c r="AA20" s="146"/>
      <c r="AB20" s="146"/>
      <c r="AC20" s="146"/>
      <c r="AD20" s="146"/>
      <c r="AE20" s="146"/>
      <c r="AF20" s="146"/>
      <c r="AG20" s="146" t="s">
        <v>342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2.5" outlineLevel="1">
      <c r="A21" s="164">
        <v>7</v>
      </c>
      <c r="B21" s="165" t="s">
        <v>176</v>
      </c>
      <c r="C21" s="173" t="s">
        <v>358</v>
      </c>
      <c r="D21" s="166" t="s">
        <v>357</v>
      </c>
      <c r="E21" s="167">
        <v>1</v>
      </c>
      <c r="F21" s="168"/>
      <c r="G21" s="169">
        <f>ROUND(E21*F21,2)</f>
        <v>0</v>
      </c>
      <c r="H21" s="168"/>
      <c r="I21" s="169">
        <f>ROUND(E21*H21,2)</f>
        <v>0</v>
      </c>
      <c r="J21" s="168"/>
      <c r="K21" s="169">
        <f>ROUND(E21*J21,2)</f>
        <v>0</v>
      </c>
      <c r="L21" s="169">
        <v>21</v>
      </c>
      <c r="M21" s="169">
        <f>G21*(1+L21/100)</f>
        <v>0</v>
      </c>
      <c r="N21" s="167">
        <v>0</v>
      </c>
      <c r="O21" s="167">
        <f>ROUND(E21*N21,2)</f>
        <v>0</v>
      </c>
      <c r="P21" s="167">
        <v>0</v>
      </c>
      <c r="Q21" s="167">
        <f>ROUND(E21*P21,2)</f>
        <v>0</v>
      </c>
      <c r="R21" s="169"/>
      <c r="S21" s="169" t="s">
        <v>173</v>
      </c>
      <c r="T21" s="170" t="s">
        <v>174</v>
      </c>
      <c r="U21" s="156">
        <v>0</v>
      </c>
      <c r="V21" s="156">
        <f>ROUND(E21*U21,2)</f>
        <v>0</v>
      </c>
      <c r="W21" s="156"/>
      <c r="X21" s="156" t="s">
        <v>341</v>
      </c>
      <c r="Y21" s="156" t="s">
        <v>123</v>
      </c>
      <c r="Z21" s="146"/>
      <c r="AA21" s="146"/>
      <c r="AB21" s="146"/>
      <c r="AC21" s="146"/>
      <c r="AD21" s="146"/>
      <c r="AE21" s="146"/>
      <c r="AF21" s="146"/>
      <c r="AG21" s="146" t="s">
        <v>342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ht="22.5" outlineLevel="1">
      <c r="A22" s="164">
        <v>8</v>
      </c>
      <c r="B22" s="165" t="s">
        <v>179</v>
      </c>
      <c r="C22" s="173" t="s">
        <v>359</v>
      </c>
      <c r="D22" s="166" t="s">
        <v>357</v>
      </c>
      <c r="E22" s="167">
        <v>1</v>
      </c>
      <c r="F22" s="168"/>
      <c r="G22" s="169">
        <f>ROUND(E22*F22,2)</f>
        <v>0</v>
      </c>
      <c r="H22" s="168"/>
      <c r="I22" s="169">
        <f>ROUND(E22*H22,2)</f>
        <v>0</v>
      </c>
      <c r="J22" s="168"/>
      <c r="K22" s="169">
        <f>ROUND(E22*J22,2)</f>
        <v>0</v>
      </c>
      <c r="L22" s="169">
        <v>21</v>
      </c>
      <c r="M22" s="169">
        <f>G22*(1+L22/100)</f>
        <v>0</v>
      </c>
      <c r="N22" s="167">
        <v>0</v>
      </c>
      <c r="O22" s="167">
        <f>ROUND(E22*N22,2)</f>
        <v>0</v>
      </c>
      <c r="P22" s="167">
        <v>0</v>
      </c>
      <c r="Q22" s="167">
        <f>ROUND(E22*P22,2)</f>
        <v>0</v>
      </c>
      <c r="R22" s="169"/>
      <c r="S22" s="169" t="s">
        <v>173</v>
      </c>
      <c r="T22" s="170" t="s">
        <v>174</v>
      </c>
      <c r="U22" s="156">
        <v>0</v>
      </c>
      <c r="V22" s="156">
        <f>ROUND(E22*U22,2)</f>
        <v>0</v>
      </c>
      <c r="W22" s="156"/>
      <c r="X22" s="156" t="s">
        <v>341</v>
      </c>
      <c r="Y22" s="156" t="s">
        <v>123</v>
      </c>
      <c r="Z22" s="146"/>
      <c r="AA22" s="146"/>
      <c r="AB22" s="146"/>
      <c r="AC22" s="146"/>
      <c r="AD22" s="146"/>
      <c r="AE22" s="146"/>
      <c r="AF22" s="146"/>
      <c r="AG22" s="146" t="s">
        <v>342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>
      <c r="A23" s="149" t="s">
        <v>115</v>
      </c>
      <c r="B23" s="150" t="s">
        <v>87</v>
      </c>
      <c r="C23" s="172" t="s">
        <v>28</v>
      </c>
      <c r="D23" s="160"/>
      <c r="E23" s="161"/>
      <c r="F23" s="162"/>
      <c r="G23" s="162">
        <f>SUMIF(AG24:AG34,"&lt;&gt;NOR",G24:G34)</f>
        <v>0</v>
      </c>
      <c r="H23" s="162"/>
      <c r="I23" s="162">
        <f>SUM(I24:I34)</f>
        <v>0</v>
      </c>
      <c r="J23" s="162"/>
      <c r="K23" s="162">
        <f>SUM(K24:K34)</f>
        <v>0</v>
      </c>
      <c r="L23" s="162"/>
      <c r="M23" s="162">
        <f>SUM(M24:M34)</f>
        <v>0</v>
      </c>
      <c r="N23" s="161"/>
      <c r="O23" s="161">
        <f>SUM(O24:O34)</f>
        <v>0</v>
      </c>
      <c r="P23" s="161"/>
      <c r="Q23" s="161">
        <f>SUM(Q24:Q34)</f>
        <v>0</v>
      </c>
      <c r="R23" s="162"/>
      <c r="S23" s="162"/>
      <c r="T23" s="163"/>
      <c r="U23" s="159"/>
      <c r="V23" s="159">
        <f>SUM(V24:V34)</f>
        <v>0</v>
      </c>
      <c r="W23" s="159"/>
      <c r="X23" s="159"/>
      <c r="Y23" s="159"/>
      <c r="AG23" t="s">
        <v>116</v>
      </c>
    </row>
    <row r="24" spans="1:60" outlineLevel="1">
      <c r="A24" s="164">
        <v>9</v>
      </c>
      <c r="B24" s="165" t="s">
        <v>360</v>
      </c>
      <c r="C24" s="173" t="s">
        <v>361</v>
      </c>
      <c r="D24" s="166" t="s">
        <v>340</v>
      </c>
      <c r="E24" s="167">
        <v>1</v>
      </c>
      <c r="F24" s="168"/>
      <c r="G24" s="169">
        <f>ROUND(E24*F24,2)</f>
        <v>0</v>
      </c>
      <c r="H24" s="168"/>
      <c r="I24" s="169">
        <f>ROUND(E24*H24,2)</f>
        <v>0</v>
      </c>
      <c r="J24" s="168"/>
      <c r="K24" s="169">
        <f>ROUND(E24*J24,2)</f>
        <v>0</v>
      </c>
      <c r="L24" s="169">
        <v>21</v>
      </c>
      <c r="M24" s="169">
        <f>G24*(1+L24/100)</f>
        <v>0</v>
      </c>
      <c r="N24" s="167">
        <v>0</v>
      </c>
      <c r="O24" s="167">
        <f>ROUND(E24*N24,2)</f>
        <v>0</v>
      </c>
      <c r="P24" s="167">
        <v>0</v>
      </c>
      <c r="Q24" s="167">
        <f>ROUND(E24*P24,2)</f>
        <v>0</v>
      </c>
      <c r="R24" s="169"/>
      <c r="S24" s="169" t="s">
        <v>173</v>
      </c>
      <c r="T24" s="170" t="s">
        <v>174</v>
      </c>
      <c r="U24" s="156">
        <v>0</v>
      </c>
      <c r="V24" s="156">
        <f>ROUND(E24*U24,2)</f>
        <v>0</v>
      </c>
      <c r="W24" s="156"/>
      <c r="X24" s="156" t="s">
        <v>341</v>
      </c>
      <c r="Y24" s="156" t="s">
        <v>123</v>
      </c>
      <c r="Z24" s="146"/>
      <c r="AA24" s="146"/>
      <c r="AB24" s="146"/>
      <c r="AC24" s="146"/>
      <c r="AD24" s="146"/>
      <c r="AE24" s="146"/>
      <c r="AF24" s="146"/>
      <c r="AG24" s="146" t="s">
        <v>342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2">
      <c r="A25" s="153"/>
      <c r="B25" s="154"/>
      <c r="C25" s="235" t="s">
        <v>362</v>
      </c>
      <c r="D25" s="236"/>
      <c r="E25" s="236"/>
      <c r="F25" s="236"/>
      <c r="G25" s="236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305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>
      <c r="A26" s="164">
        <v>10</v>
      </c>
      <c r="B26" s="165" t="s">
        <v>363</v>
      </c>
      <c r="C26" s="173" t="s">
        <v>364</v>
      </c>
      <c r="D26" s="166" t="s">
        <v>340</v>
      </c>
      <c r="E26" s="167">
        <v>1</v>
      </c>
      <c r="F26" s="168"/>
      <c r="G26" s="169">
        <f>ROUND(E26*F26,2)</f>
        <v>0</v>
      </c>
      <c r="H26" s="168"/>
      <c r="I26" s="169">
        <f>ROUND(E26*H26,2)</f>
        <v>0</v>
      </c>
      <c r="J26" s="168"/>
      <c r="K26" s="169">
        <f>ROUND(E26*J26,2)</f>
        <v>0</v>
      </c>
      <c r="L26" s="169">
        <v>21</v>
      </c>
      <c r="M26" s="169">
        <f>G26*(1+L26/100)</f>
        <v>0</v>
      </c>
      <c r="N26" s="167">
        <v>0</v>
      </c>
      <c r="O26" s="167">
        <f>ROUND(E26*N26,2)</f>
        <v>0</v>
      </c>
      <c r="P26" s="167">
        <v>0</v>
      </c>
      <c r="Q26" s="167">
        <f>ROUND(E26*P26,2)</f>
        <v>0</v>
      </c>
      <c r="R26" s="169"/>
      <c r="S26" s="169" t="s">
        <v>121</v>
      </c>
      <c r="T26" s="170" t="s">
        <v>174</v>
      </c>
      <c r="U26" s="156">
        <v>0</v>
      </c>
      <c r="V26" s="156">
        <f>ROUND(E26*U26,2)</f>
        <v>0</v>
      </c>
      <c r="W26" s="156"/>
      <c r="X26" s="156" t="s">
        <v>341</v>
      </c>
      <c r="Y26" s="156" t="s">
        <v>123</v>
      </c>
      <c r="Z26" s="146"/>
      <c r="AA26" s="146"/>
      <c r="AB26" s="146"/>
      <c r="AC26" s="146"/>
      <c r="AD26" s="146"/>
      <c r="AE26" s="146"/>
      <c r="AF26" s="146"/>
      <c r="AG26" s="146" t="s">
        <v>342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2">
      <c r="A27" s="153"/>
      <c r="B27" s="154"/>
      <c r="C27" s="235" t="s">
        <v>365</v>
      </c>
      <c r="D27" s="236"/>
      <c r="E27" s="236"/>
      <c r="F27" s="236"/>
      <c r="G27" s="236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305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71" t="str">
        <f>C27</f>
        <v>Náklady na vyhotovení dokumentace skutečného provedení stavby a její předání objednateli v požadované formě a požadovaném počtu.</v>
      </c>
      <c r="BB27" s="146"/>
      <c r="BC27" s="146"/>
      <c r="BD27" s="146"/>
      <c r="BE27" s="146"/>
      <c r="BF27" s="146"/>
      <c r="BG27" s="146"/>
      <c r="BH27" s="146"/>
    </row>
    <row r="28" spans="1:60" ht="22.5" outlineLevel="1">
      <c r="A28" s="164">
        <v>11</v>
      </c>
      <c r="B28" s="165" t="s">
        <v>181</v>
      </c>
      <c r="C28" s="173" t="s">
        <v>366</v>
      </c>
      <c r="D28" s="166" t="s">
        <v>357</v>
      </c>
      <c r="E28" s="167">
        <v>1</v>
      </c>
      <c r="F28" s="168"/>
      <c r="G28" s="169">
        <f t="shared" ref="G28:G34" si="0">ROUND(E28*F28,2)</f>
        <v>0</v>
      </c>
      <c r="H28" s="168"/>
      <c r="I28" s="169">
        <f t="shared" ref="I28:I34" si="1">ROUND(E28*H28,2)</f>
        <v>0</v>
      </c>
      <c r="J28" s="168"/>
      <c r="K28" s="169">
        <f t="shared" ref="K28:K34" si="2">ROUND(E28*J28,2)</f>
        <v>0</v>
      </c>
      <c r="L28" s="169">
        <v>21</v>
      </c>
      <c r="M28" s="169">
        <f t="shared" ref="M28:M34" si="3">G28*(1+L28/100)</f>
        <v>0</v>
      </c>
      <c r="N28" s="167">
        <v>0</v>
      </c>
      <c r="O28" s="167">
        <f t="shared" ref="O28:O34" si="4">ROUND(E28*N28,2)</f>
        <v>0</v>
      </c>
      <c r="P28" s="167">
        <v>0</v>
      </c>
      <c r="Q28" s="167">
        <f t="shared" ref="Q28:Q34" si="5">ROUND(E28*P28,2)</f>
        <v>0</v>
      </c>
      <c r="R28" s="169"/>
      <c r="S28" s="169" t="s">
        <v>173</v>
      </c>
      <c r="T28" s="170" t="s">
        <v>174</v>
      </c>
      <c r="U28" s="156">
        <v>0</v>
      </c>
      <c r="V28" s="156">
        <f t="shared" ref="V28:V34" si="6">ROUND(E28*U28,2)</f>
        <v>0</v>
      </c>
      <c r="W28" s="156"/>
      <c r="X28" s="156" t="s">
        <v>341</v>
      </c>
      <c r="Y28" s="156" t="s">
        <v>123</v>
      </c>
      <c r="Z28" s="146"/>
      <c r="AA28" s="146"/>
      <c r="AB28" s="146"/>
      <c r="AC28" s="146"/>
      <c r="AD28" s="146"/>
      <c r="AE28" s="146"/>
      <c r="AF28" s="146"/>
      <c r="AG28" s="146" t="s">
        <v>342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>
      <c r="A29" s="164">
        <v>12</v>
      </c>
      <c r="B29" s="165" t="s">
        <v>213</v>
      </c>
      <c r="C29" s="173" t="s">
        <v>367</v>
      </c>
      <c r="D29" s="166" t="s">
        <v>357</v>
      </c>
      <c r="E29" s="167">
        <v>1</v>
      </c>
      <c r="F29" s="168"/>
      <c r="G29" s="169">
        <f t="shared" si="0"/>
        <v>0</v>
      </c>
      <c r="H29" s="168"/>
      <c r="I29" s="169">
        <f t="shared" si="1"/>
        <v>0</v>
      </c>
      <c r="J29" s="168"/>
      <c r="K29" s="169">
        <f t="shared" si="2"/>
        <v>0</v>
      </c>
      <c r="L29" s="169">
        <v>21</v>
      </c>
      <c r="M29" s="169">
        <f t="shared" si="3"/>
        <v>0</v>
      </c>
      <c r="N29" s="167">
        <v>0</v>
      </c>
      <c r="O29" s="167">
        <f t="shared" si="4"/>
        <v>0</v>
      </c>
      <c r="P29" s="167">
        <v>0</v>
      </c>
      <c r="Q29" s="167">
        <f t="shared" si="5"/>
        <v>0</v>
      </c>
      <c r="R29" s="169"/>
      <c r="S29" s="169" t="s">
        <v>173</v>
      </c>
      <c r="T29" s="170" t="s">
        <v>174</v>
      </c>
      <c r="U29" s="156">
        <v>0</v>
      </c>
      <c r="V29" s="156">
        <f t="shared" si="6"/>
        <v>0</v>
      </c>
      <c r="W29" s="156"/>
      <c r="X29" s="156" t="s">
        <v>341</v>
      </c>
      <c r="Y29" s="156" t="s">
        <v>123</v>
      </c>
      <c r="Z29" s="146"/>
      <c r="AA29" s="146"/>
      <c r="AB29" s="146"/>
      <c r="AC29" s="146"/>
      <c r="AD29" s="146"/>
      <c r="AE29" s="146"/>
      <c r="AF29" s="146"/>
      <c r="AG29" s="146" t="s">
        <v>342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ht="22.5" outlineLevel="1">
      <c r="A30" s="164">
        <v>13</v>
      </c>
      <c r="B30" s="165" t="s">
        <v>223</v>
      </c>
      <c r="C30" s="173" t="s">
        <v>368</v>
      </c>
      <c r="D30" s="166" t="s">
        <v>357</v>
      </c>
      <c r="E30" s="167">
        <v>1</v>
      </c>
      <c r="F30" s="168"/>
      <c r="G30" s="169">
        <f t="shared" si="0"/>
        <v>0</v>
      </c>
      <c r="H30" s="168"/>
      <c r="I30" s="169">
        <f t="shared" si="1"/>
        <v>0</v>
      </c>
      <c r="J30" s="168"/>
      <c r="K30" s="169">
        <f t="shared" si="2"/>
        <v>0</v>
      </c>
      <c r="L30" s="169">
        <v>21</v>
      </c>
      <c r="M30" s="169">
        <f t="shared" si="3"/>
        <v>0</v>
      </c>
      <c r="N30" s="167">
        <v>0</v>
      </c>
      <c r="O30" s="167">
        <f t="shared" si="4"/>
        <v>0</v>
      </c>
      <c r="P30" s="167">
        <v>0</v>
      </c>
      <c r="Q30" s="167">
        <f t="shared" si="5"/>
        <v>0</v>
      </c>
      <c r="R30" s="169"/>
      <c r="S30" s="169" t="s">
        <v>173</v>
      </c>
      <c r="T30" s="170" t="s">
        <v>174</v>
      </c>
      <c r="U30" s="156">
        <v>0</v>
      </c>
      <c r="V30" s="156">
        <f t="shared" si="6"/>
        <v>0</v>
      </c>
      <c r="W30" s="156"/>
      <c r="X30" s="156" t="s">
        <v>341</v>
      </c>
      <c r="Y30" s="156" t="s">
        <v>123</v>
      </c>
      <c r="Z30" s="146"/>
      <c r="AA30" s="146"/>
      <c r="AB30" s="146"/>
      <c r="AC30" s="146"/>
      <c r="AD30" s="146"/>
      <c r="AE30" s="146"/>
      <c r="AF30" s="146"/>
      <c r="AG30" s="146" t="s">
        <v>342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>
      <c r="A31" s="164">
        <v>14</v>
      </c>
      <c r="B31" s="165" t="s">
        <v>229</v>
      </c>
      <c r="C31" s="173" t="s">
        <v>369</v>
      </c>
      <c r="D31" s="166" t="s">
        <v>357</v>
      </c>
      <c r="E31" s="167">
        <v>1</v>
      </c>
      <c r="F31" s="168"/>
      <c r="G31" s="169">
        <f t="shared" si="0"/>
        <v>0</v>
      </c>
      <c r="H31" s="168"/>
      <c r="I31" s="169">
        <f t="shared" si="1"/>
        <v>0</v>
      </c>
      <c r="J31" s="168"/>
      <c r="K31" s="169">
        <f t="shared" si="2"/>
        <v>0</v>
      </c>
      <c r="L31" s="169">
        <v>21</v>
      </c>
      <c r="M31" s="169">
        <f t="shared" si="3"/>
        <v>0</v>
      </c>
      <c r="N31" s="167">
        <v>0</v>
      </c>
      <c r="O31" s="167">
        <f t="shared" si="4"/>
        <v>0</v>
      </c>
      <c r="P31" s="167">
        <v>0</v>
      </c>
      <c r="Q31" s="167">
        <f t="shared" si="5"/>
        <v>0</v>
      </c>
      <c r="R31" s="169"/>
      <c r="S31" s="169" t="s">
        <v>173</v>
      </c>
      <c r="T31" s="170" t="s">
        <v>174</v>
      </c>
      <c r="U31" s="156">
        <v>0</v>
      </c>
      <c r="V31" s="156">
        <f t="shared" si="6"/>
        <v>0</v>
      </c>
      <c r="W31" s="156"/>
      <c r="X31" s="156" t="s">
        <v>341</v>
      </c>
      <c r="Y31" s="156" t="s">
        <v>123</v>
      </c>
      <c r="Z31" s="146"/>
      <c r="AA31" s="146"/>
      <c r="AB31" s="146"/>
      <c r="AC31" s="146"/>
      <c r="AD31" s="146"/>
      <c r="AE31" s="146"/>
      <c r="AF31" s="146"/>
      <c r="AG31" s="146" t="s">
        <v>342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>
      <c r="A32" s="164">
        <v>15</v>
      </c>
      <c r="B32" s="165" t="s">
        <v>232</v>
      </c>
      <c r="C32" s="173" t="s">
        <v>370</v>
      </c>
      <c r="D32" s="166" t="s">
        <v>178</v>
      </c>
      <c r="E32" s="167">
        <v>2</v>
      </c>
      <c r="F32" s="168"/>
      <c r="G32" s="169">
        <f t="shared" si="0"/>
        <v>0</v>
      </c>
      <c r="H32" s="168"/>
      <c r="I32" s="169">
        <f t="shared" si="1"/>
        <v>0</v>
      </c>
      <c r="J32" s="168"/>
      <c r="K32" s="169">
        <f t="shared" si="2"/>
        <v>0</v>
      </c>
      <c r="L32" s="169">
        <v>21</v>
      </c>
      <c r="M32" s="169">
        <f t="shared" si="3"/>
        <v>0</v>
      </c>
      <c r="N32" s="167">
        <v>0</v>
      </c>
      <c r="O32" s="167">
        <f t="shared" si="4"/>
        <v>0</v>
      </c>
      <c r="P32" s="167">
        <v>0</v>
      </c>
      <c r="Q32" s="167">
        <f t="shared" si="5"/>
        <v>0</v>
      </c>
      <c r="R32" s="169"/>
      <c r="S32" s="169" t="s">
        <v>173</v>
      </c>
      <c r="T32" s="170" t="s">
        <v>174</v>
      </c>
      <c r="U32" s="156">
        <v>0</v>
      </c>
      <c r="V32" s="156">
        <f t="shared" si="6"/>
        <v>0</v>
      </c>
      <c r="W32" s="156"/>
      <c r="X32" s="156" t="s">
        <v>341</v>
      </c>
      <c r="Y32" s="156" t="s">
        <v>123</v>
      </c>
      <c r="Z32" s="146"/>
      <c r="AA32" s="146"/>
      <c r="AB32" s="146"/>
      <c r="AC32" s="146"/>
      <c r="AD32" s="146"/>
      <c r="AE32" s="146"/>
      <c r="AF32" s="146"/>
      <c r="AG32" s="146" t="s">
        <v>342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>
      <c r="A33" s="164">
        <v>16</v>
      </c>
      <c r="B33" s="165" t="s">
        <v>257</v>
      </c>
      <c r="C33" s="173" t="s">
        <v>371</v>
      </c>
      <c r="D33" s="166" t="s">
        <v>178</v>
      </c>
      <c r="E33" s="167">
        <v>1</v>
      </c>
      <c r="F33" s="168"/>
      <c r="G33" s="169">
        <f t="shared" si="0"/>
        <v>0</v>
      </c>
      <c r="H33" s="168"/>
      <c r="I33" s="169">
        <f t="shared" si="1"/>
        <v>0</v>
      </c>
      <c r="J33" s="168"/>
      <c r="K33" s="169">
        <f t="shared" si="2"/>
        <v>0</v>
      </c>
      <c r="L33" s="169">
        <v>21</v>
      </c>
      <c r="M33" s="169">
        <f t="shared" si="3"/>
        <v>0</v>
      </c>
      <c r="N33" s="167">
        <v>0</v>
      </c>
      <c r="O33" s="167">
        <f t="shared" si="4"/>
        <v>0</v>
      </c>
      <c r="P33" s="167">
        <v>0</v>
      </c>
      <c r="Q33" s="167">
        <f t="shared" si="5"/>
        <v>0</v>
      </c>
      <c r="R33" s="169"/>
      <c r="S33" s="169" t="s">
        <v>173</v>
      </c>
      <c r="T33" s="170" t="s">
        <v>174</v>
      </c>
      <c r="U33" s="156">
        <v>0</v>
      </c>
      <c r="V33" s="156">
        <f t="shared" si="6"/>
        <v>0</v>
      </c>
      <c r="W33" s="156"/>
      <c r="X33" s="156" t="s">
        <v>341</v>
      </c>
      <c r="Y33" s="156" t="s">
        <v>123</v>
      </c>
      <c r="Z33" s="146"/>
      <c r="AA33" s="146"/>
      <c r="AB33" s="146"/>
      <c r="AC33" s="146"/>
      <c r="AD33" s="146"/>
      <c r="AE33" s="146"/>
      <c r="AF33" s="146"/>
      <c r="AG33" s="146" t="s">
        <v>342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>
      <c r="A34" s="164">
        <v>17</v>
      </c>
      <c r="B34" s="165" t="s">
        <v>260</v>
      </c>
      <c r="C34" s="173" t="s">
        <v>372</v>
      </c>
      <c r="D34" s="166" t="s">
        <v>178</v>
      </c>
      <c r="E34" s="167">
        <v>1</v>
      </c>
      <c r="F34" s="168"/>
      <c r="G34" s="169">
        <f t="shared" si="0"/>
        <v>0</v>
      </c>
      <c r="H34" s="168"/>
      <c r="I34" s="169">
        <f t="shared" si="1"/>
        <v>0</v>
      </c>
      <c r="J34" s="168"/>
      <c r="K34" s="169">
        <f t="shared" si="2"/>
        <v>0</v>
      </c>
      <c r="L34" s="169">
        <v>21</v>
      </c>
      <c r="M34" s="169">
        <f t="shared" si="3"/>
        <v>0</v>
      </c>
      <c r="N34" s="167">
        <v>0</v>
      </c>
      <c r="O34" s="167">
        <f t="shared" si="4"/>
        <v>0</v>
      </c>
      <c r="P34" s="167">
        <v>0</v>
      </c>
      <c r="Q34" s="167">
        <f t="shared" si="5"/>
        <v>0</v>
      </c>
      <c r="R34" s="169"/>
      <c r="S34" s="169" t="s">
        <v>173</v>
      </c>
      <c r="T34" s="170" t="s">
        <v>174</v>
      </c>
      <c r="U34" s="156">
        <v>0</v>
      </c>
      <c r="V34" s="156">
        <f t="shared" si="6"/>
        <v>0</v>
      </c>
      <c r="W34" s="156"/>
      <c r="X34" s="156" t="s">
        <v>341</v>
      </c>
      <c r="Y34" s="156" t="s">
        <v>123</v>
      </c>
      <c r="Z34" s="146"/>
      <c r="AA34" s="146"/>
      <c r="AB34" s="146"/>
      <c r="AC34" s="146"/>
      <c r="AD34" s="146"/>
      <c r="AE34" s="146"/>
      <c r="AF34" s="146"/>
      <c r="AG34" s="146" t="s">
        <v>342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>
      <c r="A35" s="3"/>
      <c r="B35" s="4"/>
      <c r="C35" s="175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AE35">
        <v>15</v>
      </c>
      <c r="AF35">
        <v>21</v>
      </c>
      <c r="AG35" t="s">
        <v>101</v>
      </c>
    </row>
    <row r="36" spans="1:60">
      <c r="A36" s="149"/>
      <c r="B36" s="150" t="s">
        <v>29</v>
      </c>
      <c r="C36" s="172"/>
      <c r="D36" s="151"/>
      <c r="E36" s="152"/>
      <c r="F36" s="152"/>
      <c r="G36" s="163">
        <f>G8+G23</f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E36">
        <f>SUMIF(L7:L34,AE35,G7:G34)</f>
        <v>0</v>
      </c>
      <c r="AF36">
        <f>SUMIF(L7:L34,AF35,G7:G34)</f>
        <v>0</v>
      </c>
      <c r="AG36" t="s">
        <v>336</v>
      </c>
    </row>
    <row r="37" spans="1:60">
      <c r="C37" s="176"/>
      <c r="D37" s="10"/>
      <c r="AG37" t="s">
        <v>337</v>
      </c>
    </row>
    <row r="38" spans="1:60">
      <c r="D38" s="10"/>
    </row>
    <row r="39" spans="1:60">
      <c r="D39" s="10"/>
    </row>
    <row r="40" spans="1:60">
      <c r="D40" s="10"/>
    </row>
    <row r="41" spans="1:60">
      <c r="D41" s="10"/>
    </row>
    <row r="42" spans="1:60">
      <c r="D42" s="10"/>
    </row>
    <row r="43" spans="1:60">
      <c r="D43" s="10"/>
    </row>
    <row r="44" spans="1:60">
      <c r="D44" s="10"/>
    </row>
    <row r="45" spans="1:60">
      <c r="D45" s="10"/>
    </row>
    <row r="46" spans="1:60">
      <c r="D46" s="10"/>
    </row>
    <row r="47" spans="1:60">
      <c r="D47" s="10"/>
    </row>
    <row r="48" spans="1:60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 formatRows="0"/>
  <mergeCells count="12">
    <mergeCell ref="A1:G1"/>
    <mergeCell ref="C2:G2"/>
    <mergeCell ref="C3:G3"/>
    <mergeCell ref="C4:G4"/>
    <mergeCell ref="C17:G17"/>
    <mergeCell ref="C19:G19"/>
    <mergeCell ref="C25:G25"/>
    <mergeCell ref="C27:G27"/>
    <mergeCell ref="C10:G10"/>
    <mergeCell ref="C11:G11"/>
    <mergeCell ref="C13:G13"/>
    <mergeCell ref="C15:G15"/>
  </mergeCells>
  <phoneticPr fontId="17" type="noConversion"/>
  <pageMargins left="0.59055118110236204" right="0.196850393700787" top="0.984251969" bottom="0.984251969" header="0.4921259845" footer="0.4921259845"/>
  <pageSetup paperSize="9" orientation="landscape" r:id="rId1"/>
  <headerFooter alignWithMargins="0"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 01 Pol</vt:lpstr>
      <vt:lpstr>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01 Pol'!Názvy_tisku</vt:lpstr>
      <vt:lpstr>'2 01 Pol'!Názvy_tisku</vt:lpstr>
      <vt:lpstr>oadresa</vt:lpstr>
      <vt:lpstr>Stavba!Objednatel</vt:lpstr>
      <vt:lpstr>Stavba!Objekt</vt:lpstr>
      <vt:lpstr>'1 01 Pol'!Oblast_tisku</vt:lpstr>
      <vt:lpstr>'2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2019-03-19T12:27:02Z</cp:lastPrinted>
  <dcterms:created xsi:type="dcterms:W3CDTF">2009-04-08T07:15:50Z</dcterms:created>
  <dcterms:modified xsi:type="dcterms:W3CDTF">2024-10-02T09:44:13Z</dcterms:modified>
</cp:coreProperties>
</file>