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<sst xmlns="http://schemas.openxmlformats.org/spreadsheetml/2006/main" count="28" uniqueCount="22">
  <si>
    <r>
      <rPr>
        <b/>
        <sz val="12"/>
        <rFont val="Arial"/>
        <family val="2"/>
      </rPr>
      <t xml:space="preserve">Modelová situace – pro veřejnou zakázku „Poskytovatel telekomunikačních služeb pro město Nové Město na Moravě na období 2022_2024-
část 2) </t>
    </r>
    <r>
      <rPr>
        <b/>
        <sz val="14"/>
        <color rgb="FF000000"/>
        <rFont val="Arial"/>
        <family val="2"/>
      </rPr>
      <t>Hlasové  služby v pevné telefonní síti“</t>
    </r>
  </si>
  <si>
    <t>Tarif pro hlasové služby pevných linek</t>
  </si>
  <si>
    <t>Doplňte poplatek za užívání linky bez DPH</t>
  </si>
  <si>
    <t>DPH</t>
  </si>
  <si>
    <t>Cena s DPH</t>
  </si>
  <si>
    <t>poplatek za používání SIP telefonní číslo 566 598 xxx</t>
  </si>
  <si>
    <r>
      <rPr>
        <u val="single"/>
        <sz val="10"/>
        <rFont val="Arial"/>
        <family val="2"/>
      </rPr>
      <t>Bližší popis:</t>
    </r>
    <r>
      <rPr>
        <sz val="10"/>
        <rFont val="Arial"/>
        <family val="2"/>
      </rPr>
      <t xml:space="preserve"> 
Město disponuje vlastní VoIP ústřednou PBX Asterisk a pro ni požaduje VoIP SIP provolbu, 1 x SIP, 20 kanalů, bez media brány, 1 x 1000 blok č. 566 598 xxx
Specifikace služby:
koncové rozhraní ETHERNET, ryhlost min. 2 Mbit/s, počet kanálů vyhrazených pro VoIP 20, pevné IP adresy 1 + 8 pevných IP adres, SLA – měsíční dostupnost 99 %, maximální délka poruchy 12 hodin, odezva 120 minut</t>
    </r>
  </si>
  <si>
    <t>poplatek za používání přípojky  566 616 150</t>
  </si>
  <si>
    <t>počet spojení</t>
  </si>
  <si>
    <t>počet provolaných minut</t>
  </si>
  <si>
    <t>cena za provolanou jednotku</t>
  </si>
  <si>
    <t>cena celkam za službu bez DPH</t>
  </si>
  <si>
    <t>cena celkem za službu s DPH</t>
  </si>
  <si>
    <t>Místní volání</t>
  </si>
  <si>
    <t>Dálkové volání</t>
  </si>
  <si>
    <t>mobilní síť ČR</t>
  </si>
  <si>
    <t>bílá linka 840 / 841 /848</t>
  </si>
  <si>
    <t>Modrá linka</t>
  </si>
  <si>
    <t>Neveřejné sítě</t>
  </si>
  <si>
    <t>Informační linky</t>
  </si>
  <si>
    <t>Cena celkem za služby pevných linek bez DPH</t>
  </si>
  <si>
    <t>Cena celkem pro část 2 veřejné zakázky vč.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</si>
</sst>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6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99FFFF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9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5" fontId="2" fillId="0" borderId="0" xfId="0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wrapText="1"/>
      <protection hidden="1"/>
    </xf>
    <xf numFmtId="164" fontId="0" fillId="0" borderId="2" xfId="0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5" fillId="0" borderId="2" xfId="0" applyFont="1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 wrapText="1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5" fontId="0" fillId="0" borderId="6" xfId="0" applyBorder="1" applyAlignment="1" applyProtection="1">
      <alignment horizontal="right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5" fontId="0" fillId="2" borderId="6" xfId="0" applyBorder="1" applyAlignment="1" applyProtection="1">
      <alignment horizontal="right" vertical="center"/>
      <protection hidden="1"/>
    </xf>
    <xf numFmtId="164" fontId="5" fillId="0" borderId="2" xfId="0" applyFont="1" applyBorder="1" applyAlignment="1" applyProtection="1">
      <alignment vertical="center" wrapText="1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0" fillId="0" borderId="6" xfId="0" applyBorder="1" applyAlignment="1" applyProtection="1">
      <alignment vertical="center"/>
      <protection hidden="1"/>
    </xf>
    <xf numFmtId="165" fontId="0" fillId="0" borderId="7" xfId="0" applyBorder="1" applyAlignment="1" applyProtection="1">
      <alignment vertical="center"/>
      <protection hidden="1"/>
    </xf>
    <xf numFmtId="164" fontId="0" fillId="2" borderId="6" xfId="0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5" fontId="1" fillId="0" borderId="6" xfId="0" applyFont="1" applyBorder="1" applyAlignment="1" applyProtection="1">
      <alignment horizontal="right" vertical="center" wrapText="1"/>
      <protection hidden="1"/>
    </xf>
    <xf numFmtId="165" fontId="1" fillId="0" borderId="7" xfId="0" applyFont="1" applyBorder="1" applyAlignment="1" applyProtection="1">
      <alignment horizontal="center" vertical="center" wrapText="1"/>
      <protection hidden="1"/>
    </xf>
    <xf numFmtId="165" fontId="1" fillId="2" borderId="6" xfId="0" applyFont="1" applyBorder="1" applyAlignment="1" applyProtection="1">
      <alignment horizontal="right" vertical="center" wrapText="1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6" xfId="0" applyBorder="1" applyAlignment="1" applyProtection="1">
      <alignment horizontal="center" vertical="center" wrapText="1"/>
      <protection hidden="1"/>
    </xf>
    <xf numFmtId="164" fontId="1" fillId="0" borderId="5" xfId="0" applyFont="1" applyBorder="1" applyAlignment="1" applyProtection="1">
      <alignment horizontal="center" vertical="center" wrapText="1"/>
      <protection hidden="1"/>
    </xf>
    <xf numFmtId="164" fontId="0" fillId="0" borderId="5" xfId="0" applyBorder="1" applyAlignment="1" applyProtection="1">
      <alignment vertical="center"/>
      <protection hidden="1"/>
    </xf>
    <xf numFmtId="165" fontId="0" fillId="0" borderId="5" xfId="0" applyBorder="1" applyAlignment="1" applyProtection="1">
      <alignment vertical="center"/>
      <protection hidden="1"/>
    </xf>
    <xf numFmtId="165" fontId="0" fillId="0" borderId="5" xfId="0" applyBorder="1" applyAlignment="1" applyProtection="1">
      <alignment vertic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6" xfId="0" applyBorder="1" applyAlignment="1" applyProtection="1">
      <alignment horizontal="center" vertical="center"/>
      <protection hidden="1"/>
    </xf>
    <xf numFmtId="164" fontId="0" fillId="0" borderId="7" xfId="0" applyBorder="1" applyAlignment="1" applyProtection="1">
      <alignment vertical="center"/>
      <protection hidden="1"/>
    </xf>
    <xf numFmtId="165" fontId="0" fillId="0" borderId="7" xfId="0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/>
      <protection hidden="1"/>
    </xf>
    <xf numFmtId="164" fontId="0" fillId="0" borderId="6" xfId="0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0" fillId="0" borderId="6" xfId="0" applyBorder="1" applyAlignment="1" applyProtection="1">
      <alignment/>
      <protection hidden="1"/>
    </xf>
    <xf numFmtId="165" fontId="0" fillId="0" borderId="6" xfId="0" applyBorder="1" applyAlignment="1" applyProtection="1">
      <alignment/>
      <protection hidden="1"/>
    </xf>
    <xf numFmtId="165" fontId="0" fillId="2" borderId="6" xfId="0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5" fontId="2" fillId="0" borderId="8" xfId="0" applyFont="1" applyBorder="1" applyAlignment="1" applyProtection="1">
      <alignment horizontal="right" vertical="center"/>
      <protection hidden="1"/>
    </xf>
    <xf numFmtId="164" fontId="2" fillId="0" borderId="8" xfId="0" applyFont="1" applyBorder="1" applyAlignment="1" applyProtection="1">
      <alignment/>
      <protection hidden="1"/>
    </xf>
    <xf numFmtId="165" fontId="2" fillId="3" borderId="5" xfId="0" applyFont="1" applyBorder="1" applyAlignment="1" applyProtection="1">
      <alignment horizontal="center" vertical="center"/>
      <protection hidden="1"/>
    </xf>
    <xf numFmtId="165" fontId="2" fillId="2" borderId="5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4" xfId="0" applyFont="1" applyBorder="1" applyAlignment="1" applyProtection="1">
      <alignment horizontal="left" vertical="center"/>
      <protection hidden="1"/>
    </xf>
    <xf numFmtId="165" fontId="4" fillId="3" borderId="5" xfId="0" applyFont="1" applyBorder="1" applyAlignment="1" applyProtection="1">
      <alignment horizontal="center" vertical="center"/>
      <protection hidden="1"/>
    </xf>
    <xf numFmtId="165" fontId="4" fillId="2" borderId="5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7">
      <selection activeCell="A1" sqref="A1"/>
    </sheetView>
  </sheetViews>
  <sheetFormatPr defaultColWidth="8.7109375" defaultRowHeight="12.75"/>
  <cols>
    <col min="1" max="1" width="49.7109375" style="0" customWidth="1"/>
    <col min="2" max="2" width="7.57421875" style="0" customWidth="1"/>
    <col min="3" max="3" width="10.140625" style="1" customWidth="1"/>
    <col min="4" max="4" width="15.8515625" style="2" customWidth="1"/>
    <col min="5" max="5" width="13.421875" style="2" customWidth="1"/>
    <col min="6" max="6" width="13.421875" style="0" customWidth="1"/>
    <col min="7" max="7" width="15.8515625" style="3" hidden="1" customWidth="1"/>
    <col min="8" max="8" width="13.421875" style="2" hidden="1" customWidth="1"/>
    <col min="9" max="9" width="13.421875" style="0" hidden="1" customWidth="1"/>
    <col min="1016" max="1025" width="11.57421875" style="0" customWidth="1"/>
  </cols>
  <sheetData>
    <row r="1" spans="1:9" ht="55.5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ht="24.6" customHeight="1">
      <c r="A2" s="6" t="s">
        <v>1</v>
      </c>
      <c r="B2" s="7"/>
      <c r="C2" s="8"/>
      <c r="D2" s="9"/>
      <c r="E2" s="9"/>
      <c r="F2" s="10"/>
      <c r="G2" s="11" t="s">
        <v>2</v>
      </c>
      <c r="H2" s="9"/>
      <c r="I2" s="10"/>
    </row>
    <row r="3" spans="1:9" ht="12.8">
      <c r="A3" s="12"/>
      <c r="B3" s="13" t="s">
        <v>2</v>
      </c>
      <c r="C3" s="13"/>
      <c r="D3" s="13"/>
      <c r="E3" s="13" t="s">
        <v>3</v>
      </c>
      <c r="F3" s="14" t="s">
        <v>4</v>
      </c>
      <c r="G3" s="11"/>
      <c r="H3" s="13" t="s">
        <v>3</v>
      </c>
      <c r="I3" s="14" t="s">
        <v>4</v>
      </c>
    </row>
    <row r="4" spans="1:9" ht="12.8">
      <c r="A4" s="15" t="s">
        <v>5</v>
      </c>
      <c r="B4" s="16"/>
      <c r="C4" s="16"/>
      <c r="D4" s="16"/>
      <c r="E4" s="17">
        <f>B4*0.21</f>
        <v>0</v>
      </c>
      <c r="F4" s="18">
        <f>B4+E4</f>
        <v>0</v>
      </c>
      <c r="G4" s="19">
        <v>990</v>
      </c>
      <c r="H4" s="17">
        <f>G4*0.21</f>
        <v>207.9</v>
      </c>
      <c r="I4" s="20">
        <f>G4+H4</f>
        <v>1197.9</v>
      </c>
    </row>
    <row r="5" spans="1:9" ht="103.5" customHeight="1">
      <c r="A5" s="21" t="s">
        <v>6</v>
      </c>
      <c r="B5" s="16"/>
      <c r="C5" s="16"/>
      <c r="D5" s="16"/>
      <c r="E5" s="17">
        <f>0.21*B5</f>
        <v>0</v>
      </c>
      <c r="F5" s="18">
        <f>B5+E5</f>
        <v>0</v>
      </c>
      <c r="G5" s="19"/>
      <c r="H5" s="17" t="e">
        <f>0.21*#REF!</f>
        <v>#REF!</v>
      </c>
      <c r="I5" s="20" t="e">
        <f>G5+H5</f>
        <v>#REF!</v>
      </c>
    </row>
    <row r="6" spans="1:9" ht="12.8">
      <c r="A6" s="12" t="s">
        <v>7</v>
      </c>
      <c r="B6" s="16"/>
      <c r="C6" s="16"/>
      <c r="D6" s="16"/>
      <c r="E6" s="17">
        <f>B6*0.21</f>
        <v>0</v>
      </c>
      <c r="F6" s="18">
        <f>B6+E6</f>
        <v>0</v>
      </c>
      <c r="G6" s="19">
        <v>99</v>
      </c>
      <c r="H6" s="17">
        <f>G6*0.21</f>
        <v>20.79</v>
      </c>
      <c r="I6" s="20">
        <f>G6+H6</f>
        <v>119.79</v>
      </c>
    </row>
    <row r="7" spans="1:9" ht="12.8">
      <c r="A7" s="12"/>
      <c r="B7" s="22"/>
      <c r="C7" s="23"/>
      <c r="D7" s="24"/>
      <c r="E7" s="24"/>
      <c r="F7" s="25"/>
      <c r="G7" s="26"/>
      <c r="H7" s="24"/>
      <c r="I7" s="27"/>
    </row>
    <row r="8" spans="1:9" ht="12.8" customHeight="1">
      <c r="A8" s="12"/>
      <c r="B8" s="28" t="s">
        <v>8</v>
      </c>
      <c r="C8" s="23" t="s">
        <v>9</v>
      </c>
      <c r="D8" s="23" t="s">
        <v>10</v>
      </c>
      <c r="E8" s="23" t="s">
        <v>11</v>
      </c>
      <c r="F8" s="29" t="s">
        <v>12</v>
      </c>
      <c r="G8" s="30" t="s">
        <v>10</v>
      </c>
      <c r="H8" s="23" t="s">
        <v>11</v>
      </c>
      <c r="I8" s="31" t="s">
        <v>12</v>
      </c>
    </row>
    <row r="9" spans="1:9" ht="25.35" customHeight="1">
      <c r="A9" s="12"/>
      <c r="B9" s="28"/>
      <c r="C9" s="23"/>
      <c r="D9" s="23"/>
      <c r="E9" s="23"/>
      <c r="F9" s="29"/>
      <c r="G9" s="30"/>
      <c r="H9" s="23"/>
      <c r="I9" s="31"/>
    </row>
    <row r="10" spans="1:9" ht="12.8">
      <c r="A10" s="32" t="s">
        <v>13</v>
      </c>
      <c r="B10" s="33">
        <f>1000+8</f>
        <v>1008</v>
      </c>
      <c r="C10" s="34">
        <f>3314+17</f>
        <v>3331</v>
      </c>
      <c r="D10" s="35"/>
      <c r="E10" s="36">
        <f>C10*D10</f>
        <v>0</v>
      </c>
      <c r="F10" s="18">
        <f>E10*1.21</f>
        <v>0</v>
      </c>
      <c r="G10" s="37">
        <v>0.5</v>
      </c>
      <c r="H10" s="36" t="e">
        <f>G10*#REF!</f>
        <v>#REF!</v>
      </c>
      <c r="I10" s="20" t="e">
        <f>H10*1.21</f>
        <v>#REF!</v>
      </c>
    </row>
    <row r="11" spans="1:9" ht="12.8">
      <c r="A11" s="38" t="s">
        <v>14</v>
      </c>
      <c r="B11" s="33">
        <f>175+7+8</f>
        <v>190</v>
      </c>
      <c r="C11" s="34">
        <f>744+14+20</f>
        <v>778</v>
      </c>
      <c r="D11" s="35"/>
      <c r="E11" s="36">
        <f>C11*D11</f>
        <v>0</v>
      </c>
      <c r="F11" s="18">
        <f>E11*1.21</f>
        <v>0</v>
      </c>
      <c r="G11" s="37">
        <v>0.5</v>
      </c>
      <c r="H11" s="36" t="e">
        <f>G11*#REF!</f>
        <v>#REF!</v>
      </c>
      <c r="I11" s="20" t="e">
        <f>H11*1.21</f>
        <v>#REF!</v>
      </c>
    </row>
    <row r="12" spans="1:9" ht="12.8">
      <c r="A12" s="32" t="s">
        <v>15</v>
      </c>
      <c r="B12" s="33">
        <v>778</v>
      </c>
      <c r="C12" s="34">
        <f>1858+27+16</f>
        <v>1901</v>
      </c>
      <c r="D12" s="35"/>
      <c r="E12" s="36">
        <f>C12*D12</f>
        <v>0</v>
      </c>
      <c r="F12" s="18">
        <f>E12*1.21</f>
        <v>0</v>
      </c>
      <c r="G12" s="37">
        <v>1</v>
      </c>
      <c r="H12" s="36" t="e">
        <f>G12*#REF!</f>
        <v>#REF!</v>
      </c>
      <c r="I12" s="20" t="e">
        <f>H12*1.21</f>
        <v>#REF!</v>
      </c>
    </row>
    <row r="13" spans="1:9" ht="12.8">
      <c r="A13" s="32" t="s">
        <v>16</v>
      </c>
      <c r="B13" s="39">
        <v>7</v>
      </c>
      <c r="C13" s="23">
        <v>40</v>
      </c>
      <c r="D13" s="40"/>
      <c r="E13" s="36">
        <f>C13*D13</f>
        <v>0</v>
      </c>
      <c r="F13" s="18">
        <f>E13*1.21</f>
        <v>0</v>
      </c>
      <c r="G13" s="41">
        <v>3.15</v>
      </c>
      <c r="H13" s="36" t="e">
        <f>G13*#REF!</f>
        <v>#REF!</v>
      </c>
      <c r="I13" s="20" t="e">
        <f>H13*1.21</f>
        <v>#REF!</v>
      </c>
    </row>
    <row r="14" spans="1:9" ht="12.8">
      <c r="A14" s="38" t="s">
        <v>17</v>
      </c>
      <c r="B14" s="39">
        <v>1</v>
      </c>
      <c r="C14" s="42">
        <v>3</v>
      </c>
      <c r="D14" s="40"/>
      <c r="E14" s="36">
        <f>C14*D14</f>
        <v>0</v>
      </c>
      <c r="F14" s="18">
        <f>E14*1.21</f>
        <v>0</v>
      </c>
      <c r="G14" s="41">
        <v>3.15</v>
      </c>
      <c r="H14" s="36" t="e">
        <f>G14*#REF!</f>
        <v>#REF!</v>
      </c>
      <c r="I14" s="20" t="e">
        <f>H14*1.21</f>
        <v>#REF!</v>
      </c>
    </row>
    <row r="15" spans="1:9" ht="12.8">
      <c r="A15" s="38" t="s">
        <v>18</v>
      </c>
      <c r="B15" s="33">
        <f>64+1</f>
        <v>65</v>
      </c>
      <c r="C15" s="34">
        <f>222+7</f>
        <v>229</v>
      </c>
      <c r="D15" s="35"/>
      <c r="E15" s="36">
        <f>C15*D15</f>
        <v>0</v>
      </c>
      <c r="F15" s="18">
        <f>E15*1.21</f>
        <v>0</v>
      </c>
      <c r="G15" s="37">
        <v>3.15</v>
      </c>
      <c r="H15" s="36" t="e">
        <f>G15*#REF!</f>
        <v>#REF!</v>
      </c>
      <c r="I15" s="20" t="e">
        <f>H15*1.21</f>
        <v>#REF!</v>
      </c>
    </row>
    <row r="16" spans="1:9" ht="12.8" hidden="1">
      <c r="A16" s="43" t="s">
        <v>19</v>
      </c>
      <c r="B16" s="44">
        <v>1</v>
      </c>
      <c r="C16" s="45">
        <v>2</v>
      </c>
      <c r="D16" s="46"/>
      <c r="E16" s="46"/>
      <c r="F16" s="47">
        <f>C16*D16</f>
        <v>0</v>
      </c>
      <c r="G16" s="47"/>
      <c r="H16" s="46"/>
      <c r="I16" s="48" t="e">
        <f>#REF!*G16</f>
        <v>#REF!</v>
      </c>
    </row>
    <row r="17" spans="1:9" ht="12.8">
      <c r="A17" s="43"/>
      <c r="B17" s="44"/>
      <c r="C17" s="45"/>
      <c r="D17" s="46"/>
      <c r="E17" s="46"/>
      <c r="F17" s="47"/>
      <c r="G17" s="47"/>
      <c r="H17" s="46"/>
      <c r="I17" s="48"/>
    </row>
    <row r="18" spans="1:9" ht="39" customHeight="1">
      <c r="A18" s="49" t="s">
        <v>20</v>
      </c>
      <c r="B18" s="50"/>
      <c r="C18" s="51"/>
      <c r="D18" s="52">
        <f>B4+B6+E10+E11+E12+E13+E14+E15</f>
        <v>0</v>
      </c>
      <c r="E18" s="52"/>
      <c r="F18" s="52"/>
      <c r="G18" s="53" t="e">
        <f>G4+G6+#REF!+#REF!+#REF!+#REF!+#REF!+#REF!+H10+H11+H12+H13+H14+H15</f>
        <v>#REF!</v>
      </c>
      <c r="H18" s="53"/>
      <c r="I18" s="53"/>
    </row>
    <row r="19" spans="1:9" ht="12.8">
      <c r="A19" s="54"/>
      <c r="B19" s="54"/>
      <c r="C19" s="54"/>
      <c r="D19" s="54"/>
      <c r="E19" s="54"/>
      <c r="F19" s="54"/>
      <c r="G19" s="55"/>
      <c r="H19" s="54"/>
      <c r="I19" s="54"/>
    </row>
    <row r="20" spans="1:9" ht="12.8" hidden="1">
      <c r="A20" s="54"/>
      <c r="B20" s="54"/>
      <c r="C20" s="54"/>
      <c r="D20" s="54"/>
      <c r="E20" s="54"/>
      <c r="F20" s="54"/>
      <c r="G20" s="55"/>
      <c r="H20" s="54"/>
      <c r="I20" s="54"/>
    </row>
    <row r="21" spans="1:9" ht="22.5" customHeight="1">
      <c r="A21" s="56" t="s">
        <v>21</v>
      </c>
      <c r="B21" s="56"/>
      <c r="C21" s="56"/>
      <c r="D21" s="57">
        <f>D18*1.21</f>
        <v>0</v>
      </c>
      <c r="E21" s="57"/>
      <c r="F21" s="57"/>
      <c r="G21" s="58" t="e">
        <f>G18*1.21</f>
        <v>#REF!</v>
      </c>
      <c r="H21" s="58"/>
      <c r="I21" s="58"/>
    </row>
  </sheetData>
  <mergeCells count="23">
    <mergeCell ref="A1:F1"/>
    <mergeCell ref="G2:G3"/>
    <mergeCell ref="B3:D3"/>
    <mergeCell ref="B4:D5"/>
    <mergeCell ref="E4:E5"/>
    <mergeCell ref="F4:F5"/>
    <mergeCell ref="G4:G5"/>
    <mergeCell ref="H4:H5"/>
    <mergeCell ref="I4:I5"/>
    <mergeCell ref="B6:D6"/>
    <mergeCell ref="B8:B9"/>
    <mergeCell ref="C8:C9"/>
    <mergeCell ref="D8:D9"/>
    <mergeCell ref="E8:E9"/>
    <mergeCell ref="F8:F9"/>
    <mergeCell ref="G8:G9"/>
    <mergeCell ref="H8:H9"/>
    <mergeCell ref="I8:I9"/>
    <mergeCell ref="D18:F18"/>
    <mergeCell ref="G18:I18"/>
    <mergeCell ref="A21:C21"/>
    <mergeCell ref="D21:F21"/>
    <mergeCell ref="G21:I21"/>
  </mergeCells>
  <printOptions horizontalCentered="1"/>
  <pageMargins left="0.567361111111111" right="0.195138888888889" top="0.731944444444444" bottom="0.788888888888889" header="0.565277777777778" footer="0.523611111111111"/>
  <pageSetup firstPageNumber="1" useFirstPageNumber="1" horizontalDpi="300" verticalDpi="300" orientation="landscape" paperSize="8" scale="81" copies="1"/>
  <headerFooter>
    <oddHeader>&amp;R&amp;"Times New Roman,obyčejné"&amp;12Příloha č. 3.2</oddHeader>
    <oddFooter>&amp;R&amp;"Times New Roman,obyčejné"&amp;12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2022-01-06T09:07:30Z</cp:lastPrinted>
  <dcterms:created xsi:type="dcterms:W3CDTF">2016-01-05T21:14:10Z</dcterms:created>
  <dcterms:modified xsi:type="dcterms:W3CDTF">2022-01-07T12:31:20Z</dcterms:modified>
  <cp:category/>
  <cp:version/>
  <cp:contentType/>
  <cp:contentStatus/>
  <cp:revision>154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