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omments4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01 01 Pol" sheetId="12" r:id="rId4"/>
    <sheet name="02 01 Pol" sheetId="13" r:id="rId5"/>
    <sheet name="99 1 Pol" sheetId="14" r:id="rId6"/>
  </sheets>
  <externalReferences>
    <externalReference r:id="rId7"/>
  </externalReferences>
  <definedNames>
    <definedName name="CelkemDPHVypocet" localSheetId="1">Stavba!$H$47</definedName>
    <definedName name="CenaCelkem">Stavba!$G$29</definedName>
    <definedName name="CenaCelkemBezDPH">Stavba!$G$28</definedName>
    <definedName name="CenaCelkemVypocet" localSheetId="1">Stavba!$I$47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_xlnm.Print_Titles" localSheetId="4">'02 01 Pol'!$1:$7</definedName>
    <definedName name="_xlnm.Print_Titles" localSheetId="5">'99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Pol'!$A$1:$X$201</definedName>
    <definedName name="_xlnm.Print_Area" localSheetId="4">'02 01 Pol'!$A$1:$X$113</definedName>
    <definedName name="_xlnm.Print_Area" localSheetId="5">'99 1 Pol'!$A$1:$X$46</definedName>
    <definedName name="_xlnm.Print_Area" localSheetId="1">Stavba!$A$1:$J$74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Stavba!$F$47</definedName>
    <definedName name="ZakladDPHZakl">Stavba!$G$25</definedName>
    <definedName name="ZakladDPHZaklVypocet" localSheetId="1">Stavba!$G$47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14210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3" i="1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G46"/>
  <c r="F46"/>
  <c r="G45"/>
  <c r="F45"/>
  <c r="G44"/>
  <c r="F44"/>
  <c r="G43"/>
  <c r="F43"/>
  <c r="G42"/>
  <c r="F42"/>
  <c r="G41"/>
  <c r="F41"/>
  <c r="G39"/>
  <c r="F39"/>
  <c r="G45" i="14"/>
  <c r="BA41"/>
  <c r="BA39"/>
  <c r="BA37"/>
  <c r="BA31"/>
  <c r="BA28"/>
  <c r="BA26"/>
  <c r="BA22"/>
  <c r="BA17"/>
  <c r="BA10"/>
  <c r="G9"/>
  <c r="G11"/>
  <c r="G12"/>
  <c r="G13"/>
  <c r="G14"/>
  <c r="G15"/>
  <c r="G16"/>
  <c r="G8"/>
  <c r="I9"/>
  <c r="I11"/>
  <c r="I12"/>
  <c r="I13"/>
  <c r="I14"/>
  <c r="I15"/>
  <c r="I16"/>
  <c r="I8"/>
  <c r="K9"/>
  <c r="K11"/>
  <c r="K12"/>
  <c r="K13"/>
  <c r="K14"/>
  <c r="K15"/>
  <c r="K16"/>
  <c r="K8"/>
  <c r="M9"/>
  <c r="M11"/>
  <c r="M12"/>
  <c r="M13"/>
  <c r="M14"/>
  <c r="M15"/>
  <c r="M16"/>
  <c r="M8"/>
  <c r="O9"/>
  <c r="O11"/>
  <c r="O12"/>
  <c r="O13"/>
  <c r="O14"/>
  <c r="O15"/>
  <c r="O16"/>
  <c r="O8"/>
  <c r="Q9"/>
  <c r="Q11"/>
  <c r="Q12"/>
  <c r="Q13"/>
  <c r="Q14"/>
  <c r="Q15"/>
  <c r="Q16"/>
  <c r="Q8"/>
  <c r="V9"/>
  <c r="V11"/>
  <c r="V12"/>
  <c r="V13"/>
  <c r="V14"/>
  <c r="V15"/>
  <c r="V16"/>
  <c r="V8"/>
  <c r="G24"/>
  <c r="G27"/>
  <c r="G36"/>
  <c r="G38"/>
  <c r="G40"/>
  <c r="G23"/>
  <c r="I24"/>
  <c r="I27"/>
  <c r="I36"/>
  <c r="I38"/>
  <c r="I40"/>
  <c r="I23"/>
  <c r="K24"/>
  <c r="K27"/>
  <c r="K36"/>
  <c r="K38"/>
  <c r="K40"/>
  <c r="K23"/>
  <c r="M24"/>
  <c r="M27"/>
  <c r="M36"/>
  <c r="M38"/>
  <c r="M40"/>
  <c r="M23"/>
  <c r="O24"/>
  <c r="O27"/>
  <c r="O36"/>
  <c r="O38"/>
  <c r="O40"/>
  <c r="O23"/>
  <c r="Q24"/>
  <c r="Q27"/>
  <c r="Q36"/>
  <c r="Q38"/>
  <c r="Q40"/>
  <c r="Q23"/>
  <c r="V24"/>
  <c r="V27"/>
  <c r="V36"/>
  <c r="V38"/>
  <c r="V40"/>
  <c r="V23"/>
  <c r="G43"/>
  <c r="G42"/>
  <c r="I43"/>
  <c r="I42"/>
  <c r="K43"/>
  <c r="K42"/>
  <c r="M43"/>
  <c r="M42"/>
  <c r="O43"/>
  <c r="O42"/>
  <c r="Q43"/>
  <c r="Q42"/>
  <c r="V43"/>
  <c r="V42"/>
  <c r="AE45"/>
  <c r="AF45"/>
  <c r="G112" i="13"/>
  <c r="BA88"/>
  <c r="BA59"/>
  <c r="BA41"/>
  <c r="BA30"/>
  <c r="BA27"/>
  <c r="BA25"/>
  <c r="BA14"/>
  <c r="BA12"/>
  <c r="BA10"/>
  <c r="G9"/>
  <c r="G11"/>
  <c r="G13"/>
  <c r="G15"/>
  <c r="G17"/>
  <c r="G19"/>
  <c r="G20"/>
  <c r="G24"/>
  <c r="G26"/>
  <c r="G29"/>
  <c r="G32"/>
  <c r="G35"/>
  <c r="G37"/>
  <c r="G40"/>
  <c r="G42"/>
  <c r="G43"/>
  <c r="G44"/>
  <c r="G45"/>
  <c r="G47"/>
  <c r="G8"/>
  <c r="I9"/>
  <c r="I11"/>
  <c r="I13"/>
  <c r="I15"/>
  <c r="I17"/>
  <c r="I19"/>
  <c r="I20"/>
  <c r="I24"/>
  <c r="I26"/>
  <c r="I29"/>
  <c r="I32"/>
  <c r="I35"/>
  <c r="I37"/>
  <c r="I40"/>
  <c r="I42"/>
  <c r="I43"/>
  <c r="I44"/>
  <c r="I45"/>
  <c r="I47"/>
  <c r="I8"/>
  <c r="K9"/>
  <c r="K11"/>
  <c r="K13"/>
  <c r="K15"/>
  <c r="K17"/>
  <c r="K19"/>
  <c r="K20"/>
  <c r="K24"/>
  <c r="K26"/>
  <c r="K29"/>
  <c r="K32"/>
  <c r="K35"/>
  <c r="K37"/>
  <c r="K40"/>
  <c r="K42"/>
  <c r="K43"/>
  <c r="K44"/>
  <c r="K45"/>
  <c r="K47"/>
  <c r="K8"/>
  <c r="M9"/>
  <c r="M11"/>
  <c r="M13"/>
  <c r="M15"/>
  <c r="M17"/>
  <c r="M19"/>
  <c r="M20"/>
  <c r="M24"/>
  <c r="M26"/>
  <c r="M29"/>
  <c r="M32"/>
  <c r="M35"/>
  <c r="M37"/>
  <c r="M40"/>
  <c r="M42"/>
  <c r="M43"/>
  <c r="M44"/>
  <c r="M45"/>
  <c r="M47"/>
  <c r="M8"/>
  <c r="O9"/>
  <c r="O11"/>
  <c r="O13"/>
  <c r="O15"/>
  <c r="O17"/>
  <c r="O19"/>
  <c r="O20"/>
  <c r="O24"/>
  <c r="O26"/>
  <c r="O29"/>
  <c r="O32"/>
  <c r="O35"/>
  <c r="O37"/>
  <c r="O40"/>
  <c r="O42"/>
  <c r="O43"/>
  <c r="O44"/>
  <c r="O45"/>
  <c r="O47"/>
  <c r="O8"/>
  <c r="Q9"/>
  <c r="Q11"/>
  <c r="Q13"/>
  <c r="Q15"/>
  <c r="Q17"/>
  <c r="Q19"/>
  <c r="Q20"/>
  <c r="Q24"/>
  <c r="Q26"/>
  <c r="Q29"/>
  <c r="Q32"/>
  <c r="Q35"/>
  <c r="Q37"/>
  <c r="Q40"/>
  <c r="Q42"/>
  <c r="Q43"/>
  <c r="Q44"/>
  <c r="Q45"/>
  <c r="Q47"/>
  <c r="Q8"/>
  <c r="V9"/>
  <c r="V11"/>
  <c r="V13"/>
  <c r="V15"/>
  <c r="V17"/>
  <c r="V19"/>
  <c r="V20"/>
  <c r="V24"/>
  <c r="V26"/>
  <c r="V29"/>
  <c r="V32"/>
  <c r="V35"/>
  <c r="V37"/>
  <c r="V40"/>
  <c r="V42"/>
  <c r="V43"/>
  <c r="V44"/>
  <c r="V45"/>
  <c r="V47"/>
  <c r="V8"/>
  <c r="G50"/>
  <c r="G51"/>
  <c r="G52"/>
  <c r="G53"/>
  <c r="G54"/>
  <c r="G49"/>
  <c r="I50"/>
  <c r="I51"/>
  <c r="I52"/>
  <c r="I53"/>
  <c r="I54"/>
  <c r="I49"/>
  <c r="K50"/>
  <c r="K51"/>
  <c r="K52"/>
  <c r="K53"/>
  <c r="K54"/>
  <c r="K49"/>
  <c r="M50"/>
  <c r="M51"/>
  <c r="M52"/>
  <c r="M53"/>
  <c r="M54"/>
  <c r="M49"/>
  <c r="O50"/>
  <c r="O51"/>
  <c r="O52"/>
  <c r="O53"/>
  <c r="O54"/>
  <c r="O49"/>
  <c r="Q50"/>
  <c r="Q51"/>
  <c r="Q52"/>
  <c r="Q53"/>
  <c r="Q54"/>
  <c r="Q49"/>
  <c r="V50"/>
  <c r="V51"/>
  <c r="V52"/>
  <c r="V53"/>
  <c r="V54"/>
  <c r="V49"/>
  <c r="G56"/>
  <c r="G58"/>
  <c r="G64"/>
  <c r="G65"/>
  <c r="G67"/>
  <c r="G55"/>
  <c r="I56"/>
  <c r="I58"/>
  <c r="I64"/>
  <c r="I65"/>
  <c r="I67"/>
  <c r="I55"/>
  <c r="K56"/>
  <c r="K58"/>
  <c r="K64"/>
  <c r="K65"/>
  <c r="K67"/>
  <c r="K55"/>
  <c r="M56"/>
  <c r="M58"/>
  <c r="M64"/>
  <c r="M65"/>
  <c r="M67"/>
  <c r="M55"/>
  <c r="O56"/>
  <c r="O58"/>
  <c r="O64"/>
  <c r="O65"/>
  <c r="O67"/>
  <c r="O55"/>
  <c r="Q56"/>
  <c r="Q58"/>
  <c r="Q64"/>
  <c r="Q65"/>
  <c r="Q67"/>
  <c r="Q55"/>
  <c r="V56"/>
  <c r="V58"/>
  <c r="V64"/>
  <c r="V65"/>
  <c r="V67"/>
  <c r="V55"/>
  <c r="G70"/>
  <c r="G69"/>
  <c r="I70"/>
  <c r="I69"/>
  <c r="K70"/>
  <c r="K69"/>
  <c r="M70"/>
  <c r="M69"/>
  <c r="O70"/>
  <c r="O69"/>
  <c r="Q70"/>
  <c r="Q69"/>
  <c r="V70"/>
  <c r="V69"/>
  <c r="G72"/>
  <c r="G78"/>
  <c r="G80"/>
  <c r="G81"/>
  <c r="G82"/>
  <c r="G84"/>
  <c r="G85"/>
  <c r="G71"/>
  <c r="I72"/>
  <c r="I78"/>
  <c r="I80"/>
  <c r="I81"/>
  <c r="I82"/>
  <c r="I84"/>
  <c r="I85"/>
  <c r="I71"/>
  <c r="K72"/>
  <c r="K78"/>
  <c r="K80"/>
  <c r="K81"/>
  <c r="K82"/>
  <c r="K84"/>
  <c r="K85"/>
  <c r="K71"/>
  <c r="M72"/>
  <c r="M78"/>
  <c r="M80"/>
  <c r="M81"/>
  <c r="M82"/>
  <c r="M84"/>
  <c r="M85"/>
  <c r="M71"/>
  <c r="O72"/>
  <c r="O78"/>
  <c r="O80"/>
  <c r="O81"/>
  <c r="O82"/>
  <c r="O84"/>
  <c r="O85"/>
  <c r="O71"/>
  <c r="Q72"/>
  <c r="Q78"/>
  <c r="Q80"/>
  <c r="Q81"/>
  <c r="Q82"/>
  <c r="Q84"/>
  <c r="Q85"/>
  <c r="Q71"/>
  <c r="V72"/>
  <c r="V78"/>
  <c r="V80"/>
  <c r="V81"/>
  <c r="V82"/>
  <c r="V84"/>
  <c r="V85"/>
  <c r="V71"/>
  <c r="G87"/>
  <c r="G90"/>
  <c r="G91"/>
  <c r="G92"/>
  <c r="G93"/>
  <c r="G86"/>
  <c r="I87"/>
  <c r="I90"/>
  <c r="I91"/>
  <c r="I92"/>
  <c r="I93"/>
  <c r="I86"/>
  <c r="K87"/>
  <c r="K90"/>
  <c r="K91"/>
  <c r="K92"/>
  <c r="K93"/>
  <c r="K86"/>
  <c r="M87"/>
  <c r="M90"/>
  <c r="M91"/>
  <c r="M92"/>
  <c r="M93"/>
  <c r="M86"/>
  <c r="O87"/>
  <c r="O90"/>
  <c r="O91"/>
  <c r="O92"/>
  <c r="O93"/>
  <c r="O86"/>
  <c r="Q87"/>
  <c r="Q90"/>
  <c r="Q91"/>
  <c r="Q92"/>
  <c r="Q93"/>
  <c r="Q86"/>
  <c r="V87"/>
  <c r="V90"/>
  <c r="V91"/>
  <c r="V92"/>
  <c r="V93"/>
  <c r="V86"/>
  <c r="G95"/>
  <c r="G94"/>
  <c r="I95"/>
  <c r="I94"/>
  <c r="K95"/>
  <c r="K94"/>
  <c r="M95"/>
  <c r="M94"/>
  <c r="O95"/>
  <c r="O94"/>
  <c r="Q95"/>
  <c r="Q94"/>
  <c r="V95"/>
  <c r="V94"/>
  <c r="G98"/>
  <c r="G97"/>
  <c r="I98"/>
  <c r="I97"/>
  <c r="K98"/>
  <c r="K97"/>
  <c r="M98"/>
  <c r="M97"/>
  <c r="O98"/>
  <c r="O97"/>
  <c r="Q98"/>
  <c r="Q97"/>
  <c r="V98"/>
  <c r="V97"/>
  <c r="G100"/>
  <c r="G99"/>
  <c r="I100"/>
  <c r="I99"/>
  <c r="K100"/>
  <c r="K99"/>
  <c r="M100"/>
  <c r="M99"/>
  <c r="O100"/>
  <c r="O99"/>
  <c r="Q100"/>
  <c r="Q99"/>
  <c r="V100"/>
  <c r="V99"/>
  <c r="G102"/>
  <c r="G104"/>
  <c r="G106"/>
  <c r="G108"/>
  <c r="G110"/>
  <c r="G101"/>
  <c r="I102"/>
  <c r="I104"/>
  <c r="I106"/>
  <c r="I108"/>
  <c r="I110"/>
  <c r="I101"/>
  <c r="K102"/>
  <c r="K104"/>
  <c r="K106"/>
  <c r="K108"/>
  <c r="K110"/>
  <c r="K101"/>
  <c r="M102"/>
  <c r="M104"/>
  <c r="M106"/>
  <c r="M108"/>
  <c r="M110"/>
  <c r="M101"/>
  <c r="O102"/>
  <c r="O104"/>
  <c r="O106"/>
  <c r="O108"/>
  <c r="O110"/>
  <c r="O101"/>
  <c r="Q102"/>
  <c r="Q104"/>
  <c r="Q106"/>
  <c r="Q108"/>
  <c r="Q110"/>
  <c r="Q101"/>
  <c r="V102"/>
  <c r="V104"/>
  <c r="V106"/>
  <c r="V108"/>
  <c r="V110"/>
  <c r="V101"/>
  <c r="AE112"/>
  <c r="AF112"/>
  <c r="G200" i="12"/>
  <c r="BA42"/>
  <c r="G9"/>
  <c r="G11"/>
  <c r="G16"/>
  <c r="G23"/>
  <c r="G25"/>
  <c r="G32"/>
  <c r="G33"/>
  <c r="G35"/>
  <c r="G38"/>
  <c r="G40"/>
  <c r="G41"/>
  <c r="G43"/>
  <c r="G47"/>
  <c r="G48"/>
  <c r="G51"/>
  <c r="G8"/>
  <c r="I9"/>
  <c r="I11"/>
  <c r="I16"/>
  <c r="I23"/>
  <c r="I25"/>
  <c r="I32"/>
  <c r="I33"/>
  <c r="I35"/>
  <c r="I38"/>
  <c r="I40"/>
  <c r="I41"/>
  <c r="I43"/>
  <c r="I47"/>
  <c r="I48"/>
  <c r="I51"/>
  <c r="I8"/>
  <c r="K9"/>
  <c r="K11"/>
  <c r="K16"/>
  <c r="K23"/>
  <c r="K25"/>
  <c r="K32"/>
  <c r="K33"/>
  <c r="K35"/>
  <c r="K38"/>
  <c r="K40"/>
  <c r="K41"/>
  <c r="K43"/>
  <c r="K47"/>
  <c r="K48"/>
  <c r="K51"/>
  <c r="K8"/>
  <c r="M9"/>
  <c r="M11"/>
  <c r="M16"/>
  <c r="M23"/>
  <c r="M25"/>
  <c r="M32"/>
  <c r="M33"/>
  <c r="M35"/>
  <c r="M38"/>
  <c r="M40"/>
  <c r="M41"/>
  <c r="M43"/>
  <c r="M47"/>
  <c r="M48"/>
  <c r="M51"/>
  <c r="M8"/>
  <c r="O9"/>
  <c r="O11"/>
  <c r="O16"/>
  <c r="O23"/>
  <c r="O25"/>
  <c r="O32"/>
  <c r="O33"/>
  <c r="O35"/>
  <c r="O38"/>
  <c r="O40"/>
  <c r="O41"/>
  <c r="O43"/>
  <c r="O47"/>
  <c r="O48"/>
  <c r="O51"/>
  <c r="O8"/>
  <c r="Q9"/>
  <c r="Q11"/>
  <c r="Q16"/>
  <c r="Q23"/>
  <c r="Q25"/>
  <c r="Q32"/>
  <c r="Q33"/>
  <c r="Q35"/>
  <c r="Q38"/>
  <c r="Q40"/>
  <c r="Q41"/>
  <c r="Q43"/>
  <c r="Q47"/>
  <c r="Q48"/>
  <c r="Q51"/>
  <c r="Q8"/>
  <c r="V9"/>
  <c r="V11"/>
  <c r="V16"/>
  <c r="V23"/>
  <c r="V25"/>
  <c r="V32"/>
  <c r="V33"/>
  <c r="V35"/>
  <c r="V38"/>
  <c r="V40"/>
  <c r="V41"/>
  <c r="V43"/>
  <c r="V47"/>
  <c r="V48"/>
  <c r="V51"/>
  <c r="V8"/>
  <c r="G54"/>
  <c r="G56"/>
  <c r="G57"/>
  <c r="G53"/>
  <c r="I54"/>
  <c r="I56"/>
  <c r="I57"/>
  <c r="I53"/>
  <c r="K54"/>
  <c r="K56"/>
  <c r="K57"/>
  <c r="K53"/>
  <c r="M54"/>
  <c r="M56"/>
  <c r="M57"/>
  <c r="M53"/>
  <c r="O54"/>
  <c r="O56"/>
  <c r="O57"/>
  <c r="O53"/>
  <c r="Q54"/>
  <c r="Q56"/>
  <c r="Q57"/>
  <c r="Q53"/>
  <c r="V54"/>
  <c r="V56"/>
  <c r="V57"/>
  <c r="V53"/>
  <c r="G59"/>
  <c r="G60"/>
  <c r="G61"/>
  <c r="G63"/>
  <c r="G58"/>
  <c r="I59"/>
  <c r="I60"/>
  <c r="I61"/>
  <c r="I63"/>
  <c r="I58"/>
  <c r="K59"/>
  <c r="K60"/>
  <c r="K61"/>
  <c r="K63"/>
  <c r="K58"/>
  <c r="M59"/>
  <c r="M60"/>
  <c r="M61"/>
  <c r="M63"/>
  <c r="M58"/>
  <c r="O59"/>
  <c r="O60"/>
  <c r="O61"/>
  <c r="O63"/>
  <c r="O58"/>
  <c r="Q59"/>
  <c r="Q60"/>
  <c r="Q61"/>
  <c r="Q63"/>
  <c r="Q58"/>
  <c r="V59"/>
  <c r="V60"/>
  <c r="V61"/>
  <c r="V63"/>
  <c r="V58"/>
  <c r="G66"/>
  <c r="G65"/>
  <c r="I66"/>
  <c r="I65"/>
  <c r="K66"/>
  <c r="K65"/>
  <c r="M66"/>
  <c r="M65"/>
  <c r="O66"/>
  <c r="O65"/>
  <c r="Q66"/>
  <c r="Q65"/>
  <c r="V66"/>
  <c r="V65"/>
  <c r="G70"/>
  <c r="G73"/>
  <c r="G75"/>
  <c r="G69"/>
  <c r="I70"/>
  <c r="I73"/>
  <c r="I75"/>
  <c r="I69"/>
  <c r="K70"/>
  <c r="K73"/>
  <c r="K75"/>
  <c r="K69"/>
  <c r="M70"/>
  <c r="M73"/>
  <c r="M75"/>
  <c r="M69"/>
  <c r="O70"/>
  <c r="O73"/>
  <c r="O75"/>
  <c r="O69"/>
  <c r="Q70"/>
  <c r="Q73"/>
  <c r="Q75"/>
  <c r="Q69"/>
  <c r="V70"/>
  <c r="V73"/>
  <c r="V75"/>
  <c r="V69"/>
  <c r="G78"/>
  <c r="G79"/>
  <c r="G80"/>
  <c r="G81"/>
  <c r="G82"/>
  <c r="G83"/>
  <c r="G84"/>
  <c r="G85"/>
  <c r="G86"/>
  <c r="G87"/>
  <c r="G88"/>
  <c r="G89"/>
  <c r="G90"/>
  <c r="G91"/>
  <c r="G92"/>
  <c r="G93"/>
  <c r="G94"/>
  <c r="G96"/>
  <c r="G97"/>
  <c r="G98"/>
  <c r="G100"/>
  <c r="G102"/>
  <c r="G104"/>
  <c r="G106"/>
  <c r="G108"/>
  <c r="G110"/>
  <c r="G111"/>
  <c r="G113"/>
  <c r="G114"/>
  <c r="G116"/>
  <c r="G118"/>
  <c r="G120"/>
  <c r="G122"/>
  <c r="G124"/>
  <c r="G125"/>
  <c r="G126"/>
  <c r="G127"/>
  <c r="G128"/>
  <c r="G129"/>
  <c r="G131"/>
  <c r="G77"/>
  <c r="I78"/>
  <c r="I79"/>
  <c r="I80"/>
  <c r="I81"/>
  <c r="I82"/>
  <c r="I83"/>
  <c r="I84"/>
  <c r="I85"/>
  <c r="I86"/>
  <c r="I87"/>
  <c r="I88"/>
  <c r="I89"/>
  <c r="I90"/>
  <c r="I91"/>
  <c r="I92"/>
  <c r="I93"/>
  <c r="I94"/>
  <c r="I96"/>
  <c r="I97"/>
  <c r="I98"/>
  <c r="I100"/>
  <c r="I102"/>
  <c r="I104"/>
  <c r="I106"/>
  <c r="I108"/>
  <c r="I110"/>
  <c r="I111"/>
  <c r="I113"/>
  <c r="I114"/>
  <c r="I116"/>
  <c r="I118"/>
  <c r="I120"/>
  <c r="I122"/>
  <c r="I124"/>
  <c r="I125"/>
  <c r="I126"/>
  <c r="I127"/>
  <c r="I128"/>
  <c r="I129"/>
  <c r="I131"/>
  <c r="I77"/>
  <c r="K78"/>
  <c r="K79"/>
  <c r="K80"/>
  <c r="K81"/>
  <c r="K82"/>
  <c r="K83"/>
  <c r="K84"/>
  <c r="K85"/>
  <c r="K86"/>
  <c r="K87"/>
  <c r="K88"/>
  <c r="K89"/>
  <c r="K90"/>
  <c r="K91"/>
  <c r="K92"/>
  <c r="K93"/>
  <c r="K94"/>
  <c r="K96"/>
  <c r="K97"/>
  <c r="K98"/>
  <c r="K100"/>
  <c r="K102"/>
  <c r="K104"/>
  <c r="K106"/>
  <c r="K108"/>
  <c r="K110"/>
  <c r="K111"/>
  <c r="K113"/>
  <c r="K114"/>
  <c r="K116"/>
  <c r="K118"/>
  <c r="K120"/>
  <c r="K122"/>
  <c r="K124"/>
  <c r="K125"/>
  <c r="K126"/>
  <c r="K127"/>
  <c r="K128"/>
  <c r="K129"/>
  <c r="K131"/>
  <c r="K77"/>
  <c r="M78"/>
  <c r="M79"/>
  <c r="M80"/>
  <c r="M81"/>
  <c r="M82"/>
  <c r="M83"/>
  <c r="M84"/>
  <c r="M85"/>
  <c r="M86"/>
  <c r="M87"/>
  <c r="M88"/>
  <c r="M89"/>
  <c r="M90"/>
  <c r="M91"/>
  <c r="M92"/>
  <c r="M93"/>
  <c r="M94"/>
  <c r="M96"/>
  <c r="M97"/>
  <c r="M98"/>
  <c r="M100"/>
  <c r="M102"/>
  <c r="M104"/>
  <c r="M106"/>
  <c r="M108"/>
  <c r="M110"/>
  <c r="M111"/>
  <c r="M113"/>
  <c r="M114"/>
  <c r="M116"/>
  <c r="M118"/>
  <c r="M120"/>
  <c r="M122"/>
  <c r="M124"/>
  <c r="M125"/>
  <c r="M126"/>
  <c r="M127"/>
  <c r="M128"/>
  <c r="M129"/>
  <c r="M131"/>
  <c r="M77"/>
  <c r="O78"/>
  <c r="O79"/>
  <c r="O80"/>
  <c r="O81"/>
  <c r="O82"/>
  <c r="O83"/>
  <c r="O84"/>
  <c r="O85"/>
  <c r="O86"/>
  <c r="O87"/>
  <c r="O88"/>
  <c r="O89"/>
  <c r="O90"/>
  <c r="O91"/>
  <c r="O92"/>
  <c r="O93"/>
  <c r="O94"/>
  <c r="O96"/>
  <c r="O97"/>
  <c r="O98"/>
  <c r="O100"/>
  <c r="O102"/>
  <c r="O104"/>
  <c r="O106"/>
  <c r="O108"/>
  <c r="O110"/>
  <c r="O111"/>
  <c r="O113"/>
  <c r="O114"/>
  <c r="O116"/>
  <c r="O118"/>
  <c r="O120"/>
  <c r="O122"/>
  <c r="O124"/>
  <c r="O125"/>
  <c r="O126"/>
  <c r="O127"/>
  <c r="O128"/>
  <c r="O129"/>
  <c r="O131"/>
  <c r="O77"/>
  <c r="Q78"/>
  <c r="Q79"/>
  <c r="Q80"/>
  <c r="Q81"/>
  <c r="Q82"/>
  <c r="Q83"/>
  <c r="Q84"/>
  <c r="Q85"/>
  <c r="Q86"/>
  <c r="Q87"/>
  <c r="Q88"/>
  <c r="Q89"/>
  <c r="Q90"/>
  <c r="Q91"/>
  <c r="Q92"/>
  <c r="Q93"/>
  <c r="Q94"/>
  <c r="Q96"/>
  <c r="Q97"/>
  <c r="Q98"/>
  <c r="Q100"/>
  <c r="Q102"/>
  <c r="Q104"/>
  <c r="Q106"/>
  <c r="Q108"/>
  <c r="Q110"/>
  <c r="Q111"/>
  <c r="Q113"/>
  <c r="Q114"/>
  <c r="Q116"/>
  <c r="Q118"/>
  <c r="Q120"/>
  <c r="Q122"/>
  <c r="Q124"/>
  <c r="Q125"/>
  <c r="Q126"/>
  <c r="Q127"/>
  <c r="Q128"/>
  <c r="Q129"/>
  <c r="Q131"/>
  <c r="Q77"/>
  <c r="V78"/>
  <c r="V79"/>
  <c r="V80"/>
  <c r="V81"/>
  <c r="V82"/>
  <c r="V83"/>
  <c r="V84"/>
  <c r="V85"/>
  <c r="V86"/>
  <c r="V87"/>
  <c r="V88"/>
  <c r="V89"/>
  <c r="V90"/>
  <c r="V91"/>
  <c r="V92"/>
  <c r="V93"/>
  <c r="V94"/>
  <c r="V96"/>
  <c r="V97"/>
  <c r="V98"/>
  <c r="V100"/>
  <c r="V102"/>
  <c r="V104"/>
  <c r="V106"/>
  <c r="V108"/>
  <c r="V110"/>
  <c r="V111"/>
  <c r="V113"/>
  <c r="V114"/>
  <c r="V116"/>
  <c r="V118"/>
  <c r="V120"/>
  <c r="V122"/>
  <c r="V124"/>
  <c r="V125"/>
  <c r="V126"/>
  <c r="V127"/>
  <c r="V128"/>
  <c r="V129"/>
  <c r="V131"/>
  <c r="V77"/>
  <c r="G133"/>
  <c r="G132"/>
  <c r="I133"/>
  <c r="I132"/>
  <c r="K133"/>
  <c r="K132"/>
  <c r="M133"/>
  <c r="M132"/>
  <c r="O133"/>
  <c r="O132"/>
  <c r="Q133"/>
  <c r="Q132"/>
  <c r="V133"/>
  <c r="V132"/>
  <c r="G137"/>
  <c r="G139"/>
  <c r="G141"/>
  <c r="G143"/>
  <c r="G136"/>
  <c r="I137"/>
  <c r="I139"/>
  <c r="I141"/>
  <c r="I143"/>
  <c r="I136"/>
  <c r="K137"/>
  <c r="K139"/>
  <c r="K141"/>
  <c r="K143"/>
  <c r="K136"/>
  <c r="M137"/>
  <c r="M139"/>
  <c r="M141"/>
  <c r="M143"/>
  <c r="M136"/>
  <c r="O137"/>
  <c r="O139"/>
  <c r="O141"/>
  <c r="O143"/>
  <c r="O136"/>
  <c r="Q137"/>
  <c r="Q139"/>
  <c r="Q141"/>
  <c r="Q143"/>
  <c r="Q136"/>
  <c r="V137"/>
  <c r="V139"/>
  <c r="V141"/>
  <c r="V143"/>
  <c r="V136"/>
  <c r="G146"/>
  <c r="G145"/>
  <c r="I146"/>
  <c r="I145"/>
  <c r="K146"/>
  <c r="K145"/>
  <c r="M146"/>
  <c r="M145"/>
  <c r="O146"/>
  <c r="O145"/>
  <c r="Q146"/>
  <c r="Q145"/>
  <c r="V146"/>
  <c r="V145"/>
  <c r="G148"/>
  <c r="G150"/>
  <c r="G152"/>
  <c r="G154"/>
  <c r="G155"/>
  <c r="G157"/>
  <c r="G147"/>
  <c r="I148"/>
  <c r="I150"/>
  <c r="I152"/>
  <c r="I154"/>
  <c r="I155"/>
  <c r="I157"/>
  <c r="I147"/>
  <c r="K148"/>
  <c r="K150"/>
  <c r="K152"/>
  <c r="K154"/>
  <c r="K155"/>
  <c r="K157"/>
  <c r="K147"/>
  <c r="M148"/>
  <c r="M150"/>
  <c r="M152"/>
  <c r="M154"/>
  <c r="M155"/>
  <c r="M157"/>
  <c r="M147"/>
  <c r="O148"/>
  <c r="O150"/>
  <c r="O152"/>
  <c r="O154"/>
  <c r="O155"/>
  <c r="O157"/>
  <c r="O147"/>
  <c r="Q148"/>
  <c r="Q150"/>
  <c r="Q152"/>
  <c r="Q154"/>
  <c r="Q155"/>
  <c r="Q157"/>
  <c r="Q147"/>
  <c r="V148"/>
  <c r="V150"/>
  <c r="V152"/>
  <c r="V154"/>
  <c r="V155"/>
  <c r="V157"/>
  <c r="V147"/>
  <c r="G159"/>
  <c r="G160"/>
  <c r="G161"/>
  <c r="G164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58"/>
  <c r="I159"/>
  <c r="I160"/>
  <c r="I161"/>
  <c r="I164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58"/>
  <c r="K159"/>
  <c r="K160"/>
  <c r="K161"/>
  <c r="K164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58"/>
  <c r="M159"/>
  <c r="M160"/>
  <c r="M161"/>
  <c r="M164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6"/>
  <c r="M187"/>
  <c r="M158"/>
  <c r="O159"/>
  <c r="O160"/>
  <c r="O161"/>
  <c r="O164"/>
  <c r="O167"/>
  <c r="O168"/>
  <c r="O169"/>
  <c r="O170"/>
  <c r="O171"/>
  <c r="O172"/>
  <c r="O173"/>
  <c r="O174"/>
  <c r="O175"/>
  <c r="O176"/>
  <c r="O177"/>
  <c r="O178"/>
  <c r="O179"/>
  <c r="O180"/>
  <c r="O181"/>
  <c r="O182"/>
  <c r="O183"/>
  <c r="O184"/>
  <c r="O185"/>
  <c r="O186"/>
  <c r="O187"/>
  <c r="O158"/>
  <c r="Q159"/>
  <c r="Q160"/>
  <c r="Q161"/>
  <c r="Q164"/>
  <c r="Q167"/>
  <c r="Q168"/>
  <c r="Q169"/>
  <c r="Q170"/>
  <c r="Q171"/>
  <c r="Q172"/>
  <c r="Q173"/>
  <c r="Q174"/>
  <c r="Q175"/>
  <c r="Q176"/>
  <c r="Q177"/>
  <c r="Q178"/>
  <c r="Q179"/>
  <c r="Q180"/>
  <c r="Q181"/>
  <c r="Q182"/>
  <c r="Q183"/>
  <c r="Q184"/>
  <c r="Q185"/>
  <c r="Q186"/>
  <c r="Q187"/>
  <c r="Q158"/>
  <c r="V159"/>
  <c r="V160"/>
  <c r="V161"/>
  <c r="V164"/>
  <c r="V167"/>
  <c r="V168"/>
  <c r="V169"/>
  <c r="V170"/>
  <c r="V171"/>
  <c r="V172"/>
  <c r="V173"/>
  <c r="V174"/>
  <c r="V175"/>
  <c r="V176"/>
  <c r="V177"/>
  <c r="V178"/>
  <c r="V179"/>
  <c r="V180"/>
  <c r="V181"/>
  <c r="V182"/>
  <c r="V183"/>
  <c r="V184"/>
  <c r="V185"/>
  <c r="V186"/>
  <c r="V187"/>
  <c r="V158"/>
  <c r="G189"/>
  <c r="G190"/>
  <c r="G191"/>
  <c r="G188"/>
  <c r="I189"/>
  <c r="I190"/>
  <c r="I191"/>
  <c r="I188"/>
  <c r="K189"/>
  <c r="K190"/>
  <c r="K191"/>
  <c r="K188"/>
  <c r="M189"/>
  <c r="M190"/>
  <c r="M191"/>
  <c r="M188"/>
  <c r="O189"/>
  <c r="O190"/>
  <c r="O191"/>
  <c r="O188"/>
  <c r="Q189"/>
  <c r="Q190"/>
  <c r="Q191"/>
  <c r="Q188"/>
  <c r="V189"/>
  <c r="V190"/>
  <c r="V191"/>
  <c r="V188"/>
  <c r="G193"/>
  <c r="G194"/>
  <c r="G195"/>
  <c r="G196"/>
  <c r="G192"/>
  <c r="I193"/>
  <c r="I194"/>
  <c r="I195"/>
  <c r="I196"/>
  <c r="I192"/>
  <c r="K193"/>
  <c r="K194"/>
  <c r="K195"/>
  <c r="K196"/>
  <c r="K192"/>
  <c r="M193"/>
  <c r="M194"/>
  <c r="M195"/>
  <c r="M196"/>
  <c r="M192"/>
  <c r="O193"/>
  <c r="O194"/>
  <c r="O195"/>
  <c r="O196"/>
  <c r="O192"/>
  <c r="Q193"/>
  <c r="Q194"/>
  <c r="Q195"/>
  <c r="Q196"/>
  <c r="Q192"/>
  <c r="V193"/>
  <c r="V194"/>
  <c r="V195"/>
  <c r="V196"/>
  <c r="V192"/>
  <c r="G198"/>
  <c r="G197"/>
  <c r="I198"/>
  <c r="I197"/>
  <c r="K198"/>
  <c r="K197"/>
  <c r="M198"/>
  <c r="M197"/>
  <c r="O198"/>
  <c r="O197"/>
  <c r="Q198"/>
  <c r="Q197"/>
  <c r="V198"/>
  <c r="V197"/>
  <c r="AE200"/>
  <c r="AF200"/>
  <c r="I20" i="1"/>
  <c r="I19"/>
  <c r="I18"/>
  <c r="I17"/>
  <c r="I16"/>
  <c r="I74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F47"/>
  <c r="G23"/>
  <c r="A23"/>
  <c r="G24"/>
  <c r="G47"/>
  <c r="G25"/>
  <c r="A25"/>
  <c r="G26"/>
  <c r="A27"/>
  <c r="G29"/>
  <c r="A29"/>
  <c r="G28"/>
  <c r="G27"/>
  <c r="A26"/>
  <c r="A24"/>
  <c r="H39"/>
  <c r="H47"/>
  <c r="I39"/>
  <c r="I47"/>
  <c r="J39"/>
  <c r="J47"/>
  <c r="H46"/>
  <c r="I46"/>
  <c r="J46"/>
  <c r="H45"/>
  <c r="I45"/>
  <c r="J45"/>
  <c r="H44"/>
  <c r="I44"/>
  <c r="J44"/>
  <c r="H43"/>
  <c r="I43"/>
  <c r="J43"/>
  <c r="H42"/>
  <c r="I42"/>
  <c r="J42"/>
  <c r="H41"/>
  <c r="I41"/>
  <c r="J41"/>
  <c r="H40"/>
  <c r="I21"/>
  <c r="J28"/>
  <c r="J26"/>
  <c r="G38"/>
  <c r="F38"/>
  <c r="J23"/>
  <c r="J24"/>
  <c r="J25"/>
  <c r="J27"/>
  <c r="E24"/>
  <c r="E26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Honza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Honza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Honza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<sst xmlns="http://schemas.openxmlformats.org/spreadsheetml/2006/main" count="1891" uniqueCount="617">
  <si>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</si>
  <si>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</si>
  <si>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</si>
  <si>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</si>
  <si>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</si>
  <si>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</si>
  <si>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</si>
  <si>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</si>
  <si>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</si>
  <si>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</si>
  <si>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</si>
  <si>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</si>
  <si>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</si>
  <si>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</si>
  <si>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</si>
  <si>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</si>
  <si>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</si>
  <si>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</si>
  <si>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</si>
  <si>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</si>
  <si>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</si>
  <si>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</si>
  <si>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</si>
  <si>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</si>
  <si>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</si>
  <si>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</si>
  <si>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</si>
  <si>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</si>
  <si>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</si>
  <si>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</si>
  <si>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</si>
  <si>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</si>
  <si>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</si>
  <si>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</si>
  <si>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</si>
  <si>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</si>
  <si>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</si>
  <si>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</si>
  <si>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</si>
  <si>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</si>
  <si>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</si>
  <si>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</si>
  <si>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</si>
  <si>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Ing. Jan Červinka</t>
  </si>
  <si>
    <t>20P22</t>
  </si>
  <si>
    <t>Vodovodní přípojka pro KD NMNM</t>
  </si>
  <si>
    <t>Stavba</t>
  </si>
  <si>
    <t>Stavební objekt</t>
  </si>
  <si>
    <t>01</t>
  </si>
  <si>
    <t>Vodovodní přípojka</t>
  </si>
  <si>
    <t>Rozpočet</t>
  </si>
  <si>
    <t>02</t>
  </si>
  <si>
    <t>Komunikace</t>
  </si>
  <si>
    <t>99</t>
  </si>
  <si>
    <t>Ostatní a vedlejší náklady</t>
  </si>
  <si>
    <t>1</t>
  </si>
  <si>
    <t>Celkem za stavbu</t>
  </si>
  <si>
    <t>CZK</t>
  </si>
  <si>
    <t>Rekapitulace dílů</t>
  </si>
  <si>
    <t>Typ dílu</t>
  </si>
  <si>
    <t>Zemní práce</t>
  </si>
  <si>
    <t>3</t>
  </si>
  <si>
    <t>Svislé a kompletní konstrukce</t>
  </si>
  <si>
    <t>4</t>
  </si>
  <si>
    <t>Vodorovné konstrukce</t>
  </si>
  <si>
    <t>5</t>
  </si>
  <si>
    <t>63</t>
  </si>
  <si>
    <t>Podlahy a podlahové konstrukce</t>
  </si>
  <si>
    <t>8</t>
  </si>
  <si>
    <t>Trubní vedení</t>
  </si>
  <si>
    <t>91</t>
  </si>
  <si>
    <t>Doplňující práce na komunikaci</t>
  </si>
  <si>
    <t>93</t>
  </si>
  <si>
    <t>Dokončovací práce inženýrských staveb</t>
  </si>
  <si>
    <t>96</t>
  </si>
  <si>
    <t>Bourání konstrukcí</t>
  </si>
  <si>
    <t>Staveništní přesun hmot</t>
  </si>
  <si>
    <t>711</t>
  </si>
  <si>
    <t>Izolace proti vodě</t>
  </si>
  <si>
    <t>722</t>
  </si>
  <si>
    <t>Vnitřní vodovod</t>
  </si>
  <si>
    <t>767</t>
  </si>
  <si>
    <t>Konstrukce zámečnické</t>
  </si>
  <si>
    <t>771</t>
  </si>
  <si>
    <t>Podlahy z dlaždic a obklady</t>
  </si>
  <si>
    <t>772</t>
  </si>
  <si>
    <t>Kamenné  dlažby</t>
  </si>
  <si>
    <t>M23</t>
  </si>
  <si>
    <t>Montáže potrubí</t>
  </si>
  <si>
    <t>M46</t>
  </si>
  <si>
    <t>Zemní práce při montážích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</si>
  <si>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</si>
  <si>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</si>
  <si>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</si>
  <si>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</si>
  <si>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</si>
  <si>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</si>
  <si>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</si>
  <si>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</si>
  <si>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</si>
  <si>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</si>
  <si>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</si>
  <si>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</si>
  <si>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</si>
  <si>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</si>
  <si>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</si>
  <si>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</si>
  <si>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</si>
  <si>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</si>
  <si>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</si>
  <si>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</si>
  <si>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</si>
  <si>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</si>
  <si>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</si>
  <si>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</si>
  <si>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</si>
  <si>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</si>
  <si>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</si>
  <si>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</si>
  <si>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</si>
  <si>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</si>
  <si>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</si>
  <si>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</si>
  <si>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</si>
  <si>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121101101R00</t>
  </si>
  <si>
    <t>Sejmutí ornice s přemístěním do 50 m</t>
  </si>
  <si>
    <t>m3</t>
  </si>
  <si>
    <t>RTS 20/ II</t>
  </si>
  <si>
    <t>Práce</t>
  </si>
  <si>
    <t>POL1_1</t>
  </si>
  <si>
    <t>1,1*17,1*0,1</t>
  </si>
  <si>
    <t>VV</t>
  </si>
  <si>
    <t>132201212R00</t>
  </si>
  <si>
    <t>Hloubení rýh š.do 200 cm hor.3 do 1000m3,STROJNĚ</t>
  </si>
  <si>
    <t>128,67520*0,5</t>
  </si>
  <si>
    <t>ornice : -1,8810</t>
  </si>
  <si>
    <t>chodník : -0,43*3,3</t>
  </si>
  <si>
    <t>komunikace : -0,55*62,59</t>
  </si>
  <si>
    <t>132301212R00</t>
  </si>
  <si>
    <t>Hloubení rýh š.do 200 cm hor.4 do 1000 m3, STROJNĚ</t>
  </si>
  <si>
    <t>POL1_</t>
  </si>
  <si>
    <t>1,1*(1,65+1,61)/2*1,0+1,1*(1,61+1,65)/2*3,05+1,1*(1,65+1,61)/2*7,37</t>
  </si>
  <si>
    <t>1,1*(1,61+1,54)/2*2,79+1,1*(1,54+1,52)/2*10,93+1,1*(1,52+1,45)/2*8,16</t>
  </si>
  <si>
    <t>1,1*(1,45+1,45)/2*13,29+1,1*(1,45+1,55)/2*2,36+1,1*(1,55+1,62)/2*11,15</t>
  </si>
  <si>
    <t>1,1*(1,45+1,47)/2*8,03+1,1*(1,47+1,40)/2*7,01+1,1*(1,40+1,54)/2*1,01</t>
  </si>
  <si>
    <t>1,1*(1,54+1,70)/2*0,85</t>
  </si>
  <si>
    <t>hornina 3 : -64,33760</t>
  </si>
  <si>
    <t>139601102R00</t>
  </si>
  <si>
    <t>Ruční výkop jam, rýh a šachet v hornině tř. 3</t>
  </si>
  <si>
    <t>1,0*1,0*1,2</t>
  </si>
  <si>
    <t>151101101R00</t>
  </si>
  <si>
    <t>Pažení a rozepření stěn rýh - příložné - hl.do 2 m</t>
  </si>
  <si>
    <t>m2</t>
  </si>
  <si>
    <t>(1,65+1,61)/2*1,0+(1,61+1,65)/2*3,05+(1,65+1,61)/2*7,37</t>
  </si>
  <si>
    <t>(1,61+1,54)/2*2,79+(1,54+1,52)/2*10,93+(1,52+1,45)/2*8,16</t>
  </si>
  <si>
    <t>(1,45+1,45)/2*13,29+(1,45+1,55)/2*2,36+(1,55+1,62)/2*11,15</t>
  </si>
  <si>
    <t>(1,45+1,47)/2*8,03+(1,47+1,40)/2*7,01+(1,40+1,54)/2*1,01</t>
  </si>
  <si>
    <t>(1,54+1,70)/2*0,85</t>
  </si>
  <si>
    <t>116,97745</t>
  </si>
  <si>
    <t>151101111R00</t>
  </si>
  <si>
    <t>Odstranění pažení stěn rýh - příložné - hl. do 2 m</t>
  </si>
  <si>
    <t>161101101R00</t>
  </si>
  <si>
    <t>Svislé přemístění výkopku z hor.1-4 do 2,5 m</t>
  </si>
  <si>
    <t>(26,61310+64,33760)*0,5</t>
  </si>
  <si>
    <t>162601102R00</t>
  </si>
  <si>
    <t>Vodorovné přemístění výkopku z hor.1-4 do 5000 m</t>
  </si>
  <si>
    <t>1,1*0,432*16,9</t>
  </si>
  <si>
    <t>1,1*0,490*60,1</t>
  </si>
  <si>
    <t>162201203R00</t>
  </si>
  <si>
    <t>Vodorovné přemíst.výkopku, kolečko hor.1-4, do 10m</t>
  </si>
  <si>
    <t>1,2*2</t>
  </si>
  <si>
    <t>162201210R00</t>
  </si>
  <si>
    <t>Příplatek za dalš.10 m, kolečko, výkop. z hor.1- 4</t>
  </si>
  <si>
    <t>171201101R00</t>
  </si>
  <si>
    <t>Uložení sypaniny do násypů nezhutněných</t>
  </si>
  <si>
    <t>Uložení sypaniny do násypů nebo na skládku s rozprostřením sypaniny ve vrstvách a s hrubým urovnáním.</t>
  </si>
  <si>
    <t>POP</t>
  </si>
  <si>
    <t>174101101R00</t>
  </si>
  <si>
    <t>Zásyp jam, rýh, šachet se zhutněním</t>
  </si>
  <si>
    <t>Vlastní</t>
  </si>
  <si>
    <t>Indiv</t>
  </si>
  <si>
    <t>včetně strojního přemístění materiálu pro zásyp ze vzdálenosti do 10 m od okraje zásypu</t>
  </si>
  <si>
    <t>26,61310+64,33760</t>
  </si>
  <si>
    <t>-40,42478</t>
  </si>
  <si>
    <t>174101102R00</t>
  </si>
  <si>
    <t>Zásyp ruční se zhutněním</t>
  </si>
  <si>
    <t>175101101R00</t>
  </si>
  <si>
    <t>Obsyp potrubí bez prohození sypaniny</t>
  </si>
  <si>
    <t>((1,1*0,332)-0,0008)*16,9</t>
  </si>
  <si>
    <t>((1,1*0,390)-0,0064)*60,1</t>
  </si>
  <si>
    <t>180402111R00</t>
  </si>
  <si>
    <t>Založení trávníku parkového výsevem v rovině</t>
  </si>
  <si>
    <t>1,1*17,1</t>
  </si>
  <si>
    <t>979082219R00</t>
  </si>
  <si>
    <t>Příplatek za dopravu suti po suchu za další 1 km</t>
  </si>
  <si>
    <t>t</t>
  </si>
  <si>
    <t>0,68*5</t>
  </si>
  <si>
    <t>979081111R00</t>
  </si>
  <si>
    <t>Odvoz suti a vybouraných hmot na skládku do 1 km</t>
  </si>
  <si>
    <t>801-3</t>
  </si>
  <si>
    <t>979990103R00</t>
  </si>
  <si>
    <t>Poplatek za skládku beton do 30x30 cm</t>
  </si>
  <si>
    <t>181201101R00</t>
  </si>
  <si>
    <t>Úprava pláně v násypech v hor. 1-4, bez zhutnění</t>
  </si>
  <si>
    <t>181301101R00</t>
  </si>
  <si>
    <t>Rozprostření ornice, rovina, tl. do 10 cm do 500m2</t>
  </si>
  <si>
    <t>00572400R</t>
  </si>
  <si>
    <t>Směs travní parková I. běžná zátěž PROFI</t>
  </si>
  <si>
    <t>kg</t>
  </si>
  <si>
    <t>Specifikace</t>
  </si>
  <si>
    <t>POL3_1</t>
  </si>
  <si>
    <t>18,81*0,025*1,05</t>
  </si>
  <si>
    <t>58337304R</t>
  </si>
  <si>
    <t>Štěrkopísek frakce 0-16 B</t>
  </si>
  <si>
    <t>31,55662*1,01*1,7</t>
  </si>
  <si>
    <t>451573111R00</t>
  </si>
  <si>
    <t>Lože pod potrubí ze štěrkopísku do 63 mm</t>
  </si>
  <si>
    <t>1,1*0,1*16,9</t>
  </si>
  <si>
    <t>1,1*0,1*60,1</t>
  </si>
  <si>
    <t>631315511R00</t>
  </si>
  <si>
    <t>Mazanina betonová tl. 12 - 24 cm C 12/15</t>
  </si>
  <si>
    <t>Včetně vytvoření dilatačních spár, bez zaplnění.</t>
  </si>
  <si>
    <t>1,0*1,0*0,15</t>
  </si>
  <si>
    <t>631571010R00</t>
  </si>
  <si>
    <t>Zřízení násypu, podlahy nebo střechy, bez dodávky</t>
  </si>
  <si>
    <t>58337345R</t>
  </si>
  <si>
    <t>Štěrkopísek frakce 0-32 C</t>
  </si>
  <si>
    <t>POL3_</t>
  </si>
  <si>
    <t>1,0*1,0*0,15*1,01*1,7</t>
  </si>
  <si>
    <t>850265121R00</t>
  </si>
  <si>
    <t>Výřez nebo výsek na potrubí litinovém DN 100</t>
  </si>
  <si>
    <t>kus</t>
  </si>
  <si>
    <t>857242121R00</t>
  </si>
  <si>
    <t>Montáž tvarovek litin. jednoos.přír. výkop DN 80</t>
  </si>
  <si>
    <t>857264121R00</t>
  </si>
  <si>
    <t>Montáž tvarovek litin. odboč. přír. výkop DN 100</t>
  </si>
  <si>
    <t>871161121R00</t>
  </si>
  <si>
    <t>Montáž trubek polyetylenových ve výkopu d 32 mm</t>
  </si>
  <si>
    <t>m</t>
  </si>
  <si>
    <t>871181121R00</t>
  </si>
  <si>
    <t>Montáž trubek polyetylenových ve výkopu d 50 mm</t>
  </si>
  <si>
    <t>871241121R00</t>
  </si>
  <si>
    <t>Montáž potrubí polyetylenového ve výkopu d 90 mm</t>
  </si>
  <si>
    <t>871261121R00</t>
  </si>
  <si>
    <t>Montáž trubek polyetylenových ve výkopu d 125 mm</t>
  </si>
  <si>
    <t>877162121R00</t>
  </si>
  <si>
    <t>Přirážka za 1 spoj elektrotvarovky d 32 mm</t>
  </si>
  <si>
    <t>877212121R00</t>
  </si>
  <si>
    <t>Přirážka za 1 spoj elektrotvarovky d 63 mm</t>
  </si>
  <si>
    <t>877242121R00</t>
  </si>
  <si>
    <t>Přirážka za 1 spoj elektrotvarovky d 90 mm</t>
  </si>
  <si>
    <t>891241111R00</t>
  </si>
  <si>
    <t>Montáž vodovodních šoupátek ve výkopu DN 80</t>
  </si>
  <si>
    <t>892241111R00</t>
  </si>
  <si>
    <t>Tlaková zkouška vodovodního potrubí DN 80</t>
  </si>
  <si>
    <t>892372111R00</t>
  </si>
  <si>
    <t>Zabezpečení konců vodovod. potrubí DN 300</t>
  </si>
  <si>
    <t>úsek</t>
  </si>
  <si>
    <t>892233111R00</t>
  </si>
  <si>
    <t>Desinfekce vodovodního potrubí DN 70</t>
  </si>
  <si>
    <t>892273111R00</t>
  </si>
  <si>
    <t>Desinfekce vodovodního potrubí DN 125</t>
  </si>
  <si>
    <t>899401112R00</t>
  </si>
  <si>
    <t>Osazení poklopů litinových šoupátkových</t>
  </si>
  <si>
    <t>899713111R00</t>
  </si>
  <si>
    <t>Orientační tabulky na sloupku ocelovém, betonovém</t>
  </si>
  <si>
    <t>Včetně dodání a připevnění tabulky a osazení sloupků.</t>
  </si>
  <si>
    <t>899731113R00</t>
  </si>
  <si>
    <t>Vodič signalizační CYY 4 mm2</t>
  </si>
  <si>
    <t>POL1_9</t>
  </si>
  <si>
    <t>857243131T01</t>
  </si>
  <si>
    <t>Montáž spojek DN 100</t>
  </si>
  <si>
    <t>28613085.MR</t>
  </si>
  <si>
    <t>Elektroredukce d  63- 32 mm PE 100 ELGEF Plus</t>
  </si>
  <si>
    <t>1*1,015</t>
  </si>
  <si>
    <t>28613088.MR</t>
  </si>
  <si>
    <t>Elektroredukce d  90- 63 mm PE 100 ELGEF Plus</t>
  </si>
  <si>
    <t>2*1,015</t>
  </si>
  <si>
    <t>28613102.MR</t>
  </si>
  <si>
    <t>Elektrospojka d  32 mm SDR 11 PE 100 ELGEF Plus</t>
  </si>
  <si>
    <t>28613106.MR</t>
  </si>
  <si>
    <t>Elektrospojka d  90 mm SDR 11 PE 100 ELGEF Plus</t>
  </si>
  <si>
    <t>9*1,015</t>
  </si>
  <si>
    <t>28613126.MR</t>
  </si>
  <si>
    <t>Elektro T-kus KIT d 90 mm rovnoramenný PE100 SDR11</t>
  </si>
  <si>
    <t>286134112R</t>
  </si>
  <si>
    <t>Trubka tlaková AQUALINE RC1 PE100 32x3,0 mm PN16 návin 100 m</t>
  </si>
  <si>
    <t>19,9*1,015</t>
  </si>
  <si>
    <t>286134116R</t>
  </si>
  <si>
    <t>Trubka tlaková AQUALINE RC1 PE100 50x3,0 mm PN10 návin 100 m</t>
  </si>
  <si>
    <t>286134130R</t>
  </si>
  <si>
    <t>Trubka tlaková AQUALINE RC1 PE100 90x8,2 mm PN16 návin 100 m</t>
  </si>
  <si>
    <t>61,1*1,015</t>
  </si>
  <si>
    <t>286135219R</t>
  </si>
  <si>
    <t>Trubka kanal. AQUALINE PE100RC2 125x7,4 mm PN10 tyč 12 m</t>
  </si>
  <si>
    <t>28653322.AR</t>
  </si>
  <si>
    <t>Koleno 90° elektrosvařovací ELGEF Plus d 32 mm</t>
  </si>
  <si>
    <t>28653335.AR</t>
  </si>
  <si>
    <t>Koleno 45° elektrosvařovací ELGEF Plus d  90 mm</t>
  </si>
  <si>
    <t>5*1,015</t>
  </si>
  <si>
    <t>28653598.1T1</t>
  </si>
  <si>
    <t>Nákružek lemový d90 PE100 SDR11+příruba PN16 d90/DN80</t>
  </si>
  <si>
    <t xml:space="preserve">ks    </t>
  </si>
  <si>
    <t>6*1,015</t>
  </si>
  <si>
    <t>42227204R</t>
  </si>
  <si>
    <t>Šoupátko přírubové AVK F4, DN 80</t>
  </si>
  <si>
    <t>3*1,01</t>
  </si>
  <si>
    <t>422913305R</t>
  </si>
  <si>
    <t>Souprava zemní AVK teleskopická DN 65-80,max.1,75m</t>
  </si>
  <si>
    <t>4229136003T1</t>
  </si>
  <si>
    <t>Uliční poklop šoupátkový litinový 7.2.4</t>
  </si>
  <si>
    <t>42291510R</t>
  </si>
  <si>
    <t>Deska podkladová AVK pod poklopy 7.2.10</t>
  </si>
  <si>
    <t>4239278001T1</t>
  </si>
  <si>
    <t>Sady nerezových šroubů, matic a podložek k přír.spojům</t>
  </si>
  <si>
    <t>soubor</t>
  </si>
  <si>
    <t>54823040T1</t>
  </si>
  <si>
    <t>Orientační tabulka na sloupku</t>
  </si>
  <si>
    <t>54823050T1</t>
  </si>
  <si>
    <t>Orientační sloupek s betonovou patkou</t>
  </si>
  <si>
    <t>552599943R</t>
  </si>
  <si>
    <t>Tvarovka přír. s přír. odb. Duktus T DN 100/80</t>
  </si>
  <si>
    <t>1*1,01</t>
  </si>
  <si>
    <t>5529123020T1</t>
  </si>
  <si>
    <t>Spojka s přírubou WAGA MULTI/JOINT 3057 DN100 d104-132mm</t>
  </si>
  <si>
    <t>936311113R00</t>
  </si>
  <si>
    <t>Zabet. potrubí beton C25/30 XA2, otvor do 0,25 m2</t>
  </si>
  <si>
    <t>1,0*0,05*0,6</t>
  </si>
  <si>
    <t>2,83*0,05*0,6</t>
  </si>
  <si>
    <t>965042241RT1</t>
  </si>
  <si>
    <t>Bourání mazanin betonových tl. nad 10 cm, nad 4 m2 ručně tl. mazaniny 10 - 15 cm</t>
  </si>
  <si>
    <t>965081712R00</t>
  </si>
  <si>
    <t>Bourání dlažeb keramických tl.10 mm, pl. do 1 m2</t>
  </si>
  <si>
    <t>1,0*1,0</t>
  </si>
  <si>
    <t>965082932R00</t>
  </si>
  <si>
    <t>Odstranění násypu tl. do 20 cm, plocha do 2 m2</t>
  </si>
  <si>
    <t>971042261R00</t>
  </si>
  <si>
    <t>Vybourání otvorů zdi betonové 0,0225 m2, tl. 60 cm</t>
  </si>
  <si>
    <t>Včetně pomocného lešení o výšce podlahy do 1900 mm a pro zatížení do 1,5 kPa  (150 kg/m2).</t>
  </si>
  <si>
    <t>998276101R00</t>
  </si>
  <si>
    <t>Přesun hmot, trubní vedení plastová, otevř. výkop</t>
  </si>
  <si>
    <t>711141559RZ1</t>
  </si>
  <si>
    <t>Izolace proti vlhk. vodorovná pásy přitavením 1 vrstva - včetně dodávky Bitubitagit S 35</t>
  </si>
  <si>
    <t>711141559RZ2</t>
  </si>
  <si>
    <t>Izolace proti vlhk. vodorovná pásy přitavením 2 vrstvy - včetně dodávky Bitubitagit S 35</t>
  </si>
  <si>
    <t>0,5*0,5*2</t>
  </si>
  <si>
    <t>711140101R00</t>
  </si>
  <si>
    <t>Odstr.izolace proti vlhk.vodor. pásy přitav.,1vrst</t>
  </si>
  <si>
    <t>711786066R00</t>
  </si>
  <si>
    <t>Těsnění prostupů trub Hizot, tmelem, D do 200 mm</t>
  </si>
  <si>
    <t>23523006R1</t>
  </si>
  <si>
    <t>Dvousložková injektážní hmota - pryskyřice</t>
  </si>
  <si>
    <t>2*0,33</t>
  </si>
  <si>
    <t>998711201R00</t>
  </si>
  <si>
    <t>Přesun hmot pro izolace proti vodě, výšky do 6 m</t>
  </si>
  <si>
    <t>POL1_7</t>
  </si>
  <si>
    <t>722131934R00</t>
  </si>
  <si>
    <t>Oprava-propojení dosavadního potrubí závit. DN 32</t>
  </si>
  <si>
    <t>722131936R00</t>
  </si>
  <si>
    <t>Oprava-propojení dosavadního potrubí závit. DN 50</t>
  </si>
  <si>
    <t>722171213R00</t>
  </si>
  <si>
    <t>Potrubí z PEHD, D 32 x 3,0 mm</t>
  </si>
  <si>
    <t>Potrubí včetně tvarovek, rozebiratelných svěrných spojek a zednických výpomocí.</t>
  </si>
  <si>
    <t>Včetně pomocného lešení o výšce podlahy do 1900 mm a pro zatížení do 1,5 kPa.</t>
  </si>
  <si>
    <t>722171216R00</t>
  </si>
  <si>
    <t>Potrubí z PEHD, D 63 x 5,8 mm</t>
  </si>
  <si>
    <t>722219102R00</t>
  </si>
  <si>
    <t>Montáž armatur vodovodních přírubových DN 50</t>
  </si>
  <si>
    <t>722219104R00</t>
  </si>
  <si>
    <t>Montáž armatur vodovodních přírubových DN 80</t>
  </si>
  <si>
    <t>722229103R00</t>
  </si>
  <si>
    <t>Montáž vodovodních armatur,1závit, G 1</t>
  </si>
  <si>
    <t>722260902R00</t>
  </si>
  <si>
    <t>Zpětná montáž vodoměrů přírubových DN 50</t>
  </si>
  <si>
    <t>722260924R00</t>
  </si>
  <si>
    <t>Zpětná montáž vodoměrů závitových G 5/4</t>
  </si>
  <si>
    <t>55118022R1</t>
  </si>
  <si>
    <t>Souprava vodoměrná SEPP-AQUA-PLUS 1 Qn2,5 1"x1"  včetně spojky PE d32x1"</t>
  </si>
  <si>
    <t>55118022R2</t>
  </si>
  <si>
    <t>Souprava vodoměrná SEPP-AQUA-PLUS 1 Qn6 1 1/2"</t>
  </si>
  <si>
    <t>722130805R01</t>
  </si>
  <si>
    <t>Demontáž stávajících rozvodů vody, včetně armatur</t>
  </si>
  <si>
    <t>kompl</t>
  </si>
  <si>
    <t>722269114R01</t>
  </si>
  <si>
    <t>Montáž vodoměrné sestavy</t>
  </si>
  <si>
    <t>42200850R1</t>
  </si>
  <si>
    <t>Ovládací kolečko k šoupátkům</t>
  </si>
  <si>
    <t>42227202R</t>
  </si>
  <si>
    <t>Šoupátko přírubové AVK F4, DN 50</t>
  </si>
  <si>
    <t>42273860R</t>
  </si>
  <si>
    <t>Vložka montážní MONTY typ102, PN16 DN50,synt.nátěr</t>
  </si>
  <si>
    <t>422837810R</t>
  </si>
  <si>
    <t>Klapka zpětná AVK desková, DN 50, PN10/16</t>
  </si>
  <si>
    <t>551135444R</t>
  </si>
  <si>
    <t>Kohout kulový R254DL 1" Giacomini, páčka</t>
  </si>
  <si>
    <t>5525121011R</t>
  </si>
  <si>
    <t>Trouba přír.litin. Duktus FF DN 50 mm EWS L 150 mm</t>
  </si>
  <si>
    <t>5525121013R</t>
  </si>
  <si>
    <t>Trouba přír.litin. Duktus FF DN 50 mm EWS L 250 mm</t>
  </si>
  <si>
    <t>55259811R</t>
  </si>
  <si>
    <t>Přechod přír. Duktus FFR DN 80/ 50 EWS L 200 mm</t>
  </si>
  <si>
    <t>552599932R</t>
  </si>
  <si>
    <t>Tvarovka přír. s přír. odb. Duktus T DN 50/50</t>
  </si>
  <si>
    <t>55260043R</t>
  </si>
  <si>
    <t>Příruba zaslepovací Duktus XG DN 50 závit 1"</t>
  </si>
  <si>
    <t>998722201R00</t>
  </si>
  <si>
    <t>Přesun hmot pro vnitřní vodovod, výšky do 6 m</t>
  </si>
  <si>
    <t>771575105R00</t>
  </si>
  <si>
    <t>Montáž podlah keram.,režné hladké, tmel, 15x15 cm</t>
  </si>
  <si>
    <t>597642010R1</t>
  </si>
  <si>
    <t>Dlažba 150x150x9 mm</t>
  </si>
  <si>
    <t>998771201R00</t>
  </si>
  <si>
    <t>Přesun hmot pro podlahy z dlaždic, výšky do 6 m</t>
  </si>
  <si>
    <t>230194001R00</t>
  </si>
  <si>
    <t>Utěsnění chráničky manžetou DN 50</t>
  </si>
  <si>
    <t>230194004R00</t>
  </si>
  <si>
    <t>Utěsnění chráničky manžetou DN 125</t>
  </si>
  <si>
    <t>27344380R1</t>
  </si>
  <si>
    <t>Manžeta na chráničky EPDM 32 x 50 mm</t>
  </si>
  <si>
    <t>273443883R1</t>
  </si>
  <si>
    <t>Manžeta na chráničky EPDM 90 x 125 mm</t>
  </si>
  <si>
    <t>460490012R00</t>
  </si>
  <si>
    <t>Fólie výstražná z PVC, šířka 33 cm</t>
  </si>
  <si>
    <t>SUM</t>
  </si>
  <si>
    <t>END</t>
  </si>
  <si>
    <t>111201101R00</t>
  </si>
  <si>
    <t>Odstranění křovin a stromů o průměru do 10 cm při celkové ploše do 1 000 m2</t>
  </si>
  <si>
    <t>800-1</t>
  </si>
  <si>
    <t>s odstraněním kořenů a s případným nutným odklizením křovin a stromů na hromady na vzdálenost do 50 m nebo s naložením na dopravní prostředek, do sklonu terénu 1 : 5,</t>
  </si>
  <si>
    <t>SPI</t>
  </si>
  <si>
    <t>112101121R00</t>
  </si>
  <si>
    <t>Kácení stromů jehličnatých bez odkornění_x000D_
 o průměru přes 100 do 300 mm</t>
  </si>
  <si>
    <t>s odřezáním kmene a odvětvením, včetně případného odklizení kmene a větví na oddělené hromady na vzdálenost do 50 m nebo s naložením na dopravní prostředek,</t>
  </si>
  <si>
    <t>112201112R00</t>
  </si>
  <si>
    <t>Odstranění pařezu průměr přes 200 do 300 mm, v rovině nebo na svahu do 1:5</t>
  </si>
  <si>
    <t>823-1</t>
  </si>
  <si>
    <t>s odklizením získaného dřeva na vzdálenost do 20 m, se složením na hromady nebo s naložením na dopravní prostředek, se zasypáním jámy, doplněním zeminy, zhutněním a úpravou terénu,</t>
  </si>
  <si>
    <t>113106121R00</t>
  </si>
  <si>
    <t>Rozebrání komunikací pro pěší s jakýmkoliv ložem a výplní spár_x000D_
 z betonových nebo kameninových dlaždic nebo tvarovek</t>
  </si>
  <si>
    <t>822-1</t>
  </si>
  <si>
    <t>s přemístěním hmot na skládku na vzdálenost do 3 m nebo s naložením na dopravní prostředek</t>
  </si>
  <si>
    <t>113106231R00</t>
  </si>
  <si>
    <t>Rozebrání vozovek a ploch s jakoukoliv výplní spár _x000D_
 v jakékoliv ploše, ze zámkové dlažky, kladených do lože z kameniva</t>
  </si>
  <si>
    <t>113108410R00</t>
  </si>
  <si>
    <t>Odstranění podkladů nebo krytů živičných, v ploše jednotlivě nad 50 m2, tloušťka vrstvy 100 mm</t>
  </si>
  <si>
    <t>113152112R00</t>
  </si>
  <si>
    <t>Odstranění podkladů zpevněných ploch kamenivo drcené</t>
  </si>
  <si>
    <t>800-2</t>
  </si>
  <si>
    <t>s přemístěním na skládku na vzdálenost do 20 m nebo s naložením na dopravní prostředek,</t>
  </si>
  <si>
    <t>asfaltová komunikace : 406*0,27</t>
  </si>
  <si>
    <t>betonové dlaždice : 1,15</t>
  </si>
  <si>
    <t>113202111R00</t>
  </si>
  <si>
    <t>Vytrhání obrub z krajníků nebo obrubníků stojatých</t>
  </si>
  <si>
    <t>s vybouráním lože, s přemístěním hmot na skládku na vzdálenost do 3 m nebo naložením na dopravní prostředek</t>
  </si>
  <si>
    <t>Sejmutí ornice s přemístěním na vzdálenost do 50 m</t>
  </si>
  <si>
    <t>nebo lesní půdy, s vodorovným přemístěním na hromady v místě upotřebení nebo na dočasné či trvalé skládky se složením</t>
  </si>
  <si>
    <t>(35+31)*0,1</t>
  </si>
  <si>
    <t>122202201R00</t>
  </si>
  <si>
    <t>Odkopávky a prokopávky pro silnice v hornině 3 do 100 m3</t>
  </si>
  <si>
    <t>s přemístěním výkopku v příčných profilech na vzdálenost do 15 m nebo s naložením na dopravní prostředek.</t>
  </si>
  <si>
    <t>31*0,3</t>
  </si>
  <si>
    <t>171101103R00</t>
  </si>
  <si>
    <t>Uložení sypaniny do násypů zhutněných s uzavřením povrchu násypu z hornin soudržných s předepsanou mírou zhutnění v procentech výsledků zkoušek Proctor-Standard							_x000D_
							_x000D_
 přes 96 do 100 % PS</t>
  </si>
  <si>
    <t>s rozprostřením sypaniny ve vrstvách a s hrubým urovnáním,</t>
  </si>
  <si>
    <t>13* : 13*0,25</t>
  </si>
  <si>
    <t>Založení trávníku parkový trávník, výsevem, v rovině nebo na svahu do 1:5</t>
  </si>
  <si>
    <t>na půdě předem připravené s pokosením, naložením, odvozem odpadu do 20 km a se složením,</t>
  </si>
  <si>
    <t>181101102R00</t>
  </si>
  <si>
    <t>Úprava pláně v zářezech v hornině 1 až 4, se zhutněním</t>
  </si>
  <si>
    <t>vyrovnáním výškových rozdílů, ploch vodorovných a ploch do sklonu 1 : 5.</t>
  </si>
  <si>
    <t>146+250+13+6+1,5</t>
  </si>
  <si>
    <t>Rozprostření a urovnání ornice v rovině v souvislé ploše do 500 m2, tloušťka vrstvy do 100 mm</t>
  </si>
  <si>
    <t>s případným nutným přemístěním hromad nebo dočasných skládek na místo potřeby ze vzdálenosti do 30 m, v rovině nebo ve svahu do 1 : 5,</t>
  </si>
  <si>
    <t>199000002R00</t>
  </si>
  <si>
    <t>Poplatky za skládku horniny 1- 4</t>
  </si>
  <si>
    <t>Přesazení křovin do 20 m vč. následné zahradnické péče</t>
  </si>
  <si>
    <t>Nakládání, odvoz a kompletní likvidace pokácených stromů a křovin včetně pařezů</t>
  </si>
  <si>
    <t>03</t>
  </si>
  <si>
    <t>Nakládání a vodorovné přemístění výkopku z hor.1-4 na skládku - vzdálenost dle nabídky dodavatele</t>
  </si>
  <si>
    <t>9,3-3,25</t>
  </si>
  <si>
    <t>00572472R</t>
  </si>
  <si>
    <t>směs travní luční, dlouhodobá</t>
  </si>
  <si>
    <t>SPCM</t>
  </si>
  <si>
    <t>57*0,04</t>
  </si>
  <si>
    <t>338920021R00</t>
  </si>
  <si>
    <t>Osazení betonových palisád šířka do 20 cm, délka do 60 cm</t>
  </si>
  <si>
    <t>338920022R00</t>
  </si>
  <si>
    <t>Osazení betonových palisád šířka do 20 cm, délka do 90 cm</t>
  </si>
  <si>
    <t>04</t>
  </si>
  <si>
    <t>Palisáda betonová přírodní 18x12x80 cm</t>
  </si>
  <si>
    <t>05</t>
  </si>
  <si>
    <t>Palisáda betonová přírodní 18x12x40 cm</t>
  </si>
  <si>
    <t>06</t>
  </si>
  <si>
    <t>Palisáda betonová přírodní 18x12x60 cm</t>
  </si>
  <si>
    <t>564871111RT2</t>
  </si>
  <si>
    <t>Podklad ze štěrkodrti s rozprostřením a zhutněním frakce 0-32 mm, tloušťka po zhutnění 250 mm</t>
  </si>
  <si>
    <t>146+250+13</t>
  </si>
  <si>
    <t>596215040R00</t>
  </si>
  <si>
    <t>Kladení zámkové dlažby do drtě tloušťka dlažby 80 mm, tloušťka lože 40 mm</t>
  </si>
  <si>
    <t>s provedením lože z kameniva drceného, s vyplněním spár, s dvojitým hutněním a se smetením přebytečného materiálu na krajnici. S dodáním hmot pro lože a výplň spár.</t>
  </si>
  <si>
    <t>Icka - dodávka materiálu investor : 146</t>
  </si>
  <si>
    <t>parketa šedá : 250</t>
  </si>
  <si>
    <t>parketa písková : 13</t>
  </si>
  <si>
    <t>přeskládání Iček : 6</t>
  </si>
  <si>
    <t>07</t>
  </si>
  <si>
    <t>Dovoz dlažby (Iček) ze skladu investora - dlažba je na paletách, vzdálenost 2 km</t>
  </si>
  <si>
    <t xml:space="preserve">m2    </t>
  </si>
  <si>
    <t>592451170R</t>
  </si>
  <si>
    <t>dlažba betonová dvouvrstvá; obdélník; šedá; l = 200 mm; š = 100 mm; tl. 80,0 mm</t>
  </si>
  <si>
    <t>250*1,1</t>
  </si>
  <si>
    <t>59245266R</t>
  </si>
  <si>
    <t>dlažba betonová dvouvrstvá; obdélník; červená; l = 200 mm; š = 100 mm; tl. 80,0 mm</t>
  </si>
  <si>
    <t>13*1,1</t>
  </si>
  <si>
    <t>08</t>
  </si>
  <si>
    <t>D+M betonového liniového žlabu s litinovou mříží D400 vč. napojení na kanalizaci, dle PD</t>
  </si>
  <si>
    <t xml:space="preserve">m     </t>
  </si>
  <si>
    <t>917862111R00</t>
  </si>
  <si>
    <t>Osazení silničního nebo chodníkového obrubníku stojatého, s boční opěrou z betonu prostého, do lože z betonu prostého C 12/15</t>
  </si>
  <si>
    <t>S dodáním hmot pro lože tl. 80-100 mm.</t>
  </si>
  <si>
    <t>přechodové : 1</t>
  </si>
  <si>
    <t>nájezdové : 45</t>
  </si>
  <si>
    <t>chodníkový : 16+4</t>
  </si>
  <si>
    <t>parkový : 8</t>
  </si>
  <si>
    <t>917762111RT7</t>
  </si>
  <si>
    <t>Osazení silničního nebo chodníkového obrubníku včetně dodávky betonovéího obrubníku_x000D_
 rozměru 1000/150/250 mm, ležatého, s boční opěrou z betonu prostého, do lože z betonu prostého C 12/15</t>
  </si>
  <si>
    <t>09</t>
  </si>
  <si>
    <t>Rekonstrukce stávajícího betonového zaústění svodu</t>
  </si>
  <si>
    <t>59217003R</t>
  </si>
  <si>
    <t>obrubník parkový materiál beton; l = 1000,0 mm; š = 80,0 mm; h = 250,0 mm; barva přírodní</t>
  </si>
  <si>
    <t>59217421R</t>
  </si>
  <si>
    <t>obrubník chodníkový materiál beton; l = 1000,0 mm; š = 100,0 mm; h = 250,0 mm; barva šedá</t>
  </si>
  <si>
    <t>16+4</t>
  </si>
  <si>
    <t>59217480R</t>
  </si>
  <si>
    <t>obrubník silniční přechodový levý; materiál beton; l = 1000,0 mm; š = 150,0 mm; výškový rozsah h = 150 až 250 mm; barva šedá</t>
  </si>
  <si>
    <t>59217490R</t>
  </si>
  <si>
    <t>obrubník silniční nájezdový; materiál beton; l = 1000,0 mm; š = 150,0 mm; h = 150,0 mm; barva šedá</t>
  </si>
  <si>
    <t>979054441R00</t>
  </si>
  <si>
    <t xml:space="preserve">Očištění vybouraných obrubníků, dlaždic dlaždic, desek nebo tvarovek s původním vyplněním spár kamenivem těženým </t>
  </si>
  <si>
    <t>krajníků, desek nebo panelů od spojovacího materiálu s odklizením a uložením očištěných hmot a spojovacího materiálu na skládku na vzdálenost do 10 m</t>
  </si>
  <si>
    <t>6</t>
  </si>
  <si>
    <t>10</t>
  </si>
  <si>
    <t>Odstranění, odvoz a likvidace ocelového sloupku dle PD</t>
  </si>
  <si>
    <t>11</t>
  </si>
  <si>
    <t>Odstranění, odvoz a likvidace ocelové nájezdové rampy včetně základů a zábradlí dle PD</t>
  </si>
  <si>
    <t>12</t>
  </si>
  <si>
    <t>Odstranění, odvoz a likvidace bet. schodů s nášlapy z žulové dlažby dle PD</t>
  </si>
  <si>
    <t>13</t>
  </si>
  <si>
    <t>Vybourání, odvoz a likvidace uliční vpusti</t>
  </si>
  <si>
    <t>998223011R00</t>
  </si>
  <si>
    <t>Přesun hmot pozemních komunikací, kryt dlážděný jakékoliv délky objektu</t>
  </si>
  <si>
    <t>Přesun hmot</t>
  </si>
  <si>
    <t>POL7_</t>
  </si>
  <si>
    <t>vodorovně do 200 m</t>
  </si>
  <si>
    <t>14</t>
  </si>
  <si>
    <t>D+M ocelového žárově zinkovaného zábradlí dle PD</t>
  </si>
  <si>
    <t>15</t>
  </si>
  <si>
    <t>Doplnění dlažby z leštěných žulových desek, vč. dodávky desek</t>
  </si>
  <si>
    <t>Vodorovná doprava suti po suchu příplatek k ceně za každý další i započatý 1 km přes 1 km</t>
  </si>
  <si>
    <t>250,871*5</t>
  </si>
  <si>
    <t>89,32+144,001+17,55</t>
  </si>
  <si>
    <t>979990001R00</t>
  </si>
  <si>
    <t>Poplatek za skládku stavební suti</t>
  </si>
  <si>
    <t>RTS 20/ I</t>
  </si>
  <si>
    <t>podkladní kamenivo : 144,001</t>
  </si>
  <si>
    <t>obrubníky včetně lože : 17,55</t>
  </si>
  <si>
    <t>979990112R00</t>
  </si>
  <si>
    <t>Poplatek za skládku obalovaný asfalt , skupina 17 09 04 z Katalogu odpadů</t>
  </si>
  <si>
    <t>005211030R1</t>
  </si>
  <si>
    <t>Dočasná dopravní opatření  včetně projektu dopravního značení a schválení</t>
  </si>
  <si>
    <t>Soubor</t>
  </si>
  <si>
    <t>VRN</t>
  </si>
  <si>
    <t>POL99_8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</si>
  <si>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</si>
  <si>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005301010RT</t>
  </si>
  <si>
    <t>Pitná voda z veřejné sítě</t>
  </si>
  <si>
    <t xml:space="preserve">m3    </t>
  </si>
  <si>
    <t>005301012T</t>
  </si>
  <si>
    <t>Krácený rozbor pitné vody</t>
  </si>
  <si>
    <t>005301020RT</t>
  </si>
  <si>
    <t>Práce spojené s napojením na stávající vodovod</t>
  </si>
  <si>
    <t>005301030RT</t>
  </si>
  <si>
    <t>Vypuštění, odvzdušnění, odkalení vodovodu</t>
  </si>
  <si>
    <t>005331010T</t>
  </si>
  <si>
    <t>Ověření funkce signalizačního vodiče, včetně protokolu</t>
  </si>
  <si>
    <t>005241010R</t>
  </si>
  <si>
    <t xml:space="preserve">Dokumentace skutečného provedení </t>
  </si>
  <si>
    <t>· v případě liniových staveb elaborát pro uložení věcných břemen.</t>
  </si>
  <si>
    <t>Dokumentace skutečného provedení bude zhotovitelem předána objednateli v dohodnutém počtu  paré a bude předána objednateli před vydáním protokolu o evidenci prací nebo před vydáním potvrzení o předání díla. Současně bude objednateli předána v jednom vyhotovení v digitální formě.</t>
  </si>
  <si>
    <t>005111020R</t>
  </si>
  <si>
    <t>Vytyčení stavby</t>
  </si>
  <si>
    <t>Vyhotovení protokolu o vytyčení stavby se seznamem souřadnic vytyčených bodů a jejich polohopisnými (S-JTSK) a výškopisnými (Bpv) hodnotami.</t>
  </si>
  <si>
    <t>005121010R</t>
  </si>
  <si>
    <t>Vybudování zařízení staveniště</t>
  </si>
  <si>
    <t>Položka zahrnuje i náklady na zabezpečení staveniště, dále</t>
  </si>
  <si>
    <t>Zhotovitel nacení položku na základě svého POV.</t>
  </si>
  <si>
    <t>005121020R</t>
  </si>
  <si>
    <t xml:space="preserve">Provoz zařízení staveniště </t>
  </si>
  <si>
    <t>Náklady na vybavení objektů zařízení staveniště ,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</si>
  <si>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</si>
  <si>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</si>
  <si>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</si>
  <si>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005111021R</t>
  </si>
  <si>
    <t>Vytyčení inženýrských sítí</t>
  </si>
  <si>
    <t>Zaměření a vytýčení stávajících inženýrských sítí v místě stavby z hlediska jejich ochrany při provádění stavby.</t>
  </si>
  <si>
    <t>Vyhotovení a předání zaměření skutečného provedení stavby do digitální mapy města NMNM, dle platné vyhlášky města</t>
  </si>
  <si>
    <t>soub.</t>
  </si>
  <si>
    <t>Náklady na vyhotovení dokumentace skutečného provedení stavby a její předání objednateli v požadované formě a požadovaném počtu.		Dokumentace skutečného provedení bude minimálně obsahovat kompletní výkresy skutečného provedení a kompletní seznam použitých materiálů. Dokumentace skutečného provedení bude zahrnovat kromě výše uvedeného tyto následující části:</t>
  </si>
  <si>
    <t>· projektovou dokumentaci se zakreslením všech změn odsouhlasených správcem stavby</t>
  </si>
  <si>
    <t>·dokumentaci od příslušných předepsaných zkoušek</t>
  </si>
  <si>
    <t>Koncept dokumentace skutečného provedení  bude předložen objednateli k odsouhlasení.</t>
  </si>
  <si>
    <t>Geodetické zaměření rohů stavby, stabilizace bodů a sestavení laviček.</t>
  </si>
  <si>
    <t>Náklady spojené s případným vypracováním pNáklady spojené se zřízením přípojek energií k objektům zařízení staveniště, vybudování případných měřících odběrných míst a zařízení, případná příprava území pro objekty zařízení staveniště a vlastní vybudování objektů zařízení staveniště.</t>
  </si>
  <si>
    <t>-vnitrostaveništní komunikace, mosty do 5 m délky</t>
  </si>
  <si>
    <t>-zábory, vyřízení povolení pro zábory			-venkovní osvětlení staveniště, výkopů, manipulačních skladových ploch</t>
  </si>
  <si>
    <t>-revizní zprávy zařízení staveniště</t>
  </si>
  <si>
    <t>-čistící zóny u výjezdů ze staveniště</t>
  </si>
  <si>
    <t>-součástí je i projednání povolení</t>
  </si>
</sst>
</file>

<file path=xl/styles.xml><?xml version="1.0" encoding="utf-8"?>
<styleSheet xmlns="http://schemas.openxmlformats.org/spreadsheetml/2006/main">
  <numFmts count="1">
    <numFmt numFmtId="164" formatCode="#,##0.00000"/>
  </numFmts>
  <fonts count="2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7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7" xfId="0" applyBorder="1" applyAlignment="1">
      <alignment horizontal="left" vertical="center" indent="1"/>
    </xf>
    <xf numFmtId="0" fontId="8" fillId="0" borderId="8" xfId="0" applyFont="1" applyBorder="1" applyAlignment="1">
      <alignment vertical="center"/>
    </xf>
    <xf numFmtId="0" fontId="0" fillId="0" borderId="9" xfId="0" applyBorder="1"/>
    <xf numFmtId="0" fontId="0" fillId="0" borderId="7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9" xfId="0" applyNumberFormat="1" applyBorder="1" applyAlignment="1">
      <alignment horizontal="left" vertical="center"/>
    </xf>
    <xf numFmtId="0" fontId="0" fillId="0" borderId="10" xfId="0" applyBorder="1" applyAlignment="1">
      <alignment horizontal="left" vertical="center" indent="1"/>
    </xf>
    <xf numFmtId="0" fontId="0" fillId="0" borderId="8" xfId="0" applyBorder="1" applyAlignment="1">
      <alignment horizontal="left" vertical="center" indent="1"/>
    </xf>
    <xf numFmtId="49" fontId="0" fillId="0" borderId="11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0" xfId="0" applyBorder="1" applyAlignment="1">
      <alignment horizontal="left" indent="1"/>
    </xf>
    <xf numFmtId="0" fontId="0" fillId="0" borderId="12" xfId="0" applyBorder="1" applyAlignment="1">
      <alignment horizontal="left" vertical="top" indent="1"/>
    </xf>
    <xf numFmtId="0" fontId="8" fillId="0" borderId="13" xfId="0" applyFont="1" applyBorder="1" applyAlignment="1">
      <alignment vertical="center"/>
    </xf>
    <xf numFmtId="0" fontId="0" fillId="0" borderId="13" xfId="0" applyBorder="1" applyAlignment="1">
      <alignment horizontal="right" vertical="center"/>
    </xf>
    <xf numFmtId="0" fontId="0" fillId="0" borderId="14" xfId="0" applyBorder="1"/>
    <xf numFmtId="0" fontId="0" fillId="0" borderId="15" xfId="0" applyBorder="1"/>
    <xf numFmtId="0" fontId="8" fillId="0" borderId="10" xfId="0" applyFont="1" applyBorder="1" applyAlignment="1">
      <alignment horizontal="left" vertical="center" indent="1"/>
    </xf>
    <xf numFmtId="49" fontId="0" fillId="0" borderId="8" xfId="0" applyNumberFormat="1" applyBorder="1" applyAlignment="1">
      <alignment vertical="center"/>
    </xf>
    <xf numFmtId="0" fontId="0" fillId="0" borderId="16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3" xfId="0" applyBorder="1" applyAlignment="1">
      <alignment vertical="top" wrapText="1"/>
    </xf>
    <xf numFmtId="0" fontId="8" fillId="0" borderId="13" xfId="0" applyFont="1" applyBorder="1" applyAlignment="1">
      <alignment horizontal="left" vertical="top" wrapText="1"/>
    </xf>
    <xf numFmtId="0" fontId="8" fillId="0" borderId="13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8" xfId="0" applyBorder="1" applyAlignment="1">
      <alignment horizontal="left" vertical="center" wrapText="1"/>
    </xf>
    <xf numFmtId="0" fontId="0" fillId="0" borderId="8" xfId="0" applyBorder="1" applyAlignment="1">
      <alignment wrapText="1"/>
    </xf>
    <xf numFmtId="0" fontId="8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wrapText="1"/>
    </xf>
    <xf numFmtId="1" fontId="8" fillId="0" borderId="8" xfId="0" applyNumberFormat="1" applyFont="1" applyBorder="1" applyAlignment="1">
      <alignment horizontal="right" vertical="center" wrapText="1"/>
    </xf>
    <xf numFmtId="1" fontId="8" fillId="0" borderId="17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8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7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3" fontId="0" fillId="0" borderId="0" xfId="0" applyNumberFormat="1"/>
    <xf numFmtId="4" fontId="0" fillId="0" borderId="23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17" xfId="0" applyNumberFormat="1" applyFont="1" applyFill="1" applyBorder="1" applyAlignment="1">
      <alignment vertical="center"/>
    </xf>
    <xf numFmtId="4" fontId="7" fillId="5" borderId="8" xfId="0" applyNumberFormat="1" applyFont="1" applyFill="1" applyBorder="1" applyAlignment="1">
      <alignment vertical="center" wrapText="1"/>
    </xf>
    <xf numFmtId="4" fontId="10" fillId="5" borderId="16" xfId="0" applyNumberFormat="1" applyFont="1" applyFill="1" applyBorder="1" applyAlignment="1">
      <alignment horizontal="center" vertical="center" wrapText="1" shrinkToFit="1"/>
    </xf>
    <xf numFmtId="4" fontId="7" fillId="5" borderId="16" xfId="0" applyNumberFormat="1" applyFont="1" applyFill="1" applyBorder="1" applyAlignment="1">
      <alignment horizontal="center" vertical="center" wrapText="1" shrinkToFit="1"/>
    </xf>
    <xf numFmtId="3" fontId="7" fillId="5" borderId="16" xfId="0" applyNumberFormat="1" applyFont="1" applyFill="1" applyBorder="1" applyAlignment="1">
      <alignment horizontal="center" vertical="center" wrapText="1"/>
    </xf>
    <xf numFmtId="4" fontId="0" fillId="0" borderId="17" xfId="0" applyNumberFormat="1" applyBorder="1" applyAlignment="1">
      <alignment vertical="center"/>
    </xf>
    <xf numFmtId="4" fontId="3" fillId="0" borderId="16" xfId="0" applyNumberFormat="1" applyFont="1" applyBorder="1" applyAlignment="1">
      <alignment horizontal="right" vertical="center" wrapText="1" shrinkToFit="1"/>
    </xf>
    <xf numFmtId="4" fontId="3" fillId="0" borderId="16" xfId="0" applyNumberFormat="1" applyFont="1" applyBorder="1" applyAlignment="1">
      <alignment horizontal="right" vertical="center" shrinkToFit="1"/>
    </xf>
    <xf numFmtId="4" fontId="0" fillId="0" borderId="16" xfId="0" applyNumberFormat="1" applyBorder="1" applyAlignment="1">
      <alignment vertical="center" shrinkToFit="1"/>
    </xf>
    <xf numFmtId="3" fontId="0" fillId="0" borderId="16" xfId="0" applyNumberFormat="1" applyBorder="1" applyAlignment="1">
      <alignment vertical="center"/>
    </xf>
    <xf numFmtId="4" fontId="8" fillId="0" borderId="17" xfId="0" applyNumberFormat="1" applyFont="1" applyBorder="1" applyAlignment="1">
      <alignment vertical="center"/>
    </xf>
    <xf numFmtId="4" fontId="8" fillId="0" borderId="16" xfId="0" applyNumberFormat="1" applyFont="1" applyBorder="1" applyAlignment="1">
      <alignment vertical="center" wrapText="1" shrinkToFit="1"/>
    </xf>
    <xf numFmtId="4" fontId="8" fillId="0" borderId="16" xfId="0" applyNumberFormat="1" applyFont="1" applyBorder="1" applyAlignment="1">
      <alignment vertical="center" shrinkToFit="1"/>
    </xf>
    <xf numFmtId="3" fontId="8" fillId="0" borderId="16" xfId="0" applyNumberFormat="1" applyFont="1" applyBorder="1" applyAlignment="1">
      <alignment vertical="center"/>
    </xf>
    <xf numFmtId="4" fontId="0" fillId="0" borderId="17" xfId="0" applyNumberFormat="1" applyBorder="1" applyAlignment="1">
      <alignment horizontal="left" vertical="center"/>
    </xf>
    <xf numFmtId="4" fontId="0" fillId="0" borderId="16" xfId="0" applyNumberFormat="1" applyBorder="1" applyAlignment="1">
      <alignment vertical="center" wrapText="1" shrinkToFit="1"/>
    </xf>
    <xf numFmtId="4" fontId="0" fillId="3" borderId="16" xfId="0" applyNumberFormat="1" applyFill="1" applyBorder="1" applyAlignment="1">
      <alignment vertical="center" wrapText="1" shrinkToFit="1"/>
    </xf>
    <xf numFmtId="4" fontId="0" fillId="3" borderId="16" xfId="0" applyNumberFormat="1" applyFill="1" applyBorder="1" applyAlignment="1">
      <alignment vertical="center" shrinkToFit="1"/>
    </xf>
    <xf numFmtId="3" fontId="0" fillId="3" borderId="16" xfId="0" applyNumberFormat="1" applyFill="1" applyBorder="1" applyAlignment="1">
      <alignment vertical="center"/>
    </xf>
    <xf numFmtId="0" fontId="4" fillId="3" borderId="24" xfId="0" applyFont="1" applyFill="1" applyBorder="1" applyAlignment="1">
      <alignment horizontal="left" vertical="center" indent="1"/>
    </xf>
    <xf numFmtId="0" fontId="5" fillId="3" borderId="25" xfId="0" applyFont="1" applyFill="1" applyBorder="1" applyAlignment="1">
      <alignment horizontal="left" vertical="center" wrapText="1"/>
    </xf>
    <xf numFmtId="0" fontId="0" fillId="3" borderId="25" xfId="0" applyFill="1" applyBorder="1" applyAlignment="1">
      <alignment horizontal="left" vertical="center" wrapText="1"/>
    </xf>
    <xf numFmtId="4" fontId="4" fillId="3" borderId="25" xfId="0" applyNumberFormat="1" applyFon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0" fillId="3" borderId="25" xfId="0" applyFill="1" applyBorder="1" applyAlignment="1">
      <alignment wrapText="1"/>
    </xf>
    <xf numFmtId="0" fontId="0" fillId="3" borderId="25" xfId="0" applyFill="1" applyBorder="1"/>
    <xf numFmtId="49" fontId="8" fillId="3" borderId="26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3" xfId="0" applyFont="1" applyBorder="1" applyAlignment="1">
      <alignment horizontal="center" vertical="center" wrapText="1"/>
    </xf>
    <xf numFmtId="0" fontId="7" fillId="0" borderId="23" xfId="0" applyFont="1" applyBorder="1" applyAlignment="1">
      <alignment vertical="center"/>
    </xf>
    <xf numFmtId="0" fontId="7" fillId="0" borderId="23" xfId="0" applyFont="1" applyBorder="1"/>
    <xf numFmtId="0" fontId="16" fillId="5" borderId="17" xfId="0" applyFont="1" applyFill="1" applyBorder="1" applyAlignment="1">
      <alignment horizontal="center" vertical="center" wrapText="1"/>
    </xf>
    <xf numFmtId="0" fontId="16" fillId="5" borderId="8" xfId="0" applyFont="1" applyFill="1" applyBorder="1" applyAlignment="1">
      <alignment horizontal="center" vertical="center" wrapText="1"/>
    </xf>
    <xf numFmtId="0" fontId="16" fillId="5" borderId="16" xfId="0" applyFont="1" applyFill="1" applyBorder="1" applyAlignment="1">
      <alignment horizontal="center" vertical="center" wrapText="1"/>
    </xf>
    <xf numFmtId="49" fontId="7" fillId="0" borderId="17" xfId="0" applyNumberFormat="1" applyFont="1" applyBorder="1" applyAlignment="1">
      <alignment vertical="center"/>
    </xf>
    <xf numFmtId="0" fontId="7" fillId="3" borderId="17" xfId="0" applyFont="1" applyFill="1" applyBorder="1" applyAlignment="1">
      <alignment vertical="center"/>
    </xf>
    <xf numFmtId="0" fontId="7" fillId="3" borderId="17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vertical="center" wrapText="1"/>
    </xf>
    <xf numFmtId="3" fontId="7" fillId="0" borderId="16" xfId="0" applyNumberFormat="1" applyFont="1" applyBorder="1" applyAlignment="1">
      <alignment vertical="center"/>
    </xf>
    <xf numFmtId="3" fontId="7" fillId="3" borderId="16" xfId="0" applyNumberFormat="1" applyFont="1" applyFill="1" applyBorder="1" applyAlignment="1">
      <alignment vertical="center"/>
    </xf>
    <xf numFmtId="4" fontId="7" fillId="0" borderId="16" xfId="0" applyNumberFormat="1" applyFont="1" applyBorder="1" applyAlignment="1">
      <alignment horizontal="center" vertical="center"/>
    </xf>
    <xf numFmtId="4" fontId="7" fillId="0" borderId="16" xfId="0" applyNumberFormat="1" applyFont="1" applyBorder="1" applyAlignment="1">
      <alignment vertical="center"/>
    </xf>
    <xf numFmtId="4" fontId="7" fillId="3" borderId="16" xfId="0" applyNumberFormat="1" applyFont="1" applyFill="1" applyBorder="1" applyAlignment="1">
      <alignment horizontal="center" vertical="center"/>
    </xf>
    <xf numFmtId="4" fontId="7" fillId="3" borderId="1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5" fillId="0" borderId="16" xfId="0" applyFont="1" applyBorder="1" applyAlignment="1">
      <alignment vertical="center"/>
    </xf>
    <xf numFmtId="0" fontId="15" fillId="3" borderId="16" xfId="0" applyFont="1" applyFill="1" applyBorder="1" applyAlignment="1">
      <alignment vertical="center"/>
    </xf>
    <xf numFmtId="49" fontId="0" fillId="3" borderId="8" xfId="0" applyNumberFormat="1" applyFill="1" applyBorder="1" applyAlignment="1">
      <alignment vertical="center"/>
    </xf>
    <xf numFmtId="0" fontId="0" fillId="5" borderId="16" xfId="0" applyFill="1" applyBorder="1"/>
    <xf numFmtId="0" fontId="0" fillId="5" borderId="16" xfId="0" applyFill="1" applyBorder="1" applyAlignment="1">
      <alignment horizontal="center"/>
    </xf>
    <xf numFmtId="49" fontId="0" fillId="5" borderId="16" xfId="0" applyNumberFormat="1" applyFill="1" applyBorder="1"/>
    <xf numFmtId="0" fontId="0" fillId="5" borderId="16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7" xfId="0" applyFont="1" applyFill="1" applyBorder="1" applyAlignment="1">
      <alignment vertical="top"/>
    </xf>
    <xf numFmtId="49" fontId="8" fillId="3" borderId="8" xfId="0" applyNumberFormat="1" applyFont="1" applyFill="1" applyBorder="1" applyAlignment="1">
      <alignment vertical="top"/>
    </xf>
    <xf numFmtId="0" fontId="8" fillId="3" borderId="8" xfId="0" applyFont="1" applyFill="1" applyBorder="1" applyAlignment="1">
      <alignment horizontal="center" vertical="top"/>
    </xf>
    <xf numFmtId="0" fontId="8" fillId="3" borderId="8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8" xfId="0" applyFont="1" applyFill="1" applyBorder="1" applyAlignment="1">
      <alignment horizontal="center" vertical="top" shrinkToFit="1"/>
    </xf>
    <xf numFmtId="164" fontId="8" fillId="3" borderId="8" xfId="0" applyNumberFormat="1" applyFont="1" applyFill="1" applyBorder="1" applyAlignment="1">
      <alignment vertical="top" shrinkToFit="1"/>
    </xf>
    <xf numFmtId="4" fontId="8" fillId="3" borderId="8" xfId="0" applyNumberFormat="1" applyFont="1" applyFill="1" applyBorder="1" applyAlignment="1">
      <alignment vertical="top" shrinkToFit="1"/>
    </xf>
    <xf numFmtId="4" fontId="8" fillId="3" borderId="19" xfId="0" applyNumberFormat="1" applyFont="1" applyFill="1" applyBorder="1" applyAlignment="1">
      <alignment vertical="top" shrinkToFit="1"/>
    </xf>
    <xf numFmtId="0" fontId="17" fillId="0" borderId="27" xfId="0" applyFont="1" applyBorder="1" applyAlignment="1">
      <alignment vertical="top"/>
    </xf>
    <xf numFmtId="49" fontId="17" fillId="0" borderId="28" xfId="0" applyNumberFormat="1" applyFont="1" applyBorder="1" applyAlignment="1">
      <alignment vertical="top"/>
    </xf>
    <xf numFmtId="0" fontId="17" fillId="0" borderId="28" xfId="0" applyFont="1" applyBorder="1" applyAlignment="1">
      <alignment horizontal="center" vertical="top" shrinkToFit="1"/>
    </xf>
    <xf numFmtId="164" fontId="17" fillId="0" borderId="28" xfId="0" applyNumberFormat="1" applyFont="1" applyBorder="1" applyAlignment="1">
      <alignment vertical="top" shrinkToFit="1"/>
    </xf>
    <xf numFmtId="4" fontId="17" fillId="4" borderId="28" xfId="0" applyNumberFormat="1" applyFont="1" applyFill="1" applyBorder="1" applyAlignment="1" applyProtection="1">
      <alignment vertical="top" shrinkToFit="1"/>
      <protection locked="0"/>
    </xf>
    <xf numFmtId="4" fontId="17" fillId="0" borderId="28" xfId="0" applyNumberFormat="1" applyFont="1" applyBorder="1" applyAlignment="1">
      <alignment vertical="top" shrinkToFit="1"/>
    </xf>
    <xf numFmtId="4" fontId="17" fillId="0" borderId="29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4" fontId="8" fillId="3" borderId="19" xfId="0" applyNumberFormat="1" applyFont="1" applyFill="1" applyBorder="1" applyAlignment="1">
      <alignment vertical="top"/>
    </xf>
    <xf numFmtId="49" fontId="8" fillId="3" borderId="8" xfId="0" applyNumberFormat="1" applyFont="1" applyFill="1" applyBorder="1" applyAlignment="1">
      <alignment horizontal="left" vertical="top" wrapText="1"/>
    </xf>
    <xf numFmtId="49" fontId="17" fillId="0" borderId="28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17" xfId="0" applyNumberFormat="1" applyFont="1" applyBorder="1" applyAlignment="1">
      <alignment vertical="center" wrapText="1"/>
    </xf>
    <xf numFmtId="49" fontId="7" fillId="0" borderId="8" xfId="0" applyNumberFormat="1" applyFont="1" applyBorder="1" applyAlignment="1">
      <alignment vertical="center" wrapText="1"/>
    </xf>
    <xf numFmtId="4" fontId="0" fillId="3" borderId="17" xfId="0" applyNumberFormat="1" applyFill="1" applyBorder="1" applyAlignment="1">
      <alignment vertical="center"/>
    </xf>
    <xf numFmtId="4" fontId="0" fillId="3" borderId="8" xfId="0" applyNumberFormat="1" applyFill="1" applyBorder="1" applyAlignment="1">
      <alignment vertical="center"/>
    </xf>
    <xf numFmtId="4" fontId="0" fillId="3" borderId="19" xfId="0" applyNumberFormat="1" applyFill="1" applyBorder="1" applyAlignment="1">
      <alignment vertical="center"/>
    </xf>
    <xf numFmtId="4" fontId="8" fillId="0" borderId="8" xfId="0" applyNumberFormat="1" applyFont="1" applyBorder="1" applyAlignment="1">
      <alignment vertical="center" wrapText="1"/>
    </xf>
    <xf numFmtId="4" fontId="0" fillId="0" borderId="8" xfId="0" applyNumberFormat="1" applyBorder="1" applyAlignment="1">
      <alignment vertical="center" wrapText="1"/>
    </xf>
    <xf numFmtId="0" fontId="8" fillId="4" borderId="13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9" xfId="0" applyBorder="1" applyAlignment="1">
      <alignment horizontal="right" indent="1"/>
    </xf>
    <xf numFmtId="4" fontId="13" fillId="0" borderId="17" xfId="0" applyNumberFormat="1" applyFont="1" applyBorder="1" applyAlignment="1">
      <alignment horizontal="right" vertical="center" indent="1"/>
    </xf>
    <xf numFmtId="4" fontId="13" fillId="0" borderId="11" xfId="0" applyNumberFormat="1" applyFont="1" applyBorder="1" applyAlignment="1">
      <alignment horizontal="right" vertical="center" indent="1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3" xfId="0" applyNumberFormat="1" applyFont="1" applyBorder="1" applyAlignment="1">
      <alignment horizontal="right" vertical="center"/>
    </xf>
    <xf numFmtId="4" fontId="13" fillId="0" borderId="19" xfId="0" applyNumberFormat="1" applyFont="1" applyBorder="1" applyAlignment="1">
      <alignment horizontal="right" vertical="center" indent="1"/>
    </xf>
    <xf numFmtId="49" fontId="6" fillId="3" borderId="13" xfId="0" applyNumberFormat="1" applyFont="1" applyFill="1" applyBorder="1" applyAlignment="1">
      <alignment horizontal="left" vertical="center" wrapText="1"/>
    </xf>
    <xf numFmtId="0" fontId="0" fillId="3" borderId="13" xfId="0" applyFill="1" applyBorder="1" applyAlignment="1">
      <alignment wrapText="1"/>
    </xf>
    <xf numFmtId="0" fontId="0" fillId="3" borderId="14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9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3" xfId="0" applyFont="1" applyBorder="1" applyAlignment="1">
      <alignment horizontal="left" vertical="center" wrapText="1"/>
    </xf>
    <xf numFmtId="0" fontId="0" fillId="0" borderId="13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4" fontId="11" fillId="0" borderId="17" xfId="0" applyNumberFormat="1" applyFont="1" applyBorder="1" applyAlignment="1">
      <alignment vertical="center"/>
    </xf>
    <xf numFmtId="4" fontId="11" fillId="0" borderId="8" xfId="0" applyNumberFormat="1" applyFont="1" applyBorder="1" applyAlignment="1">
      <alignment vertical="center"/>
    </xf>
    <xf numFmtId="2" fontId="12" fillId="3" borderId="25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1" fillId="0" borderId="17" xfId="0" applyNumberFormat="1" applyFont="1" applyBorder="1" applyAlignment="1">
      <alignment horizontal="right" vertical="center" indent="1"/>
    </xf>
    <xf numFmtId="4" fontId="11" fillId="0" borderId="19" xfId="0" applyNumberFormat="1" applyFont="1" applyBorder="1" applyAlignment="1">
      <alignment horizontal="right" vertical="center" indent="1"/>
    </xf>
    <xf numFmtId="0" fontId="0" fillId="0" borderId="13" xfId="0" applyBorder="1" applyAlignment="1">
      <alignment horizontal="center" wrapText="1"/>
    </xf>
    <xf numFmtId="4" fontId="11" fillId="0" borderId="17" xfId="0" applyNumberFormat="1" applyFont="1" applyBorder="1" applyAlignment="1">
      <alignment horizontal="right" vertical="center"/>
    </xf>
    <xf numFmtId="4" fontId="11" fillId="0" borderId="8" xfId="0" applyNumberFormat="1" applyFont="1" applyBorder="1" applyAlignment="1">
      <alignment horizontal="right" vertical="center"/>
    </xf>
    <xf numFmtId="4" fontId="11" fillId="0" borderId="11" xfId="0" applyNumberFormat="1" applyFont="1" applyBorder="1" applyAlignment="1">
      <alignment horizontal="right" vertical="center" indent="1"/>
    </xf>
    <xf numFmtId="4" fontId="12" fillId="3" borderId="25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8" xfId="0" applyNumberFormat="1" applyBorder="1" applyAlignment="1">
      <alignment vertical="center" shrinkToFit="1"/>
    </xf>
    <xf numFmtId="49" fontId="0" fillId="0" borderId="19" xfId="0" applyNumberFormat="1" applyBorder="1" applyAlignment="1">
      <alignment vertical="center" shrinkToFi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/>
    </xf>
    <xf numFmtId="0" fontId="19" fillId="0" borderId="13" xfId="0" applyNumberFormat="1" applyFont="1" applyBorder="1" applyAlignment="1">
      <alignment horizontal="left" vertical="top" wrapText="1"/>
    </xf>
    <xf numFmtId="0" fontId="19" fillId="0" borderId="13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8" xfId="0" applyNumberFormat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9" xfId="0" applyBorder="1" applyAlignment="1">
      <alignment vertical="center"/>
    </xf>
    <xf numFmtId="49" fontId="0" fillId="3" borderId="8" xfId="0" applyNumberForma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19" xfId="0" applyFill="1" applyBorder="1" applyAlignment="1">
      <alignment vertical="center"/>
    </xf>
    <xf numFmtId="0" fontId="17" fillId="0" borderId="13" xfId="0" applyNumberFormat="1" applyFont="1" applyBorder="1" applyAlignment="1">
      <alignment horizontal="left" vertical="top" wrapText="1"/>
    </xf>
    <xf numFmtId="0" fontId="17" fillId="0" borderId="13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D22" sqref="D22"/>
    </sheetView>
  </sheetViews>
  <sheetFormatPr defaultRowHeight="12.45"/>
  <sheetData>
    <row r="1" spans="1:7">
      <c r="A1" s="21" t="s">
        <v>38</v>
      </c>
    </row>
    <row r="2" spans="1:7" ht="57.75" customHeight="1">
      <c r="A2" s="177" t="s">
        <v>39</v>
      </c>
      <c r="B2" s="177"/>
      <c r="C2" s="177"/>
      <c r="D2" s="177"/>
      <c r="E2" s="177"/>
      <c r="F2" s="177"/>
      <c r="G2" s="177"/>
    </row>
  </sheetData>
  <sheetProtection password="9231" sheet="1"/>
  <mergeCells count="1">
    <mergeCell ref="A2:G2"/>
  </mergeCells>
  <phoneticPr fontId="17" type="noConversion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77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45"/>
  <cols>
    <col min="1" max="1" width="8.3828125" hidden="1" customWidth="1"/>
    <col min="2" max="2" width="13.3828125" customWidth="1"/>
    <col min="3" max="3" width="7.3828125" style="52" customWidth="1"/>
    <col min="4" max="4" width="13" style="52" customWidth="1"/>
    <col min="5" max="5" width="9.69140625" style="52" customWidth="1"/>
    <col min="6" max="6" width="11.69140625" customWidth="1"/>
    <col min="7" max="9" width="13" customWidth="1"/>
    <col min="10" max="10" width="5.53515625" customWidth="1"/>
    <col min="11" max="11" width="4.3046875" customWidth="1"/>
    <col min="12" max="15" width="10.69140625" customWidth="1"/>
  </cols>
  <sheetData>
    <row r="1" spans="1:15" ht="33.75" customHeight="1">
      <c r="A1" s="47" t="s">
        <v>36</v>
      </c>
      <c r="B1" s="190" t="s">
        <v>41</v>
      </c>
      <c r="C1" s="191"/>
      <c r="D1" s="191"/>
      <c r="E1" s="191"/>
      <c r="F1" s="191"/>
      <c r="G1" s="191"/>
      <c r="H1" s="191"/>
      <c r="I1" s="191"/>
      <c r="J1" s="192"/>
    </row>
    <row r="2" spans="1:15" ht="36" customHeight="1">
      <c r="A2" s="2"/>
      <c r="B2" s="76" t="s">
        <v>22</v>
      </c>
      <c r="C2" s="77"/>
      <c r="D2" s="78" t="s">
        <v>44</v>
      </c>
      <c r="E2" s="197" t="s">
        <v>45</v>
      </c>
      <c r="F2" s="198"/>
      <c r="G2" s="198"/>
      <c r="H2" s="198"/>
      <c r="I2" s="198"/>
      <c r="J2" s="199"/>
      <c r="O2" s="1"/>
    </row>
    <row r="3" spans="1:15" ht="27" hidden="1" customHeight="1">
      <c r="A3" s="2"/>
      <c r="B3" s="79"/>
      <c r="C3" s="77"/>
      <c r="D3" s="80"/>
      <c r="E3" s="200"/>
      <c r="F3" s="201"/>
      <c r="G3" s="201"/>
      <c r="H3" s="201"/>
      <c r="I3" s="201"/>
      <c r="J3" s="202"/>
    </row>
    <row r="4" spans="1:15" ht="23.25" customHeight="1">
      <c r="A4" s="2"/>
      <c r="B4" s="81"/>
      <c r="C4" s="82"/>
      <c r="D4" s="83"/>
      <c r="E4" s="205"/>
      <c r="F4" s="205"/>
      <c r="G4" s="205"/>
      <c r="H4" s="205"/>
      <c r="I4" s="205"/>
      <c r="J4" s="206"/>
    </row>
    <row r="5" spans="1:15" ht="24" customHeight="1">
      <c r="A5" s="2"/>
      <c r="B5" s="31" t="s">
        <v>42</v>
      </c>
      <c r="D5" s="209"/>
      <c r="E5" s="210"/>
      <c r="F5" s="210"/>
      <c r="G5" s="210"/>
      <c r="H5" s="18" t="s">
        <v>40</v>
      </c>
      <c r="I5" s="22"/>
      <c r="J5" s="8"/>
    </row>
    <row r="6" spans="1:15" ht="15.75" customHeight="1">
      <c r="A6" s="2"/>
      <c r="B6" s="28"/>
      <c r="C6" s="55"/>
      <c r="D6" s="211"/>
      <c r="E6" s="212"/>
      <c r="F6" s="212"/>
      <c r="G6" s="212"/>
      <c r="H6" s="18" t="s">
        <v>34</v>
      </c>
      <c r="I6" s="22"/>
      <c r="J6" s="8"/>
    </row>
    <row r="7" spans="1:15" ht="15.75" customHeight="1">
      <c r="A7" s="2"/>
      <c r="B7" s="29"/>
      <c r="C7" s="56"/>
      <c r="D7" s="53"/>
      <c r="E7" s="213"/>
      <c r="F7" s="214"/>
      <c r="G7" s="214"/>
      <c r="H7" s="24"/>
      <c r="I7" s="23"/>
      <c r="J7" s="34"/>
    </row>
    <row r="8" spans="1:15" ht="24" hidden="1" customHeight="1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>
      <c r="A9" s="2"/>
      <c r="B9" s="2"/>
      <c r="D9" s="51"/>
      <c r="H9" s="18" t="s">
        <v>34</v>
      </c>
      <c r="I9" s="22"/>
      <c r="J9" s="8"/>
    </row>
    <row r="10" spans="1:15" ht="15.75" hidden="1" customHeight="1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>
      <c r="A11" s="2"/>
      <c r="B11" s="31" t="s">
        <v>19</v>
      </c>
      <c r="D11" s="185"/>
      <c r="E11" s="185"/>
      <c r="F11" s="185"/>
      <c r="G11" s="185"/>
      <c r="H11" s="18" t="s">
        <v>40</v>
      </c>
      <c r="I11" s="84"/>
      <c r="J11" s="8"/>
    </row>
    <row r="12" spans="1:15" ht="15.75" customHeight="1">
      <c r="A12" s="2"/>
      <c r="B12" s="28"/>
      <c r="C12" s="55"/>
      <c r="D12" s="204"/>
      <c r="E12" s="204"/>
      <c r="F12" s="204"/>
      <c r="G12" s="204"/>
      <c r="H12" s="18" t="s">
        <v>34</v>
      </c>
      <c r="I12" s="84"/>
      <c r="J12" s="8"/>
    </row>
    <row r="13" spans="1:15" ht="15.75" customHeight="1">
      <c r="A13" s="2"/>
      <c r="B13" s="29"/>
      <c r="C13" s="56"/>
      <c r="D13" s="85"/>
      <c r="E13" s="207"/>
      <c r="F13" s="208"/>
      <c r="G13" s="208"/>
      <c r="H13" s="19"/>
      <c r="I13" s="23"/>
      <c r="J13" s="34"/>
    </row>
    <row r="14" spans="1:15" ht="24" customHeight="1">
      <c r="A14" s="2"/>
      <c r="B14" s="43" t="s">
        <v>21</v>
      </c>
      <c r="C14" s="58"/>
      <c r="D14" s="59" t="s">
        <v>43</v>
      </c>
      <c r="E14" s="60"/>
      <c r="F14" s="44"/>
      <c r="G14" s="44"/>
      <c r="H14" s="45"/>
      <c r="I14" s="44"/>
      <c r="J14" s="46"/>
    </row>
    <row r="15" spans="1:15" ht="32.25" customHeight="1">
      <c r="A15" s="2"/>
      <c r="B15" s="35" t="s">
        <v>32</v>
      </c>
      <c r="C15" s="61"/>
      <c r="D15" s="54"/>
      <c r="E15" s="203"/>
      <c r="F15" s="203"/>
      <c r="G15" s="186"/>
      <c r="H15" s="186"/>
      <c r="I15" s="186" t="s">
        <v>29</v>
      </c>
      <c r="J15" s="187"/>
    </row>
    <row r="16" spans="1:15" ht="23.25" customHeight="1">
      <c r="A16" s="138" t="s">
        <v>24</v>
      </c>
      <c r="B16" s="38" t="s">
        <v>24</v>
      </c>
      <c r="C16" s="62"/>
      <c r="D16" s="63"/>
      <c r="E16" s="188"/>
      <c r="F16" s="196"/>
      <c r="G16" s="188"/>
      <c r="H16" s="196"/>
      <c r="I16" s="188">
        <f>SUMIF(F54:F73,A16,I54:I73)+SUMIF(F54:F73,"PSU",I54:I73)</f>
        <v>0</v>
      </c>
      <c r="J16" s="189"/>
    </row>
    <row r="17" spans="1:10" ht="23.25" customHeight="1">
      <c r="A17" s="138" t="s">
        <v>25</v>
      </c>
      <c r="B17" s="38" t="s">
        <v>25</v>
      </c>
      <c r="C17" s="62"/>
      <c r="D17" s="63"/>
      <c r="E17" s="188"/>
      <c r="F17" s="196"/>
      <c r="G17" s="188"/>
      <c r="H17" s="196"/>
      <c r="I17" s="188">
        <f>SUMIF(F54:F73,A17,I54:I73)</f>
        <v>0</v>
      </c>
      <c r="J17" s="189"/>
    </row>
    <row r="18" spans="1:10" ht="23.25" customHeight="1">
      <c r="A18" s="138" t="s">
        <v>26</v>
      </c>
      <c r="B18" s="38" t="s">
        <v>26</v>
      </c>
      <c r="C18" s="62"/>
      <c r="D18" s="63"/>
      <c r="E18" s="188"/>
      <c r="F18" s="196"/>
      <c r="G18" s="188"/>
      <c r="H18" s="196"/>
      <c r="I18" s="188">
        <f>SUMIF(F54:F73,A18,I54:I73)</f>
        <v>0</v>
      </c>
      <c r="J18" s="189"/>
    </row>
    <row r="19" spans="1:10" ht="23.25" customHeight="1">
      <c r="A19" s="138" t="s">
        <v>94</v>
      </c>
      <c r="B19" s="38" t="s">
        <v>27</v>
      </c>
      <c r="C19" s="62"/>
      <c r="D19" s="63"/>
      <c r="E19" s="188"/>
      <c r="F19" s="196"/>
      <c r="G19" s="188"/>
      <c r="H19" s="196"/>
      <c r="I19" s="188">
        <f>SUMIF(F54:F73,A19,I54:I73)</f>
        <v>0</v>
      </c>
      <c r="J19" s="189"/>
    </row>
    <row r="20" spans="1:10" ht="23.25" customHeight="1">
      <c r="A20" s="138" t="s">
        <v>95</v>
      </c>
      <c r="B20" s="38" t="s">
        <v>28</v>
      </c>
      <c r="C20" s="62"/>
      <c r="D20" s="63"/>
      <c r="E20" s="188"/>
      <c r="F20" s="196"/>
      <c r="G20" s="188"/>
      <c r="H20" s="196"/>
      <c r="I20" s="188">
        <f>SUMIF(F54:F73,A20,I54:I73)</f>
        <v>0</v>
      </c>
      <c r="J20" s="189"/>
    </row>
    <row r="21" spans="1:10" ht="23.25" customHeight="1">
      <c r="A21" s="2"/>
      <c r="B21" s="48" t="s">
        <v>29</v>
      </c>
      <c r="C21" s="64"/>
      <c r="D21" s="65"/>
      <c r="E21" s="222"/>
      <c r="F21" s="223"/>
      <c r="G21" s="222"/>
      <c r="H21" s="223"/>
      <c r="I21" s="222">
        <f>SUM(I16:J20)</f>
        <v>0</v>
      </c>
      <c r="J21" s="227"/>
    </row>
    <row r="22" spans="1:10" ht="33" customHeight="1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>
      <c r="A23" s="2">
        <f ca="1"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15">
        <f ca="1">ZakladDPHSniVypocet</f>
        <v>0</v>
      </c>
      <c r="H23" s="216"/>
      <c r="I23" s="216"/>
      <c r="J23" s="40" t="str">
        <f t="shared" ref="J23:J28" ca="1" si="0">Mena</f>
        <v>CZK</v>
      </c>
    </row>
    <row r="24" spans="1:10" ht="23.25" customHeight="1">
      <c r="A24" s="2">
        <f>(A23-INT(A23))*100</f>
        <v>0</v>
      </c>
      <c r="B24" s="38" t="s">
        <v>13</v>
      </c>
      <c r="C24" s="62"/>
      <c r="D24" s="63"/>
      <c r="E24" s="67">
        <f ca="1">SazbaDPH1</f>
        <v>15</v>
      </c>
      <c r="F24" s="39" t="s">
        <v>0</v>
      </c>
      <c r="G24" s="225">
        <f>A23</f>
        <v>0</v>
      </c>
      <c r="H24" s="226"/>
      <c r="I24" s="226"/>
      <c r="J24" s="40" t="str">
        <f t="shared" ca="1" si="0"/>
        <v>CZK</v>
      </c>
    </row>
    <row r="25" spans="1:10" ht="23.25" customHeight="1">
      <c r="A25" s="2">
        <f ca="1"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15">
        <f ca="1">ZakladDPHZaklVypocet</f>
        <v>0</v>
      </c>
      <c r="H25" s="216"/>
      <c r="I25" s="216"/>
      <c r="J25" s="40" t="str">
        <f t="shared" ca="1" si="0"/>
        <v>CZK</v>
      </c>
    </row>
    <row r="26" spans="1:10" ht="23.25" customHeight="1">
      <c r="A26" s="2">
        <f ca="1">(A25-INT(A25))*100</f>
        <v>0</v>
      </c>
      <c r="B26" s="32" t="s">
        <v>15</v>
      </c>
      <c r="C26" s="68"/>
      <c r="D26" s="54"/>
      <c r="E26" s="69">
        <f ca="1">SazbaDPH2</f>
        <v>21</v>
      </c>
      <c r="F26" s="30" t="s">
        <v>0</v>
      </c>
      <c r="G26" s="193">
        <f ca="1">A25</f>
        <v>0</v>
      </c>
      <c r="H26" s="194"/>
      <c r="I26" s="194"/>
      <c r="J26" s="37" t="str">
        <f t="shared" ca="1" si="0"/>
        <v>CZK</v>
      </c>
    </row>
    <row r="27" spans="1:10" ht="23.25" customHeight="1" thickBot="1">
      <c r="A27" s="2">
        <f ca="1">ZakladDPHSni+DPHSni+ZakladDPHZakl+DPHZakl</f>
        <v>0</v>
      </c>
      <c r="B27" s="31" t="s">
        <v>4</v>
      </c>
      <c r="C27" s="70"/>
      <c r="D27" s="71"/>
      <c r="E27" s="70"/>
      <c r="F27" s="16"/>
      <c r="G27" s="195">
        <f ca="1">CenaCelkem-(ZakladDPHSni+DPHSni+ZakladDPHZakl+DPHZakl)</f>
        <v>0</v>
      </c>
      <c r="H27" s="195"/>
      <c r="I27" s="195"/>
      <c r="J27" s="41" t="str">
        <f t="shared" ca="1" si="0"/>
        <v>CZK</v>
      </c>
    </row>
    <row r="28" spans="1:10" ht="27.75" hidden="1" customHeight="1" thickBot="1">
      <c r="A28" s="2"/>
      <c r="B28" s="112" t="s">
        <v>23</v>
      </c>
      <c r="C28" s="113"/>
      <c r="D28" s="113"/>
      <c r="E28" s="114"/>
      <c r="F28" s="115"/>
      <c r="G28" s="217">
        <f ca="1">ZakladDPHSniVypocet+ZakladDPHZaklVypocet</f>
        <v>0</v>
      </c>
      <c r="H28" s="217"/>
      <c r="I28" s="217"/>
      <c r="J28" s="116" t="str">
        <f t="shared" ca="1" si="0"/>
        <v>CZK</v>
      </c>
    </row>
    <row r="29" spans="1:10" ht="27.75" customHeight="1" thickBot="1">
      <c r="A29" s="2">
        <f>(A27-INT(A27))*100</f>
        <v>0</v>
      </c>
      <c r="B29" s="112" t="s">
        <v>35</v>
      </c>
      <c r="C29" s="117"/>
      <c r="D29" s="117"/>
      <c r="E29" s="117"/>
      <c r="F29" s="118"/>
      <c r="G29" s="228">
        <f>A27</f>
        <v>0</v>
      </c>
      <c r="H29" s="228"/>
      <c r="I29" s="228"/>
      <c r="J29" s="119" t="s">
        <v>57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4"/>
      <c r="D34" s="218"/>
      <c r="E34" s="219"/>
      <c r="G34" s="220"/>
      <c r="H34" s="221"/>
      <c r="I34" s="221"/>
      <c r="J34" s="25"/>
    </row>
    <row r="35" spans="1:10" ht="12.75" customHeight="1">
      <c r="A35" s="2"/>
      <c r="B35" s="2"/>
      <c r="D35" s="224" t="s">
        <v>2</v>
      </c>
      <c r="E35" s="224"/>
      <c r="H35" s="10" t="s">
        <v>3</v>
      </c>
      <c r="J35" s="9"/>
    </row>
    <row r="36" spans="1:10" ht="13.5" customHeight="1" thickBot="1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customHeight="1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6" t="s">
        <v>1</v>
      </c>
      <c r="J38" s="97" t="s">
        <v>0</v>
      </c>
    </row>
    <row r="39" spans="1:10" ht="25.5" hidden="1" customHeight="1">
      <c r="A39" s="88">
        <v>1</v>
      </c>
      <c r="B39" s="98" t="s">
        <v>46</v>
      </c>
      <c r="C39" s="184"/>
      <c r="D39" s="184"/>
      <c r="E39" s="184"/>
      <c r="F39" s="99">
        <f ca="1">'01 01 Pol'!AE200+'02 01 Pol'!AE112+'99 1 Pol'!AE45</f>
        <v>0</v>
      </c>
      <c r="G39" s="100">
        <f ca="1">'01 01 Pol'!AF200+'02 01 Pol'!AF112+'99 1 Pol'!AF45</f>
        <v>0</v>
      </c>
      <c r="H39" s="101">
        <f t="shared" ref="H39:H46" ca="1" si="1">(F39*SazbaDPH1/100)+(G39*SazbaDPH2/100)</f>
        <v>0</v>
      </c>
      <c r="I39" s="101">
        <f>F39+G39+H39</f>
        <v>0</v>
      </c>
      <c r="J39" s="102" t="str">
        <f ca="1">IF(CenaCelkemVypocet=0,"",I39/CenaCelkemVypocet*100)</f>
        <v/>
      </c>
    </row>
    <row r="40" spans="1:10" ht="25.5" customHeight="1">
      <c r="A40" s="88">
        <v>2</v>
      </c>
      <c r="B40" s="103"/>
      <c r="C40" s="183" t="s">
        <v>47</v>
      </c>
      <c r="D40" s="183"/>
      <c r="E40" s="183"/>
      <c r="F40" s="104"/>
      <c r="G40" s="105"/>
      <c r="H40" s="105">
        <f t="shared" ca="1" si="1"/>
        <v>0</v>
      </c>
      <c r="I40" s="105"/>
      <c r="J40" s="106"/>
    </row>
    <row r="41" spans="1:10" ht="25.5" customHeight="1">
      <c r="A41" s="88">
        <v>2</v>
      </c>
      <c r="B41" s="103" t="s">
        <v>48</v>
      </c>
      <c r="C41" s="183" t="s">
        <v>49</v>
      </c>
      <c r="D41" s="183"/>
      <c r="E41" s="183"/>
      <c r="F41" s="104">
        <f ca="1">'01 01 Pol'!AE200</f>
        <v>0</v>
      </c>
      <c r="G41" s="105">
        <f ca="1">'01 01 Pol'!AF200</f>
        <v>0</v>
      </c>
      <c r="H41" s="105">
        <f t="shared" ca="1" si="1"/>
        <v>0</v>
      </c>
      <c r="I41" s="105">
        <f t="shared" ref="I41:I46" si="2">F41+G41+H41</f>
        <v>0</v>
      </c>
      <c r="J41" s="106" t="str">
        <f t="shared" ref="J41:J46" ca="1" si="3">IF(CenaCelkemVypocet=0,"",I41/CenaCelkemVypocet*100)</f>
        <v/>
      </c>
    </row>
    <row r="42" spans="1:10" ht="25.5" customHeight="1">
      <c r="A42" s="88">
        <v>3</v>
      </c>
      <c r="B42" s="107" t="s">
        <v>48</v>
      </c>
      <c r="C42" s="184" t="s">
        <v>50</v>
      </c>
      <c r="D42" s="184"/>
      <c r="E42" s="184"/>
      <c r="F42" s="108">
        <f ca="1">'01 01 Pol'!AE200</f>
        <v>0</v>
      </c>
      <c r="G42" s="101">
        <f ca="1">'01 01 Pol'!AF200</f>
        <v>0</v>
      </c>
      <c r="H42" s="101">
        <f t="shared" ca="1" si="1"/>
        <v>0</v>
      </c>
      <c r="I42" s="101">
        <f t="shared" si="2"/>
        <v>0</v>
      </c>
      <c r="J42" s="102" t="str">
        <f t="shared" ca="1" si="3"/>
        <v/>
      </c>
    </row>
    <row r="43" spans="1:10" ht="25.5" customHeight="1">
      <c r="A43" s="88">
        <v>2</v>
      </c>
      <c r="B43" s="103" t="s">
        <v>51</v>
      </c>
      <c r="C43" s="183" t="s">
        <v>52</v>
      </c>
      <c r="D43" s="183"/>
      <c r="E43" s="183"/>
      <c r="F43" s="104">
        <f ca="1">'02 01 Pol'!AE112</f>
        <v>0</v>
      </c>
      <c r="G43" s="105">
        <f ca="1">'02 01 Pol'!AF112</f>
        <v>0</v>
      </c>
      <c r="H43" s="105">
        <f t="shared" ca="1" si="1"/>
        <v>0</v>
      </c>
      <c r="I43" s="105">
        <f t="shared" si="2"/>
        <v>0</v>
      </c>
      <c r="J43" s="106" t="str">
        <f t="shared" ca="1" si="3"/>
        <v/>
      </c>
    </row>
    <row r="44" spans="1:10" ht="25.5" customHeight="1">
      <c r="A44" s="88">
        <v>3</v>
      </c>
      <c r="B44" s="107" t="s">
        <v>48</v>
      </c>
      <c r="C44" s="184" t="s">
        <v>50</v>
      </c>
      <c r="D44" s="184"/>
      <c r="E44" s="184"/>
      <c r="F44" s="108">
        <f ca="1">'02 01 Pol'!AE112</f>
        <v>0</v>
      </c>
      <c r="G44" s="101">
        <f ca="1">'02 01 Pol'!AF112</f>
        <v>0</v>
      </c>
      <c r="H44" s="101">
        <f t="shared" ca="1" si="1"/>
        <v>0</v>
      </c>
      <c r="I44" s="101">
        <f t="shared" si="2"/>
        <v>0</v>
      </c>
      <c r="J44" s="102" t="str">
        <f t="shared" ca="1" si="3"/>
        <v/>
      </c>
    </row>
    <row r="45" spans="1:10" ht="25.5" customHeight="1">
      <c r="A45" s="88">
        <v>2</v>
      </c>
      <c r="B45" s="103" t="s">
        <v>53</v>
      </c>
      <c r="C45" s="183" t="s">
        <v>54</v>
      </c>
      <c r="D45" s="183"/>
      <c r="E45" s="183"/>
      <c r="F45" s="104">
        <f ca="1">'99 1 Pol'!AE45</f>
        <v>0</v>
      </c>
      <c r="G45" s="105">
        <f ca="1">'99 1 Pol'!AF45</f>
        <v>0</v>
      </c>
      <c r="H45" s="105">
        <f t="shared" ca="1" si="1"/>
        <v>0</v>
      </c>
      <c r="I45" s="105">
        <f t="shared" si="2"/>
        <v>0</v>
      </c>
      <c r="J45" s="106" t="str">
        <f t="shared" ca="1" si="3"/>
        <v/>
      </c>
    </row>
    <row r="46" spans="1:10" ht="25.5" customHeight="1">
      <c r="A46" s="88">
        <v>3</v>
      </c>
      <c r="B46" s="107" t="s">
        <v>55</v>
      </c>
      <c r="C46" s="184" t="s">
        <v>50</v>
      </c>
      <c r="D46" s="184"/>
      <c r="E46" s="184"/>
      <c r="F46" s="108">
        <f ca="1">'99 1 Pol'!AE45</f>
        <v>0</v>
      </c>
      <c r="G46" s="101">
        <f ca="1">'99 1 Pol'!AF45</f>
        <v>0</v>
      </c>
      <c r="H46" s="101">
        <f t="shared" ca="1" si="1"/>
        <v>0</v>
      </c>
      <c r="I46" s="101">
        <f t="shared" si="2"/>
        <v>0</v>
      </c>
      <c r="J46" s="102" t="str">
        <f t="shared" ca="1" si="3"/>
        <v/>
      </c>
    </row>
    <row r="47" spans="1:10" ht="25.5" customHeight="1">
      <c r="A47" s="88"/>
      <c r="B47" s="180" t="s">
        <v>56</v>
      </c>
      <c r="C47" s="181"/>
      <c r="D47" s="181"/>
      <c r="E47" s="182"/>
      <c r="F47" s="109">
        <f>SUMIF(A39:A46,"=1",F39:F46)</f>
        <v>0</v>
      </c>
      <c r="G47" s="110">
        <f>SUMIF(A39:A46,"=1",G39:G46)</f>
        <v>0</v>
      </c>
      <c r="H47" s="110">
        <f>SUMIF(A39:A46,"=1",H39:H46)</f>
        <v>0</v>
      </c>
      <c r="I47" s="110">
        <f>SUMIF(A39:A46,"=1",I39:I46)</f>
        <v>0</v>
      </c>
      <c r="J47" s="111">
        <f>SUMIF(A39:A46,"=1",J39:J46)</f>
        <v>0</v>
      </c>
    </row>
    <row r="51" spans="1:10" ht="15.45">
      <c r="B51" s="120" t="s">
        <v>58</v>
      </c>
    </row>
    <row r="53" spans="1:10" ht="25.5" customHeight="1">
      <c r="A53" s="122"/>
      <c r="B53" s="125" t="s">
        <v>17</v>
      </c>
      <c r="C53" s="125" t="s">
        <v>5</v>
      </c>
      <c r="D53" s="126"/>
      <c r="E53" s="126"/>
      <c r="F53" s="127" t="s">
        <v>59</v>
      </c>
      <c r="G53" s="127"/>
      <c r="H53" s="127"/>
      <c r="I53" s="127" t="s">
        <v>29</v>
      </c>
      <c r="J53" s="127" t="s">
        <v>0</v>
      </c>
    </row>
    <row r="54" spans="1:10" ht="36.75" customHeight="1">
      <c r="A54" s="123"/>
      <c r="B54" s="128" t="s">
        <v>55</v>
      </c>
      <c r="C54" s="178" t="s">
        <v>60</v>
      </c>
      <c r="D54" s="179"/>
      <c r="E54" s="179"/>
      <c r="F54" s="134" t="s">
        <v>24</v>
      </c>
      <c r="G54" s="135"/>
      <c r="H54" s="135"/>
      <c r="I54" s="135">
        <f ca="1">'01 01 Pol'!G8+'01 01 Pol'!G58+'02 01 Pol'!G8</f>
        <v>0</v>
      </c>
      <c r="J54" s="132" t="str">
        <f>IF(I74=0,"",I54/I74*100)</f>
        <v/>
      </c>
    </row>
    <row r="55" spans="1:10" ht="36.75" customHeight="1">
      <c r="A55" s="123"/>
      <c r="B55" s="128" t="s">
        <v>61</v>
      </c>
      <c r="C55" s="178" t="s">
        <v>62</v>
      </c>
      <c r="D55" s="179"/>
      <c r="E55" s="179"/>
      <c r="F55" s="134" t="s">
        <v>24</v>
      </c>
      <c r="G55" s="135"/>
      <c r="H55" s="135"/>
      <c r="I55" s="135">
        <f ca="1">'02 01 Pol'!G49</f>
        <v>0</v>
      </c>
      <c r="J55" s="132" t="str">
        <f>IF(I74=0,"",I55/I74*100)</f>
        <v/>
      </c>
    </row>
    <row r="56" spans="1:10" ht="36.75" customHeight="1">
      <c r="A56" s="123"/>
      <c r="B56" s="128" t="s">
        <v>63</v>
      </c>
      <c r="C56" s="178" t="s">
        <v>64</v>
      </c>
      <c r="D56" s="179"/>
      <c r="E56" s="179"/>
      <c r="F56" s="134" t="s">
        <v>24</v>
      </c>
      <c r="G56" s="135"/>
      <c r="H56" s="135"/>
      <c r="I56" s="135">
        <f ca="1">'01 01 Pol'!G65</f>
        <v>0</v>
      </c>
      <c r="J56" s="132" t="str">
        <f>IF(I74=0,"",I56/I74*100)</f>
        <v/>
      </c>
    </row>
    <row r="57" spans="1:10" ht="36.75" customHeight="1">
      <c r="A57" s="123"/>
      <c r="B57" s="128" t="s">
        <v>65</v>
      </c>
      <c r="C57" s="178" t="s">
        <v>52</v>
      </c>
      <c r="D57" s="179"/>
      <c r="E57" s="179"/>
      <c r="F57" s="134" t="s">
        <v>24</v>
      </c>
      <c r="G57" s="135"/>
      <c r="H57" s="135"/>
      <c r="I57" s="135">
        <f ca="1">'02 01 Pol'!G55</f>
        <v>0</v>
      </c>
      <c r="J57" s="132" t="str">
        <f>IF(I74=0,"",I57/I74*100)</f>
        <v/>
      </c>
    </row>
    <row r="58" spans="1:10" ht="36.75" customHeight="1">
      <c r="A58" s="123"/>
      <c r="B58" s="128" t="s">
        <v>66</v>
      </c>
      <c r="C58" s="178" t="s">
        <v>67</v>
      </c>
      <c r="D58" s="179"/>
      <c r="E58" s="179"/>
      <c r="F58" s="134" t="s">
        <v>24</v>
      </c>
      <c r="G58" s="135"/>
      <c r="H58" s="135"/>
      <c r="I58" s="135">
        <f ca="1">'01 01 Pol'!G69</f>
        <v>0</v>
      </c>
      <c r="J58" s="132" t="str">
        <f>IF(I74=0,"",I58/I74*100)</f>
        <v/>
      </c>
    </row>
    <row r="59" spans="1:10" ht="36.75" customHeight="1">
      <c r="A59" s="123"/>
      <c r="B59" s="128" t="s">
        <v>68</v>
      </c>
      <c r="C59" s="178" t="s">
        <v>69</v>
      </c>
      <c r="D59" s="179"/>
      <c r="E59" s="179"/>
      <c r="F59" s="134" t="s">
        <v>24</v>
      </c>
      <c r="G59" s="135"/>
      <c r="H59" s="135"/>
      <c r="I59" s="135">
        <f ca="1">'01 01 Pol'!G77+'02 01 Pol'!G69</f>
        <v>0</v>
      </c>
      <c r="J59" s="132" t="str">
        <f>IF(I74=0,"",I59/I74*100)</f>
        <v/>
      </c>
    </row>
    <row r="60" spans="1:10" ht="36.75" customHeight="1">
      <c r="A60" s="123"/>
      <c r="B60" s="128" t="s">
        <v>70</v>
      </c>
      <c r="C60" s="178" t="s">
        <v>71</v>
      </c>
      <c r="D60" s="179"/>
      <c r="E60" s="179"/>
      <c r="F60" s="134" t="s">
        <v>24</v>
      </c>
      <c r="G60" s="135"/>
      <c r="H60" s="135"/>
      <c r="I60" s="135">
        <f ca="1">'02 01 Pol'!G71</f>
        <v>0</v>
      </c>
      <c r="J60" s="132" t="str">
        <f>IF(I74=0,"",I60/I74*100)</f>
        <v/>
      </c>
    </row>
    <row r="61" spans="1:10" ht="36.75" customHeight="1">
      <c r="A61" s="123"/>
      <c r="B61" s="128" t="s">
        <v>72</v>
      </c>
      <c r="C61" s="178" t="s">
        <v>73</v>
      </c>
      <c r="D61" s="179"/>
      <c r="E61" s="179"/>
      <c r="F61" s="134" t="s">
        <v>24</v>
      </c>
      <c r="G61" s="135"/>
      <c r="H61" s="135"/>
      <c r="I61" s="135">
        <f ca="1">'01 01 Pol'!G132</f>
        <v>0</v>
      </c>
      <c r="J61" s="132" t="str">
        <f>IF(I74=0,"",I61/I74*100)</f>
        <v/>
      </c>
    </row>
    <row r="62" spans="1:10" ht="36.75" customHeight="1">
      <c r="A62" s="123"/>
      <c r="B62" s="128" t="s">
        <v>74</v>
      </c>
      <c r="C62" s="178" t="s">
        <v>75</v>
      </c>
      <c r="D62" s="179"/>
      <c r="E62" s="179"/>
      <c r="F62" s="134" t="s">
        <v>24</v>
      </c>
      <c r="G62" s="135"/>
      <c r="H62" s="135"/>
      <c r="I62" s="135">
        <f ca="1">'01 01 Pol'!G136+'02 01 Pol'!G86</f>
        <v>0</v>
      </c>
      <c r="J62" s="132" t="str">
        <f>IF(I74=0,"",I62/I74*100)</f>
        <v/>
      </c>
    </row>
    <row r="63" spans="1:10" ht="36.75" customHeight="1">
      <c r="A63" s="123"/>
      <c r="B63" s="128" t="s">
        <v>53</v>
      </c>
      <c r="C63" s="178" t="s">
        <v>76</v>
      </c>
      <c r="D63" s="179"/>
      <c r="E63" s="179"/>
      <c r="F63" s="134" t="s">
        <v>24</v>
      </c>
      <c r="G63" s="135"/>
      <c r="H63" s="135"/>
      <c r="I63" s="135">
        <f ca="1">'01 01 Pol'!G145+'02 01 Pol'!G94</f>
        <v>0</v>
      </c>
      <c r="J63" s="132" t="str">
        <f>IF(I74=0,"",I63/I74*100)</f>
        <v/>
      </c>
    </row>
    <row r="64" spans="1:10" ht="36.75" customHeight="1">
      <c r="A64" s="123"/>
      <c r="B64" s="128" t="s">
        <v>77</v>
      </c>
      <c r="C64" s="178" t="s">
        <v>78</v>
      </c>
      <c r="D64" s="179"/>
      <c r="E64" s="179"/>
      <c r="F64" s="134" t="s">
        <v>25</v>
      </c>
      <c r="G64" s="135"/>
      <c r="H64" s="135"/>
      <c r="I64" s="135">
        <f ca="1">'01 01 Pol'!G147</f>
        <v>0</v>
      </c>
      <c r="J64" s="132" t="str">
        <f>IF(I74=0,"",I64/I74*100)</f>
        <v/>
      </c>
    </row>
    <row r="65" spans="1:10" ht="36.75" customHeight="1">
      <c r="A65" s="123"/>
      <c r="B65" s="128" t="s">
        <v>79</v>
      </c>
      <c r="C65" s="178" t="s">
        <v>80</v>
      </c>
      <c r="D65" s="179"/>
      <c r="E65" s="179"/>
      <c r="F65" s="134" t="s">
        <v>25</v>
      </c>
      <c r="G65" s="135"/>
      <c r="H65" s="135"/>
      <c r="I65" s="135">
        <f ca="1">'01 01 Pol'!G158</f>
        <v>0</v>
      </c>
      <c r="J65" s="132" t="str">
        <f>IF(I74=0,"",I65/I74*100)</f>
        <v/>
      </c>
    </row>
    <row r="66" spans="1:10" ht="36.75" customHeight="1">
      <c r="A66" s="123"/>
      <c r="B66" s="128" t="s">
        <v>81</v>
      </c>
      <c r="C66" s="178" t="s">
        <v>82</v>
      </c>
      <c r="D66" s="179"/>
      <c r="E66" s="179"/>
      <c r="F66" s="134" t="s">
        <v>25</v>
      </c>
      <c r="G66" s="135"/>
      <c r="H66" s="135"/>
      <c r="I66" s="135">
        <f ca="1">'02 01 Pol'!G97</f>
        <v>0</v>
      </c>
      <c r="J66" s="132" t="str">
        <f>IF(I74=0,"",I66/I74*100)</f>
        <v/>
      </c>
    </row>
    <row r="67" spans="1:10" ht="36.75" customHeight="1">
      <c r="A67" s="123"/>
      <c r="B67" s="128" t="s">
        <v>83</v>
      </c>
      <c r="C67" s="178" t="s">
        <v>84</v>
      </c>
      <c r="D67" s="179"/>
      <c r="E67" s="179"/>
      <c r="F67" s="134" t="s">
        <v>25</v>
      </c>
      <c r="G67" s="135"/>
      <c r="H67" s="135"/>
      <c r="I67" s="135">
        <f ca="1">'01 01 Pol'!G188</f>
        <v>0</v>
      </c>
      <c r="J67" s="132" t="str">
        <f>IF(I74=0,"",I67/I74*100)</f>
        <v/>
      </c>
    </row>
    <row r="68" spans="1:10" ht="36.75" customHeight="1">
      <c r="A68" s="123"/>
      <c r="B68" s="128" t="s">
        <v>85</v>
      </c>
      <c r="C68" s="178" t="s">
        <v>86</v>
      </c>
      <c r="D68" s="179"/>
      <c r="E68" s="179"/>
      <c r="F68" s="134" t="s">
        <v>25</v>
      </c>
      <c r="G68" s="135"/>
      <c r="H68" s="135"/>
      <c r="I68" s="135">
        <f ca="1">'02 01 Pol'!G99</f>
        <v>0</v>
      </c>
      <c r="J68" s="132" t="str">
        <f>IF(I74=0,"",I68/I74*100)</f>
        <v/>
      </c>
    </row>
    <row r="69" spans="1:10" ht="36.75" customHeight="1">
      <c r="A69" s="123"/>
      <c r="B69" s="128" t="s">
        <v>87</v>
      </c>
      <c r="C69" s="178" t="s">
        <v>88</v>
      </c>
      <c r="D69" s="179"/>
      <c r="E69" s="179"/>
      <c r="F69" s="134" t="s">
        <v>26</v>
      </c>
      <c r="G69" s="135"/>
      <c r="H69" s="135"/>
      <c r="I69" s="135">
        <f ca="1">'01 01 Pol'!G192</f>
        <v>0</v>
      </c>
      <c r="J69" s="132" t="str">
        <f>IF(I74=0,"",I69/I74*100)</f>
        <v/>
      </c>
    </row>
    <row r="70" spans="1:10" ht="36.75" customHeight="1">
      <c r="A70" s="123"/>
      <c r="B70" s="128" t="s">
        <v>89</v>
      </c>
      <c r="C70" s="178" t="s">
        <v>90</v>
      </c>
      <c r="D70" s="179"/>
      <c r="E70" s="179"/>
      <c r="F70" s="134" t="s">
        <v>26</v>
      </c>
      <c r="G70" s="135"/>
      <c r="H70" s="135"/>
      <c r="I70" s="135">
        <f ca="1">'01 01 Pol'!G197</f>
        <v>0</v>
      </c>
      <c r="J70" s="132" t="str">
        <f>IF(I74=0,"",I70/I74*100)</f>
        <v/>
      </c>
    </row>
    <row r="71" spans="1:10" ht="36.75" customHeight="1">
      <c r="A71" s="123"/>
      <c r="B71" s="128" t="s">
        <v>91</v>
      </c>
      <c r="C71" s="178" t="s">
        <v>92</v>
      </c>
      <c r="D71" s="179"/>
      <c r="E71" s="179"/>
      <c r="F71" s="134" t="s">
        <v>93</v>
      </c>
      <c r="G71" s="135"/>
      <c r="H71" s="135"/>
      <c r="I71" s="135">
        <f ca="1">'01 01 Pol'!G53+'02 01 Pol'!G101</f>
        <v>0</v>
      </c>
      <c r="J71" s="132" t="str">
        <f>IF(I74=0,"",I71/I74*100)</f>
        <v/>
      </c>
    </row>
    <row r="72" spans="1:10" ht="36.75" customHeight="1">
      <c r="A72" s="123"/>
      <c r="B72" s="128" t="s">
        <v>94</v>
      </c>
      <c r="C72" s="178" t="s">
        <v>27</v>
      </c>
      <c r="D72" s="179"/>
      <c r="E72" s="179"/>
      <c r="F72" s="134" t="s">
        <v>94</v>
      </c>
      <c r="G72" s="135"/>
      <c r="H72" s="135"/>
      <c r="I72" s="135">
        <f ca="1">'99 1 Pol'!G23</f>
        <v>0</v>
      </c>
      <c r="J72" s="132" t="str">
        <f>IF(I74=0,"",I72/I74*100)</f>
        <v/>
      </c>
    </row>
    <row r="73" spans="1:10" ht="36.75" customHeight="1">
      <c r="A73" s="123"/>
      <c r="B73" s="128" t="s">
        <v>95</v>
      </c>
      <c r="C73" s="178" t="s">
        <v>28</v>
      </c>
      <c r="D73" s="179"/>
      <c r="E73" s="179"/>
      <c r="F73" s="134" t="s">
        <v>95</v>
      </c>
      <c r="G73" s="135"/>
      <c r="H73" s="135"/>
      <c r="I73" s="135">
        <f ca="1">'99 1 Pol'!G8+'99 1 Pol'!G42</f>
        <v>0</v>
      </c>
      <c r="J73" s="132" t="str">
        <f>IF(I74=0,"",I73/I74*100)</f>
        <v/>
      </c>
    </row>
    <row r="74" spans="1:10" ht="25.5" customHeight="1">
      <c r="A74" s="124"/>
      <c r="B74" s="129" t="s">
        <v>1</v>
      </c>
      <c r="C74" s="130"/>
      <c r="D74" s="131"/>
      <c r="E74" s="131"/>
      <c r="F74" s="136"/>
      <c r="G74" s="137"/>
      <c r="H74" s="137"/>
      <c r="I74" s="137">
        <f>SUM(I54:I73)</f>
        <v>0</v>
      </c>
      <c r="J74" s="133">
        <f>SUM(J54:J73)</f>
        <v>0</v>
      </c>
    </row>
    <row r="75" spans="1:10">
      <c r="F75" s="86"/>
      <c r="G75" s="86"/>
      <c r="H75" s="86"/>
      <c r="I75" s="86"/>
      <c r="J75" s="87"/>
    </row>
    <row r="76" spans="1:10">
      <c r="F76" s="86"/>
      <c r="G76" s="86"/>
      <c r="H76" s="86"/>
      <c r="I76" s="86"/>
      <c r="J76" s="87"/>
    </row>
    <row r="77" spans="1:10">
      <c r="F77" s="86"/>
      <c r="G77" s="86"/>
      <c r="H77" s="86"/>
      <c r="I77" s="86"/>
      <c r="J77" s="87"/>
    </row>
  </sheetData>
  <sheetProtection password="9231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0">
    <mergeCell ref="I20:J20"/>
    <mergeCell ref="I21:J21"/>
    <mergeCell ref="G19:H19"/>
    <mergeCell ref="G20:H20"/>
    <mergeCell ref="G29:I29"/>
    <mergeCell ref="D6:G6"/>
    <mergeCell ref="E7:G7"/>
    <mergeCell ref="G25:I25"/>
    <mergeCell ref="I19:J19"/>
    <mergeCell ref="G28:I28"/>
    <mergeCell ref="D34:E34"/>
    <mergeCell ref="G34:I34"/>
    <mergeCell ref="E21:F21"/>
    <mergeCell ref="G21:H21"/>
    <mergeCell ref="G24:I24"/>
    <mergeCell ref="E3:J3"/>
    <mergeCell ref="E15:F15"/>
    <mergeCell ref="E17:F17"/>
    <mergeCell ref="D12:G12"/>
    <mergeCell ref="E4:J4"/>
    <mergeCell ref="G16:H16"/>
    <mergeCell ref="G17:H17"/>
    <mergeCell ref="E16:F16"/>
    <mergeCell ref="E13:G13"/>
    <mergeCell ref="D5:G5"/>
    <mergeCell ref="I15:J15"/>
    <mergeCell ref="I16:J16"/>
    <mergeCell ref="B1:J1"/>
    <mergeCell ref="G26:I26"/>
    <mergeCell ref="G27:I27"/>
    <mergeCell ref="G18:H18"/>
    <mergeCell ref="I17:J17"/>
    <mergeCell ref="I18:J18"/>
    <mergeCell ref="E18:F18"/>
    <mergeCell ref="E2:J2"/>
    <mergeCell ref="C39:E39"/>
    <mergeCell ref="C40:E40"/>
    <mergeCell ref="C41:E41"/>
    <mergeCell ref="C42:E42"/>
    <mergeCell ref="D11:G11"/>
    <mergeCell ref="G15:H15"/>
    <mergeCell ref="D35:E35"/>
    <mergeCell ref="G23:I23"/>
    <mergeCell ref="E19:F19"/>
    <mergeCell ref="E20:F20"/>
    <mergeCell ref="B47:E47"/>
    <mergeCell ref="C54:E54"/>
    <mergeCell ref="C55:E55"/>
    <mergeCell ref="C56:E56"/>
    <mergeCell ref="C43:E43"/>
    <mergeCell ref="C44:E44"/>
    <mergeCell ref="C45:E45"/>
    <mergeCell ref="C46:E46"/>
    <mergeCell ref="C61:E61"/>
    <mergeCell ref="C62:E62"/>
    <mergeCell ref="C63:E63"/>
    <mergeCell ref="C64:E64"/>
    <mergeCell ref="C57:E57"/>
    <mergeCell ref="C58:E58"/>
    <mergeCell ref="C59:E59"/>
    <mergeCell ref="C60:E60"/>
    <mergeCell ref="C73:E73"/>
    <mergeCell ref="C69:E69"/>
    <mergeCell ref="C70:E70"/>
    <mergeCell ref="C71:E71"/>
    <mergeCell ref="C72:E72"/>
    <mergeCell ref="C65:E65"/>
    <mergeCell ref="C66:E66"/>
    <mergeCell ref="C67:E67"/>
    <mergeCell ref="C68:E6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5234375" defaultRowHeight="12.45"/>
  <cols>
    <col min="1" max="1" width="4.3046875" style="3" customWidth="1"/>
    <col min="2" max="2" width="14.3828125" style="3" customWidth="1"/>
    <col min="3" max="3" width="38.3046875" style="7" customWidth="1"/>
    <col min="4" max="4" width="4.53515625" style="3" customWidth="1"/>
    <col min="5" max="5" width="10.53515625" style="3" customWidth="1"/>
    <col min="6" max="6" width="9.84375" style="3" customWidth="1"/>
    <col min="7" max="7" width="12.69140625" style="3" customWidth="1"/>
    <col min="8" max="16384" width="9.15234375" style="3"/>
  </cols>
  <sheetData>
    <row r="1" spans="1:7" ht="15.45">
      <c r="A1" s="229" t="s">
        <v>6</v>
      </c>
      <c r="B1" s="229"/>
      <c r="C1" s="230"/>
      <c r="D1" s="229"/>
      <c r="E1" s="229"/>
      <c r="F1" s="229"/>
      <c r="G1" s="229"/>
    </row>
    <row r="2" spans="1:7" ht="25" customHeight="1">
      <c r="A2" s="50" t="s">
        <v>7</v>
      </c>
      <c r="B2" s="49"/>
      <c r="C2" s="231"/>
      <c r="D2" s="231"/>
      <c r="E2" s="231"/>
      <c r="F2" s="231"/>
      <c r="G2" s="232"/>
    </row>
    <row r="3" spans="1:7" ht="25" customHeight="1">
      <c r="A3" s="50" t="s">
        <v>8</v>
      </c>
      <c r="B3" s="49"/>
      <c r="C3" s="231"/>
      <c r="D3" s="231"/>
      <c r="E3" s="231"/>
      <c r="F3" s="231"/>
      <c r="G3" s="232"/>
    </row>
    <row r="4" spans="1:7" ht="25" customHeight="1">
      <c r="A4" s="50" t="s">
        <v>9</v>
      </c>
      <c r="B4" s="49"/>
      <c r="C4" s="231"/>
      <c r="D4" s="231"/>
      <c r="E4" s="231"/>
      <c r="F4" s="231"/>
      <c r="G4" s="232"/>
    </row>
    <row r="5" spans="1:7">
      <c r="B5" s="4"/>
      <c r="C5" s="5"/>
      <c r="D5" s="6"/>
    </row>
  </sheetData>
  <sheetProtection password="9231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honeticPr fontId="17" type="noConversion"/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45" outlineLevelRow="1"/>
  <cols>
    <col min="1" max="1" width="3.3828125" customWidth="1"/>
    <col min="2" max="2" width="12.53515625" style="121" customWidth="1"/>
    <col min="3" max="3" width="63.23046875" style="121" customWidth="1"/>
    <col min="4" max="4" width="4.84375" customWidth="1"/>
    <col min="5" max="5" width="10.53515625" customWidth="1"/>
    <col min="6" max="6" width="9.84375" customWidth="1"/>
    <col min="7" max="7" width="12.69140625" customWidth="1"/>
    <col min="8" max="17" width="0" hidden="1" customWidth="1"/>
    <col min="18" max="18" width="6.84375" customWidth="1"/>
    <col min="20" max="24" width="0" hidden="1" customWidth="1"/>
    <col min="29" max="29" width="0" hidden="1" customWidth="1"/>
    <col min="31" max="41" width="0" hidden="1" customWidth="1"/>
    <col min="53" max="53" width="98.61328125" customWidth="1"/>
  </cols>
  <sheetData>
    <row r="1" spans="1:60" ht="15.75" customHeight="1">
      <c r="A1" s="237" t="s">
        <v>96</v>
      </c>
      <c r="B1" s="237"/>
      <c r="C1" s="237"/>
      <c r="D1" s="237"/>
      <c r="E1" s="237"/>
      <c r="F1" s="237"/>
      <c r="G1" s="237"/>
      <c r="AG1" t="s">
        <v>97</v>
      </c>
    </row>
    <row r="2" spans="1:60" ht="25" customHeight="1">
      <c r="A2" s="139" t="s">
        <v>7</v>
      </c>
      <c r="B2" s="49" t="s">
        <v>44</v>
      </c>
      <c r="C2" s="238" t="s">
        <v>45</v>
      </c>
      <c r="D2" s="239"/>
      <c r="E2" s="239"/>
      <c r="F2" s="239"/>
      <c r="G2" s="240"/>
      <c r="AG2" t="s">
        <v>98</v>
      </c>
    </row>
    <row r="3" spans="1:60" ht="25" customHeight="1">
      <c r="A3" s="139" t="s">
        <v>8</v>
      </c>
      <c r="B3" s="49" t="s">
        <v>48</v>
      </c>
      <c r="C3" s="238" t="s">
        <v>49</v>
      </c>
      <c r="D3" s="239"/>
      <c r="E3" s="239"/>
      <c r="F3" s="239"/>
      <c r="G3" s="240"/>
      <c r="AC3" s="121" t="s">
        <v>98</v>
      </c>
      <c r="AG3" t="s">
        <v>99</v>
      </c>
    </row>
    <row r="4" spans="1:60" ht="25" customHeight="1">
      <c r="A4" s="140" t="s">
        <v>9</v>
      </c>
      <c r="B4" s="141" t="s">
        <v>48</v>
      </c>
      <c r="C4" s="241" t="s">
        <v>50</v>
      </c>
      <c r="D4" s="242"/>
      <c r="E4" s="242"/>
      <c r="F4" s="242"/>
      <c r="G4" s="243"/>
      <c r="AG4" t="s">
        <v>100</v>
      </c>
    </row>
    <row r="5" spans="1:60">
      <c r="D5" s="10"/>
    </row>
    <row r="6" spans="1:60" ht="37.299999999999997">
      <c r="A6" s="142" t="s">
        <v>101</v>
      </c>
      <c r="B6" s="144" t="s">
        <v>102</v>
      </c>
      <c r="C6" s="144" t="s">
        <v>103</v>
      </c>
      <c r="D6" s="143" t="s">
        <v>104</v>
      </c>
      <c r="E6" s="142" t="s">
        <v>105</v>
      </c>
      <c r="F6" s="142" t="s">
        <v>106</v>
      </c>
      <c r="G6" s="142" t="s">
        <v>29</v>
      </c>
      <c r="H6" s="145" t="s">
        <v>30</v>
      </c>
      <c r="I6" s="145" t="s">
        <v>107</v>
      </c>
      <c r="J6" s="145" t="s">
        <v>31</v>
      </c>
      <c r="K6" s="145" t="s">
        <v>108</v>
      </c>
      <c r="L6" s="145" t="s">
        <v>109</v>
      </c>
      <c r="M6" s="145" t="s">
        <v>110</v>
      </c>
      <c r="N6" s="145" t="s">
        <v>111</v>
      </c>
      <c r="O6" s="145" t="s">
        <v>112</v>
      </c>
      <c r="P6" s="145" t="s">
        <v>113</v>
      </c>
      <c r="Q6" s="145" t="s">
        <v>114</v>
      </c>
      <c r="R6" s="145" t="s">
        <v>115</v>
      </c>
      <c r="S6" s="145" t="s">
        <v>116</v>
      </c>
      <c r="T6" s="145" t="s">
        <v>117</v>
      </c>
      <c r="U6" s="145" t="s">
        <v>118</v>
      </c>
      <c r="V6" s="145" t="s">
        <v>119</v>
      </c>
      <c r="W6" s="145" t="s">
        <v>120</v>
      </c>
      <c r="X6" s="145" t="s">
        <v>121</v>
      </c>
    </row>
    <row r="7" spans="1:60" hidden="1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</row>
    <row r="8" spans="1:60">
      <c r="A8" s="149" t="s">
        <v>122</v>
      </c>
      <c r="B8" s="150" t="s">
        <v>55</v>
      </c>
      <c r="C8" s="172" t="s">
        <v>60</v>
      </c>
      <c r="D8" s="159"/>
      <c r="E8" s="160"/>
      <c r="F8" s="161"/>
      <c r="G8" s="161">
        <f>SUMIF(AG9:AG52,"&lt;&gt;NOR",G9:G52)</f>
        <v>0</v>
      </c>
      <c r="H8" s="161"/>
      <c r="I8" s="161">
        <f>SUM(I9:I52)</f>
        <v>0</v>
      </c>
      <c r="J8" s="161"/>
      <c r="K8" s="161">
        <f>SUM(K9:K52)</f>
        <v>0</v>
      </c>
      <c r="L8" s="161"/>
      <c r="M8" s="161">
        <f>SUM(M9:M52)</f>
        <v>0</v>
      </c>
      <c r="N8" s="161"/>
      <c r="O8" s="161">
        <f>SUM(O9:O52)</f>
        <v>0.23</v>
      </c>
      <c r="P8" s="161"/>
      <c r="Q8" s="161">
        <f>SUM(Q9:Q52)</f>
        <v>0</v>
      </c>
      <c r="R8" s="161"/>
      <c r="S8" s="161"/>
      <c r="T8" s="162"/>
      <c r="U8" s="158"/>
      <c r="V8" s="158">
        <f>SUM(V9:V52)</f>
        <v>187.66999999999996</v>
      </c>
      <c r="W8" s="158"/>
      <c r="X8" s="158"/>
      <c r="AG8" t="s">
        <v>123</v>
      </c>
    </row>
    <row r="9" spans="1:60" outlineLevel="1">
      <c r="A9" s="163">
        <v>1</v>
      </c>
      <c r="B9" s="164" t="s">
        <v>124</v>
      </c>
      <c r="C9" s="173" t="s">
        <v>125</v>
      </c>
      <c r="D9" s="165" t="s">
        <v>126</v>
      </c>
      <c r="E9" s="166">
        <v>1.881</v>
      </c>
      <c r="F9" s="167"/>
      <c r="G9" s="168">
        <f>ROUND(E9*F9,2)</f>
        <v>0</v>
      </c>
      <c r="H9" s="167"/>
      <c r="I9" s="168">
        <f>ROUND(E9*H9,2)</f>
        <v>0</v>
      </c>
      <c r="J9" s="167"/>
      <c r="K9" s="168">
        <f>ROUND(E9*J9,2)</f>
        <v>0</v>
      </c>
      <c r="L9" s="168">
        <v>21</v>
      </c>
      <c r="M9" s="168">
        <f>G9*(1+L9/100)</f>
        <v>0</v>
      </c>
      <c r="N9" s="168">
        <v>0</v>
      </c>
      <c r="O9" s="168">
        <f>ROUND(E9*N9,2)</f>
        <v>0</v>
      </c>
      <c r="P9" s="168">
        <v>0</v>
      </c>
      <c r="Q9" s="168">
        <f>ROUND(E9*P9,2)</f>
        <v>0</v>
      </c>
      <c r="R9" s="168"/>
      <c r="S9" s="168" t="s">
        <v>127</v>
      </c>
      <c r="T9" s="169" t="s">
        <v>127</v>
      </c>
      <c r="U9" s="155">
        <v>9.7000000000000003E-2</v>
      </c>
      <c r="V9" s="155">
        <f>ROUND(E9*U9,2)</f>
        <v>0.18</v>
      </c>
      <c r="W9" s="155"/>
      <c r="X9" s="155" t="s">
        <v>128</v>
      </c>
      <c r="Y9" s="146"/>
      <c r="Z9" s="146"/>
      <c r="AA9" s="146"/>
      <c r="AB9" s="146"/>
      <c r="AC9" s="146"/>
      <c r="AD9" s="146"/>
      <c r="AE9" s="146"/>
      <c r="AF9" s="146"/>
      <c r="AG9" s="146" t="s">
        <v>129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1">
      <c r="A10" s="153"/>
      <c r="B10" s="154"/>
      <c r="C10" s="174" t="s">
        <v>130</v>
      </c>
      <c r="D10" s="156"/>
      <c r="E10" s="157">
        <v>1.88</v>
      </c>
      <c r="F10" s="155"/>
      <c r="G10" s="155"/>
      <c r="H10" s="155"/>
      <c r="I10" s="155"/>
      <c r="J10" s="155"/>
      <c r="K10" s="155"/>
      <c r="L10" s="155"/>
      <c r="M10" s="155"/>
      <c r="N10" s="155"/>
      <c r="O10" s="155"/>
      <c r="P10" s="155"/>
      <c r="Q10" s="155"/>
      <c r="R10" s="155"/>
      <c r="S10" s="155"/>
      <c r="T10" s="155"/>
      <c r="U10" s="155"/>
      <c r="V10" s="155"/>
      <c r="W10" s="155"/>
      <c r="X10" s="155"/>
      <c r="Y10" s="146"/>
      <c r="Z10" s="146"/>
      <c r="AA10" s="146"/>
      <c r="AB10" s="146"/>
      <c r="AC10" s="146"/>
      <c r="AD10" s="146"/>
      <c r="AE10" s="146"/>
      <c r="AF10" s="146"/>
      <c r="AG10" s="146" t="s">
        <v>131</v>
      </c>
      <c r="AH10" s="146">
        <v>0</v>
      </c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1">
      <c r="A11" s="163">
        <v>2</v>
      </c>
      <c r="B11" s="164" t="s">
        <v>132</v>
      </c>
      <c r="C11" s="173" t="s">
        <v>133</v>
      </c>
      <c r="D11" s="165" t="s">
        <v>126</v>
      </c>
      <c r="E11" s="166">
        <v>26.613099999999999</v>
      </c>
      <c r="F11" s="167"/>
      <c r="G11" s="168">
        <f>ROUND(E11*F11,2)</f>
        <v>0</v>
      </c>
      <c r="H11" s="167"/>
      <c r="I11" s="168">
        <f>ROUND(E11*H11,2)</f>
        <v>0</v>
      </c>
      <c r="J11" s="167"/>
      <c r="K11" s="168">
        <f>ROUND(E11*J11,2)</f>
        <v>0</v>
      </c>
      <c r="L11" s="168">
        <v>21</v>
      </c>
      <c r="M11" s="168">
        <f>G11*(1+L11/100)</f>
        <v>0</v>
      </c>
      <c r="N11" s="168">
        <v>0</v>
      </c>
      <c r="O11" s="168">
        <f>ROUND(E11*N11,2)</f>
        <v>0</v>
      </c>
      <c r="P11" s="168">
        <v>0</v>
      </c>
      <c r="Q11" s="168">
        <f>ROUND(E11*P11,2)</f>
        <v>0</v>
      </c>
      <c r="R11" s="168"/>
      <c r="S11" s="168" t="s">
        <v>127</v>
      </c>
      <c r="T11" s="169" t="s">
        <v>127</v>
      </c>
      <c r="U11" s="155">
        <v>0.16</v>
      </c>
      <c r="V11" s="155">
        <f>ROUND(E11*U11,2)</f>
        <v>4.26</v>
      </c>
      <c r="W11" s="155"/>
      <c r="X11" s="155" t="s">
        <v>128</v>
      </c>
      <c r="Y11" s="146"/>
      <c r="Z11" s="146"/>
      <c r="AA11" s="146"/>
      <c r="AB11" s="146"/>
      <c r="AC11" s="146"/>
      <c r="AD11" s="146"/>
      <c r="AE11" s="146"/>
      <c r="AF11" s="146"/>
      <c r="AG11" s="146" t="s">
        <v>129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1">
      <c r="A12" s="153"/>
      <c r="B12" s="154"/>
      <c r="C12" s="174" t="s">
        <v>134</v>
      </c>
      <c r="D12" s="156"/>
      <c r="E12" s="157">
        <v>64.34</v>
      </c>
      <c r="F12" s="155"/>
      <c r="G12" s="155"/>
      <c r="H12" s="155"/>
      <c r="I12" s="155"/>
      <c r="J12" s="155"/>
      <c r="K12" s="155"/>
      <c r="L12" s="155"/>
      <c r="M12" s="155"/>
      <c r="N12" s="155"/>
      <c r="O12" s="155"/>
      <c r="P12" s="155"/>
      <c r="Q12" s="155"/>
      <c r="R12" s="155"/>
      <c r="S12" s="155"/>
      <c r="T12" s="155"/>
      <c r="U12" s="155"/>
      <c r="V12" s="155"/>
      <c r="W12" s="155"/>
      <c r="X12" s="155"/>
      <c r="Y12" s="146"/>
      <c r="Z12" s="146"/>
      <c r="AA12" s="146"/>
      <c r="AB12" s="146"/>
      <c r="AC12" s="146"/>
      <c r="AD12" s="146"/>
      <c r="AE12" s="146"/>
      <c r="AF12" s="146"/>
      <c r="AG12" s="146" t="s">
        <v>131</v>
      </c>
      <c r="AH12" s="146">
        <v>0</v>
      </c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1">
      <c r="A13" s="153"/>
      <c r="B13" s="154"/>
      <c r="C13" s="174" t="s">
        <v>135</v>
      </c>
      <c r="D13" s="156"/>
      <c r="E13" s="157">
        <v>-1.88</v>
      </c>
      <c r="F13" s="155"/>
      <c r="G13" s="155"/>
      <c r="H13" s="155"/>
      <c r="I13" s="155"/>
      <c r="J13" s="155"/>
      <c r="K13" s="155"/>
      <c r="L13" s="155"/>
      <c r="M13" s="155"/>
      <c r="N13" s="155"/>
      <c r="O13" s="155"/>
      <c r="P13" s="155"/>
      <c r="Q13" s="155"/>
      <c r="R13" s="155"/>
      <c r="S13" s="155"/>
      <c r="T13" s="155"/>
      <c r="U13" s="155"/>
      <c r="V13" s="155"/>
      <c r="W13" s="155"/>
      <c r="X13" s="155"/>
      <c r="Y13" s="146"/>
      <c r="Z13" s="146"/>
      <c r="AA13" s="146"/>
      <c r="AB13" s="146"/>
      <c r="AC13" s="146"/>
      <c r="AD13" s="146"/>
      <c r="AE13" s="146"/>
      <c r="AF13" s="146"/>
      <c r="AG13" s="146" t="s">
        <v>131</v>
      </c>
      <c r="AH13" s="146">
        <v>0</v>
      </c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1">
      <c r="A14" s="153"/>
      <c r="B14" s="154"/>
      <c r="C14" s="174" t="s">
        <v>136</v>
      </c>
      <c r="D14" s="156"/>
      <c r="E14" s="157">
        <v>-1.42</v>
      </c>
      <c r="F14" s="155"/>
      <c r="G14" s="155"/>
      <c r="H14" s="155"/>
      <c r="I14" s="155"/>
      <c r="J14" s="155"/>
      <c r="K14" s="155"/>
      <c r="L14" s="155"/>
      <c r="M14" s="155"/>
      <c r="N14" s="155"/>
      <c r="O14" s="155"/>
      <c r="P14" s="155"/>
      <c r="Q14" s="155"/>
      <c r="R14" s="155"/>
      <c r="S14" s="155"/>
      <c r="T14" s="155"/>
      <c r="U14" s="155"/>
      <c r="V14" s="155"/>
      <c r="W14" s="155"/>
      <c r="X14" s="155"/>
      <c r="Y14" s="146"/>
      <c r="Z14" s="146"/>
      <c r="AA14" s="146"/>
      <c r="AB14" s="146"/>
      <c r="AC14" s="146"/>
      <c r="AD14" s="146"/>
      <c r="AE14" s="146"/>
      <c r="AF14" s="146"/>
      <c r="AG14" s="146" t="s">
        <v>131</v>
      </c>
      <c r="AH14" s="146">
        <v>0</v>
      </c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1">
      <c r="A15" s="153"/>
      <c r="B15" s="154"/>
      <c r="C15" s="174" t="s">
        <v>137</v>
      </c>
      <c r="D15" s="156"/>
      <c r="E15" s="157">
        <v>-34.42</v>
      </c>
      <c r="F15" s="155"/>
      <c r="G15" s="155"/>
      <c r="H15" s="155"/>
      <c r="I15" s="155"/>
      <c r="J15" s="155"/>
      <c r="K15" s="155"/>
      <c r="L15" s="155"/>
      <c r="M15" s="155"/>
      <c r="N15" s="155"/>
      <c r="O15" s="155"/>
      <c r="P15" s="155"/>
      <c r="Q15" s="155"/>
      <c r="R15" s="155"/>
      <c r="S15" s="155"/>
      <c r="T15" s="155"/>
      <c r="U15" s="155"/>
      <c r="V15" s="155"/>
      <c r="W15" s="155"/>
      <c r="X15" s="155"/>
      <c r="Y15" s="146"/>
      <c r="Z15" s="146"/>
      <c r="AA15" s="146"/>
      <c r="AB15" s="146"/>
      <c r="AC15" s="146"/>
      <c r="AD15" s="146"/>
      <c r="AE15" s="146"/>
      <c r="AF15" s="146"/>
      <c r="AG15" s="146" t="s">
        <v>131</v>
      </c>
      <c r="AH15" s="146">
        <v>0</v>
      </c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outlineLevel="1">
      <c r="A16" s="163">
        <v>3</v>
      </c>
      <c r="B16" s="164" t="s">
        <v>138</v>
      </c>
      <c r="C16" s="173" t="s">
        <v>139</v>
      </c>
      <c r="D16" s="165" t="s">
        <v>126</v>
      </c>
      <c r="E16" s="166">
        <v>64.337599999999995</v>
      </c>
      <c r="F16" s="167"/>
      <c r="G16" s="168">
        <f>ROUND(E16*F16,2)</f>
        <v>0</v>
      </c>
      <c r="H16" s="167"/>
      <c r="I16" s="168">
        <f>ROUND(E16*H16,2)</f>
        <v>0</v>
      </c>
      <c r="J16" s="167"/>
      <c r="K16" s="168">
        <f>ROUND(E16*J16,2)</f>
        <v>0</v>
      </c>
      <c r="L16" s="168">
        <v>21</v>
      </c>
      <c r="M16" s="168">
        <f>G16*(1+L16/100)</f>
        <v>0</v>
      </c>
      <c r="N16" s="168">
        <v>0</v>
      </c>
      <c r="O16" s="168">
        <f>ROUND(E16*N16,2)</f>
        <v>0</v>
      </c>
      <c r="P16" s="168">
        <v>0</v>
      </c>
      <c r="Q16" s="168">
        <f>ROUND(E16*P16,2)</f>
        <v>0</v>
      </c>
      <c r="R16" s="168"/>
      <c r="S16" s="168" t="s">
        <v>127</v>
      </c>
      <c r="T16" s="169" t="s">
        <v>127</v>
      </c>
      <c r="U16" s="155">
        <v>0.3</v>
      </c>
      <c r="V16" s="155">
        <f>ROUND(E16*U16,2)</f>
        <v>19.3</v>
      </c>
      <c r="W16" s="155"/>
      <c r="X16" s="155" t="s">
        <v>128</v>
      </c>
      <c r="Y16" s="146"/>
      <c r="Z16" s="146"/>
      <c r="AA16" s="146"/>
      <c r="AB16" s="146"/>
      <c r="AC16" s="146"/>
      <c r="AD16" s="146"/>
      <c r="AE16" s="146"/>
      <c r="AF16" s="146"/>
      <c r="AG16" s="146" t="s">
        <v>140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outlineLevel="1">
      <c r="A17" s="153"/>
      <c r="B17" s="154"/>
      <c r="C17" s="174" t="s">
        <v>141</v>
      </c>
      <c r="D17" s="156"/>
      <c r="E17" s="157">
        <v>20.48</v>
      </c>
      <c r="F17" s="155"/>
      <c r="G17" s="155"/>
      <c r="H17" s="155"/>
      <c r="I17" s="155"/>
      <c r="J17" s="155"/>
      <c r="K17" s="155"/>
      <c r="L17" s="155"/>
      <c r="M17" s="155"/>
      <c r="N17" s="155"/>
      <c r="O17" s="155"/>
      <c r="P17" s="155"/>
      <c r="Q17" s="155"/>
      <c r="R17" s="155"/>
      <c r="S17" s="155"/>
      <c r="T17" s="155"/>
      <c r="U17" s="155"/>
      <c r="V17" s="155"/>
      <c r="W17" s="155"/>
      <c r="X17" s="155"/>
      <c r="Y17" s="146"/>
      <c r="Z17" s="146"/>
      <c r="AA17" s="146"/>
      <c r="AB17" s="146"/>
      <c r="AC17" s="146"/>
      <c r="AD17" s="146"/>
      <c r="AE17" s="146"/>
      <c r="AF17" s="146"/>
      <c r="AG17" s="146" t="s">
        <v>131</v>
      </c>
      <c r="AH17" s="146">
        <v>0</v>
      </c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outlineLevel="1">
      <c r="A18" s="153"/>
      <c r="B18" s="154"/>
      <c r="C18" s="174" t="s">
        <v>142</v>
      </c>
      <c r="D18" s="156"/>
      <c r="E18" s="157">
        <v>36.56</v>
      </c>
      <c r="F18" s="155"/>
      <c r="G18" s="155"/>
      <c r="H18" s="155"/>
      <c r="I18" s="155"/>
      <c r="J18" s="155"/>
      <c r="K18" s="155"/>
      <c r="L18" s="155"/>
      <c r="M18" s="155"/>
      <c r="N18" s="155"/>
      <c r="O18" s="155"/>
      <c r="P18" s="155"/>
      <c r="Q18" s="155"/>
      <c r="R18" s="155"/>
      <c r="S18" s="155"/>
      <c r="T18" s="155"/>
      <c r="U18" s="155"/>
      <c r="V18" s="155"/>
      <c r="W18" s="155"/>
      <c r="X18" s="155"/>
      <c r="Y18" s="146"/>
      <c r="Z18" s="146"/>
      <c r="AA18" s="146"/>
      <c r="AB18" s="146"/>
      <c r="AC18" s="146"/>
      <c r="AD18" s="146"/>
      <c r="AE18" s="146"/>
      <c r="AF18" s="146"/>
      <c r="AG18" s="146" t="s">
        <v>131</v>
      </c>
      <c r="AH18" s="146">
        <v>0</v>
      </c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outlineLevel="1">
      <c r="A19" s="153"/>
      <c r="B19" s="154"/>
      <c r="C19" s="174" t="s">
        <v>143</v>
      </c>
      <c r="D19" s="156"/>
      <c r="E19" s="157">
        <v>44.53</v>
      </c>
      <c r="F19" s="155"/>
      <c r="G19" s="155"/>
      <c r="H19" s="155"/>
      <c r="I19" s="155"/>
      <c r="J19" s="155"/>
      <c r="K19" s="155"/>
      <c r="L19" s="155"/>
      <c r="M19" s="155"/>
      <c r="N19" s="155"/>
      <c r="O19" s="155"/>
      <c r="P19" s="155"/>
      <c r="Q19" s="155"/>
      <c r="R19" s="155"/>
      <c r="S19" s="155"/>
      <c r="T19" s="155"/>
      <c r="U19" s="155"/>
      <c r="V19" s="155"/>
      <c r="W19" s="155"/>
      <c r="X19" s="155"/>
      <c r="Y19" s="146"/>
      <c r="Z19" s="146"/>
      <c r="AA19" s="146"/>
      <c r="AB19" s="146"/>
      <c r="AC19" s="146"/>
      <c r="AD19" s="146"/>
      <c r="AE19" s="146"/>
      <c r="AF19" s="146"/>
      <c r="AG19" s="146" t="s">
        <v>131</v>
      </c>
      <c r="AH19" s="146">
        <v>0</v>
      </c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outlineLevel="1">
      <c r="A20" s="153"/>
      <c r="B20" s="154"/>
      <c r="C20" s="174" t="s">
        <v>144</v>
      </c>
      <c r="D20" s="156"/>
      <c r="E20" s="157">
        <v>25.59</v>
      </c>
      <c r="F20" s="155"/>
      <c r="G20" s="155"/>
      <c r="H20" s="155"/>
      <c r="I20" s="155"/>
      <c r="J20" s="155"/>
      <c r="K20" s="155"/>
      <c r="L20" s="155"/>
      <c r="M20" s="155"/>
      <c r="N20" s="155"/>
      <c r="O20" s="155"/>
      <c r="P20" s="155"/>
      <c r="Q20" s="155"/>
      <c r="R20" s="155"/>
      <c r="S20" s="155"/>
      <c r="T20" s="155"/>
      <c r="U20" s="155"/>
      <c r="V20" s="155"/>
      <c r="W20" s="155"/>
      <c r="X20" s="155"/>
      <c r="Y20" s="146"/>
      <c r="Z20" s="146"/>
      <c r="AA20" s="146"/>
      <c r="AB20" s="146"/>
      <c r="AC20" s="146"/>
      <c r="AD20" s="146"/>
      <c r="AE20" s="146"/>
      <c r="AF20" s="146"/>
      <c r="AG20" s="146" t="s">
        <v>131</v>
      </c>
      <c r="AH20" s="146">
        <v>0</v>
      </c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outlineLevel="1">
      <c r="A21" s="153"/>
      <c r="B21" s="154"/>
      <c r="C21" s="174" t="s">
        <v>145</v>
      </c>
      <c r="D21" s="156"/>
      <c r="E21" s="157">
        <v>1.51</v>
      </c>
      <c r="F21" s="155"/>
      <c r="G21" s="155"/>
      <c r="H21" s="155"/>
      <c r="I21" s="155"/>
      <c r="J21" s="155"/>
      <c r="K21" s="155"/>
      <c r="L21" s="155"/>
      <c r="M21" s="155"/>
      <c r="N21" s="155"/>
      <c r="O21" s="155"/>
      <c r="P21" s="155"/>
      <c r="Q21" s="155"/>
      <c r="R21" s="155"/>
      <c r="S21" s="155"/>
      <c r="T21" s="155"/>
      <c r="U21" s="155"/>
      <c r="V21" s="155"/>
      <c r="W21" s="155"/>
      <c r="X21" s="155"/>
      <c r="Y21" s="146"/>
      <c r="Z21" s="146"/>
      <c r="AA21" s="146"/>
      <c r="AB21" s="146"/>
      <c r="AC21" s="146"/>
      <c r="AD21" s="146"/>
      <c r="AE21" s="146"/>
      <c r="AF21" s="146"/>
      <c r="AG21" s="146" t="s">
        <v>131</v>
      </c>
      <c r="AH21" s="146">
        <v>0</v>
      </c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1">
      <c r="A22" s="153"/>
      <c r="B22" s="154"/>
      <c r="C22" s="174" t="s">
        <v>146</v>
      </c>
      <c r="D22" s="156"/>
      <c r="E22" s="157">
        <v>-64.34</v>
      </c>
      <c r="F22" s="155"/>
      <c r="G22" s="155"/>
      <c r="H22" s="155"/>
      <c r="I22" s="155"/>
      <c r="J22" s="155"/>
      <c r="K22" s="155"/>
      <c r="L22" s="155"/>
      <c r="M22" s="155"/>
      <c r="N22" s="155"/>
      <c r="O22" s="155"/>
      <c r="P22" s="155"/>
      <c r="Q22" s="155"/>
      <c r="R22" s="155"/>
      <c r="S22" s="155"/>
      <c r="T22" s="155"/>
      <c r="U22" s="155"/>
      <c r="V22" s="155"/>
      <c r="W22" s="155"/>
      <c r="X22" s="155"/>
      <c r="Y22" s="146"/>
      <c r="Z22" s="146"/>
      <c r="AA22" s="146"/>
      <c r="AB22" s="146"/>
      <c r="AC22" s="146"/>
      <c r="AD22" s="146"/>
      <c r="AE22" s="146"/>
      <c r="AF22" s="146"/>
      <c r="AG22" s="146" t="s">
        <v>131</v>
      </c>
      <c r="AH22" s="146">
        <v>0</v>
      </c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1">
      <c r="A23" s="163">
        <v>4</v>
      </c>
      <c r="B23" s="164" t="s">
        <v>147</v>
      </c>
      <c r="C23" s="173" t="s">
        <v>148</v>
      </c>
      <c r="D23" s="165" t="s">
        <v>126</v>
      </c>
      <c r="E23" s="166">
        <v>1.2</v>
      </c>
      <c r="F23" s="167"/>
      <c r="G23" s="168">
        <f>ROUND(E23*F23,2)</f>
        <v>0</v>
      </c>
      <c r="H23" s="167"/>
      <c r="I23" s="168">
        <f>ROUND(E23*H23,2)</f>
        <v>0</v>
      </c>
      <c r="J23" s="167"/>
      <c r="K23" s="168">
        <f>ROUND(E23*J23,2)</f>
        <v>0</v>
      </c>
      <c r="L23" s="168">
        <v>21</v>
      </c>
      <c r="M23" s="168">
        <f>G23*(1+L23/100)</f>
        <v>0</v>
      </c>
      <c r="N23" s="168">
        <v>0</v>
      </c>
      <c r="O23" s="168">
        <f>ROUND(E23*N23,2)</f>
        <v>0</v>
      </c>
      <c r="P23" s="168">
        <v>0</v>
      </c>
      <c r="Q23" s="168">
        <f>ROUND(E23*P23,2)</f>
        <v>0</v>
      </c>
      <c r="R23" s="168"/>
      <c r="S23" s="168" t="s">
        <v>127</v>
      </c>
      <c r="T23" s="169" t="s">
        <v>127</v>
      </c>
      <c r="U23" s="155">
        <v>3.5329999999999999</v>
      </c>
      <c r="V23" s="155">
        <f>ROUND(E23*U23,2)</f>
        <v>4.24</v>
      </c>
      <c r="W23" s="155"/>
      <c r="X23" s="155" t="s">
        <v>128</v>
      </c>
      <c r="Y23" s="146"/>
      <c r="Z23" s="146"/>
      <c r="AA23" s="146"/>
      <c r="AB23" s="146"/>
      <c r="AC23" s="146"/>
      <c r="AD23" s="146"/>
      <c r="AE23" s="146"/>
      <c r="AF23" s="146"/>
      <c r="AG23" s="146" t="s">
        <v>140</v>
      </c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outlineLevel="1">
      <c r="A24" s="153"/>
      <c r="B24" s="154"/>
      <c r="C24" s="174" t="s">
        <v>149</v>
      </c>
      <c r="D24" s="156"/>
      <c r="E24" s="157">
        <v>1.2</v>
      </c>
      <c r="F24" s="155"/>
      <c r="G24" s="155"/>
      <c r="H24" s="155"/>
      <c r="I24" s="155"/>
      <c r="J24" s="155"/>
      <c r="K24" s="155"/>
      <c r="L24" s="155"/>
      <c r="M24" s="155"/>
      <c r="N24" s="155"/>
      <c r="O24" s="155"/>
      <c r="P24" s="155"/>
      <c r="Q24" s="155"/>
      <c r="R24" s="155"/>
      <c r="S24" s="155"/>
      <c r="T24" s="155"/>
      <c r="U24" s="155"/>
      <c r="V24" s="155"/>
      <c r="W24" s="155"/>
      <c r="X24" s="155"/>
      <c r="Y24" s="146"/>
      <c r="Z24" s="146"/>
      <c r="AA24" s="146"/>
      <c r="AB24" s="146"/>
      <c r="AC24" s="146"/>
      <c r="AD24" s="146"/>
      <c r="AE24" s="146"/>
      <c r="AF24" s="146"/>
      <c r="AG24" s="146" t="s">
        <v>131</v>
      </c>
      <c r="AH24" s="146">
        <v>0</v>
      </c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1">
      <c r="A25" s="163">
        <v>5</v>
      </c>
      <c r="B25" s="164" t="s">
        <v>150</v>
      </c>
      <c r="C25" s="173" t="s">
        <v>151</v>
      </c>
      <c r="D25" s="165" t="s">
        <v>152</v>
      </c>
      <c r="E25" s="166">
        <v>233.95490000000001</v>
      </c>
      <c r="F25" s="167"/>
      <c r="G25" s="168">
        <f>ROUND(E25*F25,2)</f>
        <v>0</v>
      </c>
      <c r="H25" s="167"/>
      <c r="I25" s="168">
        <f>ROUND(E25*H25,2)</f>
        <v>0</v>
      </c>
      <c r="J25" s="167"/>
      <c r="K25" s="168">
        <f>ROUND(E25*J25,2)</f>
        <v>0</v>
      </c>
      <c r="L25" s="168">
        <v>21</v>
      </c>
      <c r="M25" s="168">
        <f>G25*(1+L25/100)</f>
        <v>0</v>
      </c>
      <c r="N25" s="168">
        <v>9.8999999999999999E-4</v>
      </c>
      <c r="O25" s="168">
        <f>ROUND(E25*N25,2)</f>
        <v>0.23</v>
      </c>
      <c r="P25" s="168">
        <v>0</v>
      </c>
      <c r="Q25" s="168">
        <f>ROUND(E25*P25,2)</f>
        <v>0</v>
      </c>
      <c r="R25" s="168"/>
      <c r="S25" s="168" t="s">
        <v>127</v>
      </c>
      <c r="T25" s="169" t="s">
        <v>127</v>
      </c>
      <c r="U25" s="155">
        <v>0.23599999999999999</v>
      </c>
      <c r="V25" s="155">
        <f>ROUND(E25*U25,2)</f>
        <v>55.21</v>
      </c>
      <c r="W25" s="155"/>
      <c r="X25" s="155" t="s">
        <v>128</v>
      </c>
      <c r="Y25" s="146"/>
      <c r="Z25" s="146"/>
      <c r="AA25" s="146"/>
      <c r="AB25" s="146"/>
      <c r="AC25" s="146"/>
      <c r="AD25" s="146"/>
      <c r="AE25" s="146"/>
      <c r="AF25" s="146"/>
      <c r="AG25" s="146" t="s">
        <v>129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1">
      <c r="A26" s="153"/>
      <c r="B26" s="154"/>
      <c r="C26" s="174" t="s">
        <v>153</v>
      </c>
      <c r="D26" s="156"/>
      <c r="E26" s="157">
        <v>18.61</v>
      </c>
      <c r="F26" s="155"/>
      <c r="G26" s="155"/>
      <c r="H26" s="155"/>
      <c r="I26" s="155"/>
      <c r="J26" s="155"/>
      <c r="K26" s="155"/>
      <c r="L26" s="155"/>
      <c r="M26" s="155"/>
      <c r="N26" s="155"/>
      <c r="O26" s="155"/>
      <c r="P26" s="155"/>
      <c r="Q26" s="155"/>
      <c r="R26" s="155"/>
      <c r="S26" s="155"/>
      <c r="T26" s="155"/>
      <c r="U26" s="155"/>
      <c r="V26" s="155"/>
      <c r="W26" s="155"/>
      <c r="X26" s="155"/>
      <c r="Y26" s="146"/>
      <c r="Z26" s="146"/>
      <c r="AA26" s="146"/>
      <c r="AB26" s="146"/>
      <c r="AC26" s="146"/>
      <c r="AD26" s="146"/>
      <c r="AE26" s="146"/>
      <c r="AF26" s="146"/>
      <c r="AG26" s="146" t="s">
        <v>131</v>
      </c>
      <c r="AH26" s="146">
        <v>0</v>
      </c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1">
      <c r="A27" s="153"/>
      <c r="B27" s="154"/>
      <c r="C27" s="174" t="s">
        <v>154</v>
      </c>
      <c r="D27" s="156"/>
      <c r="E27" s="157">
        <v>33.229999999999997</v>
      </c>
      <c r="F27" s="155"/>
      <c r="G27" s="155"/>
      <c r="H27" s="155"/>
      <c r="I27" s="155"/>
      <c r="J27" s="155"/>
      <c r="K27" s="155"/>
      <c r="L27" s="155"/>
      <c r="M27" s="155"/>
      <c r="N27" s="155"/>
      <c r="O27" s="155"/>
      <c r="P27" s="155"/>
      <c r="Q27" s="155"/>
      <c r="R27" s="155"/>
      <c r="S27" s="155"/>
      <c r="T27" s="155"/>
      <c r="U27" s="155"/>
      <c r="V27" s="155"/>
      <c r="W27" s="155"/>
      <c r="X27" s="155"/>
      <c r="Y27" s="146"/>
      <c r="Z27" s="146"/>
      <c r="AA27" s="146"/>
      <c r="AB27" s="146"/>
      <c r="AC27" s="146"/>
      <c r="AD27" s="146"/>
      <c r="AE27" s="146"/>
      <c r="AF27" s="146"/>
      <c r="AG27" s="146" t="s">
        <v>131</v>
      </c>
      <c r="AH27" s="146">
        <v>0</v>
      </c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outlineLevel="1">
      <c r="A28" s="153"/>
      <c r="B28" s="154"/>
      <c r="C28" s="174" t="s">
        <v>155</v>
      </c>
      <c r="D28" s="156"/>
      <c r="E28" s="157">
        <v>40.479999999999997</v>
      </c>
      <c r="F28" s="155"/>
      <c r="G28" s="155"/>
      <c r="H28" s="155"/>
      <c r="I28" s="155"/>
      <c r="J28" s="155"/>
      <c r="K28" s="155"/>
      <c r="L28" s="155"/>
      <c r="M28" s="155"/>
      <c r="N28" s="155"/>
      <c r="O28" s="155"/>
      <c r="P28" s="155"/>
      <c r="Q28" s="155"/>
      <c r="R28" s="155"/>
      <c r="S28" s="155"/>
      <c r="T28" s="155"/>
      <c r="U28" s="155"/>
      <c r="V28" s="155"/>
      <c r="W28" s="155"/>
      <c r="X28" s="155"/>
      <c r="Y28" s="146"/>
      <c r="Z28" s="146"/>
      <c r="AA28" s="146"/>
      <c r="AB28" s="146"/>
      <c r="AC28" s="146"/>
      <c r="AD28" s="146"/>
      <c r="AE28" s="146"/>
      <c r="AF28" s="146"/>
      <c r="AG28" s="146" t="s">
        <v>131</v>
      </c>
      <c r="AH28" s="146">
        <v>0</v>
      </c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outlineLevel="1">
      <c r="A29" s="153"/>
      <c r="B29" s="154"/>
      <c r="C29" s="174" t="s">
        <v>156</v>
      </c>
      <c r="D29" s="156"/>
      <c r="E29" s="157">
        <v>23.27</v>
      </c>
      <c r="F29" s="155"/>
      <c r="G29" s="155"/>
      <c r="H29" s="155"/>
      <c r="I29" s="155"/>
      <c r="J29" s="155"/>
      <c r="K29" s="155"/>
      <c r="L29" s="155"/>
      <c r="M29" s="155"/>
      <c r="N29" s="155"/>
      <c r="O29" s="155"/>
      <c r="P29" s="155"/>
      <c r="Q29" s="155"/>
      <c r="R29" s="155"/>
      <c r="S29" s="155"/>
      <c r="T29" s="155"/>
      <c r="U29" s="155"/>
      <c r="V29" s="155"/>
      <c r="W29" s="155"/>
      <c r="X29" s="155"/>
      <c r="Y29" s="146"/>
      <c r="Z29" s="146"/>
      <c r="AA29" s="146"/>
      <c r="AB29" s="146"/>
      <c r="AC29" s="146"/>
      <c r="AD29" s="146"/>
      <c r="AE29" s="146"/>
      <c r="AF29" s="146"/>
      <c r="AG29" s="146" t="s">
        <v>131</v>
      </c>
      <c r="AH29" s="146">
        <v>0</v>
      </c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outlineLevel="1">
      <c r="A30" s="153"/>
      <c r="B30" s="154"/>
      <c r="C30" s="174" t="s">
        <v>157</v>
      </c>
      <c r="D30" s="156"/>
      <c r="E30" s="157">
        <v>1.38</v>
      </c>
      <c r="F30" s="155"/>
      <c r="G30" s="155"/>
      <c r="H30" s="155"/>
      <c r="I30" s="155"/>
      <c r="J30" s="155"/>
      <c r="K30" s="155"/>
      <c r="L30" s="155"/>
      <c r="M30" s="155"/>
      <c r="N30" s="155"/>
      <c r="O30" s="155"/>
      <c r="P30" s="155"/>
      <c r="Q30" s="155"/>
      <c r="R30" s="155"/>
      <c r="S30" s="155"/>
      <c r="T30" s="155"/>
      <c r="U30" s="155"/>
      <c r="V30" s="155"/>
      <c r="W30" s="155"/>
      <c r="X30" s="155"/>
      <c r="Y30" s="146"/>
      <c r="Z30" s="146"/>
      <c r="AA30" s="146"/>
      <c r="AB30" s="146"/>
      <c r="AC30" s="146"/>
      <c r="AD30" s="146"/>
      <c r="AE30" s="146"/>
      <c r="AF30" s="146"/>
      <c r="AG30" s="146" t="s">
        <v>131</v>
      </c>
      <c r="AH30" s="146">
        <v>0</v>
      </c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outlineLevel="1">
      <c r="A31" s="153"/>
      <c r="B31" s="154"/>
      <c r="C31" s="174" t="s">
        <v>158</v>
      </c>
      <c r="D31" s="156"/>
      <c r="E31" s="157">
        <v>116.98</v>
      </c>
      <c r="F31" s="155"/>
      <c r="G31" s="155"/>
      <c r="H31" s="155"/>
      <c r="I31" s="155"/>
      <c r="J31" s="155"/>
      <c r="K31" s="155"/>
      <c r="L31" s="155"/>
      <c r="M31" s="155"/>
      <c r="N31" s="155"/>
      <c r="O31" s="155"/>
      <c r="P31" s="155"/>
      <c r="Q31" s="155"/>
      <c r="R31" s="155"/>
      <c r="S31" s="155"/>
      <c r="T31" s="155"/>
      <c r="U31" s="155"/>
      <c r="V31" s="155"/>
      <c r="W31" s="155"/>
      <c r="X31" s="155"/>
      <c r="Y31" s="146"/>
      <c r="Z31" s="146"/>
      <c r="AA31" s="146"/>
      <c r="AB31" s="146"/>
      <c r="AC31" s="146"/>
      <c r="AD31" s="146"/>
      <c r="AE31" s="146"/>
      <c r="AF31" s="146"/>
      <c r="AG31" s="146" t="s">
        <v>131</v>
      </c>
      <c r="AH31" s="146">
        <v>0</v>
      </c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outlineLevel="1">
      <c r="A32" s="163">
        <v>6</v>
      </c>
      <c r="B32" s="164" t="s">
        <v>159</v>
      </c>
      <c r="C32" s="173" t="s">
        <v>160</v>
      </c>
      <c r="D32" s="165" t="s">
        <v>152</v>
      </c>
      <c r="E32" s="166">
        <v>233.95490000000001</v>
      </c>
      <c r="F32" s="167"/>
      <c r="G32" s="168">
        <f>ROUND(E32*F32,2)</f>
        <v>0</v>
      </c>
      <c r="H32" s="167"/>
      <c r="I32" s="168">
        <f>ROUND(E32*H32,2)</f>
        <v>0</v>
      </c>
      <c r="J32" s="167"/>
      <c r="K32" s="168">
        <f>ROUND(E32*J32,2)</f>
        <v>0</v>
      </c>
      <c r="L32" s="168">
        <v>21</v>
      </c>
      <c r="M32" s="168">
        <f>G32*(1+L32/100)</f>
        <v>0</v>
      </c>
      <c r="N32" s="168">
        <v>0</v>
      </c>
      <c r="O32" s="168">
        <f>ROUND(E32*N32,2)</f>
        <v>0</v>
      </c>
      <c r="P32" s="168">
        <v>0</v>
      </c>
      <c r="Q32" s="168">
        <f>ROUND(E32*P32,2)</f>
        <v>0</v>
      </c>
      <c r="R32" s="168"/>
      <c r="S32" s="168" t="s">
        <v>127</v>
      </c>
      <c r="T32" s="169" t="s">
        <v>127</v>
      </c>
      <c r="U32" s="155">
        <v>7.0000000000000007E-2</v>
      </c>
      <c r="V32" s="155">
        <f>ROUND(E32*U32,2)</f>
        <v>16.38</v>
      </c>
      <c r="W32" s="155"/>
      <c r="X32" s="155" t="s">
        <v>128</v>
      </c>
      <c r="Y32" s="146"/>
      <c r="Z32" s="146"/>
      <c r="AA32" s="146"/>
      <c r="AB32" s="146"/>
      <c r="AC32" s="146"/>
      <c r="AD32" s="146"/>
      <c r="AE32" s="146"/>
      <c r="AF32" s="146"/>
      <c r="AG32" s="146" t="s">
        <v>129</v>
      </c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outlineLevel="1">
      <c r="A33" s="163">
        <v>7</v>
      </c>
      <c r="B33" s="164" t="s">
        <v>161</v>
      </c>
      <c r="C33" s="173" t="s">
        <v>162</v>
      </c>
      <c r="D33" s="165" t="s">
        <v>126</v>
      </c>
      <c r="E33" s="166">
        <v>45.475349999999999</v>
      </c>
      <c r="F33" s="167"/>
      <c r="G33" s="168">
        <f>ROUND(E33*F33,2)</f>
        <v>0</v>
      </c>
      <c r="H33" s="167"/>
      <c r="I33" s="168">
        <f>ROUND(E33*H33,2)</f>
        <v>0</v>
      </c>
      <c r="J33" s="167"/>
      <c r="K33" s="168">
        <f>ROUND(E33*J33,2)</f>
        <v>0</v>
      </c>
      <c r="L33" s="168">
        <v>21</v>
      </c>
      <c r="M33" s="168">
        <f>G33*(1+L33/100)</f>
        <v>0</v>
      </c>
      <c r="N33" s="168">
        <v>0</v>
      </c>
      <c r="O33" s="168">
        <f>ROUND(E33*N33,2)</f>
        <v>0</v>
      </c>
      <c r="P33" s="168">
        <v>0</v>
      </c>
      <c r="Q33" s="168">
        <f>ROUND(E33*P33,2)</f>
        <v>0</v>
      </c>
      <c r="R33" s="168"/>
      <c r="S33" s="168" t="s">
        <v>127</v>
      </c>
      <c r="T33" s="169" t="s">
        <v>127</v>
      </c>
      <c r="U33" s="155">
        <v>0.34499999999999997</v>
      </c>
      <c r="V33" s="155">
        <f>ROUND(E33*U33,2)</f>
        <v>15.69</v>
      </c>
      <c r="W33" s="155"/>
      <c r="X33" s="155" t="s">
        <v>128</v>
      </c>
      <c r="Y33" s="146"/>
      <c r="Z33" s="146"/>
      <c r="AA33" s="146"/>
      <c r="AB33" s="146"/>
      <c r="AC33" s="146"/>
      <c r="AD33" s="146"/>
      <c r="AE33" s="146"/>
      <c r="AF33" s="146"/>
      <c r="AG33" s="146" t="s">
        <v>129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outlineLevel="1">
      <c r="A34" s="153"/>
      <c r="B34" s="154"/>
      <c r="C34" s="174" t="s">
        <v>163</v>
      </c>
      <c r="D34" s="156"/>
      <c r="E34" s="157">
        <v>45.48</v>
      </c>
      <c r="F34" s="155"/>
      <c r="G34" s="155"/>
      <c r="H34" s="155"/>
      <c r="I34" s="155"/>
      <c r="J34" s="155"/>
      <c r="K34" s="155"/>
      <c r="L34" s="155"/>
      <c r="M34" s="155"/>
      <c r="N34" s="155"/>
      <c r="O34" s="155"/>
      <c r="P34" s="155"/>
      <c r="Q34" s="155"/>
      <c r="R34" s="155"/>
      <c r="S34" s="155"/>
      <c r="T34" s="155"/>
      <c r="U34" s="155"/>
      <c r="V34" s="155"/>
      <c r="W34" s="155"/>
      <c r="X34" s="155"/>
      <c r="Y34" s="146"/>
      <c r="Z34" s="146"/>
      <c r="AA34" s="146"/>
      <c r="AB34" s="146"/>
      <c r="AC34" s="146"/>
      <c r="AD34" s="146"/>
      <c r="AE34" s="146"/>
      <c r="AF34" s="146"/>
      <c r="AG34" s="146" t="s">
        <v>131</v>
      </c>
      <c r="AH34" s="146">
        <v>0</v>
      </c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outlineLevel="1">
      <c r="A35" s="163">
        <v>8</v>
      </c>
      <c r="B35" s="164" t="s">
        <v>164</v>
      </c>
      <c r="C35" s="173" t="s">
        <v>165</v>
      </c>
      <c r="D35" s="165" t="s">
        <v>126</v>
      </c>
      <c r="E35" s="166">
        <v>40.424779999999998</v>
      </c>
      <c r="F35" s="167"/>
      <c r="G35" s="168">
        <f>ROUND(E35*F35,2)</f>
        <v>0</v>
      </c>
      <c r="H35" s="167"/>
      <c r="I35" s="168">
        <f>ROUND(E35*H35,2)</f>
        <v>0</v>
      </c>
      <c r="J35" s="167"/>
      <c r="K35" s="168">
        <f>ROUND(E35*J35,2)</f>
        <v>0</v>
      </c>
      <c r="L35" s="168">
        <v>21</v>
      </c>
      <c r="M35" s="168">
        <f>G35*(1+L35/100)</f>
        <v>0</v>
      </c>
      <c r="N35" s="168">
        <v>0</v>
      </c>
      <c r="O35" s="168">
        <f>ROUND(E35*N35,2)</f>
        <v>0</v>
      </c>
      <c r="P35" s="168">
        <v>0</v>
      </c>
      <c r="Q35" s="168">
        <f>ROUND(E35*P35,2)</f>
        <v>0</v>
      </c>
      <c r="R35" s="168"/>
      <c r="S35" s="168" t="s">
        <v>127</v>
      </c>
      <c r="T35" s="169" t="s">
        <v>127</v>
      </c>
      <c r="U35" s="155">
        <v>1.0999999999999999E-2</v>
      </c>
      <c r="V35" s="155">
        <f>ROUND(E35*U35,2)</f>
        <v>0.44</v>
      </c>
      <c r="W35" s="155"/>
      <c r="X35" s="155" t="s">
        <v>128</v>
      </c>
      <c r="Y35" s="146"/>
      <c r="Z35" s="146"/>
      <c r="AA35" s="146"/>
      <c r="AB35" s="146"/>
      <c r="AC35" s="146"/>
      <c r="AD35" s="146"/>
      <c r="AE35" s="146"/>
      <c r="AF35" s="146"/>
      <c r="AG35" s="146" t="s">
        <v>140</v>
      </c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1">
      <c r="A36" s="153"/>
      <c r="B36" s="154"/>
      <c r="C36" s="174" t="s">
        <v>166</v>
      </c>
      <c r="D36" s="156"/>
      <c r="E36" s="157">
        <v>8.0299999999999994</v>
      </c>
      <c r="F36" s="155"/>
      <c r="G36" s="155"/>
      <c r="H36" s="155"/>
      <c r="I36" s="155"/>
      <c r="J36" s="155"/>
      <c r="K36" s="155"/>
      <c r="L36" s="155"/>
      <c r="M36" s="155"/>
      <c r="N36" s="155"/>
      <c r="O36" s="155"/>
      <c r="P36" s="155"/>
      <c r="Q36" s="155"/>
      <c r="R36" s="155"/>
      <c r="S36" s="155"/>
      <c r="T36" s="155"/>
      <c r="U36" s="155"/>
      <c r="V36" s="155"/>
      <c r="W36" s="155"/>
      <c r="X36" s="155"/>
      <c r="Y36" s="146"/>
      <c r="Z36" s="146"/>
      <c r="AA36" s="146"/>
      <c r="AB36" s="146"/>
      <c r="AC36" s="146"/>
      <c r="AD36" s="146"/>
      <c r="AE36" s="146"/>
      <c r="AF36" s="146"/>
      <c r="AG36" s="146" t="s">
        <v>131</v>
      </c>
      <c r="AH36" s="146">
        <v>0</v>
      </c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outlineLevel="1">
      <c r="A37" s="153"/>
      <c r="B37" s="154"/>
      <c r="C37" s="174" t="s">
        <v>167</v>
      </c>
      <c r="D37" s="156"/>
      <c r="E37" s="157">
        <v>32.39</v>
      </c>
      <c r="F37" s="155"/>
      <c r="G37" s="155"/>
      <c r="H37" s="155"/>
      <c r="I37" s="155"/>
      <c r="J37" s="155"/>
      <c r="K37" s="155"/>
      <c r="L37" s="155"/>
      <c r="M37" s="155"/>
      <c r="N37" s="155"/>
      <c r="O37" s="155"/>
      <c r="P37" s="155"/>
      <c r="Q37" s="155"/>
      <c r="R37" s="155"/>
      <c r="S37" s="155"/>
      <c r="T37" s="155"/>
      <c r="U37" s="155"/>
      <c r="V37" s="155"/>
      <c r="W37" s="155"/>
      <c r="X37" s="155"/>
      <c r="Y37" s="146"/>
      <c r="Z37" s="146"/>
      <c r="AA37" s="146"/>
      <c r="AB37" s="146"/>
      <c r="AC37" s="146"/>
      <c r="AD37" s="146"/>
      <c r="AE37" s="146"/>
      <c r="AF37" s="146"/>
      <c r="AG37" s="146" t="s">
        <v>131</v>
      </c>
      <c r="AH37" s="146">
        <v>0</v>
      </c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outlineLevel="1">
      <c r="A38" s="163">
        <v>9</v>
      </c>
      <c r="B38" s="164" t="s">
        <v>168</v>
      </c>
      <c r="C38" s="173" t="s">
        <v>169</v>
      </c>
      <c r="D38" s="165" t="s">
        <v>126</v>
      </c>
      <c r="E38" s="166">
        <v>2.4</v>
      </c>
      <c r="F38" s="167"/>
      <c r="G38" s="168">
        <f>ROUND(E38*F38,2)</f>
        <v>0</v>
      </c>
      <c r="H38" s="167"/>
      <c r="I38" s="168">
        <f>ROUND(E38*H38,2)</f>
        <v>0</v>
      </c>
      <c r="J38" s="167"/>
      <c r="K38" s="168">
        <f>ROUND(E38*J38,2)</f>
        <v>0</v>
      </c>
      <c r="L38" s="168">
        <v>21</v>
      </c>
      <c r="M38" s="168">
        <f>G38*(1+L38/100)</f>
        <v>0</v>
      </c>
      <c r="N38" s="168">
        <v>0</v>
      </c>
      <c r="O38" s="168">
        <f>ROUND(E38*N38,2)</f>
        <v>0</v>
      </c>
      <c r="P38" s="168">
        <v>0</v>
      </c>
      <c r="Q38" s="168">
        <f>ROUND(E38*P38,2)</f>
        <v>0</v>
      </c>
      <c r="R38" s="168"/>
      <c r="S38" s="168" t="s">
        <v>127</v>
      </c>
      <c r="T38" s="169" t="s">
        <v>127</v>
      </c>
      <c r="U38" s="155">
        <v>0.66800000000000004</v>
      </c>
      <c r="V38" s="155">
        <f>ROUND(E38*U38,2)</f>
        <v>1.6</v>
      </c>
      <c r="W38" s="155"/>
      <c r="X38" s="155" t="s">
        <v>128</v>
      </c>
      <c r="Y38" s="146"/>
      <c r="Z38" s="146"/>
      <c r="AA38" s="146"/>
      <c r="AB38" s="146"/>
      <c r="AC38" s="146"/>
      <c r="AD38" s="146"/>
      <c r="AE38" s="146"/>
      <c r="AF38" s="146"/>
      <c r="AG38" s="146" t="s">
        <v>140</v>
      </c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outlineLevel="1">
      <c r="A39" s="153"/>
      <c r="B39" s="154"/>
      <c r="C39" s="174" t="s">
        <v>170</v>
      </c>
      <c r="D39" s="156"/>
      <c r="E39" s="157">
        <v>2.4</v>
      </c>
      <c r="F39" s="155"/>
      <c r="G39" s="155"/>
      <c r="H39" s="155"/>
      <c r="I39" s="155"/>
      <c r="J39" s="155"/>
      <c r="K39" s="155"/>
      <c r="L39" s="155"/>
      <c r="M39" s="155"/>
      <c r="N39" s="155"/>
      <c r="O39" s="155"/>
      <c r="P39" s="155"/>
      <c r="Q39" s="155"/>
      <c r="R39" s="155"/>
      <c r="S39" s="155"/>
      <c r="T39" s="155"/>
      <c r="U39" s="155"/>
      <c r="V39" s="155"/>
      <c r="W39" s="155"/>
      <c r="X39" s="155"/>
      <c r="Y39" s="146"/>
      <c r="Z39" s="146"/>
      <c r="AA39" s="146"/>
      <c r="AB39" s="146"/>
      <c r="AC39" s="146"/>
      <c r="AD39" s="146"/>
      <c r="AE39" s="146"/>
      <c r="AF39" s="146"/>
      <c r="AG39" s="146" t="s">
        <v>131</v>
      </c>
      <c r="AH39" s="146">
        <v>0</v>
      </c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1">
      <c r="A40" s="163">
        <v>10</v>
      </c>
      <c r="B40" s="164" t="s">
        <v>171</v>
      </c>
      <c r="C40" s="173" t="s">
        <v>172</v>
      </c>
      <c r="D40" s="165" t="s">
        <v>126</v>
      </c>
      <c r="E40" s="166">
        <v>2.4</v>
      </c>
      <c r="F40" s="167"/>
      <c r="G40" s="168">
        <f>ROUND(E40*F40,2)</f>
        <v>0</v>
      </c>
      <c r="H40" s="167"/>
      <c r="I40" s="168">
        <f>ROUND(E40*H40,2)</f>
        <v>0</v>
      </c>
      <c r="J40" s="167"/>
      <c r="K40" s="168">
        <f>ROUND(E40*J40,2)</f>
        <v>0</v>
      </c>
      <c r="L40" s="168">
        <v>21</v>
      </c>
      <c r="M40" s="168">
        <f>G40*(1+L40/100)</f>
        <v>0</v>
      </c>
      <c r="N40" s="168">
        <v>0</v>
      </c>
      <c r="O40" s="168">
        <f>ROUND(E40*N40,2)</f>
        <v>0</v>
      </c>
      <c r="P40" s="168">
        <v>0</v>
      </c>
      <c r="Q40" s="168">
        <f>ROUND(E40*P40,2)</f>
        <v>0</v>
      </c>
      <c r="R40" s="168"/>
      <c r="S40" s="168" t="s">
        <v>127</v>
      </c>
      <c r="T40" s="169" t="s">
        <v>127</v>
      </c>
      <c r="U40" s="155">
        <v>0.59099999999999997</v>
      </c>
      <c r="V40" s="155">
        <f>ROUND(E40*U40,2)</f>
        <v>1.42</v>
      </c>
      <c r="W40" s="155"/>
      <c r="X40" s="155" t="s">
        <v>128</v>
      </c>
      <c r="Y40" s="146"/>
      <c r="Z40" s="146"/>
      <c r="AA40" s="146"/>
      <c r="AB40" s="146"/>
      <c r="AC40" s="146"/>
      <c r="AD40" s="146"/>
      <c r="AE40" s="146"/>
      <c r="AF40" s="146"/>
      <c r="AG40" s="146" t="s">
        <v>140</v>
      </c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1">
      <c r="A41" s="163">
        <v>11</v>
      </c>
      <c r="B41" s="164" t="s">
        <v>173</v>
      </c>
      <c r="C41" s="173" t="s">
        <v>174</v>
      </c>
      <c r="D41" s="165" t="s">
        <v>126</v>
      </c>
      <c r="E41" s="166">
        <v>40.424779999999998</v>
      </c>
      <c r="F41" s="167"/>
      <c r="G41" s="168">
        <f>ROUND(E41*F41,2)</f>
        <v>0</v>
      </c>
      <c r="H41" s="167"/>
      <c r="I41" s="168">
        <f>ROUND(E41*H41,2)</f>
        <v>0</v>
      </c>
      <c r="J41" s="167"/>
      <c r="K41" s="168">
        <f>ROUND(E41*J41,2)</f>
        <v>0</v>
      </c>
      <c r="L41" s="168">
        <v>21</v>
      </c>
      <c r="M41" s="168">
        <f>G41*(1+L41/100)</f>
        <v>0</v>
      </c>
      <c r="N41" s="168">
        <v>0</v>
      </c>
      <c r="O41" s="168">
        <f>ROUND(E41*N41,2)</f>
        <v>0</v>
      </c>
      <c r="P41" s="168">
        <v>0</v>
      </c>
      <c r="Q41" s="168">
        <f>ROUND(E41*P41,2)</f>
        <v>0</v>
      </c>
      <c r="R41" s="168"/>
      <c r="S41" s="168" t="s">
        <v>127</v>
      </c>
      <c r="T41" s="169" t="s">
        <v>127</v>
      </c>
      <c r="U41" s="155">
        <v>3.1E-2</v>
      </c>
      <c r="V41" s="155">
        <f>ROUND(E41*U41,2)</f>
        <v>1.25</v>
      </c>
      <c r="W41" s="155"/>
      <c r="X41" s="155" t="s">
        <v>128</v>
      </c>
      <c r="Y41" s="146"/>
      <c r="Z41" s="146"/>
      <c r="AA41" s="146"/>
      <c r="AB41" s="146"/>
      <c r="AC41" s="146"/>
      <c r="AD41" s="146"/>
      <c r="AE41" s="146"/>
      <c r="AF41" s="146"/>
      <c r="AG41" s="146" t="s">
        <v>129</v>
      </c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outlineLevel="1">
      <c r="A42" s="153"/>
      <c r="B42" s="154"/>
      <c r="C42" s="235" t="s">
        <v>175</v>
      </c>
      <c r="D42" s="236"/>
      <c r="E42" s="236"/>
      <c r="F42" s="236"/>
      <c r="G42" s="236"/>
      <c r="H42" s="155"/>
      <c r="I42" s="155"/>
      <c r="J42" s="155"/>
      <c r="K42" s="155"/>
      <c r="L42" s="155"/>
      <c r="M42" s="155"/>
      <c r="N42" s="155"/>
      <c r="O42" s="155"/>
      <c r="P42" s="155"/>
      <c r="Q42" s="155"/>
      <c r="R42" s="155"/>
      <c r="S42" s="155"/>
      <c r="T42" s="155"/>
      <c r="U42" s="155"/>
      <c r="V42" s="155"/>
      <c r="W42" s="155"/>
      <c r="X42" s="155"/>
      <c r="Y42" s="146"/>
      <c r="Z42" s="146"/>
      <c r="AA42" s="146"/>
      <c r="AB42" s="146"/>
      <c r="AC42" s="146"/>
      <c r="AD42" s="146"/>
      <c r="AE42" s="146"/>
      <c r="AF42" s="146"/>
      <c r="AG42" s="146" t="s">
        <v>176</v>
      </c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70" t="str">
        <f>C42</f>
        <v>Uložení sypaniny do násypů nebo na skládku s rozprostřením sypaniny ve vrstvách a s hrubým urovnáním.</v>
      </c>
      <c r="BB42" s="146"/>
      <c r="BC42" s="146"/>
      <c r="BD42" s="146"/>
      <c r="BE42" s="146"/>
      <c r="BF42" s="146"/>
      <c r="BG42" s="146"/>
      <c r="BH42" s="146"/>
    </row>
    <row r="43" spans="1:60" outlineLevel="1">
      <c r="A43" s="163">
        <v>12</v>
      </c>
      <c r="B43" s="164" t="s">
        <v>177</v>
      </c>
      <c r="C43" s="173" t="s">
        <v>178</v>
      </c>
      <c r="D43" s="165" t="s">
        <v>126</v>
      </c>
      <c r="E43" s="166">
        <v>50.525919999999999</v>
      </c>
      <c r="F43" s="167"/>
      <c r="G43" s="168">
        <f>ROUND(E43*F43,2)</f>
        <v>0</v>
      </c>
      <c r="H43" s="167"/>
      <c r="I43" s="168">
        <f>ROUND(E43*H43,2)</f>
        <v>0</v>
      </c>
      <c r="J43" s="167"/>
      <c r="K43" s="168">
        <f>ROUND(E43*J43,2)</f>
        <v>0</v>
      </c>
      <c r="L43" s="168">
        <v>21</v>
      </c>
      <c r="M43" s="168">
        <f>G43*(1+L43/100)</f>
        <v>0</v>
      </c>
      <c r="N43" s="168">
        <v>0</v>
      </c>
      <c r="O43" s="168">
        <f>ROUND(E43*N43,2)</f>
        <v>0</v>
      </c>
      <c r="P43" s="168">
        <v>0</v>
      </c>
      <c r="Q43" s="168">
        <f>ROUND(E43*P43,2)</f>
        <v>0</v>
      </c>
      <c r="R43" s="168"/>
      <c r="S43" s="168" t="s">
        <v>179</v>
      </c>
      <c r="T43" s="169" t="s">
        <v>180</v>
      </c>
      <c r="U43" s="155">
        <v>0.29899999999999999</v>
      </c>
      <c r="V43" s="155">
        <f>ROUND(E43*U43,2)</f>
        <v>15.11</v>
      </c>
      <c r="W43" s="155"/>
      <c r="X43" s="155" t="s">
        <v>128</v>
      </c>
      <c r="Y43" s="146"/>
      <c r="Z43" s="146"/>
      <c r="AA43" s="146"/>
      <c r="AB43" s="146"/>
      <c r="AC43" s="146"/>
      <c r="AD43" s="146"/>
      <c r="AE43" s="146"/>
      <c r="AF43" s="146"/>
      <c r="AG43" s="146" t="s">
        <v>129</v>
      </c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outlineLevel="1">
      <c r="A44" s="153"/>
      <c r="B44" s="154"/>
      <c r="C44" s="235" t="s">
        <v>181</v>
      </c>
      <c r="D44" s="236"/>
      <c r="E44" s="236"/>
      <c r="F44" s="236"/>
      <c r="G44" s="236"/>
      <c r="H44" s="155"/>
      <c r="I44" s="155"/>
      <c r="J44" s="155"/>
      <c r="K44" s="155"/>
      <c r="L44" s="155"/>
      <c r="M44" s="155"/>
      <c r="N44" s="155"/>
      <c r="O44" s="155"/>
      <c r="P44" s="155"/>
      <c r="Q44" s="155"/>
      <c r="R44" s="155"/>
      <c r="S44" s="155"/>
      <c r="T44" s="155"/>
      <c r="U44" s="155"/>
      <c r="V44" s="155"/>
      <c r="W44" s="155"/>
      <c r="X44" s="155"/>
      <c r="Y44" s="146"/>
      <c r="Z44" s="146"/>
      <c r="AA44" s="146"/>
      <c r="AB44" s="146"/>
      <c r="AC44" s="146"/>
      <c r="AD44" s="146"/>
      <c r="AE44" s="146"/>
      <c r="AF44" s="146"/>
      <c r="AG44" s="146" t="s">
        <v>176</v>
      </c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outlineLevel="1">
      <c r="A45" s="153"/>
      <c r="B45" s="154"/>
      <c r="C45" s="174" t="s">
        <v>182</v>
      </c>
      <c r="D45" s="156"/>
      <c r="E45" s="157">
        <v>90.95</v>
      </c>
      <c r="F45" s="155"/>
      <c r="G45" s="155"/>
      <c r="H45" s="155"/>
      <c r="I45" s="155"/>
      <c r="J45" s="155"/>
      <c r="K45" s="155"/>
      <c r="L45" s="155"/>
      <c r="M45" s="155"/>
      <c r="N45" s="155"/>
      <c r="O45" s="155"/>
      <c r="P45" s="155"/>
      <c r="Q45" s="155"/>
      <c r="R45" s="155"/>
      <c r="S45" s="155"/>
      <c r="T45" s="155"/>
      <c r="U45" s="155"/>
      <c r="V45" s="155"/>
      <c r="W45" s="155"/>
      <c r="X45" s="155"/>
      <c r="Y45" s="146"/>
      <c r="Z45" s="146"/>
      <c r="AA45" s="146"/>
      <c r="AB45" s="146"/>
      <c r="AC45" s="146"/>
      <c r="AD45" s="146"/>
      <c r="AE45" s="146"/>
      <c r="AF45" s="146"/>
      <c r="AG45" s="146" t="s">
        <v>131</v>
      </c>
      <c r="AH45" s="146">
        <v>0</v>
      </c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outlineLevel="1">
      <c r="A46" s="153"/>
      <c r="B46" s="154"/>
      <c r="C46" s="174" t="s">
        <v>183</v>
      </c>
      <c r="D46" s="156"/>
      <c r="E46" s="157">
        <v>-40.42</v>
      </c>
      <c r="F46" s="155"/>
      <c r="G46" s="155"/>
      <c r="H46" s="155"/>
      <c r="I46" s="155"/>
      <c r="J46" s="155"/>
      <c r="K46" s="155"/>
      <c r="L46" s="155"/>
      <c r="M46" s="155"/>
      <c r="N46" s="155"/>
      <c r="O46" s="155"/>
      <c r="P46" s="155"/>
      <c r="Q46" s="155"/>
      <c r="R46" s="155"/>
      <c r="S46" s="155"/>
      <c r="T46" s="155"/>
      <c r="U46" s="155"/>
      <c r="V46" s="155"/>
      <c r="W46" s="155"/>
      <c r="X46" s="155"/>
      <c r="Y46" s="146"/>
      <c r="Z46" s="146"/>
      <c r="AA46" s="146"/>
      <c r="AB46" s="146"/>
      <c r="AC46" s="146"/>
      <c r="AD46" s="146"/>
      <c r="AE46" s="146"/>
      <c r="AF46" s="146"/>
      <c r="AG46" s="146" t="s">
        <v>131</v>
      </c>
      <c r="AH46" s="146">
        <v>0</v>
      </c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outlineLevel="1">
      <c r="A47" s="163">
        <v>13</v>
      </c>
      <c r="B47" s="164" t="s">
        <v>184</v>
      </c>
      <c r="C47" s="173" t="s">
        <v>185</v>
      </c>
      <c r="D47" s="165" t="s">
        <v>126</v>
      </c>
      <c r="E47" s="166">
        <v>1.2</v>
      </c>
      <c r="F47" s="167"/>
      <c r="G47" s="168">
        <f>ROUND(E47*F47,2)</f>
        <v>0</v>
      </c>
      <c r="H47" s="167"/>
      <c r="I47" s="168">
        <f>ROUND(E47*H47,2)</f>
        <v>0</v>
      </c>
      <c r="J47" s="167"/>
      <c r="K47" s="168">
        <f>ROUND(E47*J47,2)</f>
        <v>0</v>
      </c>
      <c r="L47" s="168">
        <v>21</v>
      </c>
      <c r="M47" s="168">
        <f>G47*(1+L47/100)</f>
        <v>0</v>
      </c>
      <c r="N47" s="168">
        <v>0</v>
      </c>
      <c r="O47" s="168">
        <f>ROUND(E47*N47,2)</f>
        <v>0</v>
      </c>
      <c r="P47" s="168">
        <v>0</v>
      </c>
      <c r="Q47" s="168">
        <f>ROUND(E47*P47,2)</f>
        <v>0</v>
      </c>
      <c r="R47" s="168"/>
      <c r="S47" s="168" t="s">
        <v>127</v>
      </c>
      <c r="T47" s="169" t="s">
        <v>127</v>
      </c>
      <c r="U47" s="155">
        <v>1.1499999999999999</v>
      </c>
      <c r="V47" s="155">
        <f>ROUND(E47*U47,2)</f>
        <v>1.38</v>
      </c>
      <c r="W47" s="155"/>
      <c r="X47" s="155" t="s">
        <v>128</v>
      </c>
      <c r="Y47" s="146"/>
      <c r="Z47" s="146"/>
      <c r="AA47" s="146"/>
      <c r="AB47" s="146"/>
      <c r="AC47" s="146"/>
      <c r="AD47" s="146"/>
      <c r="AE47" s="146"/>
      <c r="AF47" s="146"/>
      <c r="AG47" s="146" t="s">
        <v>140</v>
      </c>
      <c r="AH47" s="146"/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outlineLevel="1">
      <c r="A48" s="163">
        <v>14</v>
      </c>
      <c r="B48" s="164" t="s">
        <v>186</v>
      </c>
      <c r="C48" s="173" t="s">
        <v>187</v>
      </c>
      <c r="D48" s="165" t="s">
        <v>126</v>
      </c>
      <c r="E48" s="166">
        <v>31.556619999999999</v>
      </c>
      <c r="F48" s="167"/>
      <c r="G48" s="168">
        <f>ROUND(E48*F48,2)</f>
        <v>0</v>
      </c>
      <c r="H48" s="167"/>
      <c r="I48" s="168">
        <f>ROUND(E48*H48,2)</f>
        <v>0</v>
      </c>
      <c r="J48" s="167"/>
      <c r="K48" s="168">
        <f>ROUND(E48*J48,2)</f>
        <v>0</v>
      </c>
      <c r="L48" s="168">
        <v>21</v>
      </c>
      <c r="M48" s="168">
        <f>G48*(1+L48/100)</f>
        <v>0</v>
      </c>
      <c r="N48" s="168">
        <v>0</v>
      </c>
      <c r="O48" s="168">
        <f>ROUND(E48*N48,2)</f>
        <v>0</v>
      </c>
      <c r="P48" s="168">
        <v>0</v>
      </c>
      <c r="Q48" s="168">
        <f>ROUND(E48*P48,2)</f>
        <v>0</v>
      </c>
      <c r="R48" s="168"/>
      <c r="S48" s="168" t="s">
        <v>127</v>
      </c>
      <c r="T48" s="169" t="s">
        <v>127</v>
      </c>
      <c r="U48" s="155">
        <v>1.587</v>
      </c>
      <c r="V48" s="155">
        <f>ROUND(E48*U48,2)</f>
        <v>50.08</v>
      </c>
      <c r="W48" s="155"/>
      <c r="X48" s="155" t="s">
        <v>128</v>
      </c>
      <c r="Y48" s="146"/>
      <c r="Z48" s="146"/>
      <c r="AA48" s="146"/>
      <c r="AB48" s="146"/>
      <c r="AC48" s="146"/>
      <c r="AD48" s="146"/>
      <c r="AE48" s="146"/>
      <c r="AF48" s="146"/>
      <c r="AG48" s="146" t="s">
        <v>129</v>
      </c>
      <c r="AH48" s="146"/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outlineLevel="1">
      <c r="A49" s="153"/>
      <c r="B49" s="154"/>
      <c r="C49" s="174" t="s">
        <v>188</v>
      </c>
      <c r="D49" s="156"/>
      <c r="E49" s="157">
        <v>6.16</v>
      </c>
      <c r="F49" s="155"/>
      <c r="G49" s="155"/>
      <c r="H49" s="155"/>
      <c r="I49" s="155"/>
      <c r="J49" s="155"/>
      <c r="K49" s="155"/>
      <c r="L49" s="155"/>
      <c r="M49" s="155"/>
      <c r="N49" s="155"/>
      <c r="O49" s="155"/>
      <c r="P49" s="155"/>
      <c r="Q49" s="155"/>
      <c r="R49" s="155"/>
      <c r="S49" s="155"/>
      <c r="T49" s="155"/>
      <c r="U49" s="155"/>
      <c r="V49" s="155"/>
      <c r="W49" s="155"/>
      <c r="X49" s="155"/>
      <c r="Y49" s="146"/>
      <c r="Z49" s="146"/>
      <c r="AA49" s="146"/>
      <c r="AB49" s="146"/>
      <c r="AC49" s="146"/>
      <c r="AD49" s="146"/>
      <c r="AE49" s="146"/>
      <c r="AF49" s="146"/>
      <c r="AG49" s="146" t="s">
        <v>131</v>
      </c>
      <c r="AH49" s="146">
        <v>0</v>
      </c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 outlineLevel="1">
      <c r="A50" s="153"/>
      <c r="B50" s="154"/>
      <c r="C50" s="174" t="s">
        <v>189</v>
      </c>
      <c r="D50" s="156"/>
      <c r="E50" s="157">
        <v>25.4</v>
      </c>
      <c r="F50" s="155"/>
      <c r="G50" s="155"/>
      <c r="H50" s="155"/>
      <c r="I50" s="155"/>
      <c r="J50" s="155"/>
      <c r="K50" s="155"/>
      <c r="L50" s="155"/>
      <c r="M50" s="155"/>
      <c r="N50" s="155"/>
      <c r="O50" s="155"/>
      <c r="P50" s="155"/>
      <c r="Q50" s="155"/>
      <c r="R50" s="155"/>
      <c r="S50" s="155"/>
      <c r="T50" s="155"/>
      <c r="U50" s="155"/>
      <c r="V50" s="155"/>
      <c r="W50" s="155"/>
      <c r="X50" s="155"/>
      <c r="Y50" s="146"/>
      <c r="Z50" s="146"/>
      <c r="AA50" s="146"/>
      <c r="AB50" s="146"/>
      <c r="AC50" s="146"/>
      <c r="AD50" s="146"/>
      <c r="AE50" s="146"/>
      <c r="AF50" s="146"/>
      <c r="AG50" s="146" t="s">
        <v>131</v>
      </c>
      <c r="AH50" s="146">
        <v>0</v>
      </c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outlineLevel="1">
      <c r="A51" s="163">
        <v>15</v>
      </c>
      <c r="B51" s="164" t="s">
        <v>190</v>
      </c>
      <c r="C51" s="173" t="s">
        <v>191</v>
      </c>
      <c r="D51" s="165" t="s">
        <v>152</v>
      </c>
      <c r="E51" s="166">
        <v>18.809999999999999</v>
      </c>
      <c r="F51" s="167"/>
      <c r="G51" s="168">
        <f>ROUND(E51*F51,2)</f>
        <v>0</v>
      </c>
      <c r="H51" s="167"/>
      <c r="I51" s="168">
        <f>ROUND(E51*H51,2)</f>
        <v>0</v>
      </c>
      <c r="J51" s="167"/>
      <c r="K51" s="168">
        <f>ROUND(E51*J51,2)</f>
        <v>0</v>
      </c>
      <c r="L51" s="168">
        <v>21</v>
      </c>
      <c r="M51" s="168">
        <f>G51*(1+L51/100)</f>
        <v>0</v>
      </c>
      <c r="N51" s="168">
        <v>0</v>
      </c>
      <c r="O51" s="168">
        <f>ROUND(E51*N51,2)</f>
        <v>0</v>
      </c>
      <c r="P51" s="168">
        <v>0</v>
      </c>
      <c r="Q51" s="168">
        <f>ROUND(E51*P51,2)</f>
        <v>0</v>
      </c>
      <c r="R51" s="168"/>
      <c r="S51" s="168" t="s">
        <v>127</v>
      </c>
      <c r="T51" s="169" t="s">
        <v>127</v>
      </c>
      <c r="U51" s="155">
        <v>0.06</v>
      </c>
      <c r="V51" s="155">
        <f>ROUND(E51*U51,2)</f>
        <v>1.1299999999999999</v>
      </c>
      <c r="W51" s="155"/>
      <c r="X51" s="155" t="s">
        <v>128</v>
      </c>
      <c r="Y51" s="146"/>
      <c r="Z51" s="146"/>
      <c r="AA51" s="146"/>
      <c r="AB51" s="146"/>
      <c r="AC51" s="146"/>
      <c r="AD51" s="146"/>
      <c r="AE51" s="146"/>
      <c r="AF51" s="146"/>
      <c r="AG51" s="146" t="s">
        <v>129</v>
      </c>
      <c r="AH51" s="146"/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outlineLevel="1">
      <c r="A52" s="153"/>
      <c r="B52" s="154"/>
      <c r="C52" s="174" t="s">
        <v>192</v>
      </c>
      <c r="D52" s="156"/>
      <c r="E52" s="157">
        <v>18.809999999999999</v>
      </c>
      <c r="F52" s="155"/>
      <c r="G52" s="155"/>
      <c r="H52" s="155"/>
      <c r="I52" s="155"/>
      <c r="J52" s="155"/>
      <c r="K52" s="155"/>
      <c r="L52" s="155"/>
      <c r="M52" s="155"/>
      <c r="N52" s="155"/>
      <c r="O52" s="155"/>
      <c r="P52" s="155"/>
      <c r="Q52" s="155"/>
      <c r="R52" s="155"/>
      <c r="S52" s="155"/>
      <c r="T52" s="155"/>
      <c r="U52" s="155"/>
      <c r="V52" s="155"/>
      <c r="W52" s="155"/>
      <c r="X52" s="155"/>
      <c r="Y52" s="146"/>
      <c r="Z52" s="146"/>
      <c r="AA52" s="146"/>
      <c r="AB52" s="146"/>
      <c r="AC52" s="146"/>
      <c r="AD52" s="146"/>
      <c r="AE52" s="146"/>
      <c r="AF52" s="146"/>
      <c r="AG52" s="146" t="s">
        <v>131</v>
      </c>
      <c r="AH52" s="146">
        <v>0</v>
      </c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>
      <c r="A53" s="149" t="s">
        <v>122</v>
      </c>
      <c r="B53" s="150" t="s">
        <v>91</v>
      </c>
      <c r="C53" s="172" t="s">
        <v>92</v>
      </c>
      <c r="D53" s="159"/>
      <c r="E53" s="160"/>
      <c r="F53" s="161"/>
      <c r="G53" s="161">
        <f>SUMIF(AG54:AG57,"&lt;&gt;NOR",G54:G57)</f>
        <v>0</v>
      </c>
      <c r="H53" s="161"/>
      <c r="I53" s="161">
        <f>SUM(I54:I57)</f>
        <v>0</v>
      </c>
      <c r="J53" s="161"/>
      <c r="K53" s="161">
        <f>SUM(K54:K57)</f>
        <v>0</v>
      </c>
      <c r="L53" s="161"/>
      <c r="M53" s="161">
        <f>SUM(M54:M57)</f>
        <v>0</v>
      </c>
      <c r="N53" s="161"/>
      <c r="O53" s="161">
        <f>SUM(O54:O57)</f>
        <v>0</v>
      </c>
      <c r="P53" s="161"/>
      <c r="Q53" s="161">
        <f>SUM(Q54:Q57)</f>
        <v>0</v>
      </c>
      <c r="R53" s="161"/>
      <c r="S53" s="161"/>
      <c r="T53" s="162"/>
      <c r="U53" s="158"/>
      <c r="V53" s="158">
        <f>SUM(V54:V57)</f>
        <v>0.33</v>
      </c>
      <c r="W53" s="158"/>
      <c r="X53" s="158"/>
      <c r="AG53" t="s">
        <v>123</v>
      </c>
    </row>
    <row r="54" spans="1:60" outlineLevel="1">
      <c r="A54" s="163">
        <v>16</v>
      </c>
      <c r="B54" s="164" t="s">
        <v>193</v>
      </c>
      <c r="C54" s="173" t="s">
        <v>194</v>
      </c>
      <c r="D54" s="165" t="s">
        <v>195</v>
      </c>
      <c r="E54" s="166">
        <v>3.4</v>
      </c>
      <c r="F54" s="167"/>
      <c r="G54" s="168">
        <f>ROUND(E54*F54,2)</f>
        <v>0</v>
      </c>
      <c r="H54" s="167"/>
      <c r="I54" s="168">
        <f>ROUND(E54*H54,2)</f>
        <v>0</v>
      </c>
      <c r="J54" s="167"/>
      <c r="K54" s="168">
        <f>ROUND(E54*J54,2)</f>
        <v>0</v>
      </c>
      <c r="L54" s="168">
        <v>21</v>
      </c>
      <c r="M54" s="168">
        <f>G54*(1+L54/100)</f>
        <v>0</v>
      </c>
      <c r="N54" s="168">
        <v>0</v>
      </c>
      <c r="O54" s="168">
        <f>ROUND(E54*N54,2)</f>
        <v>0</v>
      </c>
      <c r="P54" s="168">
        <v>0</v>
      </c>
      <c r="Q54" s="168">
        <f>ROUND(E54*P54,2)</f>
        <v>0</v>
      </c>
      <c r="R54" s="168"/>
      <c r="S54" s="168" t="s">
        <v>127</v>
      </c>
      <c r="T54" s="169" t="s">
        <v>127</v>
      </c>
      <c r="U54" s="155">
        <v>0</v>
      </c>
      <c r="V54" s="155">
        <f>ROUND(E54*U54,2)</f>
        <v>0</v>
      </c>
      <c r="W54" s="155"/>
      <c r="X54" s="155" t="s">
        <v>128</v>
      </c>
      <c r="Y54" s="146"/>
      <c r="Z54" s="146"/>
      <c r="AA54" s="146"/>
      <c r="AB54" s="146"/>
      <c r="AC54" s="146"/>
      <c r="AD54" s="146"/>
      <c r="AE54" s="146"/>
      <c r="AF54" s="146"/>
      <c r="AG54" s="146" t="s">
        <v>140</v>
      </c>
      <c r="AH54" s="146"/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</row>
    <row r="55" spans="1:60" outlineLevel="1">
      <c r="A55" s="153"/>
      <c r="B55" s="154"/>
      <c r="C55" s="174" t="s">
        <v>196</v>
      </c>
      <c r="D55" s="156"/>
      <c r="E55" s="157">
        <v>3.4</v>
      </c>
      <c r="F55" s="155"/>
      <c r="G55" s="155"/>
      <c r="H55" s="155"/>
      <c r="I55" s="155"/>
      <c r="J55" s="155"/>
      <c r="K55" s="155"/>
      <c r="L55" s="155"/>
      <c r="M55" s="155"/>
      <c r="N55" s="155"/>
      <c r="O55" s="155"/>
      <c r="P55" s="155"/>
      <c r="Q55" s="155"/>
      <c r="R55" s="155"/>
      <c r="S55" s="155"/>
      <c r="T55" s="155"/>
      <c r="U55" s="155"/>
      <c r="V55" s="155"/>
      <c r="W55" s="155"/>
      <c r="X55" s="155"/>
      <c r="Y55" s="146"/>
      <c r="Z55" s="146"/>
      <c r="AA55" s="146"/>
      <c r="AB55" s="146"/>
      <c r="AC55" s="146"/>
      <c r="AD55" s="146"/>
      <c r="AE55" s="146"/>
      <c r="AF55" s="146"/>
      <c r="AG55" s="146" t="s">
        <v>131</v>
      </c>
      <c r="AH55" s="146">
        <v>0</v>
      </c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 outlineLevel="1">
      <c r="A56" s="163">
        <v>17</v>
      </c>
      <c r="B56" s="164" t="s">
        <v>197</v>
      </c>
      <c r="C56" s="173" t="s">
        <v>198</v>
      </c>
      <c r="D56" s="165" t="s">
        <v>195</v>
      </c>
      <c r="E56" s="166">
        <v>0.68</v>
      </c>
      <c r="F56" s="167"/>
      <c r="G56" s="168">
        <f>ROUND(E56*F56,2)</f>
        <v>0</v>
      </c>
      <c r="H56" s="167"/>
      <c r="I56" s="168">
        <f>ROUND(E56*H56,2)</f>
        <v>0</v>
      </c>
      <c r="J56" s="167"/>
      <c r="K56" s="168">
        <f>ROUND(E56*J56,2)</f>
        <v>0</v>
      </c>
      <c r="L56" s="168">
        <v>21</v>
      </c>
      <c r="M56" s="168">
        <f>G56*(1+L56/100)</f>
        <v>0</v>
      </c>
      <c r="N56" s="168">
        <v>0</v>
      </c>
      <c r="O56" s="168">
        <f>ROUND(E56*N56,2)</f>
        <v>0</v>
      </c>
      <c r="P56" s="168">
        <v>0</v>
      </c>
      <c r="Q56" s="168">
        <f>ROUND(E56*P56,2)</f>
        <v>0</v>
      </c>
      <c r="R56" s="168" t="s">
        <v>199</v>
      </c>
      <c r="S56" s="168" t="s">
        <v>127</v>
      </c>
      <c r="T56" s="169" t="s">
        <v>127</v>
      </c>
      <c r="U56" s="155">
        <v>0.49</v>
      </c>
      <c r="V56" s="155">
        <f>ROUND(E56*U56,2)</f>
        <v>0.33</v>
      </c>
      <c r="W56" s="155"/>
      <c r="X56" s="155" t="s">
        <v>128</v>
      </c>
      <c r="Y56" s="146"/>
      <c r="Z56" s="146"/>
      <c r="AA56" s="146"/>
      <c r="AB56" s="146"/>
      <c r="AC56" s="146"/>
      <c r="AD56" s="146"/>
      <c r="AE56" s="146"/>
      <c r="AF56" s="146"/>
      <c r="AG56" s="146" t="s">
        <v>140</v>
      </c>
      <c r="AH56" s="146"/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</row>
    <row r="57" spans="1:60" outlineLevel="1">
      <c r="A57" s="163">
        <v>18</v>
      </c>
      <c r="B57" s="164" t="s">
        <v>200</v>
      </c>
      <c r="C57" s="173" t="s">
        <v>201</v>
      </c>
      <c r="D57" s="165" t="s">
        <v>195</v>
      </c>
      <c r="E57" s="166">
        <v>0.68</v>
      </c>
      <c r="F57" s="167"/>
      <c r="G57" s="168">
        <f>ROUND(E57*F57,2)</f>
        <v>0</v>
      </c>
      <c r="H57" s="167"/>
      <c r="I57" s="168">
        <f>ROUND(E57*H57,2)</f>
        <v>0</v>
      </c>
      <c r="J57" s="167"/>
      <c r="K57" s="168">
        <f>ROUND(E57*J57,2)</f>
        <v>0</v>
      </c>
      <c r="L57" s="168">
        <v>21</v>
      </c>
      <c r="M57" s="168">
        <f>G57*(1+L57/100)</f>
        <v>0</v>
      </c>
      <c r="N57" s="168">
        <v>0</v>
      </c>
      <c r="O57" s="168">
        <f>ROUND(E57*N57,2)</f>
        <v>0</v>
      </c>
      <c r="P57" s="168">
        <v>0</v>
      </c>
      <c r="Q57" s="168">
        <f>ROUND(E57*P57,2)</f>
        <v>0</v>
      </c>
      <c r="R57" s="168" t="s">
        <v>199</v>
      </c>
      <c r="S57" s="168" t="s">
        <v>127</v>
      </c>
      <c r="T57" s="169" t="s">
        <v>127</v>
      </c>
      <c r="U57" s="155">
        <v>0</v>
      </c>
      <c r="V57" s="155">
        <f>ROUND(E57*U57,2)</f>
        <v>0</v>
      </c>
      <c r="W57" s="155"/>
      <c r="X57" s="155" t="s">
        <v>128</v>
      </c>
      <c r="Y57" s="146"/>
      <c r="Z57" s="146"/>
      <c r="AA57" s="146"/>
      <c r="AB57" s="146"/>
      <c r="AC57" s="146"/>
      <c r="AD57" s="146"/>
      <c r="AE57" s="146"/>
      <c r="AF57" s="146"/>
      <c r="AG57" s="146" t="s">
        <v>140</v>
      </c>
      <c r="AH57" s="146"/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</row>
    <row r="58" spans="1:60">
      <c r="A58" s="149" t="s">
        <v>122</v>
      </c>
      <c r="B58" s="150" t="s">
        <v>55</v>
      </c>
      <c r="C58" s="172" t="s">
        <v>60</v>
      </c>
      <c r="D58" s="159"/>
      <c r="E58" s="160"/>
      <c r="F58" s="161"/>
      <c r="G58" s="161">
        <f>SUMIF(AG59:AG64,"&lt;&gt;NOR",G59:G64)</f>
        <v>0</v>
      </c>
      <c r="H58" s="161"/>
      <c r="I58" s="161">
        <f>SUM(I59:I64)</f>
        <v>0</v>
      </c>
      <c r="J58" s="161"/>
      <c r="K58" s="161">
        <f>SUM(K59:K64)</f>
        <v>0</v>
      </c>
      <c r="L58" s="161"/>
      <c r="M58" s="161">
        <f>SUM(M59:M64)</f>
        <v>0</v>
      </c>
      <c r="N58" s="161"/>
      <c r="O58" s="161">
        <f>SUM(O59:O64)</f>
        <v>54.18</v>
      </c>
      <c r="P58" s="161"/>
      <c r="Q58" s="161">
        <f>SUM(Q59:Q64)</f>
        <v>0</v>
      </c>
      <c r="R58" s="161"/>
      <c r="S58" s="161"/>
      <c r="T58" s="162"/>
      <c r="U58" s="158"/>
      <c r="V58" s="158">
        <f>SUM(V59:V64)</f>
        <v>2.6900000000000004</v>
      </c>
      <c r="W58" s="158"/>
      <c r="X58" s="158"/>
      <c r="AG58" t="s">
        <v>123</v>
      </c>
    </row>
    <row r="59" spans="1:60" outlineLevel="1">
      <c r="A59" s="163">
        <v>19</v>
      </c>
      <c r="B59" s="164" t="s">
        <v>202</v>
      </c>
      <c r="C59" s="173" t="s">
        <v>203</v>
      </c>
      <c r="D59" s="165" t="s">
        <v>152</v>
      </c>
      <c r="E59" s="166">
        <v>18.809999999999999</v>
      </c>
      <c r="F59" s="167"/>
      <c r="G59" s="168">
        <f>ROUND(E59*F59,2)</f>
        <v>0</v>
      </c>
      <c r="H59" s="167"/>
      <c r="I59" s="168">
        <f>ROUND(E59*H59,2)</f>
        <v>0</v>
      </c>
      <c r="J59" s="167"/>
      <c r="K59" s="168">
        <f>ROUND(E59*J59,2)</f>
        <v>0</v>
      </c>
      <c r="L59" s="168">
        <v>21</v>
      </c>
      <c r="M59" s="168">
        <f>G59*(1+L59/100)</f>
        <v>0</v>
      </c>
      <c r="N59" s="168">
        <v>0</v>
      </c>
      <c r="O59" s="168">
        <f>ROUND(E59*N59,2)</f>
        <v>0</v>
      </c>
      <c r="P59" s="168">
        <v>0</v>
      </c>
      <c r="Q59" s="168">
        <f>ROUND(E59*P59,2)</f>
        <v>0</v>
      </c>
      <c r="R59" s="168"/>
      <c r="S59" s="168" t="s">
        <v>127</v>
      </c>
      <c r="T59" s="169" t="s">
        <v>127</v>
      </c>
      <c r="U59" s="155">
        <v>1.2999999999999999E-2</v>
      </c>
      <c r="V59" s="155">
        <f>ROUND(E59*U59,2)</f>
        <v>0.24</v>
      </c>
      <c r="W59" s="155"/>
      <c r="X59" s="155" t="s">
        <v>128</v>
      </c>
      <c r="Y59" s="146"/>
      <c r="Z59" s="146"/>
      <c r="AA59" s="146"/>
      <c r="AB59" s="146"/>
      <c r="AC59" s="146"/>
      <c r="AD59" s="146"/>
      <c r="AE59" s="146"/>
      <c r="AF59" s="146"/>
      <c r="AG59" s="146" t="s">
        <v>129</v>
      </c>
      <c r="AH59" s="146"/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</row>
    <row r="60" spans="1:60" outlineLevel="1">
      <c r="A60" s="163">
        <v>20</v>
      </c>
      <c r="B60" s="164" t="s">
        <v>204</v>
      </c>
      <c r="C60" s="173" t="s">
        <v>205</v>
      </c>
      <c r="D60" s="165" t="s">
        <v>152</v>
      </c>
      <c r="E60" s="166">
        <v>18.809999999999999</v>
      </c>
      <c r="F60" s="167"/>
      <c r="G60" s="168">
        <f>ROUND(E60*F60,2)</f>
        <v>0</v>
      </c>
      <c r="H60" s="167"/>
      <c r="I60" s="168">
        <f>ROUND(E60*H60,2)</f>
        <v>0</v>
      </c>
      <c r="J60" s="167"/>
      <c r="K60" s="168">
        <f>ROUND(E60*J60,2)</f>
        <v>0</v>
      </c>
      <c r="L60" s="168">
        <v>21</v>
      </c>
      <c r="M60" s="168">
        <f>G60*(1+L60/100)</f>
        <v>0</v>
      </c>
      <c r="N60" s="168">
        <v>0</v>
      </c>
      <c r="O60" s="168">
        <f>ROUND(E60*N60,2)</f>
        <v>0</v>
      </c>
      <c r="P60" s="168">
        <v>0</v>
      </c>
      <c r="Q60" s="168">
        <f>ROUND(E60*P60,2)</f>
        <v>0</v>
      </c>
      <c r="R60" s="168"/>
      <c r="S60" s="168" t="s">
        <v>127</v>
      </c>
      <c r="T60" s="169" t="s">
        <v>127</v>
      </c>
      <c r="U60" s="155">
        <v>0.13</v>
      </c>
      <c r="V60" s="155">
        <f>ROUND(E60*U60,2)</f>
        <v>2.4500000000000002</v>
      </c>
      <c r="W60" s="155"/>
      <c r="X60" s="155" t="s">
        <v>128</v>
      </c>
      <c r="Y60" s="146"/>
      <c r="Z60" s="146"/>
      <c r="AA60" s="146"/>
      <c r="AB60" s="146"/>
      <c r="AC60" s="146"/>
      <c r="AD60" s="146"/>
      <c r="AE60" s="146"/>
      <c r="AF60" s="146"/>
      <c r="AG60" s="146" t="s">
        <v>129</v>
      </c>
      <c r="AH60" s="146"/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  <c r="BG60" s="146"/>
      <c r="BH60" s="146"/>
    </row>
    <row r="61" spans="1:60" outlineLevel="1">
      <c r="A61" s="163">
        <v>21</v>
      </c>
      <c r="B61" s="164" t="s">
        <v>206</v>
      </c>
      <c r="C61" s="173" t="s">
        <v>207</v>
      </c>
      <c r="D61" s="165" t="s">
        <v>208</v>
      </c>
      <c r="E61" s="166">
        <v>0.49375999999999998</v>
      </c>
      <c r="F61" s="167"/>
      <c r="G61" s="168">
        <f>ROUND(E61*F61,2)</f>
        <v>0</v>
      </c>
      <c r="H61" s="167"/>
      <c r="I61" s="168">
        <f>ROUND(E61*H61,2)</f>
        <v>0</v>
      </c>
      <c r="J61" s="167"/>
      <c r="K61" s="168">
        <f>ROUND(E61*J61,2)</f>
        <v>0</v>
      </c>
      <c r="L61" s="168">
        <v>21</v>
      </c>
      <c r="M61" s="168">
        <f>G61*(1+L61/100)</f>
        <v>0</v>
      </c>
      <c r="N61" s="168">
        <v>1E-3</v>
      </c>
      <c r="O61" s="168">
        <f>ROUND(E61*N61,2)</f>
        <v>0</v>
      </c>
      <c r="P61" s="168">
        <v>0</v>
      </c>
      <c r="Q61" s="168">
        <f>ROUND(E61*P61,2)</f>
        <v>0</v>
      </c>
      <c r="R61" s="168"/>
      <c r="S61" s="168" t="s">
        <v>179</v>
      </c>
      <c r="T61" s="169" t="s">
        <v>180</v>
      </c>
      <c r="U61" s="155">
        <v>0</v>
      </c>
      <c r="V61" s="155">
        <f>ROUND(E61*U61,2)</f>
        <v>0</v>
      </c>
      <c r="W61" s="155"/>
      <c r="X61" s="155" t="s">
        <v>209</v>
      </c>
      <c r="Y61" s="146"/>
      <c r="Z61" s="146"/>
      <c r="AA61" s="146"/>
      <c r="AB61" s="146"/>
      <c r="AC61" s="146"/>
      <c r="AD61" s="146"/>
      <c r="AE61" s="146"/>
      <c r="AF61" s="146"/>
      <c r="AG61" s="146" t="s">
        <v>210</v>
      </c>
      <c r="AH61" s="146"/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</row>
    <row r="62" spans="1:60" outlineLevel="1">
      <c r="A62" s="153"/>
      <c r="B62" s="154"/>
      <c r="C62" s="174" t="s">
        <v>211</v>
      </c>
      <c r="D62" s="156"/>
      <c r="E62" s="157">
        <v>0.49</v>
      </c>
      <c r="F62" s="155"/>
      <c r="G62" s="155"/>
      <c r="H62" s="155"/>
      <c r="I62" s="155"/>
      <c r="J62" s="155"/>
      <c r="K62" s="155"/>
      <c r="L62" s="155"/>
      <c r="M62" s="155"/>
      <c r="N62" s="155"/>
      <c r="O62" s="155"/>
      <c r="P62" s="155"/>
      <c r="Q62" s="155"/>
      <c r="R62" s="155"/>
      <c r="S62" s="155"/>
      <c r="T62" s="155"/>
      <c r="U62" s="155"/>
      <c r="V62" s="155"/>
      <c r="W62" s="155"/>
      <c r="X62" s="155"/>
      <c r="Y62" s="146"/>
      <c r="Z62" s="146"/>
      <c r="AA62" s="146"/>
      <c r="AB62" s="146"/>
      <c r="AC62" s="146"/>
      <c r="AD62" s="146"/>
      <c r="AE62" s="146"/>
      <c r="AF62" s="146"/>
      <c r="AG62" s="146" t="s">
        <v>131</v>
      </c>
      <c r="AH62" s="146">
        <v>0</v>
      </c>
      <c r="AI62" s="146"/>
      <c r="AJ62" s="146"/>
      <c r="AK62" s="146"/>
      <c r="AL62" s="146"/>
      <c r="AM62" s="146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46"/>
      <c r="BB62" s="146"/>
      <c r="BC62" s="146"/>
      <c r="BD62" s="146"/>
      <c r="BE62" s="146"/>
      <c r="BF62" s="146"/>
      <c r="BG62" s="146"/>
      <c r="BH62" s="146"/>
    </row>
    <row r="63" spans="1:60" outlineLevel="1">
      <c r="A63" s="163">
        <v>22</v>
      </c>
      <c r="B63" s="164" t="s">
        <v>212</v>
      </c>
      <c r="C63" s="173" t="s">
        <v>213</v>
      </c>
      <c r="D63" s="165" t="s">
        <v>195</v>
      </c>
      <c r="E63" s="166">
        <v>54.182720000000003</v>
      </c>
      <c r="F63" s="167"/>
      <c r="G63" s="168">
        <f>ROUND(E63*F63,2)</f>
        <v>0</v>
      </c>
      <c r="H63" s="167"/>
      <c r="I63" s="168">
        <f>ROUND(E63*H63,2)</f>
        <v>0</v>
      </c>
      <c r="J63" s="167"/>
      <c r="K63" s="168">
        <f>ROUND(E63*J63,2)</f>
        <v>0</v>
      </c>
      <c r="L63" s="168">
        <v>21</v>
      </c>
      <c r="M63" s="168">
        <f>G63*(1+L63/100)</f>
        <v>0</v>
      </c>
      <c r="N63" s="168">
        <v>1</v>
      </c>
      <c r="O63" s="168">
        <f>ROUND(E63*N63,2)</f>
        <v>54.18</v>
      </c>
      <c r="P63" s="168">
        <v>0</v>
      </c>
      <c r="Q63" s="168">
        <f>ROUND(E63*P63,2)</f>
        <v>0</v>
      </c>
      <c r="R63" s="168"/>
      <c r="S63" s="168" t="s">
        <v>179</v>
      </c>
      <c r="T63" s="169" t="s">
        <v>180</v>
      </c>
      <c r="U63" s="155">
        <v>0</v>
      </c>
      <c r="V63" s="155">
        <f>ROUND(E63*U63,2)</f>
        <v>0</v>
      </c>
      <c r="W63" s="155"/>
      <c r="X63" s="155" t="s">
        <v>209</v>
      </c>
      <c r="Y63" s="146"/>
      <c r="Z63" s="146"/>
      <c r="AA63" s="146"/>
      <c r="AB63" s="146"/>
      <c r="AC63" s="146"/>
      <c r="AD63" s="146"/>
      <c r="AE63" s="146"/>
      <c r="AF63" s="146"/>
      <c r="AG63" s="146" t="s">
        <v>210</v>
      </c>
      <c r="AH63" s="146"/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</row>
    <row r="64" spans="1:60" outlineLevel="1">
      <c r="A64" s="153"/>
      <c r="B64" s="154"/>
      <c r="C64" s="174" t="s">
        <v>214</v>
      </c>
      <c r="D64" s="156"/>
      <c r="E64" s="157">
        <v>54.18</v>
      </c>
      <c r="F64" s="155"/>
      <c r="G64" s="155"/>
      <c r="H64" s="155"/>
      <c r="I64" s="155"/>
      <c r="J64" s="155"/>
      <c r="K64" s="155"/>
      <c r="L64" s="155"/>
      <c r="M64" s="155"/>
      <c r="N64" s="155"/>
      <c r="O64" s="155"/>
      <c r="P64" s="155"/>
      <c r="Q64" s="155"/>
      <c r="R64" s="155"/>
      <c r="S64" s="155"/>
      <c r="T64" s="155"/>
      <c r="U64" s="155"/>
      <c r="V64" s="155"/>
      <c r="W64" s="155"/>
      <c r="X64" s="155"/>
      <c r="Y64" s="146"/>
      <c r="Z64" s="146"/>
      <c r="AA64" s="146"/>
      <c r="AB64" s="146"/>
      <c r="AC64" s="146"/>
      <c r="AD64" s="146"/>
      <c r="AE64" s="146"/>
      <c r="AF64" s="146"/>
      <c r="AG64" s="146" t="s">
        <v>131</v>
      </c>
      <c r="AH64" s="146">
        <v>0</v>
      </c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</row>
    <row r="65" spans="1:60">
      <c r="A65" s="149" t="s">
        <v>122</v>
      </c>
      <c r="B65" s="150" t="s">
        <v>63</v>
      </c>
      <c r="C65" s="172" t="s">
        <v>64</v>
      </c>
      <c r="D65" s="159"/>
      <c r="E65" s="160"/>
      <c r="F65" s="161"/>
      <c r="G65" s="161">
        <f>SUMIF(AG66:AG68,"&lt;&gt;NOR",G66:G68)</f>
        <v>0</v>
      </c>
      <c r="H65" s="161"/>
      <c r="I65" s="161">
        <f>SUM(I66:I68)</f>
        <v>0</v>
      </c>
      <c r="J65" s="161"/>
      <c r="K65" s="161">
        <f>SUM(K66:K68)</f>
        <v>0</v>
      </c>
      <c r="L65" s="161"/>
      <c r="M65" s="161">
        <f>SUM(M66:M68)</f>
        <v>0</v>
      </c>
      <c r="N65" s="161"/>
      <c r="O65" s="161">
        <f>SUM(O66:O68)</f>
        <v>16.010000000000002</v>
      </c>
      <c r="P65" s="161"/>
      <c r="Q65" s="161">
        <f>SUM(Q66:Q68)</f>
        <v>0</v>
      </c>
      <c r="R65" s="161"/>
      <c r="S65" s="161"/>
      <c r="T65" s="162"/>
      <c r="U65" s="158"/>
      <c r="V65" s="158">
        <f>SUM(V66:V68)</f>
        <v>11.15</v>
      </c>
      <c r="W65" s="158"/>
      <c r="X65" s="158"/>
      <c r="AG65" t="s">
        <v>123</v>
      </c>
    </row>
    <row r="66" spans="1:60" outlineLevel="1">
      <c r="A66" s="163">
        <v>23</v>
      </c>
      <c r="B66" s="164" t="s">
        <v>215</v>
      </c>
      <c r="C66" s="173" t="s">
        <v>216</v>
      </c>
      <c r="D66" s="165" t="s">
        <v>126</v>
      </c>
      <c r="E66" s="166">
        <v>8.4700000000000006</v>
      </c>
      <c r="F66" s="167"/>
      <c r="G66" s="168">
        <f>ROUND(E66*F66,2)</f>
        <v>0</v>
      </c>
      <c r="H66" s="167"/>
      <c r="I66" s="168">
        <f>ROUND(E66*H66,2)</f>
        <v>0</v>
      </c>
      <c r="J66" s="167"/>
      <c r="K66" s="168">
        <f>ROUND(E66*J66,2)</f>
        <v>0</v>
      </c>
      <c r="L66" s="168">
        <v>21</v>
      </c>
      <c r="M66" s="168">
        <f>G66*(1+L66/100)</f>
        <v>0</v>
      </c>
      <c r="N66" s="168">
        <v>1.8907700000000001</v>
      </c>
      <c r="O66" s="168">
        <f>ROUND(E66*N66,2)</f>
        <v>16.010000000000002</v>
      </c>
      <c r="P66" s="168">
        <v>0</v>
      </c>
      <c r="Q66" s="168">
        <f>ROUND(E66*P66,2)</f>
        <v>0</v>
      </c>
      <c r="R66" s="168"/>
      <c r="S66" s="168" t="s">
        <v>127</v>
      </c>
      <c r="T66" s="169" t="s">
        <v>127</v>
      </c>
      <c r="U66" s="155">
        <v>1.3169999999999999</v>
      </c>
      <c r="V66" s="155">
        <f>ROUND(E66*U66,2)</f>
        <v>11.15</v>
      </c>
      <c r="W66" s="155"/>
      <c r="X66" s="155" t="s">
        <v>128</v>
      </c>
      <c r="Y66" s="146"/>
      <c r="Z66" s="146"/>
      <c r="AA66" s="146"/>
      <c r="AB66" s="146"/>
      <c r="AC66" s="146"/>
      <c r="AD66" s="146"/>
      <c r="AE66" s="146"/>
      <c r="AF66" s="146"/>
      <c r="AG66" s="146" t="s">
        <v>129</v>
      </c>
      <c r="AH66" s="146"/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  <c r="BB66" s="146"/>
      <c r="BC66" s="146"/>
      <c r="BD66" s="146"/>
      <c r="BE66" s="146"/>
      <c r="BF66" s="146"/>
      <c r="BG66" s="146"/>
      <c r="BH66" s="146"/>
    </row>
    <row r="67" spans="1:60" outlineLevel="1">
      <c r="A67" s="153"/>
      <c r="B67" s="154"/>
      <c r="C67" s="174" t="s">
        <v>217</v>
      </c>
      <c r="D67" s="156"/>
      <c r="E67" s="157">
        <v>1.86</v>
      </c>
      <c r="F67" s="155"/>
      <c r="G67" s="155"/>
      <c r="H67" s="155"/>
      <c r="I67" s="155"/>
      <c r="J67" s="155"/>
      <c r="K67" s="155"/>
      <c r="L67" s="155"/>
      <c r="M67" s="155"/>
      <c r="N67" s="155"/>
      <c r="O67" s="155"/>
      <c r="P67" s="155"/>
      <c r="Q67" s="155"/>
      <c r="R67" s="155"/>
      <c r="S67" s="155"/>
      <c r="T67" s="155"/>
      <c r="U67" s="155"/>
      <c r="V67" s="155"/>
      <c r="W67" s="155"/>
      <c r="X67" s="155"/>
      <c r="Y67" s="146"/>
      <c r="Z67" s="146"/>
      <c r="AA67" s="146"/>
      <c r="AB67" s="146"/>
      <c r="AC67" s="146"/>
      <c r="AD67" s="146"/>
      <c r="AE67" s="146"/>
      <c r="AF67" s="146"/>
      <c r="AG67" s="146" t="s">
        <v>131</v>
      </c>
      <c r="AH67" s="146">
        <v>0</v>
      </c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  <c r="BG67" s="146"/>
      <c r="BH67" s="146"/>
    </row>
    <row r="68" spans="1:60" outlineLevel="1">
      <c r="A68" s="153"/>
      <c r="B68" s="154"/>
      <c r="C68" s="174" t="s">
        <v>218</v>
      </c>
      <c r="D68" s="156"/>
      <c r="E68" s="157">
        <v>6.61</v>
      </c>
      <c r="F68" s="155"/>
      <c r="G68" s="155"/>
      <c r="H68" s="155"/>
      <c r="I68" s="155"/>
      <c r="J68" s="155"/>
      <c r="K68" s="155"/>
      <c r="L68" s="155"/>
      <c r="M68" s="155"/>
      <c r="N68" s="155"/>
      <c r="O68" s="155"/>
      <c r="P68" s="155"/>
      <c r="Q68" s="155"/>
      <c r="R68" s="155"/>
      <c r="S68" s="155"/>
      <c r="T68" s="155"/>
      <c r="U68" s="155"/>
      <c r="V68" s="155"/>
      <c r="W68" s="155"/>
      <c r="X68" s="155"/>
      <c r="Y68" s="146"/>
      <c r="Z68" s="146"/>
      <c r="AA68" s="146"/>
      <c r="AB68" s="146"/>
      <c r="AC68" s="146"/>
      <c r="AD68" s="146"/>
      <c r="AE68" s="146"/>
      <c r="AF68" s="146"/>
      <c r="AG68" s="146" t="s">
        <v>131</v>
      </c>
      <c r="AH68" s="146">
        <v>0</v>
      </c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  <c r="BB68" s="146"/>
      <c r="BC68" s="146"/>
      <c r="BD68" s="146"/>
      <c r="BE68" s="146"/>
      <c r="BF68" s="146"/>
      <c r="BG68" s="146"/>
      <c r="BH68" s="146"/>
    </row>
    <row r="69" spans="1:60">
      <c r="A69" s="149" t="s">
        <v>122</v>
      </c>
      <c r="B69" s="150" t="s">
        <v>66</v>
      </c>
      <c r="C69" s="172" t="s">
        <v>67</v>
      </c>
      <c r="D69" s="159"/>
      <c r="E69" s="160"/>
      <c r="F69" s="161"/>
      <c r="G69" s="161">
        <f>SUMIF(AG70:AG76,"&lt;&gt;NOR",G70:G76)</f>
        <v>0</v>
      </c>
      <c r="H69" s="161"/>
      <c r="I69" s="161">
        <f>SUM(I70:I76)</f>
        <v>0</v>
      </c>
      <c r="J69" s="161"/>
      <c r="K69" s="161">
        <f>SUM(K70:K76)</f>
        <v>0</v>
      </c>
      <c r="L69" s="161"/>
      <c r="M69" s="161">
        <f>SUM(M70:M76)</f>
        <v>0</v>
      </c>
      <c r="N69" s="161"/>
      <c r="O69" s="161">
        <f>SUM(O70:O76)</f>
        <v>0.64</v>
      </c>
      <c r="P69" s="161"/>
      <c r="Q69" s="161">
        <f>SUM(Q70:Q76)</f>
        <v>0</v>
      </c>
      <c r="R69" s="161"/>
      <c r="S69" s="161"/>
      <c r="T69" s="162"/>
      <c r="U69" s="158"/>
      <c r="V69" s="158">
        <f>SUM(V70:V76)</f>
        <v>0.63</v>
      </c>
      <c r="W69" s="158"/>
      <c r="X69" s="158"/>
      <c r="AG69" t="s">
        <v>123</v>
      </c>
    </row>
    <row r="70" spans="1:60" outlineLevel="1">
      <c r="A70" s="163">
        <v>24</v>
      </c>
      <c r="B70" s="164" t="s">
        <v>219</v>
      </c>
      <c r="C70" s="173" t="s">
        <v>220</v>
      </c>
      <c r="D70" s="165" t="s">
        <v>126</v>
      </c>
      <c r="E70" s="166">
        <v>0.15</v>
      </c>
      <c r="F70" s="167"/>
      <c r="G70" s="168">
        <f>ROUND(E70*F70,2)</f>
        <v>0</v>
      </c>
      <c r="H70" s="167"/>
      <c r="I70" s="168">
        <f>ROUND(E70*H70,2)</f>
        <v>0</v>
      </c>
      <c r="J70" s="167"/>
      <c r="K70" s="168">
        <f>ROUND(E70*J70,2)</f>
        <v>0</v>
      </c>
      <c r="L70" s="168">
        <v>21</v>
      </c>
      <c r="M70" s="168">
        <f>G70*(1+L70/100)</f>
        <v>0</v>
      </c>
      <c r="N70" s="168">
        <v>2.5249999999999999</v>
      </c>
      <c r="O70" s="168">
        <f>ROUND(E70*N70,2)</f>
        <v>0.38</v>
      </c>
      <c r="P70" s="168">
        <v>0</v>
      </c>
      <c r="Q70" s="168">
        <f>ROUND(E70*P70,2)</f>
        <v>0</v>
      </c>
      <c r="R70" s="168"/>
      <c r="S70" s="168" t="s">
        <v>127</v>
      </c>
      <c r="T70" s="169" t="s">
        <v>127</v>
      </c>
      <c r="U70" s="155">
        <v>2.3170000000000002</v>
      </c>
      <c r="V70" s="155">
        <f>ROUND(E70*U70,2)</f>
        <v>0.35</v>
      </c>
      <c r="W70" s="155"/>
      <c r="X70" s="155" t="s">
        <v>128</v>
      </c>
      <c r="Y70" s="146"/>
      <c r="Z70" s="146"/>
      <c r="AA70" s="146"/>
      <c r="AB70" s="146"/>
      <c r="AC70" s="146"/>
      <c r="AD70" s="146"/>
      <c r="AE70" s="146"/>
      <c r="AF70" s="146"/>
      <c r="AG70" s="146" t="s">
        <v>140</v>
      </c>
      <c r="AH70" s="146"/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46"/>
      <c r="BF70" s="146"/>
      <c r="BG70" s="146"/>
      <c r="BH70" s="146"/>
    </row>
    <row r="71" spans="1:60" outlineLevel="1">
      <c r="A71" s="153"/>
      <c r="B71" s="154"/>
      <c r="C71" s="235" t="s">
        <v>221</v>
      </c>
      <c r="D71" s="236"/>
      <c r="E71" s="236"/>
      <c r="F71" s="236"/>
      <c r="G71" s="236"/>
      <c r="H71" s="155"/>
      <c r="I71" s="155"/>
      <c r="J71" s="155"/>
      <c r="K71" s="155"/>
      <c r="L71" s="155"/>
      <c r="M71" s="155"/>
      <c r="N71" s="155"/>
      <c r="O71" s="155"/>
      <c r="P71" s="155"/>
      <c r="Q71" s="155"/>
      <c r="R71" s="155"/>
      <c r="S71" s="155"/>
      <c r="T71" s="155"/>
      <c r="U71" s="155"/>
      <c r="V71" s="155"/>
      <c r="W71" s="155"/>
      <c r="X71" s="155"/>
      <c r="Y71" s="146"/>
      <c r="Z71" s="146"/>
      <c r="AA71" s="146"/>
      <c r="AB71" s="146"/>
      <c r="AC71" s="146"/>
      <c r="AD71" s="146"/>
      <c r="AE71" s="146"/>
      <c r="AF71" s="146"/>
      <c r="AG71" s="146" t="s">
        <v>176</v>
      </c>
      <c r="AH71" s="146"/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B71" s="146"/>
      <c r="BC71" s="146"/>
      <c r="BD71" s="146"/>
      <c r="BE71" s="146"/>
      <c r="BF71" s="146"/>
      <c r="BG71" s="146"/>
      <c r="BH71" s="146"/>
    </row>
    <row r="72" spans="1:60" outlineLevel="1">
      <c r="A72" s="153"/>
      <c r="B72" s="154"/>
      <c r="C72" s="174" t="s">
        <v>222</v>
      </c>
      <c r="D72" s="156"/>
      <c r="E72" s="157">
        <v>0.15</v>
      </c>
      <c r="F72" s="155"/>
      <c r="G72" s="155"/>
      <c r="H72" s="155"/>
      <c r="I72" s="155"/>
      <c r="J72" s="155"/>
      <c r="K72" s="155"/>
      <c r="L72" s="155"/>
      <c r="M72" s="155"/>
      <c r="N72" s="155"/>
      <c r="O72" s="155"/>
      <c r="P72" s="155"/>
      <c r="Q72" s="155"/>
      <c r="R72" s="155"/>
      <c r="S72" s="155"/>
      <c r="T72" s="155"/>
      <c r="U72" s="155"/>
      <c r="V72" s="155"/>
      <c r="W72" s="155"/>
      <c r="X72" s="155"/>
      <c r="Y72" s="146"/>
      <c r="Z72" s="146"/>
      <c r="AA72" s="146"/>
      <c r="AB72" s="146"/>
      <c r="AC72" s="146"/>
      <c r="AD72" s="146"/>
      <c r="AE72" s="146"/>
      <c r="AF72" s="146"/>
      <c r="AG72" s="146" t="s">
        <v>131</v>
      </c>
      <c r="AH72" s="146">
        <v>0</v>
      </c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  <c r="BB72" s="146"/>
      <c r="BC72" s="146"/>
      <c r="BD72" s="146"/>
      <c r="BE72" s="146"/>
      <c r="BF72" s="146"/>
      <c r="BG72" s="146"/>
      <c r="BH72" s="146"/>
    </row>
    <row r="73" spans="1:60" outlineLevel="1">
      <c r="A73" s="163">
        <v>25</v>
      </c>
      <c r="B73" s="164" t="s">
        <v>223</v>
      </c>
      <c r="C73" s="173" t="s">
        <v>224</v>
      </c>
      <c r="D73" s="165" t="s">
        <v>126</v>
      </c>
      <c r="E73" s="166">
        <v>0.15</v>
      </c>
      <c r="F73" s="167"/>
      <c r="G73" s="168">
        <f>ROUND(E73*F73,2)</f>
        <v>0</v>
      </c>
      <c r="H73" s="167"/>
      <c r="I73" s="168">
        <f>ROUND(E73*H73,2)</f>
        <v>0</v>
      </c>
      <c r="J73" s="167"/>
      <c r="K73" s="168">
        <f>ROUND(E73*J73,2)</f>
        <v>0</v>
      </c>
      <c r="L73" s="168">
        <v>21</v>
      </c>
      <c r="M73" s="168">
        <f>G73*(1+L73/100)</f>
        <v>0</v>
      </c>
      <c r="N73" s="168">
        <v>0</v>
      </c>
      <c r="O73" s="168">
        <f>ROUND(E73*N73,2)</f>
        <v>0</v>
      </c>
      <c r="P73" s="168">
        <v>0</v>
      </c>
      <c r="Q73" s="168">
        <f>ROUND(E73*P73,2)</f>
        <v>0</v>
      </c>
      <c r="R73" s="168"/>
      <c r="S73" s="168" t="s">
        <v>127</v>
      </c>
      <c r="T73" s="169" t="s">
        <v>127</v>
      </c>
      <c r="U73" s="155">
        <v>1.8360000000000001</v>
      </c>
      <c r="V73" s="155">
        <f>ROUND(E73*U73,2)</f>
        <v>0.28000000000000003</v>
      </c>
      <c r="W73" s="155"/>
      <c r="X73" s="155" t="s">
        <v>128</v>
      </c>
      <c r="Y73" s="146"/>
      <c r="Z73" s="146"/>
      <c r="AA73" s="146"/>
      <c r="AB73" s="146"/>
      <c r="AC73" s="146"/>
      <c r="AD73" s="146"/>
      <c r="AE73" s="146"/>
      <c r="AF73" s="146"/>
      <c r="AG73" s="146" t="s">
        <v>140</v>
      </c>
      <c r="AH73" s="146"/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146"/>
      <c r="AV73" s="146"/>
      <c r="AW73" s="146"/>
      <c r="AX73" s="146"/>
      <c r="AY73" s="146"/>
      <c r="AZ73" s="146"/>
      <c r="BA73" s="146"/>
      <c r="BB73" s="146"/>
      <c r="BC73" s="146"/>
      <c r="BD73" s="146"/>
      <c r="BE73" s="146"/>
      <c r="BF73" s="146"/>
      <c r="BG73" s="146"/>
      <c r="BH73" s="146"/>
    </row>
    <row r="74" spans="1:60" outlineLevel="1">
      <c r="A74" s="153"/>
      <c r="B74" s="154"/>
      <c r="C74" s="174" t="s">
        <v>222</v>
      </c>
      <c r="D74" s="156"/>
      <c r="E74" s="157">
        <v>0.15</v>
      </c>
      <c r="F74" s="155"/>
      <c r="G74" s="155"/>
      <c r="H74" s="155"/>
      <c r="I74" s="155"/>
      <c r="J74" s="155"/>
      <c r="K74" s="155"/>
      <c r="L74" s="155"/>
      <c r="M74" s="155"/>
      <c r="N74" s="155"/>
      <c r="O74" s="155"/>
      <c r="P74" s="155"/>
      <c r="Q74" s="155"/>
      <c r="R74" s="155"/>
      <c r="S74" s="155"/>
      <c r="T74" s="155"/>
      <c r="U74" s="155"/>
      <c r="V74" s="155"/>
      <c r="W74" s="155"/>
      <c r="X74" s="155"/>
      <c r="Y74" s="146"/>
      <c r="Z74" s="146"/>
      <c r="AA74" s="146"/>
      <c r="AB74" s="146"/>
      <c r="AC74" s="146"/>
      <c r="AD74" s="146"/>
      <c r="AE74" s="146"/>
      <c r="AF74" s="146"/>
      <c r="AG74" s="146" t="s">
        <v>131</v>
      </c>
      <c r="AH74" s="146">
        <v>0</v>
      </c>
      <c r="AI74" s="146"/>
      <c r="AJ74" s="146"/>
      <c r="AK74" s="146"/>
      <c r="AL74" s="146"/>
      <c r="AM74" s="146"/>
      <c r="AN74" s="146"/>
      <c r="AO74" s="146"/>
      <c r="AP74" s="146"/>
      <c r="AQ74" s="146"/>
      <c r="AR74" s="146"/>
      <c r="AS74" s="146"/>
      <c r="AT74" s="146"/>
      <c r="AU74" s="146"/>
      <c r="AV74" s="146"/>
      <c r="AW74" s="146"/>
      <c r="AX74" s="146"/>
      <c r="AY74" s="146"/>
      <c r="AZ74" s="146"/>
      <c r="BA74" s="146"/>
      <c r="BB74" s="146"/>
      <c r="BC74" s="146"/>
      <c r="BD74" s="146"/>
      <c r="BE74" s="146"/>
      <c r="BF74" s="146"/>
      <c r="BG74" s="146"/>
      <c r="BH74" s="146"/>
    </row>
    <row r="75" spans="1:60" outlineLevel="1">
      <c r="A75" s="163">
        <v>26</v>
      </c>
      <c r="B75" s="164" t="s">
        <v>225</v>
      </c>
      <c r="C75" s="173" t="s">
        <v>226</v>
      </c>
      <c r="D75" s="165" t="s">
        <v>195</v>
      </c>
      <c r="E75" s="166">
        <v>0.25755</v>
      </c>
      <c r="F75" s="167"/>
      <c r="G75" s="168">
        <f>ROUND(E75*F75,2)</f>
        <v>0</v>
      </c>
      <c r="H75" s="167"/>
      <c r="I75" s="168">
        <f>ROUND(E75*H75,2)</f>
        <v>0</v>
      </c>
      <c r="J75" s="167"/>
      <c r="K75" s="168">
        <f>ROUND(E75*J75,2)</f>
        <v>0</v>
      </c>
      <c r="L75" s="168">
        <v>21</v>
      </c>
      <c r="M75" s="168">
        <f>G75*(1+L75/100)</f>
        <v>0</v>
      </c>
      <c r="N75" s="168">
        <v>1</v>
      </c>
      <c r="O75" s="168">
        <f>ROUND(E75*N75,2)</f>
        <v>0.26</v>
      </c>
      <c r="P75" s="168">
        <v>0</v>
      </c>
      <c r="Q75" s="168">
        <f>ROUND(E75*P75,2)</f>
        <v>0</v>
      </c>
      <c r="R75" s="168"/>
      <c r="S75" s="168" t="s">
        <v>179</v>
      </c>
      <c r="T75" s="169" t="s">
        <v>180</v>
      </c>
      <c r="U75" s="155">
        <v>0</v>
      </c>
      <c r="V75" s="155">
        <f>ROUND(E75*U75,2)</f>
        <v>0</v>
      </c>
      <c r="W75" s="155"/>
      <c r="X75" s="155" t="s">
        <v>209</v>
      </c>
      <c r="Y75" s="146"/>
      <c r="Z75" s="146"/>
      <c r="AA75" s="146"/>
      <c r="AB75" s="146"/>
      <c r="AC75" s="146"/>
      <c r="AD75" s="146"/>
      <c r="AE75" s="146"/>
      <c r="AF75" s="146"/>
      <c r="AG75" s="146" t="s">
        <v>227</v>
      </c>
      <c r="AH75" s="146"/>
      <c r="AI75" s="146"/>
      <c r="AJ75" s="146"/>
      <c r="AK75" s="146"/>
      <c r="AL75" s="146"/>
      <c r="AM75" s="146"/>
      <c r="AN75" s="146"/>
      <c r="AO75" s="146"/>
      <c r="AP75" s="146"/>
      <c r="AQ75" s="146"/>
      <c r="AR75" s="146"/>
      <c r="AS75" s="146"/>
      <c r="AT75" s="146"/>
      <c r="AU75" s="146"/>
      <c r="AV75" s="146"/>
      <c r="AW75" s="146"/>
      <c r="AX75" s="146"/>
      <c r="AY75" s="146"/>
      <c r="AZ75" s="146"/>
      <c r="BA75" s="146"/>
      <c r="BB75" s="146"/>
      <c r="BC75" s="146"/>
      <c r="BD75" s="146"/>
      <c r="BE75" s="146"/>
      <c r="BF75" s="146"/>
      <c r="BG75" s="146"/>
      <c r="BH75" s="146"/>
    </row>
    <row r="76" spans="1:60" outlineLevel="1">
      <c r="A76" s="153"/>
      <c r="B76" s="154"/>
      <c r="C76" s="174" t="s">
        <v>228</v>
      </c>
      <c r="D76" s="156"/>
      <c r="E76" s="157">
        <v>0.26</v>
      </c>
      <c r="F76" s="155"/>
      <c r="G76" s="155"/>
      <c r="H76" s="155"/>
      <c r="I76" s="155"/>
      <c r="J76" s="155"/>
      <c r="K76" s="155"/>
      <c r="L76" s="155"/>
      <c r="M76" s="155"/>
      <c r="N76" s="155"/>
      <c r="O76" s="155"/>
      <c r="P76" s="155"/>
      <c r="Q76" s="155"/>
      <c r="R76" s="155"/>
      <c r="S76" s="155"/>
      <c r="T76" s="155"/>
      <c r="U76" s="155"/>
      <c r="V76" s="155"/>
      <c r="W76" s="155"/>
      <c r="X76" s="155"/>
      <c r="Y76" s="146"/>
      <c r="Z76" s="146"/>
      <c r="AA76" s="146"/>
      <c r="AB76" s="146"/>
      <c r="AC76" s="146"/>
      <c r="AD76" s="146"/>
      <c r="AE76" s="146"/>
      <c r="AF76" s="146"/>
      <c r="AG76" s="146" t="s">
        <v>131</v>
      </c>
      <c r="AH76" s="146">
        <v>0</v>
      </c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/>
      <c r="AY76" s="146"/>
      <c r="AZ76" s="146"/>
      <c r="BA76" s="146"/>
      <c r="BB76" s="146"/>
      <c r="BC76" s="146"/>
      <c r="BD76" s="146"/>
      <c r="BE76" s="146"/>
      <c r="BF76" s="146"/>
      <c r="BG76" s="146"/>
      <c r="BH76" s="146"/>
    </row>
    <row r="77" spans="1:60">
      <c r="A77" s="149" t="s">
        <v>122</v>
      </c>
      <c r="B77" s="150" t="s">
        <v>68</v>
      </c>
      <c r="C77" s="172" t="s">
        <v>69</v>
      </c>
      <c r="D77" s="159"/>
      <c r="E77" s="160"/>
      <c r="F77" s="161"/>
      <c r="G77" s="161">
        <f>SUMIF(AG78:AG131,"&lt;&gt;NOR",G78:G131)</f>
        <v>0</v>
      </c>
      <c r="H77" s="161"/>
      <c r="I77" s="161">
        <f>SUM(I78:I131)</f>
        <v>0</v>
      </c>
      <c r="J77" s="161"/>
      <c r="K77" s="161">
        <f>SUM(K78:K131)</f>
        <v>0</v>
      </c>
      <c r="L77" s="161"/>
      <c r="M77" s="161">
        <f>SUM(M78:M131)</f>
        <v>0</v>
      </c>
      <c r="N77" s="161"/>
      <c r="O77" s="161">
        <f>SUM(O78:O131)</f>
        <v>0.64000000000000012</v>
      </c>
      <c r="P77" s="161"/>
      <c r="Q77" s="161">
        <f>SUM(Q78:Q131)</f>
        <v>0</v>
      </c>
      <c r="R77" s="161"/>
      <c r="S77" s="161"/>
      <c r="T77" s="162"/>
      <c r="U77" s="158"/>
      <c r="V77" s="158">
        <f>SUM(V78:V131)</f>
        <v>80.67</v>
      </c>
      <c r="W77" s="158"/>
      <c r="X77" s="158"/>
      <c r="AG77" t="s">
        <v>123</v>
      </c>
    </row>
    <row r="78" spans="1:60" outlineLevel="1">
      <c r="A78" s="163">
        <v>27</v>
      </c>
      <c r="B78" s="164" t="s">
        <v>229</v>
      </c>
      <c r="C78" s="173" t="s">
        <v>230</v>
      </c>
      <c r="D78" s="165" t="s">
        <v>231</v>
      </c>
      <c r="E78" s="166">
        <v>1</v>
      </c>
      <c r="F78" s="167"/>
      <c r="G78" s="168">
        <f t="shared" ref="G78:G94" si="0">ROUND(E78*F78,2)</f>
        <v>0</v>
      </c>
      <c r="H78" s="167"/>
      <c r="I78" s="168">
        <f t="shared" ref="I78:I94" si="1">ROUND(E78*H78,2)</f>
        <v>0</v>
      </c>
      <c r="J78" s="167"/>
      <c r="K78" s="168">
        <f t="shared" ref="K78:K94" si="2">ROUND(E78*J78,2)</f>
        <v>0</v>
      </c>
      <c r="L78" s="168">
        <v>21</v>
      </c>
      <c r="M78" s="168">
        <f t="shared" ref="M78:M94" si="3">G78*(1+L78/100)</f>
        <v>0</v>
      </c>
      <c r="N78" s="168">
        <v>0</v>
      </c>
      <c r="O78" s="168">
        <f t="shared" ref="O78:O94" si="4">ROUND(E78*N78,2)</f>
        <v>0</v>
      </c>
      <c r="P78" s="168">
        <v>0</v>
      </c>
      <c r="Q78" s="168">
        <f t="shared" ref="Q78:Q94" si="5">ROUND(E78*P78,2)</f>
        <v>0</v>
      </c>
      <c r="R78" s="168"/>
      <c r="S78" s="168" t="s">
        <v>127</v>
      </c>
      <c r="T78" s="169" t="s">
        <v>127</v>
      </c>
      <c r="U78" s="155">
        <v>9.2829999999999995</v>
      </c>
      <c r="V78" s="155">
        <f t="shared" ref="V78:V94" si="6">ROUND(E78*U78,2)</f>
        <v>9.2799999999999994</v>
      </c>
      <c r="W78" s="155"/>
      <c r="X78" s="155" t="s">
        <v>128</v>
      </c>
      <c r="Y78" s="146"/>
      <c r="Z78" s="146"/>
      <c r="AA78" s="146"/>
      <c r="AB78" s="146"/>
      <c r="AC78" s="146"/>
      <c r="AD78" s="146"/>
      <c r="AE78" s="146"/>
      <c r="AF78" s="146"/>
      <c r="AG78" s="146" t="s">
        <v>140</v>
      </c>
      <c r="AH78" s="146"/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  <c r="BG78" s="146"/>
      <c r="BH78" s="146"/>
    </row>
    <row r="79" spans="1:60" outlineLevel="1">
      <c r="A79" s="163">
        <v>28</v>
      </c>
      <c r="B79" s="164" t="s">
        <v>232</v>
      </c>
      <c r="C79" s="173" t="s">
        <v>233</v>
      </c>
      <c r="D79" s="165" t="s">
        <v>231</v>
      </c>
      <c r="E79" s="166">
        <v>6</v>
      </c>
      <c r="F79" s="167"/>
      <c r="G79" s="168">
        <f t="shared" si="0"/>
        <v>0</v>
      </c>
      <c r="H79" s="167"/>
      <c r="I79" s="168">
        <f t="shared" si="1"/>
        <v>0</v>
      </c>
      <c r="J79" s="167"/>
      <c r="K79" s="168">
        <f t="shared" si="2"/>
        <v>0</v>
      </c>
      <c r="L79" s="168">
        <v>21</v>
      </c>
      <c r="M79" s="168">
        <f t="shared" si="3"/>
        <v>0</v>
      </c>
      <c r="N79" s="168">
        <v>2.2000000000000001E-4</v>
      </c>
      <c r="O79" s="168">
        <f t="shared" si="4"/>
        <v>0</v>
      </c>
      <c r="P79" s="168">
        <v>0</v>
      </c>
      <c r="Q79" s="168">
        <f t="shared" si="5"/>
        <v>0</v>
      </c>
      <c r="R79" s="168"/>
      <c r="S79" s="168" t="s">
        <v>127</v>
      </c>
      <c r="T79" s="169" t="s">
        <v>127</v>
      </c>
      <c r="U79" s="155">
        <v>0.75900000000000001</v>
      </c>
      <c r="V79" s="155">
        <f t="shared" si="6"/>
        <v>4.55</v>
      </c>
      <c r="W79" s="155"/>
      <c r="X79" s="155" t="s">
        <v>128</v>
      </c>
      <c r="Y79" s="146"/>
      <c r="Z79" s="146"/>
      <c r="AA79" s="146"/>
      <c r="AB79" s="146"/>
      <c r="AC79" s="146"/>
      <c r="AD79" s="146"/>
      <c r="AE79" s="146"/>
      <c r="AF79" s="146"/>
      <c r="AG79" s="146" t="s">
        <v>129</v>
      </c>
      <c r="AH79" s="146"/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  <c r="BG79" s="146"/>
      <c r="BH79" s="146"/>
    </row>
    <row r="80" spans="1:60" outlineLevel="1">
      <c r="A80" s="163">
        <v>29</v>
      </c>
      <c r="B80" s="164" t="s">
        <v>234</v>
      </c>
      <c r="C80" s="173" t="s">
        <v>235</v>
      </c>
      <c r="D80" s="165" t="s">
        <v>231</v>
      </c>
      <c r="E80" s="166">
        <v>1</v>
      </c>
      <c r="F80" s="167"/>
      <c r="G80" s="168">
        <f t="shared" si="0"/>
        <v>0</v>
      </c>
      <c r="H80" s="167"/>
      <c r="I80" s="168">
        <f t="shared" si="1"/>
        <v>0</v>
      </c>
      <c r="J80" s="167"/>
      <c r="K80" s="168">
        <f t="shared" si="2"/>
        <v>0</v>
      </c>
      <c r="L80" s="168">
        <v>21</v>
      </c>
      <c r="M80" s="168">
        <f t="shared" si="3"/>
        <v>0</v>
      </c>
      <c r="N80" s="168">
        <v>6.2E-4</v>
      </c>
      <c r="O80" s="168">
        <f t="shared" si="4"/>
        <v>0</v>
      </c>
      <c r="P80" s="168">
        <v>0</v>
      </c>
      <c r="Q80" s="168">
        <f t="shared" si="5"/>
        <v>0</v>
      </c>
      <c r="R80" s="168"/>
      <c r="S80" s="168" t="s">
        <v>127</v>
      </c>
      <c r="T80" s="169" t="s">
        <v>127</v>
      </c>
      <c r="U80" s="155">
        <v>1.24</v>
      </c>
      <c r="V80" s="155">
        <f t="shared" si="6"/>
        <v>1.24</v>
      </c>
      <c r="W80" s="155"/>
      <c r="X80" s="155" t="s">
        <v>128</v>
      </c>
      <c r="Y80" s="146"/>
      <c r="Z80" s="146"/>
      <c r="AA80" s="146"/>
      <c r="AB80" s="146"/>
      <c r="AC80" s="146"/>
      <c r="AD80" s="146"/>
      <c r="AE80" s="146"/>
      <c r="AF80" s="146"/>
      <c r="AG80" s="146" t="s">
        <v>140</v>
      </c>
      <c r="AH80" s="146"/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</row>
    <row r="81" spans="1:60" outlineLevel="1">
      <c r="A81" s="163">
        <v>30</v>
      </c>
      <c r="B81" s="164" t="s">
        <v>236</v>
      </c>
      <c r="C81" s="173" t="s">
        <v>237</v>
      </c>
      <c r="D81" s="165" t="s">
        <v>238</v>
      </c>
      <c r="E81" s="166">
        <v>19.899999999999999</v>
      </c>
      <c r="F81" s="167"/>
      <c r="G81" s="168">
        <f t="shared" si="0"/>
        <v>0</v>
      </c>
      <c r="H81" s="167"/>
      <c r="I81" s="168">
        <f t="shared" si="1"/>
        <v>0</v>
      </c>
      <c r="J81" s="167"/>
      <c r="K81" s="168">
        <f t="shared" si="2"/>
        <v>0</v>
      </c>
      <c r="L81" s="168">
        <v>21</v>
      </c>
      <c r="M81" s="168">
        <f t="shared" si="3"/>
        <v>0</v>
      </c>
      <c r="N81" s="168">
        <v>0</v>
      </c>
      <c r="O81" s="168">
        <f t="shared" si="4"/>
        <v>0</v>
      </c>
      <c r="P81" s="168">
        <v>0</v>
      </c>
      <c r="Q81" s="168">
        <f t="shared" si="5"/>
        <v>0</v>
      </c>
      <c r="R81" s="168"/>
      <c r="S81" s="168" t="s">
        <v>127</v>
      </c>
      <c r="T81" s="169" t="s">
        <v>127</v>
      </c>
      <c r="U81" s="155">
        <v>3.4000000000000002E-2</v>
      </c>
      <c r="V81" s="155">
        <f t="shared" si="6"/>
        <v>0.68</v>
      </c>
      <c r="W81" s="155"/>
      <c r="X81" s="155" t="s">
        <v>128</v>
      </c>
      <c r="Y81" s="146"/>
      <c r="Z81" s="146"/>
      <c r="AA81" s="146"/>
      <c r="AB81" s="146"/>
      <c r="AC81" s="146"/>
      <c r="AD81" s="146"/>
      <c r="AE81" s="146"/>
      <c r="AF81" s="146"/>
      <c r="AG81" s="146" t="s">
        <v>140</v>
      </c>
      <c r="AH81" s="146"/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  <c r="BG81" s="146"/>
      <c r="BH81" s="146"/>
    </row>
    <row r="82" spans="1:60" outlineLevel="1">
      <c r="A82" s="163">
        <v>31</v>
      </c>
      <c r="B82" s="164" t="s">
        <v>239</v>
      </c>
      <c r="C82" s="173" t="s">
        <v>240</v>
      </c>
      <c r="D82" s="165" t="s">
        <v>238</v>
      </c>
      <c r="E82" s="166">
        <v>2.5</v>
      </c>
      <c r="F82" s="167"/>
      <c r="G82" s="168">
        <f t="shared" si="0"/>
        <v>0</v>
      </c>
      <c r="H82" s="167"/>
      <c r="I82" s="168">
        <f t="shared" si="1"/>
        <v>0</v>
      </c>
      <c r="J82" s="167"/>
      <c r="K82" s="168">
        <f t="shared" si="2"/>
        <v>0</v>
      </c>
      <c r="L82" s="168">
        <v>21</v>
      </c>
      <c r="M82" s="168">
        <f t="shared" si="3"/>
        <v>0</v>
      </c>
      <c r="N82" s="168">
        <v>0</v>
      </c>
      <c r="O82" s="168">
        <f t="shared" si="4"/>
        <v>0</v>
      </c>
      <c r="P82" s="168">
        <v>0</v>
      </c>
      <c r="Q82" s="168">
        <f t="shared" si="5"/>
        <v>0</v>
      </c>
      <c r="R82" s="168"/>
      <c r="S82" s="168" t="s">
        <v>127</v>
      </c>
      <c r="T82" s="169" t="s">
        <v>127</v>
      </c>
      <c r="U82" s="155">
        <v>3.7999999999999999E-2</v>
      </c>
      <c r="V82" s="155">
        <f t="shared" si="6"/>
        <v>0.1</v>
      </c>
      <c r="W82" s="155"/>
      <c r="X82" s="155" t="s">
        <v>128</v>
      </c>
      <c r="Y82" s="146"/>
      <c r="Z82" s="146"/>
      <c r="AA82" s="146"/>
      <c r="AB82" s="146"/>
      <c r="AC82" s="146"/>
      <c r="AD82" s="146"/>
      <c r="AE82" s="146"/>
      <c r="AF82" s="146"/>
      <c r="AG82" s="146" t="s">
        <v>140</v>
      </c>
      <c r="AH82" s="146"/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6"/>
      <c r="BA82" s="146"/>
      <c r="BB82" s="146"/>
      <c r="BC82" s="146"/>
      <c r="BD82" s="146"/>
      <c r="BE82" s="146"/>
      <c r="BF82" s="146"/>
      <c r="BG82" s="146"/>
      <c r="BH82" s="146"/>
    </row>
    <row r="83" spans="1:60" outlineLevel="1">
      <c r="A83" s="163">
        <v>32</v>
      </c>
      <c r="B83" s="164" t="s">
        <v>241</v>
      </c>
      <c r="C83" s="173" t="s">
        <v>242</v>
      </c>
      <c r="D83" s="165" t="s">
        <v>238</v>
      </c>
      <c r="E83" s="166">
        <v>61.1</v>
      </c>
      <c r="F83" s="167"/>
      <c r="G83" s="168">
        <f t="shared" si="0"/>
        <v>0</v>
      </c>
      <c r="H83" s="167"/>
      <c r="I83" s="168">
        <f t="shared" si="1"/>
        <v>0</v>
      </c>
      <c r="J83" s="167"/>
      <c r="K83" s="168">
        <f t="shared" si="2"/>
        <v>0</v>
      </c>
      <c r="L83" s="168">
        <v>21</v>
      </c>
      <c r="M83" s="168">
        <f t="shared" si="3"/>
        <v>0</v>
      </c>
      <c r="N83" s="168">
        <v>0</v>
      </c>
      <c r="O83" s="168">
        <f t="shared" si="4"/>
        <v>0</v>
      </c>
      <c r="P83" s="168">
        <v>0</v>
      </c>
      <c r="Q83" s="168">
        <f t="shared" si="5"/>
        <v>0</v>
      </c>
      <c r="R83" s="168"/>
      <c r="S83" s="168" t="s">
        <v>127</v>
      </c>
      <c r="T83" s="169" t="s">
        <v>127</v>
      </c>
      <c r="U83" s="155">
        <v>0.126</v>
      </c>
      <c r="V83" s="155">
        <f t="shared" si="6"/>
        <v>7.7</v>
      </c>
      <c r="W83" s="155"/>
      <c r="X83" s="155" t="s">
        <v>128</v>
      </c>
      <c r="Y83" s="146"/>
      <c r="Z83" s="146"/>
      <c r="AA83" s="146"/>
      <c r="AB83" s="146"/>
      <c r="AC83" s="146"/>
      <c r="AD83" s="146"/>
      <c r="AE83" s="146"/>
      <c r="AF83" s="146"/>
      <c r="AG83" s="146" t="s">
        <v>140</v>
      </c>
      <c r="AH83" s="146"/>
      <c r="AI83" s="146"/>
      <c r="AJ83" s="146"/>
      <c r="AK83" s="146"/>
      <c r="AL83" s="146"/>
      <c r="AM83" s="146"/>
      <c r="AN83" s="146"/>
      <c r="AO83" s="146"/>
      <c r="AP83" s="146"/>
      <c r="AQ83" s="146"/>
      <c r="AR83" s="146"/>
      <c r="AS83" s="146"/>
      <c r="AT83" s="146"/>
      <c r="AU83" s="146"/>
      <c r="AV83" s="146"/>
      <c r="AW83" s="146"/>
      <c r="AX83" s="146"/>
      <c r="AY83" s="146"/>
      <c r="AZ83" s="146"/>
      <c r="BA83" s="146"/>
      <c r="BB83" s="146"/>
      <c r="BC83" s="146"/>
      <c r="BD83" s="146"/>
      <c r="BE83" s="146"/>
      <c r="BF83" s="146"/>
      <c r="BG83" s="146"/>
      <c r="BH83" s="146"/>
    </row>
    <row r="84" spans="1:60" outlineLevel="1">
      <c r="A84" s="163">
        <v>33</v>
      </c>
      <c r="B84" s="164" t="s">
        <v>243</v>
      </c>
      <c r="C84" s="173" t="s">
        <v>244</v>
      </c>
      <c r="D84" s="165" t="s">
        <v>238</v>
      </c>
      <c r="E84" s="166">
        <v>0.6</v>
      </c>
      <c r="F84" s="167"/>
      <c r="G84" s="168">
        <f t="shared" si="0"/>
        <v>0</v>
      </c>
      <c r="H84" s="167"/>
      <c r="I84" s="168">
        <f t="shared" si="1"/>
        <v>0</v>
      </c>
      <c r="J84" s="167"/>
      <c r="K84" s="168">
        <f t="shared" si="2"/>
        <v>0</v>
      </c>
      <c r="L84" s="168">
        <v>21</v>
      </c>
      <c r="M84" s="168">
        <f t="shared" si="3"/>
        <v>0</v>
      </c>
      <c r="N84" s="168">
        <v>0</v>
      </c>
      <c r="O84" s="168">
        <f t="shared" si="4"/>
        <v>0</v>
      </c>
      <c r="P84" s="168">
        <v>0</v>
      </c>
      <c r="Q84" s="168">
        <f t="shared" si="5"/>
        <v>0</v>
      </c>
      <c r="R84" s="168"/>
      <c r="S84" s="168" t="s">
        <v>179</v>
      </c>
      <c r="T84" s="169" t="s">
        <v>180</v>
      </c>
      <c r="U84" s="155">
        <v>0.187</v>
      </c>
      <c r="V84" s="155">
        <f t="shared" si="6"/>
        <v>0.11</v>
      </c>
      <c r="W84" s="155"/>
      <c r="X84" s="155" t="s">
        <v>128</v>
      </c>
      <c r="Y84" s="146"/>
      <c r="Z84" s="146"/>
      <c r="AA84" s="146"/>
      <c r="AB84" s="146"/>
      <c r="AC84" s="146"/>
      <c r="AD84" s="146"/>
      <c r="AE84" s="146"/>
      <c r="AF84" s="146"/>
      <c r="AG84" s="146" t="s">
        <v>140</v>
      </c>
      <c r="AH84" s="146"/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E84" s="146"/>
      <c r="BF84" s="146"/>
      <c r="BG84" s="146"/>
      <c r="BH84" s="146"/>
    </row>
    <row r="85" spans="1:60" outlineLevel="1">
      <c r="A85" s="163">
        <v>34</v>
      </c>
      <c r="B85" s="164" t="s">
        <v>245</v>
      </c>
      <c r="C85" s="173" t="s">
        <v>246</v>
      </c>
      <c r="D85" s="165" t="s">
        <v>231</v>
      </c>
      <c r="E85" s="166">
        <v>7</v>
      </c>
      <c r="F85" s="167"/>
      <c r="G85" s="168">
        <f t="shared" si="0"/>
        <v>0</v>
      </c>
      <c r="H85" s="167"/>
      <c r="I85" s="168">
        <f t="shared" si="1"/>
        <v>0</v>
      </c>
      <c r="J85" s="167"/>
      <c r="K85" s="168">
        <f t="shared" si="2"/>
        <v>0</v>
      </c>
      <c r="L85" s="168">
        <v>21</v>
      </c>
      <c r="M85" s="168">
        <f t="shared" si="3"/>
        <v>0</v>
      </c>
      <c r="N85" s="168">
        <v>0</v>
      </c>
      <c r="O85" s="168">
        <f t="shared" si="4"/>
        <v>0</v>
      </c>
      <c r="P85" s="168">
        <v>0</v>
      </c>
      <c r="Q85" s="168">
        <f t="shared" si="5"/>
        <v>0</v>
      </c>
      <c r="R85" s="168"/>
      <c r="S85" s="168" t="s">
        <v>179</v>
      </c>
      <c r="T85" s="169" t="s">
        <v>180</v>
      </c>
      <c r="U85" s="155">
        <v>0.16632</v>
      </c>
      <c r="V85" s="155">
        <f t="shared" si="6"/>
        <v>1.1599999999999999</v>
      </c>
      <c r="W85" s="155"/>
      <c r="X85" s="155" t="s">
        <v>128</v>
      </c>
      <c r="Y85" s="146"/>
      <c r="Z85" s="146"/>
      <c r="AA85" s="146"/>
      <c r="AB85" s="146"/>
      <c r="AC85" s="146"/>
      <c r="AD85" s="146"/>
      <c r="AE85" s="146"/>
      <c r="AF85" s="146"/>
      <c r="AG85" s="146" t="s">
        <v>129</v>
      </c>
      <c r="AH85" s="146"/>
      <c r="AI85" s="146"/>
      <c r="AJ85" s="146"/>
      <c r="AK85" s="146"/>
      <c r="AL85" s="146"/>
      <c r="AM85" s="146"/>
      <c r="AN85" s="146"/>
      <c r="AO85" s="146"/>
      <c r="AP85" s="146"/>
      <c r="AQ85" s="146"/>
      <c r="AR85" s="146"/>
      <c r="AS85" s="146"/>
      <c r="AT85" s="146"/>
      <c r="AU85" s="146"/>
      <c r="AV85" s="146"/>
      <c r="AW85" s="146"/>
      <c r="AX85" s="146"/>
      <c r="AY85" s="146"/>
      <c r="AZ85" s="146"/>
      <c r="BA85" s="146"/>
      <c r="BB85" s="146"/>
      <c r="BC85" s="146"/>
      <c r="BD85" s="146"/>
      <c r="BE85" s="146"/>
      <c r="BF85" s="146"/>
      <c r="BG85" s="146"/>
      <c r="BH85" s="146"/>
    </row>
    <row r="86" spans="1:60" outlineLevel="1">
      <c r="A86" s="163">
        <v>35</v>
      </c>
      <c r="B86" s="164" t="s">
        <v>247</v>
      </c>
      <c r="C86" s="173" t="s">
        <v>248</v>
      </c>
      <c r="D86" s="165" t="s">
        <v>231</v>
      </c>
      <c r="E86" s="166">
        <v>3</v>
      </c>
      <c r="F86" s="167"/>
      <c r="G86" s="168">
        <f t="shared" si="0"/>
        <v>0</v>
      </c>
      <c r="H86" s="167"/>
      <c r="I86" s="168">
        <f t="shared" si="1"/>
        <v>0</v>
      </c>
      <c r="J86" s="167"/>
      <c r="K86" s="168">
        <f t="shared" si="2"/>
        <v>0</v>
      </c>
      <c r="L86" s="168">
        <v>21</v>
      </c>
      <c r="M86" s="168">
        <f t="shared" si="3"/>
        <v>0</v>
      </c>
      <c r="N86" s="168">
        <v>0</v>
      </c>
      <c r="O86" s="168">
        <f t="shared" si="4"/>
        <v>0</v>
      </c>
      <c r="P86" s="168">
        <v>0</v>
      </c>
      <c r="Q86" s="168">
        <f t="shared" si="5"/>
        <v>0</v>
      </c>
      <c r="R86" s="168"/>
      <c r="S86" s="168" t="s">
        <v>179</v>
      </c>
      <c r="T86" s="169" t="s">
        <v>180</v>
      </c>
      <c r="U86" s="155">
        <v>0.21648000000000001</v>
      </c>
      <c r="V86" s="155">
        <f t="shared" si="6"/>
        <v>0.65</v>
      </c>
      <c r="W86" s="155"/>
      <c r="X86" s="155" t="s">
        <v>128</v>
      </c>
      <c r="Y86" s="146"/>
      <c r="Z86" s="146"/>
      <c r="AA86" s="146"/>
      <c r="AB86" s="146"/>
      <c r="AC86" s="146"/>
      <c r="AD86" s="146"/>
      <c r="AE86" s="146"/>
      <c r="AF86" s="146"/>
      <c r="AG86" s="146" t="s">
        <v>140</v>
      </c>
      <c r="AH86" s="146"/>
      <c r="AI86" s="146"/>
      <c r="AJ86" s="146"/>
      <c r="AK86" s="146"/>
      <c r="AL86" s="146"/>
      <c r="AM86" s="146"/>
      <c r="AN86" s="146"/>
      <c r="AO86" s="146"/>
      <c r="AP86" s="146"/>
      <c r="AQ86" s="146"/>
      <c r="AR86" s="146"/>
      <c r="AS86" s="146"/>
      <c r="AT86" s="146"/>
      <c r="AU86" s="146"/>
      <c r="AV86" s="146"/>
      <c r="AW86" s="146"/>
      <c r="AX86" s="146"/>
      <c r="AY86" s="146"/>
      <c r="AZ86" s="146"/>
      <c r="BA86" s="146"/>
      <c r="BB86" s="146"/>
      <c r="BC86" s="146"/>
      <c r="BD86" s="146"/>
      <c r="BE86" s="146"/>
      <c r="BF86" s="146"/>
      <c r="BG86" s="146"/>
      <c r="BH86" s="146"/>
    </row>
    <row r="87" spans="1:60" outlineLevel="1">
      <c r="A87" s="163">
        <v>36</v>
      </c>
      <c r="B87" s="164" t="s">
        <v>249</v>
      </c>
      <c r="C87" s="173" t="s">
        <v>250</v>
      </c>
      <c r="D87" s="165" t="s">
        <v>231</v>
      </c>
      <c r="E87" s="166">
        <v>41</v>
      </c>
      <c r="F87" s="167"/>
      <c r="G87" s="168">
        <f t="shared" si="0"/>
        <v>0</v>
      </c>
      <c r="H87" s="167"/>
      <c r="I87" s="168">
        <f t="shared" si="1"/>
        <v>0</v>
      </c>
      <c r="J87" s="167"/>
      <c r="K87" s="168">
        <f t="shared" si="2"/>
        <v>0</v>
      </c>
      <c r="L87" s="168">
        <v>21</v>
      </c>
      <c r="M87" s="168">
        <f t="shared" si="3"/>
        <v>0</v>
      </c>
      <c r="N87" s="168">
        <v>0</v>
      </c>
      <c r="O87" s="168">
        <f t="shared" si="4"/>
        <v>0</v>
      </c>
      <c r="P87" s="168">
        <v>0</v>
      </c>
      <c r="Q87" s="168">
        <f t="shared" si="5"/>
        <v>0</v>
      </c>
      <c r="R87" s="168"/>
      <c r="S87" s="168" t="s">
        <v>179</v>
      </c>
      <c r="T87" s="169" t="s">
        <v>180</v>
      </c>
      <c r="U87" s="155">
        <v>0.23599999999999999</v>
      </c>
      <c r="V87" s="155">
        <f t="shared" si="6"/>
        <v>9.68</v>
      </c>
      <c r="W87" s="155"/>
      <c r="X87" s="155" t="s">
        <v>128</v>
      </c>
      <c r="Y87" s="146"/>
      <c r="Z87" s="146"/>
      <c r="AA87" s="146"/>
      <c r="AB87" s="146"/>
      <c r="AC87" s="146"/>
      <c r="AD87" s="146"/>
      <c r="AE87" s="146"/>
      <c r="AF87" s="146"/>
      <c r="AG87" s="146" t="s">
        <v>129</v>
      </c>
      <c r="AH87" s="146"/>
      <c r="AI87" s="146"/>
      <c r="AJ87" s="146"/>
      <c r="AK87" s="146"/>
      <c r="AL87" s="146"/>
      <c r="AM87" s="146"/>
      <c r="AN87" s="146"/>
      <c r="AO87" s="146"/>
      <c r="AP87" s="146"/>
      <c r="AQ87" s="146"/>
      <c r="AR87" s="146"/>
      <c r="AS87" s="146"/>
      <c r="AT87" s="146"/>
      <c r="AU87" s="146"/>
      <c r="AV87" s="146"/>
      <c r="AW87" s="146"/>
      <c r="AX87" s="146"/>
      <c r="AY87" s="146"/>
      <c r="AZ87" s="146"/>
      <c r="BA87" s="146"/>
      <c r="BB87" s="146"/>
      <c r="BC87" s="146"/>
      <c r="BD87" s="146"/>
      <c r="BE87" s="146"/>
      <c r="BF87" s="146"/>
      <c r="BG87" s="146"/>
      <c r="BH87" s="146"/>
    </row>
    <row r="88" spans="1:60" outlineLevel="1">
      <c r="A88" s="163">
        <v>37</v>
      </c>
      <c r="B88" s="164" t="s">
        <v>251</v>
      </c>
      <c r="C88" s="173" t="s">
        <v>252</v>
      </c>
      <c r="D88" s="165" t="s">
        <v>231</v>
      </c>
      <c r="E88" s="166">
        <v>3</v>
      </c>
      <c r="F88" s="167"/>
      <c r="G88" s="168">
        <f t="shared" si="0"/>
        <v>0</v>
      </c>
      <c r="H88" s="167"/>
      <c r="I88" s="168">
        <f t="shared" si="1"/>
        <v>0</v>
      </c>
      <c r="J88" s="167"/>
      <c r="K88" s="168">
        <f t="shared" si="2"/>
        <v>0</v>
      </c>
      <c r="L88" s="168">
        <v>21</v>
      </c>
      <c r="M88" s="168">
        <f t="shared" si="3"/>
        <v>0</v>
      </c>
      <c r="N88" s="168">
        <v>2.2000000000000001E-4</v>
      </c>
      <c r="O88" s="168">
        <f t="shared" si="4"/>
        <v>0</v>
      </c>
      <c r="P88" s="168">
        <v>0</v>
      </c>
      <c r="Q88" s="168">
        <f t="shared" si="5"/>
        <v>0</v>
      </c>
      <c r="R88" s="168"/>
      <c r="S88" s="168" t="s">
        <v>127</v>
      </c>
      <c r="T88" s="169" t="s">
        <v>127</v>
      </c>
      <c r="U88" s="155">
        <v>1.554</v>
      </c>
      <c r="V88" s="155">
        <f t="shared" si="6"/>
        <v>4.66</v>
      </c>
      <c r="W88" s="155"/>
      <c r="X88" s="155" t="s">
        <v>128</v>
      </c>
      <c r="Y88" s="146"/>
      <c r="Z88" s="146"/>
      <c r="AA88" s="146"/>
      <c r="AB88" s="146"/>
      <c r="AC88" s="146"/>
      <c r="AD88" s="146"/>
      <c r="AE88" s="146"/>
      <c r="AF88" s="146"/>
      <c r="AG88" s="146" t="s">
        <v>129</v>
      </c>
      <c r="AH88" s="146"/>
      <c r="AI88" s="146"/>
      <c r="AJ88" s="146"/>
      <c r="AK88" s="146"/>
      <c r="AL88" s="146"/>
      <c r="AM88" s="146"/>
      <c r="AN88" s="146"/>
      <c r="AO88" s="146"/>
      <c r="AP88" s="146"/>
      <c r="AQ88" s="146"/>
      <c r="AR88" s="146"/>
      <c r="AS88" s="146"/>
      <c r="AT88" s="146"/>
      <c r="AU88" s="146"/>
      <c r="AV88" s="146"/>
      <c r="AW88" s="146"/>
      <c r="AX88" s="146"/>
      <c r="AY88" s="146"/>
      <c r="AZ88" s="146"/>
      <c r="BA88" s="146"/>
      <c r="BB88" s="146"/>
      <c r="BC88" s="146"/>
      <c r="BD88" s="146"/>
      <c r="BE88" s="146"/>
      <c r="BF88" s="146"/>
      <c r="BG88" s="146"/>
      <c r="BH88" s="146"/>
    </row>
    <row r="89" spans="1:60" outlineLevel="1">
      <c r="A89" s="163">
        <v>38</v>
      </c>
      <c r="B89" s="164" t="s">
        <v>253</v>
      </c>
      <c r="C89" s="173" t="s">
        <v>254</v>
      </c>
      <c r="D89" s="165" t="s">
        <v>238</v>
      </c>
      <c r="E89" s="166">
        <v>81</v>
      </c>
      <c r="F89" s="167"/>
      <c r="G89" s="168">
        <f t="shared" si="0"/>
        <v>0</v>
      </c>
      <c r="H89" s="167"/>
      <c r="I89" s="168">
        <f t="shared" si="1"/>
        <v>0</v>
      </c>
      <c r="J89" s="167"/>
      <c r="K89" s="168">
        <f t="shared" si="2"/>
        <v>0</v>
      </c>
      <c r="L89" s="168">
        <v>21</v>
      </c>
      <c r="M89" s="168">
        <f t="shared" si="3"/>
        <v>0</v>
      </c>
      <c r="N89" s="168">
        <v>0</v>
      </c>
      <c r="O89" s="168">
        <f t="shared" si="4"/>
        <v>0</v>
      </c>
      <c r="P89" s="168">
        <v>0</v>
      </c>
      <c r="Q89" s="168">
        <f t="shared" si="5"/>
        <v>0</v>
      </c>
      <c r="R89" s="168"/>
      <c r="S89" s="168" t="s">
        <v>127</v>
      </c>
      <c r="T89" s="169" t="s">
        <v>127</v>
      </c>
      <c r="U89" s="155">
        <v>4.3999999999999997E-2</v>
      </c>
      <c r="V89" s="155">
        <f t="shared" si="6"/>
        <v>3.56</v>
      </c>
      <c r="W89" s="155"/>
      <c r="X89" s="155" t="s">
        <v>128</v>
      </c>
      <c r="Y89" s="146"/>
      <c r="Z89" s="146"/>
      <c r="AA89" s="146"/>
      <c r="AB89" s="146"/>
      <c r="AC89" s="146"/>
      <c r="AD89" s="146"/>
      <c r="AE89" s="146"/>
      <c r="AF89" s="146"/>
      <c r="AG89" s="146" t="s">
        <v>140</v>
      </c>
      <c r="AH89" s="146"/>
      <c r="AI89" s="146"/>
      <c r="AJ89" s="146"/>
      <c r="AK89" s="146"/>
      <c r="AL89" s="146"/>
      <c r="AM89" s="146"/>
      <c r="AN89" s="146"/>
      <c r="AO89" s="146"/>
      <c r="AP89" s="146"/>
      <c r="AQ89" s="146"/>
      <c r="AR89" s="146"/>
      <c r="AS89" s="146"/>
      <c r="AT89" s="146"/>
      <c r="AU89" s="146"/>
      <c r="AV89" s="146"/>
      <c r="AW89" s="146"/>
      <c r="AX89" s="146"/>
      <c r="AY89" s="146"/>
      <c r="AZ89" s="146"/>
      <c r="BA89" s="146"/>
      <c r="BB89" s="146"/>
      <c r="BC89" s="146"/>
      <c r="BD89" s="146"/>
      <c r="BE89" s="146"/>
      <c r="BF89" s="146"/>
      <c r="BG89" s="146"/>
      <c r="BH89" s="146"/>
    </row>
    <row r="90" spans="1:60" outlineLevel="1">
      <c r="A90" s="163">
        <v>39</v>
      </c>
      <c r="B90" s="164" t="s">
        <v>255</v>
      </c>
      <c r="C90" s="173" t="s">
        <v>256</v>
      </c>
      <c r="D90" s="165" t="s">
        <v>257</v>
      </c>
      <c r="E90" s="166">
        <v>1</v>
      </c>
      <c r="F90" s="167"/>
      <c r="G90" s="168">
        <f t="shared" si="0"/>
        <v>0</v>
      </c>
      <c r="H90" s="167"/>
      <c r="I90" s="168">
        <f t="shared" si="1"/>
        <v>0</v>
      </c>
      <c r="J90" s="167"/>
      <c r="K90" s="168">
        <f t="shared" si="2"/>
        <v>0</v>
      </c>
      <c r="L90" s="168">
        <v>21</v>
      </c>
      <c r="M90" s="168">
        <f t="shared" si="3"/>
        <v>0</v>
      </c>
      <c r="N90" s="168">
        <v>3.5029999999999999E-2</v>
      </c>
      <c r="O90" s="168">
        <f t="shared" si="4"/>
        <v>0.04</v>
      </c>
      <c r="P90" s="168">
        <v>0</v>
      </c>
      <c r="Q90" s="168">
        <f t="shared" si="5"/>
        <v>0</v>
      </c>
      <c r="R90" s="168"/>
      <c r="S90" s="168" t="s">
        <v>127</v>
      </c>
      <c r="T90" s="169" t="s">
        <v>127</v>
      </c>
      <c r="U90" s="155">
        <v>10.130000000000001</v>
      </c>
      <c r="V90" s="155">
        <f t="shared" si="6"/>
        <v>10.130000000000001</v>
      </c>
      <c r="W90" s="155"/>
      <c r="X90" s="155" t="s">
        <v>128</v>
      </c>
      <c r="Y90" s="146"/>
      <c r="Z90" s="146"/>
      <c r="AA90" s="146"/>
      <c r="AB90" s="146"/>
      <c r="AC90" s="146"/>
      <c r="AD90" s="146"/>
      <c r="AE90" s="146"/>
      <c r="AF90" s="146"/>
      <c r="AG90" s="146" t="s">
        <v>129</v>
      </c>
      <c r="AH90" s="146"/>
      <c r="AI90" s="146"/>
      <c r="AJ90" s="146"/>
      <c r="AK90" s="146"/>
      <c r="AL90" s="146"/>
      <c r="AM90" s="146"/>
      <c r="AN90" s="146"/>
      <c r="AO90" s="146"/>
      <c r="AP90" s="146"/>
      <c r="AQ90" s="146"/>
      <c r="AR90" s="146"/>
      <c r="AS90" s="146"/>
      <c r="AT90" s="146"/>
      <c r="AU90" s="146"/>
      <c r="AV90" s="146"/>
      <c r="AW90" s="146"/>
      <c r="AX90" s="146"/>
      <c r="AY90" s="146"/>
      <c r="AZ90" s="146"/>
      <c r="BA90" s="146"/>
      <c r="BB90" s="146"/>
      <c r="BC90" s="146"/>
      <c r="BD90" s="146"/>
      <c r="BE90" s="146"/>
      <c r="BF90" s="146"/>
      <c r="BG90" s="146"/>
      <c r="BH90" s="146"/>
    </row>
    <row r="91" spans="1:60" outlineLevel="1">
      <c r="A91" s="163">
        <v>40</v>
      </c>
      <c r="B91" s="164" t="s">
        <v>258</v>
      </c>
      <c r="C91" s="173" t="s">
        <v>259</v>
      </c>
      <c r="D91" s="165" t="s">
        <v>238</v>
      </c>
      <c r="E91" s="166">
        <v>19.899999999999999</v>
      </c>
      <c r="F91" s="167"/>
      <c r="G91" s="168">
        <f t="shared" si="0"/>
        <v>0</v>
      </c>
      <c r="H91" s="167"/>
      <c r="I91" s="168">
        <f t="shared" si="1"/>
        <v>0</v>
      </c>
      <c r="J91" s="167"/>
      <c r="K91" s="168">
        <f t="shared" si="2"/>
        <v>0</v>
      </c>
      <c r="L91" s="168">
        <v>21</v>
      </c>
      <c r="M91" s="168">
        <f t="shared" si="3"/>
        <v>0</v>
      </c>
      <c r="N91" s="168">
        <v>0</v>
      </c>
      <c r="O91" s="168">
        <f t="shared" si="4"/>
        <v>0</v>
      </c>
      <c r="P91" s="168">
        <v>0</v>
      </c>
      <c r="Q91" s="168">
        <f t="shared" si="5"/>
        <v>0</v>
      </c>
      <c r="R91" s="168"/>
      <c r="S91" s="168" t="s">
        <v>127</v>
      </c>
      <c r="T91" s="169" t="s">
        <v>127</v>
      </c>
      <c r="U91" s="155">
        <v>0.15</v>
      </c>
      <c r="V91" s="155">
        <f t="shared" si="6"/>
        <v>2.99</v>
      </c>
      <c r="W91" s="155"/>
      <c r="X91" s="155" t="s">
        <v>128</v>
      </c>
      <c r="Y91" s="146"/>
      <c r="Z91" s="146"/>
      <c r="AA91" s="146"/>
      <c r="AB91" s="146"/>
      <c r="AC91" s="146"/>
      <c r="AD91" s="146"/>
      <c r="AE91" s="146"/>
      <c r="AF91" s="146"/>
      <c r="AG91" s="146" t="s">
        <v>140</v>
      </c>
      <c r="AH91" s="146"/>
      <c r="AI91" s="146"/>
      <c r="AJ91" s="146"/>
      <c r="AK91" s="146"/>
      <c r="AL91" s="146"/>
      <c r="AM91" s="146"/>
      <c r="AN91" s="146"/>
      <c r="AO91" s="146"/>
      <c r="AP91" s="146"/>
      <c r="AQ91" s="146"/>
      <c r="AR91" s="146"/>
      <c r="AS91" s="146"/>
      <c r="AT91" s="146"/>
      <c r="AU91" s="146"/>
      <c r="AV91" s="146"/>
      <c r="AW91" s="146"/>
      <c r="AX91" s="146"/>
      <c r="AY91" s="146"/>
      <c r="AZ91" s="146"/>
      <c r="BA91" s="146"/>
      <c r="BB91" s="146"/>
      <c r="BC91" s="146"/>
      <c r="BD91" s="146"/>
      <c r="BE91" s="146"/>
      <c r="BF91" s="146"/>
      <c r="BG91" s="146"/>
      <c r="BH91" s="146"/>
    </row>
    <row r="92" spans="1:60" outlineLevel="1">
      <c r="A92" s="163">
        <v>41</v>
      </c>
      <c r="B92" s="164" t="s">
        <v>260</v>
      </c>
      <c r="C92" s="173" t="s">
        <v>261</v>
      </c>
      <c r="D92" s="165" t="s">
        <v>238</v>
      </c>
      <c r="E92" s="166">
        <v>61.1</v>
      </c>
      <c r="F92" s="167"/>
      <c r="G92" s="168">
        <f t="shared" si="0"/>
        <v>0</v>
      </c>
      <c r="H92" s="167"/>
      <c r="I92" s="168">
        <f t="shared" si="1"/>
        <v>0</v>
      </c>
      <c r="J92" s="167"/>
      <c r="K92" s="168">
        <f t="shared" si="2"/>
        <v>0</v>
      </c>
      <c r="L92" s="168">
        <v>21</v>
      </c>
      <c r="M92" s="168">
        <f t="shared" si="3"/>
        <v>0</v>
      </c>
      <c r="N92" s="168">
        <v>0</v>
      </c>
      <c r="O92" s="168">
        <f t="shared" si="4"/>
        <v>0</v>
      </c>
      <c r="P92" s="168">
        <v>0</v>
      </c>
      <c r="Q92" s="168">
        <f t="shared" si="5"/>
        <v>0</v>
      </c>
      <c r="R92" s="168"/>
      <c r="S92" s="168" t="s">
        <v>179</v>
      </c>
      <c r="T92" s="169" t="s">
        <v>180</v>
      </c>
      <c r="U92" s="155">
        <v>0.28999999999999998</v>
      </c>
      <c r="V92" s="155">
        <f t="shared" si="6"/>
        <v>17.72</v>
      </c>
      <c r="W92" s="155"/>
      <c r="X92" s="155" t="s">
        <v>128</v>
      </c>
      <c r="Y92" s="146"/>
      <c r="Z92" s="146"/>
      <c r="AA92" s="146"/>
      <c r="AB92" s="146"/>
      <c r="AC92" s="146"/>
      <c r="AD92" s="146"/>
      <c r="AE92" s="146"/>
      <c r="AF92" s="146"/>
      <c r="AG92" s="146" t="s">
        <v>140</v>
      </c>
      <c r="AH92" s="146"/>
      <c r="AI92" s="146"/>
      <c r="AJ92" s="146"/>
      <c r="AK92" s="146"/>
      <c r="AL92" s="146"/>
      <c r="AM92" s="146"/>
      <c r="AN92" s="146"/>
      <c r="AO92" s="146"/>
      <c r="AP92" s="146"/>
      <c r="AQ92" s="146"/>
      <c r="AR92" s="146"/>
      <c r="AS92" s="146"/>
      <c r="AT92" s="146"/>
      <c r="AU92" s="146"/>
      <c r="AV92" s="146"/>
      <c r="AW92" s="146"/>
      <c r="AX92" s="146"/>
      <c r="AY92" s="146"/>
      <c r="AZ92" s="146"/>
      <c r="BA92" s="146"/>
      <c r="BB92" s="146"/>
      <c r="BC92" s="146"/>
      <c r="BD92" s="146"/>
      <c r="BE92" s="146"/>
      <c r="BF92" s="146"/>
      <c r="BG92" s="146"/>
      <c r="BH92" s="146"/>
    </row>
    <row r="93" spans="1:60" outlineLevel="1">
      <c r="A93" s="163">
        <v>42</v>
      </c>
      <c r="B93" s="164" t="s">
        <v>262</v>
      </c>
      <c r="C93" s="173" t="s">
        <v>263</v>
      </c>
      <c r="D93" s="165" t="s">
        <v>231</v>
      </c>
      <c r="E93" s="166">
        <v>3</v>
      </c>
      <c r="F93" s="167"/>
      <c r="G93" s="168">
        <f t="shared" si="0"/>
        <v>0</v>
      </c>
      <c r="H93" s="167"/>
      <c r="I93" s="168">
        <f t="shared" si="1"/>
        <v>0</v>
      </c>
      <c r="J93" s="167"/>
      <c r="K93" s="168">
        <f t="shared" si="2"/>
        <v>0</v>
      </c>
      <c r="L93" s="168">
        <v>21</v>
      </c>
      <c r="M93" s="168">
        <f t="shared" si="3"/>
        <v>0</v>
      </c>
      <c r="N93" s="168">
        <v>0.12303</v>
      </c>
      <c r="O93" s="168">
        <f t="shared" si="4"/>
        <v>0.37</v>
      </c>
      <c r="P93" s="168">
        <v>0</v>
      </c>
      <c r="Q93" s="168">
        <f t="shared" si="5"/>
        <v>0</v>
      </c>
      <c r="R93" s="168"/>
      <c r="S93" s="168" t="s">
        <v>127</v>
      </c>
      <c r="T93" s="169" t="s">
        <v>127</v>
      </c>
      <c r="U93" s="155">
        <v>0.86299999999999999</v>
      </c>
      <c r="V93" s="155">
        <f t="shared" si="6"/>
        <v>2.59</v>
      </c>
      <c r="W93" s="155"/>
      <c r="X93" s="155" t="s">
        <v>128</v>
      </c>
      <c r="Y93" s="146"/>
      <c r="Z93" s="146"/>
      <c r="AA93" s="146"/>
      <c r="AB93" s="146"/>
      <c r="AC93" s="146"/>
      <c r="AD93" s="146"/>
      <c r="AE93" s="146"/>
      <c r="AF93" s="146"/>
      <c r="AG93" s="146" t="s">
        <v>129</v>
      </c>
      <c r="AH93" s="146"/>
      <c r="AI93" s="146"/>
      <c r="AJ93" s="146"/>
      <c r="AK93" s="146"/>
      <c r="AL93" s="146"/>
      <c r="AM93" s="146"/>
      <c r="AN93" s="146"/>
      <c r="AO93" s="146"/>
      <c r="AP93" s="146"/>
      <c r="AQ93" s="146"/>
      <c r="AR93" s="146"/>
      <c r="AS93" s="146"/>
      <c r="AT93" s="146"/>
      <c r="AU93" s="146"/>
      <c r="AV93" s="146"/>
      <c r="AW93" s="146"/>
      <c r="AX93" s="146"/>
      <c r="AY93" s="146"/>
      <c r="AZ93" s="146"/>
      <c r="BA93" s="146"/>
      <c r="BB93" s="146"/>
      <c r="BC93" s="146"/>
      <c r="BD93" s="146"/>
      <c r="BE93" s="146"/>
      <c r="BF93" s="146"/>
      <c r="BG93" s="146"/>
      <c r="BH93" s="146"/>
    </row>
    <row r="94" spans="1:60" outlineLevel="1">
      <c r="A94" s="163">
        <v>43</v>
      </c>
      <c r="B94" s="164" t="s">
        <v>264</v>
      </c>
      <c r="C94" s="173" t="s">
        <v>265</v>
      </c>
      <c r="D94" s="165" t="s">
        <v>231</v>
      </c>
      <c r="E94" s="166">
        <v>2</v>
      </c>
      <c r="F94" s="167"/>
      <c r="G94" s="168">
        <f t="shared" si="0"/>
        <v>0</v>
      </c>
      <c r="H94" s="167"/>
      <c r="I94" s="168">
        <f t="shared" si="1"/>
        <v>0</v>
      </c>
      <c r="J94" s="167"/>
      <c r="K94" s="168">
        <f t="shared" si="2"/>
        <v>0</v>
      </c>
      <c r="L94" s="168">
        <v>21</v>
      </c>
      <c r="M94" s="168">
        <f t="shared" si="3"/>
        <v>0</v>
      </c>
      <c r="N94" s="168">
        <v>2.4000000000000001E-4</v>
      </c>
      <c r="O94" s="168">
        <f t="shared" si="4"/>
        <v>0</v>
      </c>
      <c r="P94" s="168">
        <v>0</v>
      </c>
      <c r="Q94" s="168">
        <f t="shared" si="5"/>
        <v>0</v>
      </c>
      <c r="R94" s="168"/>
      <c r="S94" s="168" t="s">
        <v>179</v>
      </c>
      <c r="T94" s="169" t="s">
        <v>180</v>
      </c>
      <c r="U94" s="155">
        <v>0.40300000000000002</v>
      </c>
      <c r="V94" s="155">
        <f t="shared" si="6"/>
        <v>0.81</v>
      </c>
      <c r="W94" s="155"/>
      <c r="X94" s="155" t="s">
        <v>128</v>
      </c>
      <c r="Y94" s="146"/>
      <c r="Z94" s="146"/>
      <c r="AA94" s="146"/>
      <c r="AB94" s="146"/>
      <c r="AC94" s="146"/>
      <c r="AD94" s="146"/>
      <c r="AE94" s="146"/>
      <c r="AF94" s="146"/>
      <c r="AG94" s="146" t="s">
        <v>129</v>
      </c>
      <c r="AH94" s="146"/>
      <c r="AI94" s="146"/>
      <c r="AJ94" s="146"/>
      <c r="AK94" s="146"/>
      <c r="AL94" s="146"/>
      <c r="AM94" s="146"/>
      <c r="AN94" s="146"/>
      <c r="AO94" s="146"/>
      <c r="AP94" s="146"/>
      <c r="AQ94" s="146"/>
      <c r="AR94" s="146"/>
      <c r="AS94" s="146"/>
      <c r="AT94" s="146"/>
      <c r="AU94" s="146"/>
      <c r="AV94" s="146"/>
      <c r="AW94" s="146"/>
      <c r="AX94" s="146"/>
      <c r="AY94" s="146"/>
      <c r="AZ94" s="146"/>
      <c r="BA94" s="146"/>
      <c r="BB94" s="146"/>
      <c r="BC94" s="146"/>
      <c r="BD94" s="146"/>
      <c r="BE94" s="146"/>
      <c r="BF94" s="146"/>
      <c r="BG94" s="146"/>
      <c r="BH94" s="146"/>
    </row>
    <row r="95" spans="1:60" outlineLevel="1">
      <c r="A95" s="153"/>
      <c r="B95" s="154"/>
      <c r="C95" s="235" t="s">
        <v>266</v>
      </c>
      <c r="D95" s="236"/>
      <c r="E95" s="236"/>
      <c r="F95" s="236"/>
      <c r="G95" s="236"/>
      <c r="H95" s="155"/>
      <c r="I95" s="155"/>
      <c r="J95" s="155"/>
      <c r="K95" s="155"/>
      <c r="L95" s="155"/>
      <c r="M95" s="155"/>
      <c r="N95" s="155"/>
      <c r="O95" s="155"/>
      <c r="P95" s="155"/>
      <c r="Q95" s="155"/>
      <c r="R95" s="155"/>
      <c r="S95" s="155"/>
      <c r="T95" s="155"/>
      <c r="U95" s="155"/>
      <c r="V95" s="155"/>
      <c r="W95" s="155"/>
      <c r="X95" s="155"/>
      <c r="Y95" s="146"/>
      <c r="Z95" s="146"/>
      <c r="AA95" s="146"/>
      <c r="AB95" s="146"/>
      <c r="AC95" s="146"/>
      <c r="AD95" s="146"/>
      <c r="AE95" s="146"/>
      <c r="AF95" s="146"/>
      <c r="AG95" s="146" t="s">
        <v>176</v>
      </c>
      <c r="AH95" s="146"/>
      <c r="AI95" s="146"/>
      <c r="AJ95" s="146"/>
      <c r="AK95" s="146"/>
      <c r="AL95" s="146"/>
      <c r="AM95" s="146"/>
      <c r="AN95" s="146"/>
      <c r="AO95" s="146"/>
      <c r="AP95" s="146"/>
      <c r="AQ95" s="146"/>
      <c r="AR95" s="146"/>
      <c r="AS95" s="146"/>
      <c r="AT95" s="146"/>
      <c r="AU95" s="146"/>
      <c r="AV95" s="146"/>
      <c r="AW95" s="146"/>
      <c r="AX95" s="146"/>
      <c r="AY95" s="146"/>
      <c r="AZ95" s="146"/>
      <c r="BA95" s="146"/>
      <c r="BB95" s="146"/>
      <c r="BC95" s="146"/>
      <c r="BD95" s="146"/>
      <c r="BE95" s="146"/>
      <c r="BF95" s="146"/>
      <c r="BG95" s="146"/>
      <c r="BH95" s="146"/>
    </row>
    <row r="96" spans="1:60" outlineLevel="1">
      <c r="A96" s="163">
        <v>44</v>
      </c>
      <c r="B96" s="164" t="s">
        <v>267</v>
      </c>
      <c r="C96" s="173" t="s">
        <v>268</v>
      </c>
      <c r="D96" s="165" t="s">
        <v>238</v>
      </c>
      <c r="E96" s="166">
        <v>90</v>
      </c>
      <c r="F96" s="167"/>
      <c r="G96" s="168">
        <f>ROUND(E96*F96,2)</f>
        <v>0</v>
      </c>
      <c r="H96" s="167"/>
      <c r="I96" s="168">
        <f>ROUND(E96*H96,2)</f>
        <v>0</v>
      </c>
      <c r="J96" s="167"/>
      <c r="K96" s="168">
        <f>ROUND(E96*J96,2)</f>
        <v>0</v>
      </c>
      <c r="L96" s="168">
        <v>21</v>
      </c>
      <c r="M96" s="168">
        <f>G96*(1+L96/100)</f>
        <v>0</v>
      </c>
      <c r="N96" s="168">
        <v>5.0000000000000002E-5</v>
      </c>
      <c r="O96" s="168">
        <f>ROUND(E96*N96,2)</f>
        <v>0</v>
      </c>
      <c r="P96" s="168">
        <v>0</v>
      </c>
      <c r="Q96" s="168">
        <f>ROUND(E96*P96,2)</f>
        <v>0</v>
      </c>
      <c r="R96" s="168"/>
      <c r="S96" s="168" t="s">
        <v>179</v>
      </c>
      <c r="T96" s="169" t="s">
        <v>180</v>
      </c>
      <c r="U96" s="155">
        <v>3.4000000000000002E-2</v>
      </c>
      <c r="V96" s="155">
        <f>ROUND(E96*U96,2)</f>
        <v>3.06</v>
      </c>
      <c r="W96" s="155"/>
      <c r="X96" s="155" t="s">
        <v>128</v>
      </c>
      <c r="Y96" s="146"/>
      <c r="Z96" s="146"/>
      <c r="AA96" s="146"/>
      <c r="AB96" s="146"/>
      <c r="AC96" s="146"/>
      <c r="AD96" s="146"/>
      <c r="AE96" s="146"/>
      <c r="AF96" s="146"/>
      <c r="AG96" s="146" t="s">
        <v>269</v>
      </c>
      <c r="AH96" s="146"/>
      <c r="AI96" s="146"/>
      <c r="AJ96" s="146"/>
      <c r="AK96" s="146"/>
      <c r="AL96" s="146"/>
      <c r="AM96" s="146"/>
      <c r="AN96" s="146"/>
      <c r="AO96" s="146"/>
      <c r="AP96" s="146"/>
      <c r="AQ96" s="146"/>
      <c r="AR96" s="146"/>
      <c r="AS96" s="146"/>
      <c r="AT96" s="146"/>
      <c r="AU96" s="146"/>
      <c r="AV96" s="146"/>
      <c r="AW96" s="146"/>
      <c r="AX96" s="146"/>
      <c r="AY96" s="146"/>
      <c r="AZ96" s="146"/>
      <c r="BA96" s="146"/>
      <c r="BB96" s="146"/>
      <c r="BC96" s="146"/>
      <c r="BD96" s="146"/>
      <c r="BE96" s="146"/>
      <c r="BF96" s="146"/>
      <c r="BG96" s="146"/>
      <c r="BH96" s="146"/>
    </row>
    <row r="97" spans="1:60" outlineLevel="1">
      <c r="A97" s="163">
        <v>45</v>
      </c>
      <c r="B97" s="164" t="s">
        <v>270</v>
      </c>
      <c r="C97" s="173" t="s">
        <v>271</v>
      </c>
      <c r="D97" s="165" t="s">
        <v>231</v>
      </c>
      <c r="E97" s="166">
        <v>2</v>
      </c>
      <c r="F97" s="167"/>
      <c r="G97" s="168">
        <f>ROUND(E97*F97,2)</f>
        <v>0</v>
      </c>
      <c r="H97" s="167"/>
      <c r="I97" s="168">
        <f>ROUND(E97*H97,2)</f>
        <v>0</v>
      </c>
      <c r="J97" s="167"/>
      <c r="K97" s="168">
        <f>ROUND(E97*J97,2)</f>
        <v>0</v>
      </c>
      <c r="L97" s="168">
        <v>21</v>
      </c>
      <c r="M97" s="168">
        <f>G97*(1+L97/100)</f>
        <v>0</v>
      </c>
      <c r="N97" s="168">
        <v>0</v>
      </c>
      <c r="O97" s="168">
        <f>ROUND(E97*N97,2)</f>
        <v>0</v>
      </c>
      <c r="P97" s="168">
        <v>0</v>
      </c>
      <c r="Q97" s="168">
        <f>ROUND(E97*P97,2)</f>
        <v>0</v>
      </c>
      <c r="R97" s="168"/>
      <c r="S97" s="168" t="s">
        <v>179</v>
      </c>
      <c r="T97" s="169" t="s">
        <v>180</v>
      </c>
      <c r="U97" s="155">
        <v>0</v>
      </c>
      <c r="V97" s="155">
        <f>ROUND(E97*U97,2)</f>
        <v>0</v>
      </c>
      <c r="W97" s="155"/>
      <c r="X97" s="155" t="s">
        <v>128</v>
      </c>
      <c r="Y97" s="146"/>
      <c r="Z97" s="146"/>
      <c r="AA97" s="146"/>
      <c r="AB97" s="146"/>
      <c r="AC97" s="146"/>
      <c r="AD97" s="146"/>
      <c r="AE97" s="146"/>
      <c r="AF97" s="146"/>
      <c r="AG97" s="146" t="s">
        <v>140</v>
      </c>
      <c r="AH97" s="146"/>
      <c r="AI97" s="146"/>
      <c r="AJ97" s="146"/>
      <c r="AK97" s="146"/>
      <c r="AL97" s="146"/>
      <c r="AM97" s="146"/>
      <c r="AN97" s="146"/>
      <c r="AO97" s="146"/>
      <c r="AP97" s="146"/>
      <c r="AQ97" s="146"/>
      <c r="AR97" s="146"/>
      <c r="AS97" s="146"/>
      <c r="AT97" s="146"/>
      <c r="AU97" s="146"/>
      <c r="AV97" s="146"/>
      <c r="AW97" s="146"/>
      <c r="AX97" s="146"/>
      <c r="AY97" s="146"/>
      <c r="AZ97" s="146"/>
      <c r="BA97" s="146"/>
      <c r="BB97" s="146"/>
      <c r="BC97" s="146"/>
      <c r="BD97" s="146"/>
      <c r="BE97" s="146"/>
      <c r="BF97" s="146"/>
      <c r="BG97" s="146"/>
      <c r="BH97" s="146"/>
    </row>
    <row r="98" spans="1:60" outlineLevel="1">
      <c r="A98" s="163">
        <v>46</v>
      </c>
      <c r="B98" s="164" t="s">
        <v>272</v>
      </c>
      <c r="C98" s="173" t="s">
        <v>273</v>
      </c>
      <c r="D98" s="165" t="s">
        <v>231</v>
      </c>
      <c r="E98" s="166">
        <v>1.0149999999999999</v>
      </c>
      <c r="F98" s="167"/>
      <c r="G98" s="168">
        <f>ROUND(E98*F98,2)</f>
        <v>0</v>
      </c>
      <c r="H98" s="167"/>
      <c r="I98" s="168">
        <f>ROUND(E98*H98,2)</f>
        <v>0</v>
      </c>
      <c r="J98" s="167"/>
      <c r="K98" s="168">
        <f>ROUND(E98*J98,2)</f>
        <v>0</v>
      </c>
      <c r="L98" s="168">
        <v>21</v>
      </c>
      <c r="M98" s="168">
        <f>G98*(1+L98/100)</f>
        <v>0</v>
      </c>
      <c r="N98" s="168">
        <v>0</v>
      </c>
      <c r="O98" s="168">
        <f>ROUND(E98*N98,2)</f>
        <v>0</v>
      </c>
      <c r="P98" s="168">
        <v>0</v>
      </c>
      <c r="Q98" s="168">
        <f>ROUND(E98*P98,2)</f>
        <v>0</v>
      </c>
      <c r="R98" s="168"/>
      <c r="S98" s="168" t="s">
        <v>179</v>
      </c>
      <c r="T98" s="169" t="s">
        <v>180</v>
      </c>
      <c r="U98" s="155">
        <v>0</v>
      </c>
      <c r="V98" s="155">
        <f>ROUND(E98*U98,2)</f>
        <v>0</v>
      </c>
      <c r="W98" s="155"/>
      <c r="X98" s="155" t="s">
        <v>209</v>
      </c>
      <c r="Y98" s="146"/>
      <c r="Z98" s="146"/>
      <c r="AA98" s="146"/>
      <c r="AB98" s="146"/>
      <c r="AC98" s="146"/>
      <c r="AD98" s="146"/>
      <c r="AE98" s="146"/>
      <c r="AF98" s="146"/>
      <c r="AG98" s="146" t="s">
        <v>227</v>
      </c>
      <c r="AH98" s="146"/>
      <c r="AI98" s="146"/>
      <c r="AJ98" s="146"/>
      <c r="AK98" s="146"/>
      <c r="AL98" s="146"/>
      <c r="AM98" s="146"/>
      <c r="AN98" s="146"/>
      <c r="AO98" s="146"/>
      <c r="AP98" s="146"/>
      <c r="AQ98" s="146"/>
      <c r="AR98" s="146"/>
      <c r="AS98" s="146"/>
      <c r="AT98" s="146"/>
      <c r="AU98" s="146"/>
      <c r="AV98" s="146"/>
      <c r="AW98" s="146"/>
      <c r="AX98" s="146"/>
      <c r="AY98" s="146"/>
      <c r="AZ98" s="146"/>
      <c r="BA98" s="146"/>
      <c r="BB98" s="146"/>
      <c r="BC98" s="146"/>
      <c r="BD98" s="146"/>
      <c r="BE98" s="146"/>
      <c r="BF98" s="146"/>
      <c r="BG98" s="146"/>
      <c r="BH98" s="146"/>
    </row>
    <row r="99" spans="1:60" outlineLevel="1">
      <c r="A99" s="153"/>
      <c r="B99" s="154"/>
      <c r="C99" s="174" t="s">
        <v>274</v>
      </c>
      <c r="D99" s="156"/>
      <c r="E99" s="157">
        <v>1.01</v>
      </c>
      <c r="F99" s="155"/>
      <c r="G99" s="155"/>
      <c r="H99" s="155"/>
      <c r="I99" s="155"/>
      <c r="J99" s="155"/>
      <c r="K99" s="155"/>
      <c r="L99" s="155"/>
      <c r="M99" s="155"/>
      <c r="N99" s="155"/>
      <c r="O99" s="155"/>
      <c r="P99" s="155"/>
      <c r="Q99" s="155"/>
      <c r="R99" s="155"/>
      <c r="S99" s="155"/>
      <c r="T99" s="155"/>
      <c r="U99" s="155"/>
      <c r="V99" s="155"/>
      <c r="W99" s="155"/>
      <c r="X99" s="155"/>
      <c r="Y99" s="146"/>
      <c r="Z99" s="146"/>
      <c r="AA99" s="146"/>
      <c r="AB99" s="146"/>
      <c r="AC99" s="146"/>
      <c r="AD99" s="146"/>
      <c r="AE99" s="146"/>
      <c r="AF99" s="146"/>
      <c r="AG99" s="146" t="s">
        <v>131</v>
      </c>
      <c r="AH99" s="146">
        <v>0</v>
      </c>
      <c r="AI99" s="146"/>
      <c r="AJ99" s="146"/>
      <c r="AK99" s="146"/>
      <c r="AL99" s="146"/>
      <c r="AM99" s="146"/>
      <c r="AN99" s="146"/>
      <c r="AO99" s="146"/>
      <c r="AP99" s="146"/>
      <c r="AQ99" s="146"/>
      <c r="AR99" s="146"/>
      <c r="AS99" s="146"/>
      <c r="AT99" s="146"/>
      <c r="AU99" s="146"/>
      <c r="AV99" s="146"/>
      <c r="AW99" s="146"/>
      <c r="AX99" s="146"/>
      <c r="AY99" s="146"/>
      <c r="AZ99" s="146"/>
      <c r="BA99" s="146"/>
      <c r="BB99" s="146"/>
      <c r="BC99" s="146"/>
      <c r="BD99" s="146"/>
      <c r="BE99" s="146"/>
      <c r="BF99" s="146"/>
      <c r="BG99" s="146"/>
      <c r="BH99" s="146"/>
    </row>
    <row r="100" spans="1:60" outlineLevel="1">
      <c r="A100" s="163">
        <v>47</v>
      </c>
      <c r="B100" s="164" t="s">
        <v>275</v>
      </c>
      <c r="C100" s="173" t="s">
        <v>276</v>
      </c>
      <c r="D100" s="165" t="s">
        <v>231</v>
      </c>
      <c r="E100" s="166">
        <v>2.0299999999999998</v>
      </c>
      <c r="F100" s="167"/>
      <c r="G100" s="168">
        <f>ROUND(E100*F100,2)</f>
        <v>0</v>
      </c>
      <c r="H100" s="167"/>
      <c r="I100" s="168">
        <f>ROUND(E100*H100,2)</f>
        <v>0</v>
      </c>
      <c r="J100" s="167"/>
      <c r="K100" s="168">
        <f>ROUND(E100*J100,2)</f>
        <v>0</v>
      </c>
      <c r="L100" s="168">
        <v>21</v>
      </c>
      <c r="M100" s="168">
        <f>G100*(1+L100/100)</f>
        <v>0</v>
      </c>
      <c r="N100" s="168">
        <v>0</v>
      </c>
      <c r="O100" s="168">
        <f>ROUND(E100*N100,2)</f>
        <v>0</v>
      </c>
      <c r="P100" s="168">
        <v>0</v>
      </c>
      <c r="Q100" s="168">
        <f>ROUND(E100*P100,2)</f>
        <v>0</v>
      </c>
      <c r="R100" s="168"/>
      <c r="S100" s="168" t="s">
        <v>179</v>
      </c>
      <c r="T100" s="169" t="s">
        <v>180</v>
      </c>
      <c r="U100" s="155">
        <v>0</v>
      </c>
      <c r="V100" s="155">
        <f>ROUND(E100*U100,2)</f>
        <v>0</v>
      </c>
      <c r="W100" s="155"/>
      <c r="X100" s="155" t="s">
        <v>209</v>
      </c>
      <c r="Y100" s="146"/>
      <c r="Z100" s="146"/>
      <c r="AA100" s="146"/>
      <c r="AB100" s="146"/>
      <c r="AC100" s="146"/>
      <c r="AD100" s="146"/>
      <c r="AE100" s="146"/>
      <c r="AF100" s="146"/>
      <c r="AG100" s="146" t="s">
        <v>227</v>
      </c>
      <c r="AH100" s="146"/>
      <c r="AI100" s="146"/>
      <c r="AJ100" s="146"/>
      <c r="AK100" s="146"/>
      <c r="AL100" s="146"/>
      <c r="AM100" s="146"/>
      <c r="AN100" s="146"/>
      <c r="AO100" s="146"/>
      <c r="AP100" s="146"/>
      <c r="AQ100" s="146"/>
      <c r="AR100" s="146"/>
      <c r="AS100" s="146"/>
      <c r="AT100" s="146"/>
      <c r="AU100" s="146"/>
      <c r="AV100" s="146"/>
      <c r="AW100" s="146"/>
      <c r="AX100" s="146"/>
      <c r="AY100" s="146"/>
      <c r="AZ100" s="146"/>
      <c r="BA100" s="146"/>
      <c r="BB100" s="146"/>
      <c r="BC100" s="146"/>
      <c r="BD100" s="146"/>
      <c r="BE100" s="146"/>
      <c r="BF100" s="146"/>
      <c r="BG100" s="146"/>
      <c r="BH100" s="146"/>
    </row>
    <row r="101" spans="1:60" outlineLevel="1">
      <c r="A101" s="153"/>
      <c r="B101" s="154"/>
      <c r="C101" s="174" t="s">
        <v>277</v>
      </c>
      <c r="D101" s="156"/>
      <c r="E101" s="157">
        <v>2.0299999999999998</v>
      </c>
      <c r="F101" s="155"/>
      <c r="G101" s="155"/>
      <c r="H101" s="155"/>
      <c r="I101" s="155"/>
      <c r="J101" s="155"/>
      <c r="K101" s="155"/>
      <c r="L101" s="155"/>
      <c r="M101" s="155"/>
      <c r="N101" s="155"/>
      <c r="O101" s="155"/>
      <c r="P101" s="155"/>
      <c r="Q101" s="155"/>
      <c r="R101" s="155"/>
      <c r="S101" s="155"/>
      <c r="T101" s="155"/>
      <c r="U101" s="155"/>
      <c r="V101" s="155"/>
      <c r="W101" s="155"/>
      <c r="X101" s="155"/>
      <c r="Y101" s="146"/>
      <c r="Z101" s="146"/>
      <c r="AA101" s="146"/>
      <c r="AB101" s="146"/>
      <c r="AC101" s="146"/>
      <c r="AD101" s="146"/>
      <c r="AE101" s="146"/>
      <c r="AF101" s="146"/>
      <c r="AG101" s="146" t="s">
        <v>131</v>
      </c>
      <c r="AH101" s="146">
        <v>0</v>
      </c>
      <c r="AI101" s="146"/>
      <c r="AJ101" s="146"/>
      <c r="AK101" s="146"/>
      <c r="AL101" s="146"/>
      <c r="AM101" s="146"/>
      <c r="AN101" s="146"/>
      <c r="AO101" s="146"/>
      <c r="AP101" s="146"/>
      <c r="AQ101" s="146"/>
      <c r="AR101" s="146"/>
      <c r="AS101" s="146"/>
      <c r="AT101" s="146"/>
      <c r="AU101" s="146"/>
      <c r="AV101" s="146"/>
      <c r="AW101" s="146"/>
      <c r="AX101" s="146"/>
      <c r="AY101" s="146"/>
      <c r="AZ101" s="146"/>
      <c r="BA101" s="146"/>
      <c r="BB101" s="146"/>
      <c r="BC101" s="146"/>
      <c r="BD101" s="146"/>
      <c r="BE101" s="146"/>
      <c r="BF101" s="146"/>
      <c r="BG101" s="146"/>
      <c r="BH101" s="146"/>
    </row>
    <row r="102" spans="1:60" outlineLevel="1">
      <c r="A102" s="163">
        <v>48</v>
      </c>
      <c r="B102" s="164" t="s">
        <v>278</v>
      </c>
      <c r="C102" s="173" t="s">
        <v>279</v>
      </c>
      <c r="D102" s="165" t="s">
        <v>231</v>
      </c>
      <c r="E102" s="166">
        <v>1.0149999999999999</v>
      </c>
      <c r="F102" s="167"/>
      <c r="G102" s="168">
        <f>ROUND(E102*F102,2)</f>
        <v>0</v>
      </c>
      <c r="H102" s="167"/>
      <c r="I102" s="168">
        <f>ROUND(E102*H102,2)</f>
        <v>0</v>
      </c>
      <c r="J102" s="167"/>
      <c r="K102" s="168">
        <f>ROUND(E102*J102,2)</f>
        <v>0</v>
      </c>
      <c r="L102" s="168">
        <v>21</v>
      </c>
      <c r="M102" s="168">
        <f>G102*(1+L102/100)</f>
        <v>0</v>
      </c>
      <c r="N102" s="168">
        <v>0</v>
      </c>
      <c r="O102" s="168">
        <f>ROUND(E102*N102,2)</f>
        <v>0</v>
      </c>
      <c r="P102" s="168">
        <v>0</v>
      </c>
      <c r="Q102" s="168">
        <f>ROUND(E102*P102,2)</f>
        <v>0</v>
      </c>
      <c r="R102" s="168"/>
      <c r="S102" s="168" t="s">
        <v>179</v>
      </c>
      <c r="T102" s="169" t="s">
        <v>180</v>
      </c>
      <c r="U102" s="155">
        <v>0</v>
      </c>
      <c r="V102" s="155">
        <f>ROUND(E102*U102,2)</f>
        <v>0</v>
      </c>
      <c r="W102" s="155"/>
      <c r="X102" s="155" t="s">
        <v>209</v>
      </c>
      <c r="Y102" s="146"/>
      <c r="Z102" s="146"/>
      <c r="AA102" s="146"/>
      <c r="AB102" s="146"/>
      <c r="AC102" s="146"/>
      <c r="AD102" s="146"/>
      <c r="AE102" s="146"/>
      <c r="AF102" s="146"/>
      <c r="AG102" s="146" t="s">
        <v>210</v>
      </c>
      <c r="AH102" s="146"/>
      <c r="AI102" s="146"/>
      <c r="AJ102" s="146"/>
      <c r="AK102" s="146"/>
      <c r="AL102" s="146"/>
      <c r="AM102" s="146"/>
      <c r="AN102" s="146"/>
      <c r="AO102" s="146"/>
      <c r="AP102" s="146"/>
      <c r="AQ102" s="146"/>
      <c r="AR102" s="146"/>
      <c r="AS102" s="146"/>
      <c r="AT102" s="146"/>
      <c r="AU102" s="146"/>
      <c r="AV102" s="146"/>
      <c r="AW102" s="146"/>
      <c r="AX102" s="146"/>
      <c r="AY102" s="146"/>
      <c r="AZ102" s="146"/>
      <c r="BA102" s="146"/>
      <c r="BB102" s="146"/>
      <c r="BC102" s="146"/>
      <c r="BD102" s="146"/>
      <c r="BE102" s="146"/>
      <c r="BF102" s="146"/>
      <c r="BG102" s="146"/>
      <c r="BH102" s="146"/>
    </row>
    <row r="103" spans="1:60" outlineLevel="1">
      <c r="A103" s="153"/>
      <c r="B103" s="154"/>
      <c r="C103" s="174" t="s">
        <v>274</v>
      </c>
      <c r="D103" s="156"/>
      <c r="E103" s="157">
        <v>1.01</v>
      </c>
      <c r="F103" s="155"/>
      <c r="G103" s="155"/>
      <c r="H103" s="155"/>
      <c r="I103" s="155"/>
      <c r="J103" s="155"/>
      <c r="K103" s="155"/>
      <c r="L103" s="155"/>
      <c r="M103" s="155"/>
      <c r="N103" s="155"/>
      <c r="O103" s="155"/>
      <c r="P103" s="155"/>
      <c r="Q103" s="155"/>
      <c r="R103" s="155"/>
      <c r="S103" s="155"/>
      <c r="T103" s="155"/>
      <c r="U103" s="155"/>
      <c r="V103" s="155"/>
      <c r="W103" s="155"/>
      <c r="X103" s="155"/>
      <c r="Y103" s="146"/>
      <c r="Z103" s="146"/>
      <c r="AA103" s="146"/>
      <c r="AB103" s="146"/>
      <c r="AC103" s="146"/>
      <c r="AD103" s="146"/>
      <c r="AE103" s="146"/>
      <c r="AF103" s="146"/>
      <c r="AG103" s="146" t="s">
        <v>131</v>
      </c>
      <c r="AH103" s="146">
        <v>0</v>
      </c>
      <c r="AI103" s="146"/>
      <c r="AJ103" s="146"/>
      <c r="AK103" s="146"/>
      <c r="AL103" s="146"/>
      <c r="AM103" s="146"/>
      <c r="AN103" s="146"/>
      <c r="AO103" s="146"/>
      <c r="AP103" s="146"/>
      <c r="AQ103" s="146"/>
      <c r="AR103" s="146"/>
      <c r="AS103" s="146"/>
      <c r="AT103" s="146"/>
      <c r="AU103" s="146"/>
      <c r="AV103" s="146"/>
      <c r="AW103" s="146"/>
      <c r="AX103" s="146"/>
      <c r="AY103" s="146"/>
      <c r="AZ103" s="146"/>
      <c r="BA103" s="146"/>
      <c r="BB103" s="146"/>
      <c r="BC103" s="146"/>
      <c r="BD103" s="146"/>
      <c r="BE103" s="146"/>
      <c r="BF103" s="146"/>
      <c r="BG103" s="146"/>
      <c r="BH103" s="146"/>
    </row>
    <row r="104" spans="1:60" outlineLevel="1">
      <c r="A104" s="163">
        <v>49</v>
      </c>
      <c r="B104" s="164" t="s">
        <v>280</v>
      </c>
      <c r="C104" s="173" t="s">
        <v>281</v>
      </c>
      <c r="D104" s="165" t="s">
        <v>231</v>
      </c>
      <c r="E104" s="166">
        <v>9.1349999999999998</v>
      </c>
      <c r="F104" s="167"/>
      <c r="G104" s="168">
        <f>ROUND(E104*F104,2)</f>
        <v>0</v>
      </c>
      <c r="H104" s="167"/>
      <c r="I104" s="168">
        <f>ROUND(E104*H104,2)</f>
        <v>0</v>
      </c>
      <c r="J104" s="167"/>
      <c r="K104" s="168">
        <f>ROUND(E104*J104,2)</f>
        <v>0</v>
      </c>
      <c r="L104" s="168">
        <v>21</v>
      </c>
      <c r="M104" s="168">
        <f>G104*(1+L104/100)</f>
        <v>0</v>
      </c>
      <c r="N104" s="168">
        <v>0</v>
      </c>
      <c r="O104" s="168">
        <f>ROUND(E104*N104,2)</f>
        <v>0</v>
      </c>
      <c r="P104" s="168">
        <v>0</v>
      </c>
      <c r="Q104" s="168">
        <f>ROUND(E104*P104,2)</f>
        <v>0</v>
      </c>
      <c r="R104" s="168"/>
      <c r="S104" s="168" t="s">
        <v>179</v>
      </c>
      <c r="T104" s="169" t="s">
        <v>180</v>
      </c>
      <c r="U104" s="155">
        <v>0</v>
      </c>
      <c r="V104" s="155">
        <f>ROUND(E104*U104,2)</f>
        <v>0</v>
      </c>
      <c r="W104" s="155"/>
      <c r="X104" s="155" t="s">
        <v>209</v>
      </c>
      <c r="Y104" s="146"/>
      <c r="Z104" s="146"/>
      <c r="AA104" s="146"/>
      <c r="AB104" s="146"/>
      <c r="AC104" s="146"/>
      <c r="AD104" s="146"/>
      <c r="AE104" s="146"/>
      <c r="AF104" s="146"/>
      <c r="AG104" s="146" t="s">
        <v>210</v>
      </c>
      <c r="AH104" s="146"/>
      <c r="AI104" s="146"/>
      <c r="AJ104" s="146"/>
      <c r="AK104" s="146"/>
      <c r="AL104" s="146"/>
      <c r="AM104" s="146"/>
      <c r="AN104" s="146"/>
      <c r="AO104" s="146"/>
      <c r="AP104" s="146"/>
      <c r="AQ104" s="146"/>
      <c r="AR104" s="146"/>
      <c r="AS104" s="146"/>
      <c r="AT104" s="146"/>
      <c r="AU104" s="146"/>
      <c r="AV104" s="146"/>
      <c r="AW104" s="146"/>
      <c r="AX104" s="146"/>
      <c r="AY104" s="146"/>
      <c r="AZ104" s="146"/>
      <c r="BA104" s="146"/>
      <c r="BB104" s="146"/>
      <c r="BC104" s="146"/>
      <c r="BD104" s="146"/>
      <c r="BE104" s="146"/>
      <c r="BF104" s="146"/>
      <c r="BG104" s="146"/>
      <c r="BH104" s="146"/>
    </row>
    <row r="105" spans="1:60" outlineLevel="1">
      <c r="A105" s="153"/>
      <c r="B105" s="154"/>
      <c r="C105" s="174" t="s">
        <v>282</v>
      </c>
      <c r="D105" s="156"/>
      <c r="E105" s="157">
        <v>9.1300000000000008</v>
      </c>
      <c r="F105" s="155"/>
      <c r="G105" s="155"/>
      <c r="H105" s="155"/>
      <c r="I105" s="155"/>
      <c r="J105" s="155"/>
      <c r="K105" s="155"/>
      <c r="L105" s="155"/>
      <c r="M105" s="155"/>
      <c r="N105" s="155"/>
      <c r="O105" s="155"/>
      <c r="P105" s="155"/>
      <c r="Q105" s="155"/>
      <c r="R105" s="155"/>
      <c r="S105" s="155"/>
      <c r="T105" s="155"/>
      <c r="U105" s="155"/>
      <c r="V105" s="155"/>
      <c r="W105" s="155"/>
      <c r="X105" s="155"/>
      <c r="Y105" s="146"/>
      <c r="Z105" s="146"/>
      <c r="AA105" s="146"/>
      <c r="AB105" s="146"/>
      <c r="AC105" s="146"/>
      <c r="AD105" s="146"/>
      <c r="AE105" s="146"/>
      <c r="AF105" s="146"/>
      <c r="AG105" s="146" t="s">
        <v>131</v>
      </c>
      <c r="AH105" s="146">
        <v>0</v>
      </c>
      <c r="AI105" s="146"/>
      <c r="AJ105" s="146"/>
      <c r="AK105" s="146"/>
      <c r="AL105" s="146"/>
      <c r="AM105" s="146"/>
      <c r="AN105" s="146"/>
      <c r="AO105" s="146"/>
      <c r="AP105" s="146"/>
      <c r="AQ105" s="146"/>
      <c r="AR105" s="146"/>
      <c r="AS105" s="146"/>
      <c r="AT105" s="146"/>
      <c r="AU105" s="146"/>
      <c r="AV105" s="146"/>
      <c r="AW105" s="146"/>
      <c r="AX105" s="146"/>
      <c r="AY105" s="146"/>
      <c r="AZ105" s="146"/>
      <c r="BA105" s="146"/>
      <c r="BB105" s="146"/>
      <c r="BC105" s="146"/>
      <c r="BD105" s="146"/>
      <c r="BE105" s="146"/>
      <c r="BF105" s="146"/>
      <c r="BG105" s="146"/>
      <c r="BH105" s="146"/>
    </row>
    <row r="106" spans="1:60" outlineLevel="1">
      <c r="A106" s="163">
        <v>50</v>
      </c>
      <c r="B106" s="164" t="s">
        <v>283</v>
      </c>
      <c r="C106" s="173" t="s">
        <v>284</v>
      </c>
      <c r="D106" s="165" t="s">
        <v>231</v>
      </c>
      <c r="E106" s="166">
        <v>2.0299999999999998</v>
      </c>
      <c r="F106" s="167"/>
      <c r="G106" s="168">
        <f>ROUND(E106*F106,2)</f>
        <v>0</v>
      </c>
      <c r="H106" s="167"/>
      <c r="I106" s="168">
        <f>ROUND(E106*H106,2)</f>
        <v>0</v>
      </c>
      <c r="J106" s="167"/>
      <c r="K106" s="168">
        <f>ROUND(E106*J106,2)</f>
        <v>0</v>
      </c>
      <c r="L106" s="168">
        <v>21</v>
      </c>
      <c r="M106" s="168">
        <f>G106*(1+L106/100)</f>
        <v>0</v>
      </c>
      <c r="N106" s="168">
        <v>0</v>
      </c>
      <c r="O106" s="168">
        <f>ROUND(E106*N106,2)</f>
        <v>0</v>
      </c>
      <c r="P106" s="168">
        <v>0</v>
      </c>
      <c r="Q106" s="168">
        <f>ROUND(E106*P106,2)</f>
        <v>0</v>
      </c>
      <c r="R106" s="168"/>
      <c r="S106" s="168" t="s">
        <v>179</v>
      </c>
      <c r="T106" s="169" t="s">
        <v>180</v>
      </c>
      <c r="U106" s="155">
        <v>0</v>
      </c>
      <c r="V106" s="155">
        <f>ROUND(E106*U106,2)</f>
        <v>0</v>
      </c>
      <c r="W106" s="155"/>
      <c r="X106" s="155" t="s">
        <v>209</v>
      </c>
      <c r="Y106" s="146"/>
      <c r="Z106" s="146"/>
      <c r="AA106" s="146"/>
      <c r="AB106" s="146"/>
      <c r="AC106" s="146"/>
      <c r="AD106" s="146"/>
      <c r="AE106" s="146"/>
      <c r="AF106" s="146"/>
      <c r="AG106" s="146" t="s">
        <v>227</v>
      </c>
      <c r="AH106" s="146"/>
      <c r="AI106" s="146"/>
      <c r="AJ106" s="146"/>
      <c r="AK106" s="146"/>
      <c r="AL106" s="146"/>
      <c r="AM106" s="146"/>
      <c r="AN106" s="146"/>
      <c r="AO106" s="146"/>
      <c r="AP106" s="146"/>
      <c r="AQ106" s="146"/>
      <c r="AR106" s="146"/>
      <c r="AS106" s="146"/>
      <c r="AT106" s="146"/>
      <c r="AU106" s="146"/>
      <c r="AV106" s="146"/>
      <c r="AW106" s="146"/>
      <c r="AX106" s="146"/>
      <c r="AY106" s="146"/>
      <c r="AZ106" s="146"/>
      <c r="BA106" s="146"/>
      <c r="BB106" s="146"/>
      <c r="BC106" s="146"/>
      <c r="BD106" s="146"/>
      <c r="BE106" s="146"/>
      <c r="BF106" s="146"/>
      <c r="BG106" s="146"/>
      <c r="BH106" s="146"/>
    </row>
    <row r="107" spans="1:60" outlineLevel="1">
      <c r="A107" s="153"/>
      <c r="B107" s="154"/>
      <c r="C107" s="174" t="s">
        <v>277</v>
      </c>
      <c r="D107" s="156"/>
      <c r="E107" s="157">
        <v>2.0299999999999998</v>
      </c>
      <c r="F107" s="155"/>
      <c r="G107" s="155"/>
      <c r="H107" s="155"/>
      <c r="I107" s="155"/>
      <c r="J107" s="155"/>
      <c r="K107" s="155"/>
      <c r="L107" s="155"/>
      <c r="M107" s="155"/>
      <c r="N107" s="155"/>
      <c r="O107" s="155"/>
      <c r="P107" s="155"/>
      <c r="Q107" s="155"/>
      <c r="R107" s="155"/>
      <c r="S107" s="155"/>
      <c r="T107" s="155"/>
      <c r="U107" s="155"/>
      <c r="V107" s="155"/>
      <c r="W107" s="155"/>
      <c r="X107" s="155"/>
      <c r="Y107" s="146"/>
      <c r="Z107" s="146"/>
      <c r="AA107" s="146"/>
      <c r="AB107" s="146"/>
      <c r="AC107" s="146"/>
      <c r="AD107" s="146"/>
      <c r="AE107" s="146"/>
      <c r="AF107" s="146"/>
      <c r="AG107" s="146" t="s">
        <v>131</v>
      </c>
      <c r="AH107" s="146">
        <v>0</v>
      </c>
      <c r="AI107" s="146"/>
      <c r="AJ107" s="146"/>
      <c r="AK107" s="146"/>
      <c r="AL107" s="146"/>
      <c r="AM107" s="146"/>
      <c r="AN107" s="146"/>
      <c r="AO107" s="146"/>
      <c r="AP107" s="146"/>
      <c r="AQ107" s="146"/>
      <c r="AR107" s="146"/>
      <c r="AS107" s="146"/>
      <c r="AT107" s="146"/>
      <c r="AU107" s="146"/>
      <c r="AV107" s="146"/>
      <c r="AW107" s="146"/>
      <c r="AX107" s="146"/>
      <c r="AY107" s="146"/>
      <c r="AZ107" s="146"/>
      <c r="BA107" s="146"/>
      <c r="BB107" s="146"/>
      <c r="BC107" s="146"/>
      <c r="BD107" s="146"/>
      <c r="BE107" s="146"/>
      <c r="BF107" s="146"/>
      <c r="BG107" s="146"/>
      <c r="BH107" s="146"/>
    </row>
    <row r="108" spans="1:60" outlineLevel="1">
      <c r="A108" s="163">
        <v>51</v>
      </c>
      <c r="B108" s="164" t="s">
        <v>285</v>
      </c>
      <c r="C108" s="173" t="s">
        <v>286</v>
      </c>
      <c r="D108" s="165" t="s">
        <v>238</v>
      </c>
      <c r="E108" s="166">
        <v>20.198499999999999</v>
      </c>
      <c r="F108" s="167"/>
      <c r="G108" s="168">
        <f>ROUND(E108*F108,2)</f>
        <v>0</v>
      </c>
      <c r="H108" s="167"/>
      <c r="I108" s="168">
        <f>ROUND(E108*H108,2)</f>
        <v>0</v>
      </c>
      <c r="J108" s="167"/>
      <c r="K108" s="168">
        <f>ROUND(E108*J108,2)</f>
        <v>0</v>
      </c>
      <c r="L108" s="168">
        <v>21</v>
      </c>
      <c r="M108" s="168">
        <f>G108*(1+L108/100)</f>
        <v>0</v>
      </c>
      <c r="N108" s="168">
        <v>2.7E-4</v>
      </c>
      <c r="O108" s="168">
        <f>ROUND(E108*N108,2)</f>
        <v>0.01</v>
      </c>
      <c r="P108" s="168">
        <v>0</v>
      </c>
      <c r="Q108" s="168">
        <f>ROUND(E108*P108,2)</f>
        <v>0</v>
      </c>
      <c r="R108" s="168"/>
      <c r="S108" s="168" t="s">
        <v>179</v>
      </c>
      <c r="T108" s="169" t="s">
        <v>180</v>
      </c>
      <c r="U108" s="155">
        <v>0</v>
      </c>
      <c r="V108" s="155">
        <f>ROUND(E108*U108,2)</f>
        <v>0</v>
      </c>
      <c r="W108" s="155"/>
      <c r="X108" s="155" t="s">
        <v>209</v>
      </c>
      <c r="Y108" s="146"/>
      <c r="Z108" s="146"/>
      <c r="AA108" s="146"/>
      <c r="AB108" s="146"/>
      <c r="AC108" s="146"/>
      <c r="AD108" s="146"/>
      <c r="AE108" s="146"/>
      <c r="AF108" s="146"/>
      <c r="AG108" s="146" t="s">
        <v>227</v>
      </c>
      <c r="AH108" s="146"/>
      <c r="AI108" s="146"/>
      <c r="AJ108" s="146"/>
      <c r="AK108" s="146"/>
      <c r="AL108" s="146"/>
      <c r="AM108" s="146"/>
      <c r="AN108" s="146"/>
      <c r="AO108" s="146"/>
      <c r="AP108" s="146"/>
      <c r="AQ108" s="146"/>
      <c r="AR108" s="146"/>
      <c r="AS108" s="146"/>
      <c r="AT108" s="146"/>
      <c r="AU108" s="146"/>
      <c r="AV108" s="146"/>
      <c r="AW108" s="146"/>
      <c r="AX108" s="146"/>
      <c r="AY108" s="146"/>
      <c r="AZ108" s="146"/>
      <c r="BA108" s="146"/>
      <c r="BB108" s="146"/>
      <c r="BC108" s="146"/>
      <c r="BD108" s="146"/>
      <c r="BE108" s="146"/>
      <c r="BF108" s="146"/>
      <c r="BG108" s="146"/>
      <c r="BH108" s="146"/>
    </row>
    <row r="109" spans="1:60" outlineLevel="1">
      <c r="A109" s="153"/>
      <c r="B109" s="154"/>
      <c r="C109" s="174" t="s">
        <v>287</v>
      </c>
      <c r="D109" s="156"/>
      <c r="E109" s="157">
        <v>20.2</v>
      </c>
      <c r="F109" s="155"/>
      <c r="G109" s="155"/>
      <c r="H109" s="155"/>
      <c r="I109" s="155"/>
      <c r="J109" s="155"/>
      <c r="K109" s="155"/>
      <c r="L109" s="155"/>
      <c r="M109" s="155"/>
      <c r="N109" s="155"/>
      <c r="O109" s="155"/>
      <c r="P109" s="155"/>
      <c r="Q109" s="155"/>
      <c r="R109" s="155"/>
      <c r="S109" s="155"/>
      <c r="T109" s="155"/>
      <c r="U109" s="155"/>
      <c r="V109" s="155"/>
      <c r="W109" s="155"/>
      <c r="X109" s="155"/>
      <c r="Y109" s="146"/>
      <c r="Z109" s="146"/>
      <c r="AA109" s="146"/>
      <c r="AB109" s="146"/>
      <c r="AC109" s="146"/>
      <c r="AD109" s="146"/>
      <c r="AE109" s="146"/>
      <c r="AF109" s="146"/>
      <c r="AG109" s="146" t="s">
        <v>131</v>
      </c>
      <c r="AH109" s="146">
        <v>0</v>
      </c>
      <c r="AI109" s="146"/>
      <c r="AJ109" s="146"/>
      <c r="AK109" s="146"/>
      <c r="AL109" s="146"/>
      <c r="AM109" s="146"/>
      <c r="AN109" s="146"/>
      <c r="AO109" s="146"/>
      <c r="AP109" s="146"/>
      <c r="AQ109" s="146"/>
      <c r="AR109" s="146"/>
      <c r="AS109" s="146"/>
      <c r="AT109" s="146"/>
      <c r="AU109" s="146"/>
      <c r="AV109" s="146"/>
      <c r="AW109" s="146"/>
      <c r="AX109" s="146"/>
      <c r="AY109" s="146"/>
      <c r="AZ109" s="146"/>
      <c r="BA109" s="146"/>
      <c r="BB109" s="146"/>
      <c r="BC109" s="146"/>
      <c r="BD109" s="146"/>
      <c r="BE109" s="146"/>
      <c r="BF109" s="146"/>
      <c r="BG109" s="146"/>
      <c r="BH109" s="146"/>
    </row>
    <row r="110" spans="1:60" outlineLevel="1">
      <c r="A110" s="163">
        <v>52</v>
      </c>
      <c r="B110" s="164" t="s">
        <v>288</v>
      </c>
      <c r="C110" s="173" t="s">
        <v>289</v>
      </c>
      <c r="D110" s="165" t="s">
        <v>238</v>
      </c>
      <c r="E110" s="166">
        <v>2.5</v>
      </c>
      <c r="F110" s="167"/>
      <c r="G110" s="168">
        <f>ROUND(E110*F110,2)</f>
        <v>0</v>
      </c>
      <c r="H110" s="167"/>
      <c r="I110" s="168">
        <f>ROUND(E110*H110,2)</f>
        <v>0</v>
      </c>
      <c r="J110" s="167"/>
      <c r="K110" s="168">
        <f>ROUND(E110*J110,2)</f>
        <v>0</v>
      </c>
      <c r="L110" s="168">
        <v>21</v>
      </c>
      <c r="M110" s="168">
        <f>G110*(1+L110/100)</f>
        <v>0</v>
      </c>
      <c r="N110" s="168">
        <v>4.4999999999999999E-4</v>
      </c>
      <c r="O110" s="168">
        <f>ROUND(E110*N110,2)</f>
        <v>0</v>
      </c>
      <c r="P110" s="168">
        <v>0</v>
      </c>
      <c r="Q110" s="168">
        <f>ROUND(E110*P110,2)</f>
        <v>0</v>
      </c>
      <c r="R110" s="168"/>
      <c r="S110" s="168" t="s">
        <v>179</v>
      </c>
      <c r="T110" s="169" t="s">
        <v>180</v>
      </c>
      <c r="U110" s="155">
        <v>0</v>
      </c>
      <c r="V110" s="155">
        <f>ROUND(E110*U110,2)</f>
        <v>0</v>
      </c>
      <c r="W110" s="155"/>
      <c r="X110" s="155" t="s">
        <v>209</v>
      </c>
      <c r="Y110" s="146"/>
      <c r="Z110" s="146"/>
      <c r="AA110" s="146"/>
      <c r="AB110" s="146"/>
      <c r="AC110" s="146"/>
      <c r="AD110" s="146"/>
      <c r="AE110" s="146"/>
      <c r="AF110" s="146"/>
      <c r="AG110" s="146" t="s">
        <v>227</v>
      </c>
      <c r="AH110" s="146"/>
      <c r="AI110" s="146"/>
      <c r="AJ110" s="146"/>
      <c r="AK110" s="146"/>
      <c r="AL110" s="146"/>
      <c r="AM110" s="146"/>
      <c r="AN110" s="146"/>
      <c r="AO110" s="146"/>
      <c r="AP110" s="146"/>
      <c r="AQ110" s="146"/>
      <c r="AR110" s="146"/>
      <c r="AS110" s="146"/>
      <c r="AT110" s="146"/>
      <c r="AU110" s="146"/>
      <c r="AV110" s="146"/>
      <c r="AW110" s="146"/>
      <c r="AX110" s="146"/>
      <c r="AY110" s="146"/>
      <c r="AZ110" s="146"/>
      <c r="BA110" s="146"/>
      <c r="BB110" s="146"/>
      <c r="BC110" s="146"/>
      <c r="BD110" s="146"/>
      <c r="BE110" s="146"/>
      <c r="BF110" s="146"/>
      <c r="BG110" s="146"/>
      <c r="BH110" s="146"/>
    </row>
    <row r="111" spans="1:60" outlineLevel="1">
      <c r="A111" s="163">
        <v>53</v>
      </c>
      <c r="B111" s="164" t="s">
        <v>290</v>
      </c>
      <c r="C111" s="173" t="s">
        <v>291</v>
      </c>
      <c r="D111" s="165" t="s">
        <v>238</v>
      </c>
      <c r="E111" s="166">
        <v>62.016500000000001</v>
      </c>
      <c r="F111" s="167"/>
      <c r="G111" s="168">
        <f>ROUND(E111*F111,2)</f>
        <v>0</v>
      </c>
      <c r="H111" s="167"/>
      <c r="I111" s="168">
        <f>ROUND(E111*H111,2)</f>
        <v>0</v>
      </c>
      <c r="J111" s="167"/>
      <c r="K111" s="168">
        <f>ROUND(E111*J111,2)</f>
        <v>0</v>
      </c>
      <c r="L111" s="168">
        <v>21</v>
      </c>
      <c r="M111" s="168">
        <f>G111*(1+L111/100)</f>
        <v>0</v>
      </c>
      <c r="N111" s="168">
        <v>2.1199999999999999E-3</v>
      </c>
      <c r="O111" s="168">
        <f>ROUND(E111*N111,2)</f>
        <v>0.13</v>
      </c>
      <c r="P111" s="168">
        <v>0</v>
      </c>
      <c r="Q111" s="168">
        <f>ROUND(E111*P111,2)</f>
        <v>0</v>
      </c>
      <c r="R111" s="168"/>
      <c r="S111" s="168" t="s">
        <v>179</v>
      </c>
      <c r="T111" s="169" t="s">
        <v>180</v>
      </c>
      <c r="U111" s="155">
        <v>0</v>
      </c>
      <c r="V111" s="155">
        <f>ROUND(E111*U111,2)</f>
        <v>0</v>
      </c>
      <c r="W111" s="155"/>
      <c r="X111" s="155" t="s">
        <v>209</v>
      </c>
      <c r="Y111" s="146"/>
      <c r="Z111" s="146"/>
      <c r="AA111" s="146"/>
      <c r="AB111" s="146"/>
      <c r="AC111" s="146"/>
      <c r="AD111" s="146"/>
      <c r="AE111" s="146"/>
      <c r="AF111" s="146"/>
      <c r="AG111" s="146" t="s">
        <v>210</v>
      </c>
      <c r="AH111" s="146"/>
      <c r="AI111" s="146"/>
      <c r="AJ111" s="146"/>
      <c r="AK111" s="146"/>
      <c r="AL111" s="146"/>
      <c r="AM111" s="146"/>
      <c r="AN111" s="146"/>
      <c r="AO111" s="146"/>
      <c r="AP111" s="146"/>
      <c r="AQ111" s="146"/>
      <c r="AR111" s="146"/>
      <c r="AS111" s="146"/>
      <c r="AT111" s="146"/>
      <c r="AU111" s="146"/>
      <c r="AV111" s="146"/>
      <c r="AW111" s="146"/>
      <c r="AX111" s="146"/>
      <c r="AY111" s="146"/>
      <c r="AZ111" s="146"/>
      <c r="BA111" s="146"/>
      <c r="BB111" s="146"/>
      <c r="BC111" s="146"/>
      <c r="BD111" s="146"/>
      <c r="BE111" s="146"/>
      <c r="BF111" s="146"/>
      <c r="BG111" s="146"/>
      <c r="BH111" s="146"/>
    </row>
    <row r="112" spans="1:60" outlineLevel="1">
      <c r="A112" s="153"/>
      <c r="B112" s="154"/>
      <c r="C112" s="174" t="s">
        <v>292</v>
      </c>
      <c r="D112" s="156"/>
      <c r="E112" s="157">
        <v>62.02</v>
      </c>
      <c r="F112" s="155"/>
      <c r="G112" s="155"/>
      <c r="H112" s="155"/>
      <c r="I112" s="155"/>
      <c r="J112" s="155"/>
      <c r="K112" s="155"/>
      <c r="L112" s="155"/>
      <c r="M112" s="155"/>
      <c r="N112" s="155"/>
      <c r="O112" s="155"/>
      <c r="P112" s="155"/>
      <c r="Q112" s="155"/>
      <c r="R112" s="155"/>
      <c r="S112" s="155"/>
      <c r="T112" s="155"/>
      <c r="U112" s="155"/>
      <c r="V112" s="155"/>
      <c r="W112" s="155"/>
      <c r="X112" s="155"/>
      <c r="Y112" s="146"/>
      <c r="Z112" s="146"/>
      <c r="AA112" s="146"/>
      <c r="AB112" s="146"/>
      <c r="AC112" s="146"/>
      <c r="AD112" s="146"/>
      <c r="AE112" s="146"/>
      <c r="AF112" s="146"/>
      <c r="AG112" s="146" t="s">
        <v>131</v>
      </c>
      <c r="AH112" s="146">
        <v>0</v>
      </c>
      <c r="AI112" s="146"/>
      <c r="AJ112" s="146"/>
      <c r="AK112" s="146"/>
      <c r="AL112" s="146"/>
      <c r="AM112" s="146"/>
      <c r="AN112" s="146"/>
      <c r="AO112" s="146"/>
      <c r="AP112" s="146"/>
      <c r="AQ112" s="146"/>
      <c r="AR112" s="146"/>
      <c r="AS112" s="146"/>
      <c r="AT112" s="146"/>
      <c r="AU112" s="146"/>
      <c r="AV112" s="146"/>
      <c r="AW112" s="146"/>
      <c r="AX112" s="146"/>
      <c r="AY112" s="146"/>
      <c r="AZ112" s="146"/>
      <c r="BA112" s="146"/>
      <c r="BB112" s="146"/>
      <c r="BC112" s="146"/>
      <c r="BD112" s="146"/>
      <c r="BE112" s="146"/>
      <c r="BF112" s="146"/>
      <c r="BG112" s="146"/>
      <c r="BH112" s="146"/>
    </row>
    <row r="113" spans="1:60" outlineLevel="1">
      <c r="A113" s="163">
        <v>54</v>
      </c>
      <c r="B113" s="164" t="s">
        <v>293</v>
      </c>
      <c r="C113" s="173" t="s">
        <v>294</v>
      </c>
      <c r="D113" s="165" t="s">
        <v>238</v>
      </c>
      <c r="E113" s="166">
        <v>0.6</v>
      </c>
      <c r="F113" s="167"/>
      <c r="G113" s="168">
        <f>ROUND(E113*F113,2)</f>
        <v>0</v>
      </c>
      <c r="H113" s="167"/>
      <c r="I113" s="168">
        <f>ROUND(E113*H113,2)</f>
        <v>0</v>
      </c>
      <c r="J113" s="167"/>
      <c r="K113" s="168">
        <f>ROUND(E113*J113,2)</f>
        <v>0</v>
      </c>
      <c r="L113" s="168">
        <v>21</v>
      </c>
      <c r="M113" s="168">
        <f>G113*(1+L113/100)</f>
        <v>0</v>
      </c>
      <c r="N113" s="168">
        <v>2.7599999999999999E-3</v>
      </c>
      <c r="O113" s="168">
        <f>ROUND(E113*N113,2)</f>
        <v>0</v>
      </c>
      <c r="P113" s="168">
        <v>0</v>
      </c>
      <c r="Q113" s="168">
        <f>ROUND(E113*P113,2)</f>
        <v>0</v>
      </c>
      <c r="R113" s="168"/>
      <c r="S113" s="168" t="s">
        <v>179</v>
      </c>
      <c r="T113" s="169" t="s">
        <v>180</v>
      </c>
      <c r="U113" s="155">
        <v>0</v>
      </c>
      <c r="V113" s="155">
        <f>ROUND(E113*U113,2)</f>
        <v>0</v>
      </c>
      <c r="W113" s="155"/>
      <c r="X113" s="155" t="s">
        <v>209</v>
      </c>
      <c r="Y113" s="146"/>
      <c r="Z113" s="146"/>
      <c r="AA113" s="146"/>
      <c r="AB113" s="146"/>
      <c r="AC113" s="146"/>
      <c r="AD113" s="146"/>
      <c r="AE113" s="146"/>
      <c r="AF113" s="146"/>
      <c r="AG113" s="146" t="s">
        <v>227</v>
      </c>
      <c r="AH113" s="146"/>
      <c r="AI113" s="146"/>
      <c r="AJ113" s="146"/>
      <c r="AK113" s="146"/>
      <c r="AL113" s="146"/>
      <c r="AM113" s="146"/>
      <c r="AN113" s="146"/>
      <c r="AO113" s="146"/>
      <c r="AP113" s="146"/>
      <c r="AQ113" s="146"/>
      <c r="AR113" s="146"/>
      <c r="AS113" s="146"/>
      <c r="AT113" s="146"/>
      <c r="AU113" s="146"/>
      <c r="AV113" s="146"/>
      <c r="AW113" s="146"/>
      <c r="AX113" s="146"/>
      <c r="AY113" s="146"/>
      <c r="AZ113" s="146"/>
      <c r="BA113" s="146"/>
      <c r="BB113" s="146"/>
      <c r="BC113" s="146"/>
      <c r="BD113" s="146"/>
      <c r="BE113" s="146"/>
      <c r="BF113" s="146"/>
      <c r="BG113" s="146"/>
      <c r="BH113" s="146"/>
    </row>
    <row r="114" spans="1:60" outlineLevel="1">
      <c r="A114" s="163">
        <v>55</v>
      </c>
      <c r="B114" s="164" t="s">
        <v>295</v>
      </c>
      <c r="C114" s="173" t="s">
        <v>296</v>
      </c>
      <c r="D114" s="165" t="s">
        <v>231</v>
      </c>
      <c r="E114" s="166">
        <v>2.0299999999999998</v>
      </c>
      <c r="F114" s="167"/>
      <c r="G114" s="168">
        <f>ROUND(E114*F114,2)</f>
        <v>0</v>
      </c>
      <c r="H114" s="167"/>
      <c r="I114" s="168">
        <f>ROUND(E114*H114,2)</f>
        <v>0</v>
      </c>
      <c r="J114" s="167"/>
      <c r="K114" s="168">
        <f>ROUND(E114*J114,2)</f>
        <v>0</v>
      </c>
      <c r="L114" s="168">
        <v>21</v>
      </c>
      <c r="M114" s="168">
        <f>G114*(1+L114/100)</f>
        <v>0</v>
      </c>
      <c r="N114" s="168">
        <v>1E-4</v>
      </c>
      <c r="O114" s="168">
        <f>ROUND(E114*N114,2)</f>
        <v>0</v>
      </c>
      <c r="P114" s="168">
        <v>0</v>
      </c>
      <c r="Q114" s="168">
        <f>ROUND(E114*P114,2)</f>
        <v>0</v>
      </c>
      <c r="R114" s="168"/>
      <c r="S114" s="168" t="s">
        <v>179</v>
      </c>
      <c r="T114" s="169" t="s">
        <v>180</v>
      </c>
      <c r="U114" s="155">
        <v>0</v>
      </c>
      <c r="V114" s="155">
        <f>ROUND(E114*U114,2)</f>
        <v>0</v>
      </c>
      <c r="W114" s="155"/>
      <c r="X114" s="155" t="s">
        <v>209</v>
      </c>
      <c r="Y114" s="146"/>
      <c r="Z114" s="146"/>
      <c r="AA114" s="146"/>
      <c r="AB114" s="146"/>
      <c r="AC114" s="146"/>
      <c r="AD114" s="146"/>
      <c r="AE114" s="146"/>
      <c r="AF114" s="146"/>
      <c r="AG114" s="146" t="s">
        <v>227</v>
      </c>
      <c r="AH114" s="146"/>
      <c r="AI114" s="146"/>
      <c r="AJ114" s="146"/>
      <c r="AK114" s="146"/>
      <c r="AL114" s="146"/>
      <c r="AM114" s="146"/>
      <c r="AN114" s="146"/>
      <c r="AO114" s="146"/>
      <c r="AP114" s="146"/>
      <c r="AQ114" s="146"/>
      <c r="AR114" s="146"/>
      <c r="AS114" s="146"/>
      <c r="AT114" s="146"/>
      <c r="AU114" s="146"/>
      <c r="AV114" s="146"/>
      <c r="AW114" s="146"/>
      <c r="AX114" s="146"/>
      <c r="AY114" s="146"/>
      <c r="AZ114" s="146"/>
      <c r="BA114" s="146"/>
      <c r="BB114" s="146"/>
      <c r="BC114" s="146"/>
      <c r="BD114" s="146"/>
      <c r="BE114" s="146"/>
      <c r="BF114" s="146"/>
      <c r="BG114" s="146"/>
      <c r="BH114" s="146"/>
    </row>
    <row r="115" spans="1:60" outlineLevel="1">
      <c r="A115" s="153"/>
      <c r="B115" s="154"/>
      <c r="C115" s="174" t="s">
        <v>277</v>
      </c>
      <c r="D115" s="156"/>
      <c r="E115" s="157">
        <v>2.0299999999999998</v>
      </c>
      <c r="F115" s="155"/>
      <c r="G115" s="155"/>
      <c r="H115" s="155"/>
      <c r="I115" s="155"/>
      <c r="J115" s="155"/>
      <c r="K115" s="155"/>
      <c r="L115" s="155"/>
      <c r="M115" s="155"/>
      <c r="N115" s="155"/>
      <c r="O115" s="155"/>
      <c r="P115" s="155"/>
      <c r="Q115" s="155"/>
      <c r="R115" s="155"/>
      <c r="S115" s="155"/>
      <c r="T115" s="155"/>
      <c r="U115" s="155"/>
      <c r="V115" s="155"/>
      <c r="W115" s="155"/>
      <c r="X115" s="155"/>
      <c r="Y115" s="146"/>
      <c r="Z115" s="146"/>
      <c r="AA115" s="146"/>
      <c r="AB115" s="146"/>
      <c r="AC115" s="146"/>
      <c r="AD115" s="146"/>
      <c r="AE115" s="146"/>
      <c r="AF115" s="146"/>
      <c r="AG115" s="146" t="s">
        <v>131</v>
      </c>
      <c r="AH115" s="146">
        <v>0</v>
      </c>
      <c r="AI115" s="146"/>
      <c r="AJ115" s="146"/>
      <c r="AK115" s="146"/>
      <c r="AL115" s="146"/>
      <c r="AM115" s="146"/>
      <c r="AN115" s="146"/>
      <c r="AO115" s="146"/>
      <c r="AP115" s="146"/>
      <c r="AQ115" s="146"/>
      <c r="AR115" s="146"/>
      <c r="AS115" s="146"/>
      <c r="AT115" s="146"/>
      <c r="AU115" s="146"/>
      <c r="AV115" s="146"/>
      <c r="AW115" s="146"/>
      <c r="AX115" s="146"/>
      <c r="AY115" s="146"/>
      <c r="AZ115" s="146"/>
      <c r="BA115" s="146"/>
      <c r="BB115" s="146"/>
      <c r="BC115" s="146"/>
      <c r="BD115" s="146"/>
      <c r="BE115" s="146"/>
      <c r="BF115" s="146"/>
      <c r="BG115" s="146"/>
      <c r="BH115" s="146"/>
    </row>
    <row r="116" spans="1:60" outlineLevel="1">
      <c r="A116" s="163">
        <v>56</v>
      </c>
      <c r="B116" s="164" t="s">
        <v>297</v>
      </c>
      <c r="C116" s="173" t="s">
        <v>298</v>
      </c>
      <c r="D116" s="165" t="s">
        <v>231</v>
      </c>
      <c r="E116" s="166">
        <v>5.0750000000000002</v>
      </c>
      <c r="F116" s="167"/>
      <c r="G116" s="168">
        <f>ROUND(E116*F116,2)</f>
        <v>0</v>
      </c>
      <c r="H116" s="167"/>
      <c r="I116" s="168">
        <f>ROUND(E116*H116,2)</f>
        <v>0</v>
      </c>
      <c r="J116" s="167"/>
      <c r="K116" s="168">
        <f>ROUND(E116*J116,2)</f>
        <v>0</v>
      </c>
      <c r="L116" s="168">
        <v>21</v>
      </c>
      <c r="M116" s="168">
        <f>G116*(1+L116/100)</f>
        <v>0</v>
      </c>
      <c r="N116" s="168">
        <v>6.2E-4</v>
      </c>
      <c r="O116" s="168">
        <f>ROUND(E116*N116,2)</f>
        <v>0</v>
      </c>
      <c r="P116" s="168">
        <v>0</v>
      </c>
      <c r="Q116" s="168">
        <f>ROUND(E116*P116,2)</f>
        <v>0</v>
      </c>
      <c r="R116" s="168"/>
      <c r="S116" s="168" t="s">
        <v>179</v>
      </c>
      <c r="T116" s="169" t="s">
        <v>180</v>
      </c>
      <c r="U116" s="155">
        <v>0</v>
      </c>
      <c r="V116" s="155">
        <f>ROUND(E116*U116,2)</f>
        <v>0</v>
      </c>
      <c r="W116" s="155"/>
      <c r="X116" s="155" t="s">
        <v>209</v>
      </c>
      <c r="Y116" s="146"/>
      <c r="Z116" s="146"/>
      <c r="AA116" s="146"/>
      <c r="AB116" s="146"/>
      <c r="AC116" s="146"/>
      <c r="AD116" s="146"/>
      <c r="AE116" s="146"/>
      <c r="AF116" s="146"/>
      <c r="AG116" s="146" t="s">
        <v>227</v>
      </c>
      <c r="AH116" s="146"/>
      <c r="AI116" s="146"/>
      <c r="AJ116" s="146"/>
      <c r="AK116" s="146"/>
      <c r="AL116" s="146"/>
      <c r="AM116" s="146"/>
      <c r="AN116" s="146"/>
      <c r="AO116" s="146"/>
      <c r="AP116" s="146"/>
      <c r="AQ116" s="146"/>
      <c r="AR116" s="146"/>
      <c r="AS116" s="146"/>
      <c r="AT116" s="146"/>
      <c r="AU116" s="146"/>
      <c r="AV116" s="146"/>
      <c r="AW116" s="146"/>
      <c r="AX116" s="146"/>
      <c r="AY116" s="146"/>
      <c r="AZ116" s="146"/>
      <c r="BA116" s="146"/>
      <c r="BB116" s="146"/>
      <c r="BC116" s="146"/>
      <c r="BD116" s="146"/>
      <c r="BE116" s="146"/>
      <c r="BF116" s="146"/>
      <c r="BG116" s="146"/>
      <c r="BH116" s="146"/>
    </row>
    <row r="117" spans="1:60" outlineLevel="1">
      <c r="A117" s="153"/>
      <c r="B117" s="154"/>
      <c r="C117" s="174" t="s">
        <v>299</v>
      </c>
      <c r="D117" s="156"/>
      <c r="E117" s="157">
        <v>5.08</v>
      </c>
      <c r="F117" s="155"/>
      <c r="G117" s="155"/>
      <c r="H117" s="155"/>
      <c r="I117" s="155"/>
      <c r="J117" s="155"/>
      <c r="K117" s="155"/>
      <c r="L117" s="155"/>
      <c r="M117" s="155"/>
      <c r="N117" s="155"/>
      <c r="O117" s="155"/>
      <c r="P117" s="155"/>
      <c r="Q117" s="155"/>
      <c r="R117" s="155"/>
      <c r="S117" s="155"/>
      <c r="T117" s="155"/>
      <c r="U117" s="155"/>
      <c r="V117" s="155"/>
      <c r="W117" s="155"/>
      <c r="X117" s="155"/>
      <c r="Y117" s="146"/>
      <c r="Z117" s="146"/>
      <c r="AA117" s="146"/>
      <c r="AB117" s="146"/>
      <c r="AC117" s="146"/>
      <c r="AD117" s="146"/>
      <c r="AE117" s="146"/>
      <c r="AF117" s="146"/>
      <c r="AG117" s="146" t="s">
        <v>131</v>
      </c>
      <c r="AH117" s="146">
        <v>0</v>
      </c>
      <c r="AI117" s="146"/>
      <c r="AJ117" s="146"/>
      <c r="AK117" s="146"/>
      <c r="AL117" s="146"/>
      <c r="AM117" s="146"/>
      <c r="AN117" s="146"/>
      <c r="AO117" s="146"/>
      <c r="AP117" s="146"/>
      <c r="AQ117" s="146"/>
      <c r="AR117" s="146"/>
      <c r="AS117" s="146"/>
      <c r="AT117" s="146"/>
      <c r="AU117" s="146"/>
      <c r="AV117" s="146"/>
      <c r="AW117" s="146"/>
      <c r="AX117" s="146"/>
      <c r="AY117" s="146"/>
      <c r="AZ117" s="146"/>
      <c r="BA117" s="146"/>
      <c r="BB117" s="146"/>
      <c r="BC117" s="146"/>
      <c r="BD117" s="146"/>
      <c r="BE117" s="146"/>
      <c r="BF117" s="146"/>
      <c r="BG117" s="146"/>
      <c r="BH117" s="146"/>
    </row>
    <row r="118" spans="1:60" outlineLevel="1">
      <c r="A118" s="163">
        <v>57</v>
      </c>
      <c r="B118" s="164" t="s">
        <v>300</v>
      </c>
      <c r="C118" s="173" t="s">
        <v>301</v>
      </c>
      <c r="D118" s="165" t="s">
        <v>302</v>
      </c>
      <c r="E118" s="166">
        <v>6.09</v>
      </c>
      <c r="F118" s="167"/>
      <c r="G118" s="168">
        <f>ROUND(E118*F118,2)</f>
        <v>0</v>
      </c>
      <c r="H118" s="167"/>
      <c r="I118" s="168">
        <f>ROUND(E118*H118,2)</f>
        <v>0</v>
      </c>
      <c r="J118" s="167"/>
      <c r="K118" s="168">
        <f>ROUND(E118*J118,2)</f>
        <v>0</v>
      </c>
      <c r="L118" s="168">
        <v>21</v>
      </c>
      <c r="M118" s="168">
        <f>G118*(1+L118/100)</f>
        <v>0</v>
      </c>
      <c r="N118" s="168">
        <v>0</v>
      </c>
      <c r="O118" s="168">
        <f>ROUND(E118*N118,2)</f>
        <v>0</v>
      </c>
      <c r="P118" s="168">
        <v>0</v>
      </c>
      <c r="Q118" s="168">
        <f>ROUND(E118*P118,2)</f>
        <v>0</v>
      </c>
      <c r="R118" s="168"/>
      <c r="S118" s="168" t="s">
        <v>179</v>
      </c>
      <c r="T118" s="169" t="s">
        <v>180</v>
      </c>
      <c r="U118" s="155">
        <v>0</v>
      </c>
      <c r="V118" s="155">
        <f>ROUND(E118*U118,2)</f>
        <v>0</v>
      </c>
      <c r="W118" s="155"/>
      <c r="X118" s="155" t="s">
        <v>209</v>
      </c>
      <c r="Y118" s="146"/>
      <c r="Z118" s="146"/>
      <c r="AA118" s="146"/>
      <c r="AB118" s="146"/>
      <c r="AC118" s="146"/>
      <c r="AD118" s="146"/>
      <c r="AE118" s="146"/>
      <c r="AF118" s="146"/>
      <c r="AG118" s="146" t="s">
        <v>210</v>
      </c>
      <c r="AH118" s="146"/>
      <c r="AI118" s="146"/>
      <c r="AJ118" s="146"/>
      <c r="AK118" s="146"/>
      <c r="AL118" s="146"/>
      <c r="AM118" s="146"/>
      <c r="AN118" s="146"/>
      <c r="AO118" s="146"/>
      <c r="AP118" s="146"/>
      <c r="AQ118" s="146"/>
      <c r="AR118" s="146"/>
      <c r="AS118" s="146"/>
      <c r="AT118" s="146"/>
      <c r="AU118" s="146"/>
      <c r="AV118" s="146"/>
      <c r="AW118" s="146"/>
      <c r="AX118" s="146"/>
      <c r="AY118" s="146"/>
      <c r="AZ118" s="146"/>
      <c r="BA118" s="146"/>
      <c r="BB118" s="146"/>
      <c r="BC118" s="146"/>
      <c r="BD118" s="146"/>
      <c r="BE118" s="146"/>
      <c r="BF118" s="146"/>
      <c r="BG118" s="146"/>
      <c r="BH118" s="146"/>
    </row>
    <row r="119" spans="1:60" outlineLevel="1">
      <c r="A119" s="153"/>
      <c r="B119" s="154"/>
      <c r="C119" s="174" t="s">
        <v>303</v>
      </c>
      <c r="D119" s="156"/>
      <c r="E119" s="157">
        <v>6.09</v>
      </c>
      <c r="F119" s="155"/>
      <c r="G119" s="155"/>
      <c r="H119" s="155"/>
      <c r="I119" s="155"/>
      <c r="J119" s="155"/>
      <c r="K119" s="155"/>
      <c r="L119" s="155"/>
      <c r="M119" s="155"/>
      <c r="N119" s="155"/>
      <c r="O119" s="155"/>
      <c r="P119" s="155"/>
      <c r="Q119" s="155"/>
      <c r="R119" s="155"/>
      <c r="S119" s="155"/>
      <c r="T119" s="155"/>
      <c r="U119" s="155"/>
      <c r="V119" s="155"/>
      <c r="W119" s="155"/>
      <c r="X119" s="155"/>
      <c r="Y119" s="146"/>
      <c r="Z119" s="146"/>
      <c r="AA119" s="146"/>
      <c r="AB119" s="146"/>
      <c r="AC119" s="146"/>
      <c r="AD119" s="146"/>
      <c r="AE119" s="146"/>
      <c r="AF119" s="146"/>
      <c r="AG119" s="146" t="s">
        <v>131</v>
      </c>
      <c r="AH119" s="146">
        <v>0</v>
      </c>
      <c r="AI119" s="146"/>
      <c r="AJ119" s="146"/>
      <c r="AK119" s="146"/>
      <c r="AL119" s="146"/>
      <c r="AM119" s="146"/>
      <c r="AN119" s="146"/>
      <c r="AO119" s="146"/>
      <c r="AP119" s="146"/>
      <c r="AQ119" s="146"/>
      <c r="AR119" s="146"/>
      <c r="AS119" s="146"/>
      <c r="AT119" s="146"/>
      <c r="AU119" s="146"/>
      <c r="AV119" s="146"/>
      <c r="AW119" s="146"/>
      <c r="AX119" s="146"/>
      <c r="AY119" s="146"/>
      <c r="AZ119" s="146"/>
      <c r="BA119" s="146"/>
      <c r="BB119" s="146"/>
      <c r="BC119" s="146"/>
      <c r="BD119" s="146"/>
      <c r="BE119" s="146"/>
      <c r="BF119" s="146"/>
      <c r="BG119" s="146"/>
      <c r="BH119" s="146"/>
    </row>
    <row r="120" spans="1:60" outlineLevel="1">
      <c r="A120" s="163">
        <v>58</v>
      </c>
      <c r="B120" s="164" t="s">
        <v>304</v>
      </c>
      <c r="C120" s="173" t="s">
        <v>305</v>
      </c>
      <c r="D120" s="165" t="s">
        <v>231</v>
      </c>
      <c r="E120" s="166">
        <v>3.03</v>
      </c>
      <c r="F120" s="167"/>
      <c r="G120" s="168">
        <f>ROUND(E120*F120,2)</f>
        <v>0</v>
      </c>
      <c r="H120" s="167"/>
      <c r="I120" s="168">
        <f>ROUND(E120*H120,2)</f>
        <v>0</v>
      </c>
      <c r="J120" s="167"/>
      <c r="K120" s="168">
        <f>ROUND(E120*J120,2)</f>
        <v>0</v>
      </c>
      <c r="L120" s="168">
        <v>21</v>
      </c>
      <c r="M120" s="168">
        <f>G120*(1+L120/100)</f>
        <v>0</v>
      </c>
      <c r="N120" s="168">
        <v>1.4999999999999999E-2</v>
      </c>
      <c r="O120" s="168">
        <f>ROUND(E120*N120,2)</f>
        <v>0.05</v>
      </c>
      <c r="P120" s="168">
        <v>0</v>
      </c>
      <c r="Q120" s="168">
        <f>ROUND(E120*P120,2)</f>
        <v>0</v>
      </c>
      <c r="R120" s="168"/>
      <c r="S120" s="168" t="s">
        <v>179</v>
      </c>
      <c r="T120" s="169" t="s">
        <v>180</v>
      </c>
      <c r="U120" s="155">
        <v>0</v>
      </c>
      <c r="V120" s="155">
        <f>ROUND(E120*U120,2)</f>
        <v>0</v>
      </c>
      <c r="W120" s="155"/>
      <c r="X120" s="155" t="s">
        <v>209</v>
      </c>
      <c r="Y120" s="146"/>
      <c r="Z120" s="146"/>
      <c r="AA120" s="146"/>
      <c r="AB120" s="146"/>
      <c r="AC120" s="146"/>
      <c r="AD120" s="146"/>
      <c r="AE120" s="146"/>
      <c r="AF120" s="146"/>
      <c r="AG120" s="146" t="s">
        <v>210</v>
      </c>
      <c r="AH120" s="146"/>
      <c r="AI120" s="146"/>
      <c r="AJ120" s="146"/>
      <c r="AK120" s="146"/>
      <c r="AL120" s="146"/>
      <c r="AM120" s="146"/>
      <c r="AN120" s="146"/>
      <c r="AO120" s="146"/>
      <c r="AP120" s="146"/>
      <c r="AQ120" s="146"/>
      <c r="AR120" s="146"/>
      <c r="AS120" s="146"/>
      <c r="AT120" s="146"/>
      <c r="AU120" s="146"/>
      <c r="AV120" s="146"/>
      <c r="AW120" s="146"/>
      <c r="AX120" s="146"/>
      <c r="AY120" s="146"/>
      <c r="AZ120" s="146"/>
      <c r="BA120" s="146"/>
      <c r="BB120" s="146"/>
      <c r="BC120" s="146"/>
      <c r="BD120" s="146"/>
      <c r="BE120" s="146"/>
      <c r="BF120" s="146"/>
      <c r="BG120" s="146"/>
      <c r="BH120" s="146"/>
    </row>
    <row r="121" spans="1:60" outlineLevel="1">
      <c r="A121" s="153"/>
      <c r="B121" s="154"/>
      <c r="C121" s="174" t="s">
        <v>306</v>
      </c>
      <c r="D121" s="156"/>
      <c r="E121" s="157">
        <v>3.03</v>
      </c>
      <c r="F121" s="155"/>
      <c r="G121" s="155"/>
      <c r="H121" s="155"/>
      <c r="I121" s="155"/>
      <c r="J121" s="155"/>
      <c r="K121" s="155"/>
      <c r="L121" s="155"/>
      <c r="M121" s="155"/>
      <c r="N121" s="155"/>
      <c r="O121" s="155"/>
      <c r="P121" s="155"/>
      <c r="Q121" s="155"/>
      <c r="R121" s="155"/>
      <c r="S121" s="155"/>
      <c r="T121" s="155"/>
      <c r="U121" s="155"/>
      <c r="V121" s="155"/>
      <c r="W121" s="155"/>
      <c r="X121" s="155"/>
      <c r="Y121" s="146"/>
      <c r="Z121" s="146"/>
      <c r="AA121" s="146"/>
      <c r="AB121" s="146"/>
      <c r="AC121" s="146"/>
      <c r="AD121" s="146"/>
      <c r="AE121" s="146"/>
      <c r="AF121" s="146"/>
      <c r="AG121" s="146" t="s">
        <v>131</v>
      </c>
      <c r="AH121" s="146">
        <v>0</v>
      </c>
      <c r="AI121" s="146"/>
      <c r="AJ121" s="146"/>
      <c r="AK121" s="146"/>
      <c r="AL121" s="146"/>
      <c r="AM121" s="146"/>
      <c r="AN121" s="146"/>
      <c r="AO121" s="146"/>
      <c r="AP121" s="146"/>
      <c r="AQ121" s="146"/>
      <c r="AR121" s="146"/>
      <c r="AS121" s="146"/>
      <c r="AT121" s="146"/>
      <c r="AU121" s="146"/>
      <c r="AV121" s="146"/>
      <c r="AW121" s="146"/>
      <c r="AX121" s="146"/>
      <c r="AY121" s="146"/>
      <c r="AZ121" s="146"/>
      <c r="BA121" s="146"/>
      <c r="BB121" s="146"/>
      <c r="BC121" s="146"/>
      <c r="BD121" s="146"/>
      <c r="BE121" s="146"/>
      <c r="BF121" s="146"/>
      <c r="BG121" s="146"/>
      <c r="BH121" s="146"/>
    </row>
    <row r="122" spans="1:60" outlineLevel="1">
      <c r="A122" s="163">
        <v>59</v>
      </c>
      <c r="B122" s="164" t="s">
        <v>307</v>
      </c>
      <c r="C122" s="173" t="s">
        <v>308</v>
      </c>
      <c r="D122" s="165" t="s">
        <v>231</v>
      </c>
      <c r="E122" s="166">
        <v>3.03</v>
      </c>
      <c r="F122" s="167"/>
      <c r="G122" s="168">
        <f>ROUND(E122*F122,2)</f>
        <v>0</v>
      </c>
      <c r="H122" s="167"/>
      <c r="I122" s="168">
        <f>ROUND(E122*H122,2)</f>
        <v>0</v>
      </c>
      <c r="J122" s="167"/>
      <c r="K122" s="168">
        <f>ROUND(E122*J122,2)</f>
        <v>0</v>
      </c>
      <c r="L122" s="168">
        <v>21</v>
      </c>
      <c r="M122" s="168">
        <f>G122*(1+L122/100)</f>
        <v>0</v>
      </c>
      <c r="N122" s="168">
        <v>6.0000000000000001E-3</v>
      </c>
      <c r="O122" s="168">
        <f>ROUND(E122*N122,2)</f>
        <v>0.02</v>
      </c>
      <c r="P122" s="168">
        <v>0</v>
      </c>
      <c r="Q122" s="168">
        <f>ROUND(E122*P122,2)</f>
        <v>0</v>
      </c>
      <c r="R122" s="168"/>
      <c r="S122" s="168" t="s">
        <v>179</v>
      </c>
      <c r="T122" s="169" t="s">
        <v>180</v>
      </c>
      <c r="U122" s="155">
        <v>0</v>
      </c>
      <c r="V122" s="155">
        <f>ROUND(E122*U122,2)</f>
        <v>0</v>
      </c>
      <c r="W122" s="155"/>
      <c r="X122" s="155" t="s">
        <v>209</v>
      </c>
      <c r="Y122" s="146"/>
      <c r="Z122" s="146"/>
      <c r="AA122" s="146"/>
      <c r="AB122" s="146"/>
      <c r="AC122" s="146"/>
      <c r="AD122" s="146"/>
      <c r="AE122" s="146"/>
      <c r="AF122" s="146"/>
      <c r="AG122" s="146" t="s">
        <v>227</v>
      </c>
      <c r="AH122" s="146"/>
      <c r="AI122" s="146"/>
      <c r="AJ122" s="146"/>
      <c r="AK122" s="146"/>
      <c r="AL122" s="146"/>
      <c r="AM122" s="146"/>
      <c r="AN122" s="146"/>
      <c r="AO122" s="146"/>
      <c r="AP122" s="146"/>
      <c r="AQ122" s="146"/>
      <c r="AR122" s="146"/>
      <c r="AS122" s="146"/>
      <c r="AT122" s="146"/>
      <c r="AU122" s="146"/>
      <c r="AV122" s="146"/>
      <c r="AW122" s="146"/>
      <c r="AX122" s="146"/>
      <c r="AY122" s="146"/>
      <c r="AZ122" s="146"/>
      <c r="BA122" s="146"/>
      <c r="BB122" s="146"/>
      <c r="BC122" s="146"/>
      <c r="BD122" s="146"/>
      <c r="BE122" s="146"/>
      <c r="BF122" s="146"/>
      <c r="BG122" s="146"/>
      <c r="BH122" s="146"/>
    </row>
    <row r="123" spans="1:60" outlineLevel="1">
      <c r="A123" s="153"/>
      <c r="B123" s="154"/>
      <c r="C123" s="174" t="s">
        <v>306</v>
      </c>
      <c r="D123" s="156"/>
      <c r="E123" s="157">
        <v>3.03</v>
      </c>
      <c r="F123" s="155"/>
      <c r="G123" s="155"/>
      <c r="H123" s="155"/>
      <c r="I123" s="155"/>
      <c r="J123" s="155"/>
      <c r="K123" s="155"/>
      <c r="L123" s="155"/>
      <c r="M123" s="155"/>
      <c r="N123" s="155"/>
      <c r="O123" s="155"/>
      <c r="P123" s="155"/>
      <c r="Q123" s="155"/>
      <c r="R123" s="155"/>
      <c r="S123" s="155"/>
      <c r="T123" s="155"/>
      <c r="U123" s="155"/>
      <c r="V123" s="155"/>
      <c r="W123" s="155"/>
      <c r="X123" s="155"/>
      <c r="Y123" s="146"/>
      <c r="Z123" s="146"/>
      <c r="AA123" s="146"/>
      <c r="AB123" s="146"/>
      <c r="AC123" s="146"/>
      <c r="AD123" s="146"/>
      <c r="AE123" s="146"/>
      <c r="AF123" s="146"/>
      <c r="AG123" s="146" t="s">
        <v>131</v>
      </c>
      <c r="AH123" s="146">
        <v>0</v>
      </c>
      <c r="AI123" s="146"/>
      <c r="AJ123" s="146"/>
      <c r="AK123" s="146"/>
      <c r="AL123" s="146"/>
      <c r="AM123" s="146"/>
      <c r="AN123" s="146"/>
      <c r="AO123" s="146"/>
      <c r="AP123" s="146"/>
      <c r="AQ123" s="146"/>
      <c r="AR123" s="146"/>
      <c r="AS123" s="146"/>
      <c r="AT123" s="146"/>
      <c r="AU123" s="146"/>
      <c r="AV123" s="146"/>
      <c r="AW123" s="146"/>
      <c r="AX123" s="146"/>
      <c r="AY123" s="146"/>
      <c r="AZ123" s="146"/>
      <c r="BA123" s="146"/>
      <c r="BB123" s="146"/>
      <c r="BC123" s="146"/>
      <c r="BD123" s="146"/>
      <c r="BE123" s="146"/>
      <c r="BF123" s="146"/>
      <c r="BG123" s="146"/>
      <c r="BH123" s="146"/>
    </row>
    <row r="124" spans="1:60" outlineLevel="1">
      <c r="A124" s="163">
        <v>60</v>
      </c>
      <c r="B124" s="164" t="s">
        <v>309</v>
      </c>
      <c r="C124" s="173" t="s">
        <v>310</v>
      </c>
      <c r="D124" s="165" t="s">
        <v>302</v>
      </c>
      <c r="E124" s="166">
        <v>3</v>
      </c>
      <c r="F124" s="167"/>
      <c r="G124" s="168">
        <f t="shared" ref="G124:G129" si="7">ROUND(E124*F124,2)</f>
        <v>0</v>
      </c>
      <c r="H124" s="167"/>
      <c r="I124" s="168">
        <f t="shared" ref="I124:I129" si="8">ROUND(E124*H124,2)</f>
        <v>0</v>
      </c>
      <c r="J124" s="167"/>
      <c r="K124" s="168">
        <f t="shared" ref="K124:K129" si="9">ROUND(E124*J124,2)</f>
        <v>0</v>
      </c>
      <c r="L124" s="168">
        <v>21</v>
      </c>
      <c r="M124" s="168">
        <f t="shared" ref="M124:M129" si="10">G124*(1+L124/100)</f>
        <v>0</v>
      </c>
      <c r="N124" s="168">
        <v>0</v>
      </c>
      <c r="O124" s="168">
        <f t="shared" ref="O124:O129" si="11">ROUND(E124*N124,2)</f>
        <v>0</v>
      </c>
      <c r="P124" s="168">
        <v>0</v>
      </c>
      <c r="Q124" s="168">
        <f t="shared" ref="Q124:Q129" si="12">ROUND(E124*P124,2)</f>
        <v>0</v>
      </c>
      <c r="R124" s="168"/>
      <c r="S124" s="168" t="s">
        <v>179</v>
      </c>
      <c r="T124" s="169" t="s">
        <v>180</v>
      </c>
      <c r="U124" s="155">
        <v>0</v>
      </c>
      <c r="V124" s="155">
        <f t="shared" ref="V124:V129" si="13">ROUND(E124*U124,2)</f>
        <v>0</v>
      </c>
      <c r="W124" s="155"/>
      <c r="X124" s="155" t="s">
        <v>209</v>
      </c>
      <c r="Y124" s="146"/>
      <c r="Z124" s="146"/>
      <c r="AA124" s="146"/>
      <c r="AB124" s="146"/>
      <c r="AC124" s="146"/>
      <c r="AD124" s="146"/>
      <c r="AE124" s="146"/>
      <c r="AF124" s="146"/>
      <c r="AG124" s="146" t="s">
        <v>210</v>
      </c>
      <c r="AH124" s="146"/>
      <c r="AI124" s="146"/>
      <c r="AJ124" s="146"/>
      <c r="AK124" s="146"/>
      <c r="AL124" s="146"/>
      <c r="AM124" s="146"/>
      <c r="AN124" s="146"/>
      <c r="AO124" s="146"/>
      <c r="AP124" s="146"/>
      <c r="AQ124" s="146"/>
      <c r="AR124" s="146"/>
      <c r="AS124" s="146"/>
      <c r="AT124" s="146"/>
      <c r="AU124" s="146"/>
      <c r="AV124" s="146"/>
      <c r="AW124" s="146"/>
      <c r="AX124" s="146"/>
      <c r="AY124" s="146"/>
      <c r="AZ124" s="146"/>
      <c r="BA124" s="146"/>
      <c r="BB124" s="146"/>
      <c r="BC124" s="146"/>
      <c r="BD124" s="146"/>
      <c r="BE124" s="146"/>
      <c r="BF124" s="146"/>
      <c r="BG124" s="146"/>
      <c r="BH124" s="146"/>
    </row>
    <row r="125" spans="1:60" outlineLevel="1">
      <c r="A125" s="163">
        <v>61</v>
      </c>
      <c r="B125" s="164" t="s">
        <v>311</v>
      </c>
      <c r="C125" s="173" t="s">
        <v>312</v>
      </c>
      <c r="D125" s="165" t="s">
        <v>231</v>
      </c>
      <c r="E125" s="166">
        <v>3</v>
      </c>
      <c r="F125" s="167"/>
      <c r="G125" s="168">
        <f t="shared" si="7"/>
        <v>0</v>
      </c>
      <c r="H125" s="167"/>
      <c r="I125" s="168">
        <f t="shared" si="8"/>
        <v>0</v>
      </c>
      <c r="J125" s="167"/>
      <c r="K125" s="168">
        <f t="shared" si="9"/>
        <v>0</v>
      </c>
      <c r="L125" s="168">
        <v>21</v>
      </c>
      <c r="M125" s="168">
        <f t="shared" si="10"/>
        <v>0</v>
      </c>
      <c r="N125" s="168">
        <v>8.9999999999999998E-4</v>
      </c>
      <c r="O125" s="168">
        <f t="shared" si="11"/>
        <v>0</v>
      </c>
      <c r="P125" s="168">
        <v>0</v>
      </c>
      <c r="Q125" s="168">
        <f t="shared" si="12"/>
        <v>0</v>
      </c>
      <c r="R125" s="168"/>
      <c r="S125" s="168" t="s">
        <v>179</v>
      </c>
      <c r="T125" s="169" t="s">
        <v>180</v>
      </c>
      <c r="U125" s="155">
        <v>0</v>
      </c>
      <c r="V125" s="155">
        <f t="shared" si="13"/>
        <v>0</v>
      </c>
      <c r="W125" s="155"/>
      <c r="X125" s="155" t="s">
        <v>209</v>
      </c>
      <c r="Y125" s="146"/>
      <c r="Z125" s="146"/>
      <c r="AA125" s="146"/>
      <c r="AB125" s="146"/>
      <c r="AC125" s="146"/>
      <c r="AD125" s="146"/>
      <c r="AE125" s="146"/>
      <c r="AF125" s="146"/>
      <c r="AG125" s="146" t="s">
        <v>210</v>
      </c>
      <c r="AH125" s="146"/>
      <c r="AI125" s="146"/>
      <c r="AJ125" s="146"/>
      <c r="AK125" s="146"/>
      <c r="AL125" s="146"/>
      <c r="AM125" s="146"/>
      <c r="AN125" s="146"/>
      <c r="AO125" s="146"/>
      <c r="AP125" s="146"/>
      <c r="AQ125" s="146"/>
      <c r="AR125" s="146"/>
      <c r="AS125" s="146"/>
      <c r="AT125" s="146"/>
      <c r="AU125" s="146"/>
      <c r="AV125" s="146"/>
      <c r="AW125" s="146"/>
      <c r="AX125" s="146"/>
      <c r="AY125" s="146"/>
      <c r="AZ125" s="146"/>
      <c r="BA125" s="146"/>
      <c r="BB125" s="146"/>
      <c r="BC125" s="146"/>
      <c r="BD125" s="146"/>
      <c r="BE125" s="146"/>
      <c r="BF125" s="146"/>
      <c r="BG125" s="146"/>
      <c r="BH125" s="146"/>
    </row>
    <row r="126" spans="1:60" outlineLevel="1">
      <c r="A126" s="163">
        <v>62</v>
      </c>
      <c r="B126" s="164" t="s">
        <v>313</v>
      </c>
      <c r="C126" s="173" t="s">
        <v>314</v>
      </c>
      <c r="D126" s="165" t="s">
        <v>315</v>
      </c>
      <c r="E126" s="166">
        <v>19</v>
      </c>
      <c r="F126" s="167"/>
      <c r="G126" s="168">
        <f t="shared" si="7"/>
        <v>0</v>
      </c>
      <c r="H126" s="167"/>
      <c r="I126" s="168">
        <f t="shared" si="8"/>
        <v>0</v>
      </c>
      <c r="J126" s="167"/>
      <c r="K126" s="168">
        <f t="shared" si="9"/>
        <v>0</v>
      </c>
      <c r="L126" s="168">
        <v>21</v>
      </c>
      <c r="M126" s="168">
        <f t="shared" si="10"/>
        <v>0</v>
      </c>
      <c r="N126" s="168">
        <v>0</v>
      </c>
      <c r="O126" s="168">
        <f t="shared" si="11"/>
        <v>0</v>
      </c>
      <c r="P126" s="168">
        <v>0</v>
      </c>
      <c r="Q126" s="168">
        <f t="shared" si="12"/>
        <v>0</v>
      </c>
      <c r="R126" s="168"/>
      <c r="S126" s="168" t="s">
        <v>179</v>
      </c>
      <c r="T126" s="169" t="s">
        <v>180</v>
      </c>
      <c r="U126" s="155">
        <v>0</v>
      </c>
      <c r="V126" s="155">
        <f t="shared" si="13"/>
        <v>0</v>
      </c>
      <c r="W126" s="155"/>
      <c r="X126" s="155" t="s">
        <v>209</v>
      </c>
      <c r="Y126" s="146"/>
      <c r="Z126" s="146"/>
      <c r="AA126" s="146"/>
      <c r="AB126" s="146"/>
      <c r="AC126" s="146"/>
      <c r="AD126" s="146"/>
      <c r="AE126" s="146"/>
      <c r="AF126" s="146"/>
      <c r="AG126" s="146" t="s">
        <v>210</v>
      </c>
      <c r="AH126" s="146"/>
      <c r="AI126" s="146"/>
      <c r="AJ126" s="146"/>
      <c r="AK126" s="146"/>
      <c r="AL126" s="146"/>
      <c r="AM126" s="146"/>
      <c r="AN126" s="146"/>
      <c r="AO126" s="146"/>
      <c r="AP126" s="146"/>
      <c r="AQ126" s="146"/>
      <c r="AR126" s="146"/>
      <c r="AS126" s="146"/>
      <c r="AT126" s="146"/>
      <c r="AU126" s="146"/>
      <c r="AV126" s="146"/>
      <c r="AW126" s="146"/>
      <c r="AX126" s="146"/>
      <c r="AY126" s="146"/>
      <c r="AZ126" s="146"/>
      <c r="BA126" s="146"/>
      <c r="BB126" s="146"/>
      <c r="BC126" s="146"/>
      <c r="BD126" s="146"/>
      <c r="BE126" s="146"/>
      <c r="BF126" s="146"/>
      <c r="BG126" s="146"/>
      <c r="BH126" s="146"/>
    </row>
    <row r="127" spans="1:60" outlineLevel="1">
      <c r="A127" s="163">
        <v>63</v>
      </c>
      <c r="B127" s="164" t="s">
        <v>316</v>
      </c>
      <c r="C127" s="173" t="s">
        <v>317</v>
      </c>
      <c r="D127" s="165" t="s">
        <v>302</v>
      </c>
      <c r="E127" s="166">
        <v>2</v>
      </c>
      <c r="F127" s="167"/>
      <c r="G127" s="168">
        <f t="shared" si="7"/>
        <v>0</v>
      </c>
      <c r="H127" s="167"/>
      <c r="I127" s="168">
        <f t="shared" si="8"/>
        <v>0</v>
      </c>
      <c r="J127" s="167"/>
      <c r="K127" s="168">
        <f t="shared" si="9"/>
        <v>0</v>
      </c>
      <c r="L127" s="168">
        <v>21</v>
      </c>
      <c r="M127" s="168">
        <f t="shared" si="10"/>
        <v>0</v>
      </c>
      <c r="N127" s="168">
        <v>0</v>
      </c>
      <c r="O127" s="168">
        <f t="shared" si="11"/>
        <v>0</v>
      </c>
      <c r="P127" s="168">
        <v>0</v>
      </c>
      <c r="Q127" s="168">
        <f t="shared" si="12"/>
        <v>0</v>
      </c>
      <c r="R127" s="168"/>
      <c r="S127" s="168" t="s">
        <v>179</v>
      </c>
      <c r="T127" s="169" t="s">
        <v>180</v>
      </c>
      <c r="U127" s="155">
        <v>0</v>
      </c>
      <c r="V127" s="155">
        <f t="shared" si="13"/>
        <v>0</v>
      </c>
      <c r="W127" s="155"/>
      <c r="X127" s="155" t="s">
        <v>209</v>
      </c>
      <c r="Y127" s="146"/>
      <c r="Z127" s="146"/>
      <c r="AA127" s="146"/>
      <c r="AB127" s="146"/>
      <c r="AC127" s="146"/>
      <c r="AD127" s="146"/>
      <c r="AE127" s="146"/>
      <c r="AF127" s="146"/>
      <c r="AG127" s="146" t="s">
        <v>227</v>
      </c>
      <c r="AH127" s="146"/>
      <c r="AI127" s="146"/>
      <c r="AJ127" s="146"/>
      <c r="AK127" s="146"/>
      <c r="AL127" s="146"/>
      <c r="AM127" s="146"/>
      <c r="AN127" s="146"/>
      <c r="AO127" s="146"/>
      <c r="AP127" s="146"/>
      <c r="AQ127" s="146"/>
      <c r="AR127" s="146"/>
      <c r="AS127" s="146"/>
      <c r="AT127" s="146"/>
      <c r="AU127" s="146"/>
      <c r="AV127" s="146"/>
      <c r="AW127" s="146"/>
      <c r="AX127" s="146"/>
      <c r="AY127" s="146"/>
      <c r="AZ127" s="146"/>
      <c r="BA127" s="146"/>
      <c r="BB127" s="146"/>
      <c r="BC127" s="146"/>
      <c r="BD127" s="146"/>
      <c r="BE127" s="146"/>
      <c r="BF127" s="146"/>
      <c r="BG127" s="146"/>
      <c r="BH127" s="146"/>
    </row>
    <row r="128" spans="1:60" outlineLevel="1">
      <c r="A128" s="163">
        <v>64</v>
      </c>
      <c r="B128" s="164" t="s">
        <v>318</v>
      </c>
      <c r="C128" s="173" t="s">
        <v>319</v>
      </c>
      <c r="D128" s="165" t="s">
        <v>302</v>
      </c>
      <c r="E128" s="166">
        <v>2</v>
      </c>
      <c r="F128" s="167"/>
      <c r="G128" s="168">
        <f t="shared" si="7"/>
        <v>0</v>
      </c>
      <c r="H128" s="167"/>
      <c r="I128" s="168">
        <f t="shared" si="8"/>
        <v>0</v>
      </c>
      <c r="J128" s="167"/>
      <c r="K128" s="168">
        <f t="shared" si="9"/>
        <v>0</v>
      </c>
      <c r="L128" s="168">
        <v>21</v>
      </c>
      <c r="M128" s="168">
        <f t="shared" si="10"/>
        <v>0</v>
      </c>
      <c r="N128" s="168">
        <v>0</v>
      </c>
      <c r="O128" s="168">
        <f t="shared" si="11"/>
        <v>0</v>
      </c>
      <c r="P128" s="168">
        <v>0</v>
      </c>
      <c r="Q128" s="168">
        <f t="shared" si="12"/>
        <v>0</v>
      </c>
      <c r="R128" s="168"/>
      <c r="S128" s="168" t="s">
        <v>179</v>
      </c>
      <c r="T128" s="169" t="s">
        <v>180</v>
      </c>
      <c r="U128" s="155">
        <v>0</v>
      </c>
      <c r="V128" s="155">
        <f t="shared" si="13"/>
        <v>0</v>
      </c>
      <c r="W128" s="155"/>
      <c r="X128" s="155" t="s">
        <v>209</v>
      </c>
      <c r="Y128" s="146"/>
      <c r="Z128" s="146"/>
      <c r="AA128" s="146"/>
      <c r="AB128" s="146"/>
      <c r="AC128" s="146"/>
      <c r="AD128" s="146"/>
      <c r="AE128" s="146"/>
      <c r="AF128" s="146"/>
      <c r="AG128" s="146" t="s">
        <v>210</v>
      </c>
      <c r="AH128" s="146"/>
      <c r="AI128" s="146"/>
      <c r="AJ128" s="146"/>
      <c r="AK128" s="146"/>
      <c r="AL128" s="146"/>
      <c r="AM128" s="146"/>
      <c r="AN128" s="146"/>
      <c r="AO128" s="146"/>
      <c r="AP128" s="146"/>
      <c r="AQ128" s="146"/>
      <c r="AR128" s="146"/>
      <c r="AS128" s="146"/>
      <c r="AT128" s="146"/>
      <c r="AU128" s="146"/>
      <c r="AV128" s="146"/>
      <c r="AW128" s="146"/>
      <c r="AX128" s="146"/>
      <c r="AY128" s="146"/>
      <c r="AZ128" s="146"/>
      <c r="BA128" s="146"/>
      <c r="BB128" s="146"/>
      <c r="BC128" s="146"/>
      <c r="BD128" s="146"/>
      <c r="BE128" s="146"/>
      <c r="BF128" s="146"/>
      <c r="BG128" s="146"/>
      <c r="BH128" s="146"/>
    </row>
    <row r="129" spans="1:60" outlineLevel="1">
      <c r="A129" s="163">
        <v>65</v>
      </c>
      <c r="B129" s="164" t="s">
        <v>320</v>
      </c>
      <c r="C129" s="173" t="s">
        <v>321</v>
      </c>
      <c r="D129" s="165" t="s">
        <v>231</v>
      </c>
      <c r="E129" s="166">
        <v>1.01</v>
      </c>
      <c r="F129" s="167"/>
      <c r="G129" s="168">
        <f t="shared" si="7"/>
        <v>0</v>
      </c>
      <c r="H129" s="167"/>
      <c r="I129" s="168">
        <f t="shared" si="8"/>
        <v>0</v>
      </c>
      <c r="J129" s="167"/>
      <c r="K129" s="168">
        <f t="shared" si="9"/>
        <v>0</v>
      </c>
      <c r="L129" s="168">
        <v>21</v>
      </c>
      <c r="M129" s="168">
        <f t="shared" si="10"/>
        <v>0</v>
      </c>
      <c r="N129" s="168">
        <v>1.78E-2</v>
      </c>
      <c r="O129" s="168">
        <f t="shared" si="11"/>
        <v>0.02</v>
      </c>
      <c r="P129" s="168">
        <v>0</v>
      </c>
      <c r="Q129" s="168">
        <f t="shared" si="12"/>
        <v>0</v>
      </c>
      <c r="R129" s="168"/>
      <c r="S129" s="168" t="s">
        <v>179</v>
      </c>
      <c r="T129" s="169" t="s">
        <v>180</v>
      </c>
      <c r="U129" s="155">
        <v>0</v>
      </c>
      <c r="V129" s="155">
        <f t="shared" si="13"/>
        <v>0</v>
      </c>
      <c r="W129" s="155"/>
      <c r="X129" s="155" t="s">
        <v>209</v>
      </c>
      <c r="Y129" s="146"/>
      <c r="Z129" s="146"/>
      <c r="AA129" s="146"/>
      <c r="AB129" s="146"/>
      <c r="AC129" s="146"/>
      <c r="AD129" s="146"/>
      <c r="AE129" s="146"/>
      <c r="AF129" s="146"/>
      <c r="AG129" s="146" t="s">
        <v>210</v>
      </c>
      <c r="AH129" s="146"/>
      <c r="AI129" s="146"/>
      <c r="AJ129" s="146"/>
      <c r="AK129" s="146"/>
      <c r="AL129" s="146"/>
      <c r="AM129" s="146"/>
      <c r="AN129" s="146"/>
      <c r="AO129" s="146"/>
      <c r="AP129" s="146"/>
      <c r="AQ129" s="146"/>
      <c r="AR129" s="146"/>
      <c r="AS129" s="146"/>
      <c r="AT129" s="146"/>
      <c r="AU129" s="146"/>
      <c r="AV129" s="146"/>
      <c r="AW129" s="146"/>
      <c r="AX129" s="146"/>
      <c r="AY129" s="146"/>
      <c r="AZ129" s="146"/>
      <c r="BA129" s="146"/>
      <c r="BB129" s="146"/>
      <c r="BC129" s="146"/>
      <c r="BD129" s="146"/>
      <c r="BE129" s="146"/>
      <c r="BF129" s="146"/>
      <c r="BG129" s="146"/>
      <c r="BH129" s="146"/>
    </row>
    <row r="130" spans="1:60" outlineLevel="1">
      <c r="A130" s="153"/>
      <c r="B130" s="154"/>
      <c r="C130" s="174" t="s">
        <v>322</v>
      </c>
      <c r="D130" s="156"/>
      <c r="E130" s="157">
        <v>1.01</v>
      </c>
      <c r="F130" s="155"/>
      <c r="G130" s="155"/>
      <c r="H130" s="155"/>
      <c r="I130" s="155"/>
      <c r="J130" s="155"/>
      <c r="K130" s="155"/>
      <c r="L130" s="155"/>
      <c r="M130" s="155"/>
      <c r="N130" s="155"/>
      <c r="O130" s="155"/>
      <c r="P130" s="155"/>
      <c r="Q130" s="155"/>
      <c r="R130" s="155"/>
      <c r="S130" s="155"/>
      <c r="T130" s="155"/>
      <c r="U130" s="155"/>
      <c r="V130" s="155"/>
      <c r="W130" s="155"/>
      <c r="X130" s="155"/>
      <c r="Y130" s="146"/>
      <c r="Z130" s="146"/>
      <c r="AA130" s="146"/>
      <c r="AB130" s="146"/>
      <c r="AC130" s="146"/>
      <c r="AD130" s="146"/>
      <c r="AE130" s="146"/>
      <c r="AF130" s="146"/>
      <c r="AG130" s="146" t="s">
        <v>131</v>
      </c>
      <c r="AH130" s="146">
        <v>0</v>
      </c>
      <c r="AI130" s="146"/>
      <c r="AJ130" s="146"/>
      <c r="AK130" s="146"/>
      <c r="AL130" s="146"/>
      <c r="AM130" s="146"/>
      <c r="AN130" s="146"/>
      <c r="AO130" s="146"/>
      <c r="AP130" s="146"/>
      <c r="AQ130" s="146"/>
      <c r="AR130" s="146"/>
      <c r="AS130" s="146"/>
      <c r="AT130" s="146"/>
      <c r="AU130" s="146"/>
      <c r="AV130" s="146"/>
      <c r="AW130" s="146"/>
      <c r="AX130" s="146"/>
      <c r="AY130" s="146"/>
      <c r="AZ130" s="146"/>
      <c r="BA130" s="146"/>
      <c r="BB130" s="146"/>
      <c r="BC130" s="146"/>
      <c r="BD130" s="146"/>
      <c r="BE130" s="146"/>
      <c r="BF130" s="146"/>
      <c r="BG130" s="146"/>
      <c r="BH130" s="146"/>
    </row>
    <row r="131" spans="1:60" outlineLevel="1">
      <c r="A131" s="163">
        <v>66</v>
      </c>
      <c r="B131" s="164" t="s">
        <v>323</v>
      </c>
      <c r="C131" s="173" t="s">
        <v>324</v>
      </c>
      <c r="D131" s="165" t="s">
        <v>302</v>
      </c>
      <c r="E131" s="166">
        <v>2</v>
      </c>
      <c r="F131" s="167"/>
      <c r="G131" s="168">
        <f>ROUND(E131*F131,2)</f>
        <v>0</v>
      </c>
      <c r="H131" s="167"/>
      <c r="I131" s="168">
        <f>ROUND(E131*H131,2)</f>
        <v>0</v>
      </c>
      <c r="J131" s="167"/>
      <c r="K131" s="168">
        <f>ROUND(E131*J131,2)</f>
        <v>0</v>
      </c>
      <c r="L131" s="168">
        <v>21</v>
      </c>
      <c r="M131" s="168">
        <f>G131*(1+L131/100)</f>
        <v>0</v>
      </c>
      <c r="N131" s="168">
        <v>0</v>
      </c>
      <c r="O131" s="168">
        <f>ROUND(E131*N131,2)</f>
        <v>0</v>
      </c>
      <c r="P131" s="168">
        <v>0</v>
      </c>
      <c r="Q131" s="168">
        <f>ROUND(E131*P131,2)</f>
        <v>0</v>
      </c>
      <c r="R131" s="168"/>
      <c r="S131" s="168" t="s">
        <v>179</v>
      </c>
      <c r="T131" s="169" t="s">
        <v>180</v>
      </c>
      <c r="U131" s="155">
        <v>0</v>
      </c>
      <c r="V131" s="155">
        <f>ROUND(E131*U131,2)</f>
        <v>0</v>
      </c>
      <c r="W131" s="155"/>
      <c r="X131" s="155" t="s">
        <v>209</v>
      </c>
      <c r="Y131" s="146"/>
      <c r="Z131" s="146"/>
      <c r="AA131" s="146"/>
      <c r="AB131" s="146"/>
      <c r="AC131" s="146"/>
      <c r="AD131" s="146"/>
      <c r="AE131" s="146"/>
      <c r="AF131" s="146"/>
      <c r="AG131" s="146" t="s">
        <v>227</v>
      </c>
      <c r="AH131" s="146"/>
      <c r="AI131" s="146"/>
      <c r="AJ131" s="146"/>
      <c r="AK131" s="146"/>
      <c r="AL131" s="146"/>
      <c r="AM131" s="146"/>
      <c r="AN131" s="146"/>
      <c r="AO131" s="146"/>
      <c r="AP131" s="146"/>
      <c r="AQ131" s="146"/>
      <c r="AR131" s="146"/>
      <c r="AS131" s="146"/>
      <c r="AT131" s="146"/>
      <c r="AU131" s="146"/>
      <c r="AV131" s="146"/>
      <c r="AW131" s="146"/>
      <c r="AX131" s="146"/>
      <c r="AY131" s="146"/>
      <c r="AZ131" s="146"/>
      <c r="BA131" s="146"/>
      <c r="BB131" s="146"/>
      <c r="BC131" s="146"/>
      <c r="BD131" s="146"/>
      <c r="BE131" s="146"/>
      <c r="BF131" s="146"/>
      <c r="BG131" s="146"/>
      <c r="BH131" s="146"/>
    </row>
    <row r="132" spans="1:60">
      <c r="A132" s="149" t="s">
        <v>122</v>
      </c>
      <c r="B132" s="150" t="s">
        <v>72</v>
      </c>
      <c r="C132" s="172" t="s">
        <v>73</v>
      </c>
      <c r="D132" s="159"/>
      <c r="E132" s="160"/>
      <c r="F132" s="161"/>
      <c r="G132" s="161">
        <f>SUMIF(AG133:AG135,"&lt;&gt;NOR",G133:G135)</f>
        <v>0</v>
      </c>
      <c r="H132" s="161"/>
      <c r="I132" s="161">
        <f>SUM(I133:I135)</f>
        <v>0</v>
      </c>
      <c r="J132" s="161"/>
      <c r="K132" s="161">
        <f>SUM(K133:K135)</f>
        <v>0</v>
      </c>
      <c r="L132" s="161"/>
      <c r="M132" s="161">
        <f>SUM(M133:M135)</f>
        <v>0</v>
      </c>
      <c r="N132" s="161"/>
      <c r="O132" s="161">
        <f>SUM(O133:O135)</f>
        <v>0.3</v>
      </c>
      <c r="P132" s="161"/>
      <c r="Q132" s="161">
        <f>SUM(Q133:Q135)</f>
        <v>0</v>
      </c>
      <c r="R132" s="161"/>
      <c r="S132" s="161"/>
      <c r="T132" s="162"/>
      <c r="U132" s="158"/>
      <c r="V132" s="158">
        <f>SUM(V133:V135)</f>
        <v>4.83</v>
      </c>
      <c r="W132" s="158"/>
      <c r="X132" s="158"/>
      <c r="AG132" t="s">
        <v>123</v>
      </c>
    </row>
    <row r="133" spans="1:60" outlineLevel="1">
      <c r="A133" s="163">
        <v>67</v>
      </c>
      <c r="B133" s="164" t="s">
        <v>325</v>
      </c>
      <c r="C133" s="173" t="s">
        <v>326</v>
      </c>
      <c r="D133" s="165" t="s">
        <v>126</v>
      </c>
      <c r="E133" s="166">
        <v>0.1149</v>
      </c>
      <c r="F133" s="167"/>
      <c r="G133" s="168">
        <f>ROUND(E133*F133,2)</f>
        <v>0</v>
      </c>
      <c r="H133" s="167"/>
      <c r="I133" s="168">
        <f>ROUND(E133*H133,2)</f>
        <v>0</v>
      </c>
      <c r="J133" s="167"/>
      <c r="K133" s="168">
        <f>ROUND(E133*J133,2)</f>
        <v>0</v>
      </c>
      <c r="L133" s="168">
        <v>21</v>
      </c>
      <c r="M133" s="168">
        <f>G133*(1+L133/100)</f>
        <v>0</v>
      </c>
      <c r="N133" s="168">
        <v>2.65089</v>
      </c>
      <c r="O133" s="168">
        <f>ROUND(E133*N133,2)</f>
        <v>0.3</v>
      </c>
      <c r="P133" s="168">
        <v>0</v>
      </c>
      <c r="Q133" s="168">
        <f>ROUND(E133*P133,2)</f>
        <v>0</v>
      </c>
      <c r="R133" s="168"/>
      <c r="S133" s="168" t="s">
        <v>127</v>
      </c>
      <c r="T133" s="169" t="s">
        <v>127</v>
      </c>
      <c r="U133" s="155">
        <v>42.051000000000002</v>
      </c>
      <c r="V133" s="155">
        <f>ROUND(E133*U133,2)</f>
        <v>4.83</v>
      </c>
      <c r="W133" s="155"/>
      <c r="X133" s="155" t="s">
        <v>128</v>
      </c>
      <c r="Y133" s="146"/>
      <c r="Z133" s="146"/>
      <c r="AA133" s="146"/>
      <c r="AB133" s="146"/>
      <c r="AC133" s="146"/>
      <c r="AD133" s="146"/>
      <c r="AE133" s="146"/>
      <c r="AF133" s="146"/>
      <c r="AG133" s="146" t="s">
        <v>140</v>
      </c>
      <c r="AH133" s="146"/>
      <c r="AI133" s="146"/>
      <c r="AJ133" s="146"/>
      <c r="AK133" s="146"/>
      <c r="AL133" s="146"/>
      <c r="AM133" s="146"/>
      <c r="AN133" s="146"/>
      <c r="AO133" s="146"/>
      <c r="AP133" s="146"/>
      <c r="AQ133" s="146"/>
      <c r="AR133" s="146"/>
      <c r="AS133" s="146"/>
      <c r="AT133" s="146"/>
      <c r="AU133" s="146"/>
      <c r="AV133" s="146"/>
      <c r="AW133" s="146"/>
      <c r="AX133" s="146"/>
      <c r="AY133" s="146"/>
      <c r="AZ133" s="146"/>
      <c r="BA133" s="146"/>
      <c r="BB133" s="146"/>
      <c r="BC133" s="146"/>
      <c r="BD133" s="146"/>
      <c r="BE133" s="146"/>
      <c r="BF133" s="146"/>
      <c r="BG133" s="146"/>
      <c r="BH133" s="146"/>
    </row>
    <row r="134" spans="1:60" outlineLevel="1">
      <c r="A134" s="153"/>
      <c r="B134" s="154"/>
      <c r="C134" s="174" t="s">
        <v>327</v>
      </c>
      <c r="D134" s="156"/>
      <c r="E134" s="157">
        <v>0.03</v>
      </c>
      <c r="F134" s="155"/>
      <c r="G134" s="155"/>
      <c r="H134" s="155"/>
      <c r="I134" s="155"/>
      <c r="J134" s="155"/>
      <c r="K134" s="155"/>
      <c r="L134" s="155"/>
      <c r="M134" s="155"/>
      <c r="N134" s="155"/>
      <c r="O134" s="155"/>
      <c r="P134" s="155"/>
      <c r="Q134" s="155"/>
      <c r="R134" s="155"/>
      <c r="S134" s="155"/>
      <c r="T134" s="155"/>
      <c r="U134" s="155"/>
      <c r="V134" s="155"/>
      <c r="W134" s="155"/>
      <c r="X134" s="155"/>
      <c r="Y134" s="146"/>
      <c r="Z134" s="146"/>
      <c r="AA134" s="146"/>
      <c r="AB134" s="146"/>
      <c r="AC134" s="146"/>
      <c r="AD134" s="146"/>
      <c r="AE134" s="146"/>
      <c r="AF134" s="146"/>
      <c r="AG134" s="146" t="s">
        <v>131</v>
      </c>
      <c r="AH134" s="146">
        <v>0</v>
      </c>
      <c r="AI134" s="146"/>
      <c r="AJ134" s="146"/>
      <c r="AK134" s="146"/>
      <c r="AL134" s="146"/>
      <c r="AM134" s="146"/>
      <c r="AN134" s="146"/>
      <c r="AO134" s="146"/>
      <c r="AP134" s="146"/>
      <c r="AQ134" s="146"/>
      <c r="AR134" s="146"/>
      <c r="AS134" s="146"/>
      <c r="AT134" s="146"/>
      <c r="AU134" s="146"/>
      <c r="AV134" s="146"/>
      <c r="AW134" s="146"/>
      <c r="AX134" s="146"/>
      <c r="AY134" s="146"/>
      <c r="AZ134" s="146"/>
      <c r="BA134" s="146"/>
      <c r="BB134" s="146"/>
      <c r="BC134" s="146"/>
      <c r="BD134" s="146"/>
      <c r="BE134" s="146"/>
      <c r="BF134" s="146"/>
      <c r="BG134" s="146"/>
      <c r="BH134" s="146"/>
    </row>
    <row r="135" spans="1:60" outlineLevel="1">
      <c r="A135" s="153"/>
      <c r="B135" s="154"/>
      <c r="C135" s="174" t="s">
        <v>328</v>
      </c>
      <c r="D135" s="156"/>
      <c r="E135" s="157">
        <v>0.08</v>
      </c>
      <c r="F135" s="155"/>
      <c r="G135" s="155"/>
      <c r="H135" s="155"/>
      <c r="I135" s="155"/>
      <c r="J135" s="155"/>
      <c r="K135" s="155"/>
      <c r="L135" s="155"/>
      <c r="M135" s="155"/>
      <c r="N135" s="155"/>
      <c r="O135" s="155"/>
      <c r="P135" s="155"/>
      <c r="Q135" s="155"/>
      <c r="R135" s="155"/>
      <c r="S135" s="155"/>
      <c r="T135" s="155"/>
      <c r="U135" s="155"/>
      <c r="V135" s="155"/>
      <c r="W135" s="155"/>
      <c r="X135" s="155"/>
      <c r="Y135" s="146"/>
      <c r="Z135" s="146"/>
      <c r="AA135" s="146"/>
      <c r="AB135" s="146"/>
      <c r="AC135" s="146"/>
      <c r="AD135" s="146"/>
      <c r="AE135" s="146"/>
      <c r="AF135" s="146"/>
      <c r="AG135" s="146" t="s">
        <v>131</v>
      </c>
      <c r="AH135" s="146">
        <v>0</v>
      </c>
      <c r="AI135" s="146"/>
      <c r="AJ135" s="146"/>
      <c r="AK135" s="146"/>
      <c r="AL135" s="146"/>
      <c r="AM135" s="146"/>
      <c r="AN135" s="146"/>
      <c r="AO135" s="146"/>
      <c r="AP135" s="146"/>
      <c r="AQ135" s="146"/>
      <c r="AR135" s="146"/>
      <c r="AS135" s="146"/>
      <c r="AT135" s="146"/>
      <c r="AU135" s="146"/>
      <c r="AV135" s="146"/>
      <c r="AW135" s="146"/>
      <c r="AX135" s="146"/>
      <c r="AY135" s="146"/>
      <c r="AZ135" s="146"/>
      <c r="BA135" s="146"/>
      <c r="BB135" s="146"/>
      <c r="BC135" s="146"/>
      <c r="BD135" s="146"/>
      <c r="BE135" s="146"/>
      <c r="BF135" s="146"/>
      <c r="BG135" s="146"/>
      <c r="BH135" s="146"/>
    </row>
    <row r="136" spans="1:60">
      <c r="A136" s="149" t="s">
        <v>122</v>
      </c>
      <c r="B136" s="150" t="s">
        <v>74</v>
      </c>
      <c r="C136" s="172" t="s">
        <v>75</v>
      </c>
      <c r="D136" s="159"/>
      <c r="E136" s="160"/>
      <c r="F136" s="161"/>
      <c r="G136" s="161">
        <f>SUMIF(AG137:AG144,"&lt;&gt;NOR",G137:G144)</f>
        <v>0</v>
      </c>
      <c r="H136" s="161"/>
      <c r="I136" s="161">
        <f>SUM(I137:I144)</f>
        <v>0</v>
      </c>
      <c r="J136" s="161"/>
      <c r="K136" s="161">
        <f>SUM(K137:K144)</f>
        <v>0</v>
      </c>
      <c r="L136" s="161"/>
      <c r="M136" s="161">
        <f>SUM(M137:M144)</f>
        <v>0</v>
      </c>
      <c r="N136" s="161"/>
      <c r="O136" s="161">
        <f>SUM(O137:O144)</f>
        <v>0</v>
      </c>
      <c r="P136" s="161"/>
      <c r="Q136" s="161">
        <f>SUM(Q137:Q144)</f>
        <v>0.68</v>
      </c>
      <c r="R136" s="161"/>
      <c r="S136" s="161"/>
      <c r="T136" s="162"/>
      <c r="U136" s="158"/>
      <c r="V136" s="158">
        <f>SUM(V137:V144)</f>
        <v>8.1199999999999992</v>
      </c>
      <c r="W136" s="158"/>
      <c r="X136" s="158"/>
      <c r="AG136" t="s">
        <v>123</v>
      </c>
    </row>
    <row r="137" spans="1:60" outlineLevel="1">
      <c r="A137" s="163">
        <v>68</v>
      </c>
      <c r="B137" s="164" t="s">
        <v>329</v>
      </c>
      <c r="C137" s="173" t="s">
        <v>330</v>
      </c>
      <c r="D137" s="165" t="s">
        <v>126</v>
      </c>
      <c r="E137" s="166">
        <v>0.15</v>
      </c>
      <c r="F137" s="167"/>
      <c r="G137" s="168">
        <f>ROUND(E137*F137,2)</f>
        <v>0</v>
      </c>
      <c r="H137" s="167"/>
      <c r="I137" s="168">
        <f>ROUND(E137*H137,2)</f>
        <v>0</v>
      </c>
      <c r="J137" s="167"/>
      <c r="K137" s="168">
        <f>ROUND(E137*J137,2)</f>
        <v>0</v>
      </c>
      <c r="L137" s="168">
        <v>21</v>
      </c>
      <c r="M137" s="168">
        <f>G137*(1+L137/100)</f>
        <v>0</v>
      </c>
      <c r="N137" s="168">
        <v>0</v>
      </c>
      <c r="O137" s="168">
        <f>ROUND(E137*N137,2)</f>
        <v>0</v>
      </c>
      <c r="P137" s="168">
        <v>2.2000000000000002</v>
      </c>
      <c r="Q137" s="168">
        <f>ROUND(E137*P137,2)</f>
        <v>0.33</v>
      </c>
      <c r="R137" s="168"/>
      <c r="S137" s="168" t="s">
        <v>127</v>
      </c>
      <c r="T137" s="169" t="s">
        <v>127</v>
      </c>
      <c r="U137" s="155">
        <v>9.2100000000000009</v>
      </c>
      <c r="V137" s="155">
        <f>ROUND(E137*U137,2)</f>
        <v>1.38</v>
      </c>
      <c r="W137" s="155"/>
      <c r="X137" s="155" t="s">
        <v>128</v>
      </c>
      <c r="Y137" s="146"/>
      <c r="Z137" s="146"/>
      <c r="AA137" s="146"/>
      <c r="AB137" s="146"/>
      <c r="AC137" s="146"/>
      <c r="AD137" s="146"/>
      <c r="AE137" s="146"/>
      <c r="AF137" s="146"/>
      <c r="AG137" s="146" t="s">
        <v>140</v>
      </c>
      <c r="AH137" s="146"/>
      <c r="AI137" s="146"/>
      <c r="AJ137" s="146"/>
      <c r="AK137" s="146"/>
      <c r="AL137" s="146"/>
      <c r="AM137" s="146"/>
      <c r="AN137" s="146"/>
      <c r="AO137" s="146"/>
      <c r="AP137" s="146"/>
      <c r="AQ137" s="146"/>
      <c r="AR137" s="146"/>
      <c r="AS137" s="146"/>
      <c r="AT137" s="146"/>
      <c r="AU137" s="146"/>
      <c r="AV137" s="146"/>
      <c r="AW137" s="146"/>
      <c r="AX137" s="146"/>
      <c r="AY137" s="146"/>
      <c r="AZ137" s="146"/>
      <c r="BA137" s="146"/>
      <c r="BB137" s="146"/>
      <c r="BC137" s="146"/>
      <c r="BD137" s="146"/>
      <c r="BE137" s="146"/>
      <c r="BF137" s="146"/>
      <c r="BG137" s="146"/>
      <c r="BH137" s="146"/>
    </row>
    <row r="138" spans="1:60" outlineLevel="1">
      <c r="A138" s="153"/>
      <c r="B138" s="154"/>
      <c r="C138" s="174" t="s">
        <v>222</v>
      </c>
      <c r="D138" s="156"/>
      <c r="E138" s="157">
        <v>0.15</v>
      </c>
      <c r="F138" s="155"/>
      <c r="G138" s="155"/>
      <c r="H138" s="155"/>
      <c r="I138" s="155"/>
      <c r="J138" s="155"/>
      <c r="K138" s="155"/>
      <c r="L138" s="155"/>
      <c r="M138" s="155"/>
      <c r="N138" s="155"/>
      <c r="O138" s="155"/>
      <c r="P138" s="155"/>
      <c r="Q138" s="155"/>
      <c r="R138" s="155"/>
      <c r="S138" s="155"/>
      <c r="T138" s="155"/>
      <c r="U138" s="155"/>
      <c r="V138" s="155"/>
      <c r="W138" s="155"/>
      <c r="X138" s="155"/>
      <c r="Y138" s="146"/>
      <c r="Z138" s="146"/>
      <c r="AA138" s="146"/>
      <c r="AB138" s="146"/>
      <c r="AC138" s="146"/>
      <c r="AD138" s="146"/>
      <c r="AE138" s="146"/>
      <c r="AF138" s="146"/>
      <c r="AG138" s="146" t="s">
        <v>131</v>
      </c>
      <c r="AH138" s="146">
        <v>0</v>
      </c>
      <c r="AI138" s="146"/>
      <c r="AJ138" s="146"/>
      <c r="AK138" s="146"/>
      <c r="AL138" s="146"/>
      <c r="AM138" s="146"/>
      <c r="AN138" s="146"/>
      <c r="AO138" s="146"/>
      <c r="AP138" s="146"/>
      <c r="AQ138" s="146"/>
      <c r="AR138" s="146"/>
      <c r="AS138" s="146"/>
      <c r="AT138" s="146"/>
      <c r="AU138" s="146"/>
      <c r="AV138" s="146"/>
      <c r="AW138" s="146"/>
      <c r="AX138" s="146"/>
      <c r="AY138" s="146"/>
      <c r="AZ138" s="146"/>
      <c r="BA138" s="146"/>
      <c r="BB138" s="146"/>
      <c r="BC138" s="146"/>
      <c r="BD138" s="146"/>
      <c r="BE138" s="146"/>
      <c r="BF138" s="146"/>
      <c r="BG138" s="146"/>
      <c r="BH138" s="146"/>
    </row>
    <row r="139" spans="1:60" outlineLevel="1">
      <c r="A139" s="163">
        <v>69</v>
      </c>
      <c r="B139" s="164" t="s">
        <v>331</v>
      </c>
      <c r="C139" s="173" t="s">
        <v>332</v>
      </c>
      <c r="D139" s="165" t="s">
        <v>152</v>
      </c>
      <c r="E139" s="166">
        <v>1</v>
      </c>
      <c r="F139" s="167"/>
      <c r="G139" s="168">
        <f>ROUND(E139*F139,2)</f>
        <v>0</v>
      </c>
      <c r="H139" s="167"/>
      <c r="I139" s="168">
        <f>ROUND(E139*H139,2)</f>
        <v>0</v>
      </c>
      <c r="J139" s="167"/>
      <c r="K139" s="168">
        <f>ROUND(E139*J139,2)</f>
        <v>0</v>
      </c>
      <c r="L139" s="168">
        <v>21</v>
      </c>
      <c r="M139" s="168">
        <f>G139*(1+L139/100)</f>
        <v>0</v>
      </c>
      <c r="N139" s="168">
        <v>0</v>
      </c>
      <c r="O139" s="168">
        <f>ROUND(E139*N139,2)</f>
        <v>0</v>
      </c>
      <c r="P139" s="168">
        <v>0.02</v>
      </c>
      <c r="Q139" s="168">
        <f>ROUND(E139*P139,2)</f>
        <v>0.02</v>
      </c>
      <c r="R139" s="168"/>
      <c r="S139" s="168" t="s">
        <v>127</v>
      </c>
      <c r="T139" s="169" t="s">
        <v>127</v>
      </c>
      <c r="U139" s="155">
        <v>0.24</v>
      </c>
      <c r="V139" s="155">
        <f>ROUND(E139*U139,2)</f>
        <v>0.24</v>
      </c>
      <c r="W139" s="155"/>
      <c r="X139" s="155" t="s">
        <v>128</v>
      </c>
      <c r="Y139" s="146"/>
      <c r="Z139" s="146"/>
      <c r="AA139" s="146"/>
      <c r="AB139" s="146"/>
      <c r="AC139" s="146"/>
      <c r="AD139" s="146"/>
      <c r="AE139" s="146"/>
      <c r="AF139" s="146"/>
      <c r="AG139" s="146" t="s">
        <v>140</v>
      </c>
      <c r="AH139" s="146"/>
      <c r="AI139" s="146"/>
      <c r="AJ139" s="146"/>
      <c r="AK139" s="146"/>
      <c r="AL139" s="146"/>
      <c r="AM139" s="146"/>
      <c r="AN139" s="146"/>
      <c r="AO139" s="146"/>
      <c r="AP139" s="146"/>
      <c r="AQ139" s="146"/>
      <c r="AR139" s="146"/>
      <c r="AS139" s="146"/>
      <c r="AT139" s="146"/>
      <c r="AU139" s="146"/>
      <c r="AV139" s="146"/>
      <c r="AW139" s="146"/>
      <c r="AX139" s="146"/>
      <c r="AY139" s="146"/>
      <c r="AZ139" s="146"/>
      <c r="BA139" s="146"/>
      <c r="BB139" s="146"/>
      <c r="BC139" s="146"/>
      <c r="BD139" s="146"/>
      <c r="BE139" s="146"/>
      <c r="BF139" s="146"/>
      <c r="BG139" s="146"/>
      <c r="BH139" s="146"/>
    </row>
    <row r="140" spans="1:60" outlineLevel="1">
      <c r="A140" s="153"/>
      <c r="B140" s="154"/>
      <c r="C140" s="174" t="s">
        <v>333</v>
      </c>
      <c r="D140" s="156"/>
      <c r="E140" s="157">
        <v>1</v>
      </c>
      <c r="F140" s="155"/>
      <c r="G140" s="155"/>
      <c r="H140" s="155"/>
      <c r="I140" s="155"/>
      <c r="J140" s="155"/>
      <c r="K140" s="155"/>
      <c r="L140" s="155"/>
      <c r="M140" s="155"/>
      <c r="N140" s="155"/>
      <c r="O140" s="155"/>
      <c r="P140" s="155"/>
      <c r="Q140" s="155"/>
      <c r="R140" s="155"/>
      <c r="S140" s="155"/>
      <c r="T140" s="155"/>
      <c r="U140" s="155"/>
      <c r="V140" s="155"/>
      <c r="W140" s="155"/>
      <c r="X140" s="155"/>
      <c r="Y140" s="146"/>
      <c r="Z140" s="146"/>
      <c r="AA140" s="146"/>
      <c r="AB140" s="146"/>
      <c r="AC140" s="146"/>
      <c r="AD140" s="146"/>
      <c r="AE140" s="146"/>
      <c r="AF140" s="146"/>
      <c r="AG140" s="146" t="s">
        <v>131</v>
      </c>
      <c r="AH140" s="146">
        <v>0</v>
      </c>
      <c r="AI140" s="146"/>
      <c r="AJ140" s="146"/>
      <c r="AK140" s="146"/>
      <c r="AL140" s="146"/>
      <c r="AM140" s="146"/>
      <c r="AN140" s="146"/>
      <c r="AO140" s="146"/>
      <c r="AP140" s="146"/>
      <c r="AQ140" s="146"/>
      <c r="AR140" s="146"/>
      <c r="AS140" s="146"/>
      <c r="AT140" s="146"/>
      <c r="AU140" s="146"/>
      <c r="AV140" s="146"/>
      <c r="AW140" s="146"/>
      <c r="AX140" s="146"/>
      <c r="AY140" s="146"/>
      <c r="AZ140" s="146"/>
      <c r="BA140" s="146"/>
      <c r="BB140" s="146"/>
      <c r="BC140" s="146"/>
      <c r="BD140" s="146"/>
      <c r="BE140" s="146"/>
      <c r="BF140" s="146"/>
      <c r="BG140" s="146"/>
      <c r="BH140" s="146"/>
    </row>
    <row r="141" spans="1:60" outlineLevel="1">
      <c r="A141" s="163">
        <v>70</v>
      </c>
      <c r="B141" s="164" t="s">
        <v>334</v>
      </c>
      <c r="C141" s="173" t="s">
        <v>335</v>
      </c>
      <c r="D141" s="165" t="s">
        <v>126</v>
      </c>
      <c r="E141" s="166">
        <v>0.15</v>
      </c>
      <c r="F141" s="167"/>
      <c r="G141" s="168">
        <f>ROUND(E141*F141,2)</f>
        <v>0</v>
      </c>
      <c r="H141" s="167"/>
      <c r="I141" s="168">
        <f>ROUND(E141*H141,2)</f>
        <v>0</v>
      </c>
      <c r="J141" s="167"/>
      <c r="K141" s="168">
        <f>ROUND(E141*J141,2)</f>
        <v>0</v>
      </c>
      <c r="L141" s="168">
        <v>21</v>
      </c>
      <c r="M141" s="168">
        <f>G141*(1+L141/100)</f>
        <v>0</v>
      </c>
      <c r="N141" s="168">
        <v>0</v>
      </c>
      <c r="O141" s="168">
        <f>ROUND(E141*N141,2)</f>
        <v>0</v>
      </c>
      <c r="P141" s="168">
        <v>1.4</v>
      </c>
      <c r="Q141" s="168">
        <f>ROUND(E141*P141,2)</f>
        <v>0.21</v>
      </c>
      <c r="R141" s="168"/>
      <c r="S141" s="168" t="s">
        <v>127</v>
      </c>
      <c r="T141" s="169" t="s">
        <v>127</v>
      </c>
      <c r="U141" s="155">
        <v>1.151</v>
      </c>
      <c r="V141" s="155">
        <f>ROUND(E141*U141,2)</f>
        <v>0.17</v>
      </c>
      <c r="W141" s="155"/>
      <c r="X141" s="155" t="s">
        <v>128</v>
      </c>
      <c r="Y141" s="146"/>
      <c r="Z141" s="146"/>
      <c r="AA141" s="146"/>
      <c r="AB141" s="146"/>
      <c r="AC141" s="146"/>
      <c r="AD141" s="146"/>
      <c r="AE141" s="146"/>
      <c r="AF141" s="146"/>
      <c r="AG141" s="146" t="s">
        <v>140</v>
      </c>
      <c r="AH141" s="146"/>
      <c r="AI141" s="146"/>
      <c r="AJ141" s="146"/>
      <c r="AK141" s="146"/>
      <c r="AL141" s="146"/>
      <c r="AM141" s="146"/>
      <c r="AN141" s="146"/>
      <c r="AO141" s="146"/>
      <c r="AP141" s="146"/>
      <c r="AQ141" s="146"/>
      <c r="AR141" s="146"/>
      <c r="AS141" s="146"/>
      <c r="AT141" s="146"/>
      <c r="AU141" s="146"/>
      <c r="AV141" s="146"/>
      <c r="AW141" s="146"/>
      <c r="AX141" s="146"/>
      <c r="AY141" s="146"/>
      <c r="AZ141" s="146"/>
      <c r="BA141" s="146"/>
      <c r="BB141" s="146"/>
      <c r="BC141" s="146"/>
      <c r="BD141" s="146"/>
      <c r="BE141" s="146"/>
      <c r="BF141" s="146"/>
      <c r="BG141" s="146"/>
      <c r="BH141" s="146"/>
    </row>
    <row r="142" spans="1:60" outlineLevel="1">
      <c r="A142" s="153"/>
      <c r="B142" s="154"/>
      <c r="C142" s="174" t="s">
        <v>222</v>
      </c>
      <c r="D142" s="156"/>
      <c r="E142" s="157">
        <v>0.15</v>
      </c>
      <c r="F142" s="155"/>
      <c r="G142" s="155"/>
      <c r="H142" s="155"/>
      <c r="I142" s="155"/>
      <c r="J142" s="155"/>
      <c r="K142" s="155"/>
      <c r="L142" s="155"/>
      <c r="M142" s="155"/>
      <c r="N142" s="155"/>
      <c r="O142" s="155"/>
      <c r="P142" s="155"/>
      <c r="Q142" s="155"/>
      <c r="R142" s="155"/>
      <c r="S142" s="155"/>
      <c r="T142" s="155"/>
      <c r="U142" s="155"/>
      <c r="V142" s="155"/>
      <c r="W142" s="155"/>
      <c r="X142" s="155"/>
      <c r="Y142" s="146"/>
      <c r="Z142" s="146"/>
      <c r="AA142" s="146"/>
      <c r="AB142" s="146"/>
      <c r="AC142" s="146"/>
      <c r="AD142" s="146"/>
      <c r="AE142" s="146"/>
      <c r="AF142" s="146"/>
      <c r="AG142" s="146" t="s">
        <v>131</v>
      </c>
      <c r="AH142" s="146">
        <v>0</v>
      </c>
      <c r="AI142" s="146"/>
      <c r="AJ142" s="146"/>
      <c r="AK142" s="146"/>
      <c r="AL142" s="146"/>
      <c r="AM142" s="146"/>
      <c r="AN142" s="146"/>
      <c r="AO142" s="146"/>
      <c r="AP142" s="146"/>
      <c r="AQ142" s="146"/>
      <c r="AR142" s="146"/>
      <c r="AS142" s="146"/>
      <c r="AT142" s="146"/>
      <c r="AU142" s="146"/>
      <c r="AV142" s="146"/>
      <c r="AW142" s="146"/>
      <c r="AX142" s="146"/>
      <c r="AY142" s="146"/>
      <c r="AZ142" s="146"/>
      <c r="BA142" s="146"/>
      <c r="BB142" s="146"/>
      <c r="BC142" s="146"/>
      <c r="BD142" s="146"/>
      <c r="BE142" s="146"/>
      <c r="BF142" s="146"/>
      <c r="BG142" s="146"/>
      <c r="BH142" s="146"/>
    </row>
    <row r="143" spans="1:60" outlineLevel="1">
      <c r="A143" s="163">
        <v>71</v>
      </c>
      <c r="B143" s="164" t="s">
        <v>336</v>
      </c>
      <c r="C143" s="173" t="s">
        <v>337</v>
      </c>
      <c r="D143" s="165" t="s">
        <v>231</v>
      </c>
      <c r="E143" s="166">
        <v>2</v>
      </c>
      <c r="F143" s="167"/>
      <c r="G143" s="168">
        <f>ROUND(E143*F143,2)</f>
        <v>0</v>
      </c>
      <c r="H143" s="167"/>
      <c r="I143" s="168">
        <f>ROUND(E143*H143,2)</f>
        <v>0</v>
      </c>
      <c r="J143" s="167"/>
      <c r="K143" s="168">
        <f>ROUND(E143*J143,2)</f>
        <v>0</v>
      </c>
      <c r="L143" s="168">
        <v>21</v>
      </c>
      <c r="M143" s="168">
        <f>G143*(1+L143/100)</f>
        <v>0</v>
      </c>
      <c r="N143" s="168">
        <v>6.7000000000000002E-4</v>
      </c>
      <c r="O143" s="168">
        <f>ROUND(E143*N143,2)</f>
        <v>0</v>
      </c>
      <c r="P143" s="168">
        <v>0.06</v>
      </c>
      <c r="Q143" s="168">
        <f>ROUND(E143*P143,2)</f>
        <v>0.12</v>
      </c>
      <c r="R143" s="168"/>
      <c r="S143" s="168" t="s">
        <v>127</v>
      </c>
      <c r="T143" s="169" t="s">
        <v>127</v>
      </c>
      <c r="U143" s="155">
        <v>3.1659999999999999</v>
      </c>
      <c r="V143" s="155">
        <f>ROUND(E143*U143,2)</f>
        <v>6.33</v>
      </c>
      <c r="W143" s="155"/>
      <c r="X143" s="155" t="s">
        <v>128</v>
      </c>
      <c r="Y143" s="146"/>
      <c r="Z143" s="146"/>
      <c r="AA143" s="146"/>
      <c r="AB143" s="146"/>
      <c r="AC143" s="146"/>
      <c r="AD143" s="146"/>
      <c r="AE143" s="146"/>
      <c r="AF143" s="146"/>
      <c r="AG143" s="146" t="s">
        <v>140</v>
      </c>
      <c r="AH143" s="146"/>
      <c r="AI143" s="146"/>
      <c r="AJ143" s="146"/>
      <c r="AK143" s="146"/>
      <c r="AL143" s="146"/>
      <c r="AM143" s="146"/>
      <c r="AN143" s="146"/>
      <c r="AO143" s="146"/>
      <c r="AP143" s="146"/>
      <c r="AQ143" s="146"/>
      <c r="AR143" s="146"/>
      <c r="AS143" s="146"/>
      <c r="AT143" s="146"/>
      <c r="AU143" s="146"/>
      <c r="AV143" s="146"/>
      <c r="AW143" s="146"/>
      <c r="AX143" s="146"/>
      <c r="AY143" s="146"/>
      <c r="AZ143" s="146"/>
      <c r="BA143" s="146"/>
      <c r="BB143" s="146"/>
      <c r="BC143" s="146"/>
      <c r="BD143" s="146"/>
      <c r="BE143" s="146"/>
      <c r="BF143" s="146"/>
      <c r="BG143" s="146"/>
      <c r="BH143" s="146"/>
    </row>
    <row r="144" spans="1:60" outlineLevel="1">
      <c r="A144" s="153"/>
      <c r="B144" s="154"/>
      <c r="C144" s="235" t="s">
        <v>338</v>
      </c>
      <c r="D144" s="236"/>
      <c r="E144" s="236"/>
      <c r="F144" s="236"/>
      <c r="G144" s="236"/>
      <c r="H144" s="155"/>
      <c r="I144" s="155"/>
      <c r="J144" s="155"/>
      <c r="K144" s="155"/>
      <c r="L144" s="155"/>
      <c r="M144" s="155"/>
      <c r="N144" s="155"/>
      <c r="O144" s="155"/>
      <c r="P144" s="155"/>
      <c r="Q144" s="155"/>
      <c r="R144" s="155"/>
      <c r="S144" s="155"/>
      <c r="T144" s="155"/>
      <c r="U144" s="155"/>
      <c r="V144" s="155"/>
      <c r="W144" s="155"/>
      <c r="X144" s="155"/>
      <c r="Y144" s="146"/>
      <c r="Z144" s="146"/>
      <c r="AA144" s="146"/>
      <c r="AB144" s="146"/>
      <c r="AC144" s="146"/>
      <c r="AD144" s="146"/>
      <c r="AE144" s="146"/>
      <c r="AF144" s="146"/>
      <c r="AG144" s="146" t="s">
        <v>176</v>
      </c>
      <c r="AH144" s="146"/>
      <c r="AI144" s="146"/>
      <c r="AJ144" s="146"/>
      <c r="AK144" s="146"/>
      <c r="AL144" s="146"/>
      <c r="AM144" s="146"/>
      <c r="AN144" s="146"/>
      <c r="AO144" s="146"/>
      <c r="AP144" s="146"/>
      <c r="AQ144" s="146"/>
      <c r="AR144" s="146"/>
      <c r="AS144" s="146"/>
      <c r="AT144" s="146"/>
      <c r="AU144" s="146"/>
      <c r="AV144" s="146"/>
      <c r="AW144" s="146"/>
      <c r="AX144" s="146"/>
      <c r="AY144" s="146"/>
      <c r="AZ144" s="146"/>
      <c r="BA144" s="146"/>
      <c r="BB144" s="146"/>
      <c r="BC144" s="146"/>
      <c r="BD144" s="146"/>
      <c r="BE144" s="146"/>
      <c r="BF144" s="146"/>
      <c r="BG144" s="146"/>
      <c r="BH144" s="146"/>
    </row>
    <row r="145" spans="1:60">
      <c r="A145" s="149" t="s">
        <v>122</v>
      </c>
      <c r="B145" s="150" t="s">
        <v>53</v>
      </c>
      <c r="C145" s="172" t="s">
        <v>76</v>
      </c>
      <c r="D145" s="159"/>
      <c r="E145" s="160"/>
      <c r="F145" s="161"/>
      <c r="G145" s="161">
        <f>SUMIF(AG146:AG146,"&lt;&gt;NOR",G146:G146)</f>
        <v>0</v>
      </c>
      <c r="H145" s="161"/>
      <c r="I145" s="161">
        <f>SUM(I146:I146)</f>
        <v>0</v>
      </c>
      <c r="J145" s="161"/>
      <c r="K145" s="161">
        <f>SUM(K146:K146)</f>
        <v>0</v>
      </c>
      <c r="L145" s="161"/>
      <c r="M145" s="161">
        <f>SUM(M146:M146)</f>
        <v>0</v>
      </c>
      <c r="N145" s="161"/>
      <c r="O145" s="161">
        <f>SUM(O146:O146)</f>
        <v>0</v>
      </c>
      <c r="P145" s="161"/>
      <c r="Q145" s="161">
        <f>SUM(Q146:Q146)</f>
        <v>0</v>
      </c>
      <c r="R145" s="161"/>
      <c r="S145" s="161"/>
      <c r="T145" s="162"/>
      <c r="U145" s="158"/>
      <c r="V145" s="158">
        <f>SUM(V146:V146)</f>
        <v>40.56</v>
      </c>
      <c r="W145" s="158"/>
      <c r="X145" s="158"/>
      <c r="AG145" t="s">
        <v>123</v>
      </c>
    </row>
    <row r="146" spans="1:60" outlineLevel="1">
      <c r="A146" s="163">
        <v>72</v>
      </c>
      <c r="B146" s="164" t="s">
        <v>339</v>
      </c>
      <c r="C146" s="173" t="s">
        <v>340</v>
      </c>
      <c r="D146" s="165" t="s">
        <v>195</v>
      </c>
      <c r="E146" s="166">
        <v>191.78056000000001</v>
      </c>
      <c r="F146" s="167"/>
      <c r="G146" s="168">
        <f>ROUND(E146*F146,2)</f>
        <v>0</v>
      </c>
      <c r="H146" s="167"/>
      <c r="I146" s="168">
        <f>ROUND(E146*H146,2)</f>
        <v>0</v>
      </c>
      <c r="J146" s="167"/>
      <c r="K146" s="168">
        <f>ROUND(E146*J146,2)</f>
        <v>0</v>
      </c>
      <c r="L146" s="168">
        <v>21</v>
      </c>
      <c r="M146" s="168">
        <f>G146*(1+L146/100)</f>
        <v>0</v>
      </c>
      <c r="N146" s="168">
        <v>0</v>
      </c>
      <c r="O146" s="168">
        <f>ROUND(E146*N146,2)</f>
        <v>0</v>
      </c>
      <c r="P146" s="168">
        <v>0</v>
      </c>
      <c r="Q146" s="168">
        <f>ROUND(E146*P146,2)</f>
        <v>0</v>
      </c>
      <c r="R146" s="168"/>
      <c r="S146" s="168" t="s">
        <v>179</v>
      </c>
      <c r="T146" s="169" t="s">
        <v>180</v>
      </c>
      <c r="U146" s="155">
        <v>0.21149999999999999</v>
      </c>
      <c r="V146" s="155">
        <f>ROUND(E146*U146,2)</f>
        <v>40.56</v>
      </c>
      <c r="W146" s="155"/>
      <c r="X146" s="155" t="s">
        <v>128</v>
      </c>
      <c r="Y146" s="146"/>
      <c r="Z146" s="146"/>
      <c r="AA146" s="146"/>
      <c r="AB146" s="146"/>
      <c r="AC146" s="146"/>
      <c r="AD146" s="146"/>
      <c r="AE146" s="146"/>
      <c r="AF146" s="146"/>
      <c r="AG146" s="146" t="s">
        <v>129</v>
      </c>
      <c r="AH146" s="146"/>
      <c r="AI146" s="146"/>
      <c r="AJ146" s="146"/>
      <c r="AK146" s="146"/>
      <c r="AL146" s="146"/>
      <c r="AM146" s="146"/>
      <c r="AN146" s="146"/>
      <c r="AO146" s="146"/>
      <c r="AP146" s="146"/>
      <c r="AQ146" s="146"/>
      <c r="AR146" s="146"/>
      <c r="AS146" s="146"/>
      <c r="AT146" s="146"/>
      <c r="AU146" s="146"/>
      <c r="AV146" s="146"/>
      <c r="AW146" s="146"/>
      <c r="AX146" s="146"/>
      <c r="AY146" s="146"/>
      <c r="AZ146" s="146"/>
      <c r="BA146" s="146"/>
      <c r="BB146" s="146"/>
      <c r="BC146" s="146"/>
      <c r="BD146" s="146"/>
      <c r="BE146" s="146"/>
      <c r="BF146" s="146"/>
      <c r="BG146" s="146"/>
      <c r="BH146" s="146"/>
    </row>
    <row r="147" spans="1:60">
      <c r="A147" s="149" t="s">
        <v>122</v>
      </c>
      <c r="B147" s="150" t="s">
        <v>77</v>
      </c>
      <c r="C147" s="172" t="s">
        <v>78</v>
      </c>
      <c r="D147" s="159"/>
      <c r="E147" s="160"/>
      <c r="F147" s="161"/>
      <c r="G147" s="161">
        <f>SUMIF(AG148:AG157,"&lt;&gt;NOR",G148:G157)</f>
        <v>0</v>
      </c>
      <c r="H147" s="161"/>
      <c r="I147" s="161">
        <f>SUM(I148:I157)</f>
        <v>0</v>
      </c>
      <c r="J147" s="161"/>
      <c r="K147" s="161">
        <f>SUM(K148:K157)</f>
        <v>0</v>
      </c>
      <c r="L147" s="161"/>
      <c r="M147" s="161">
        <f>SUM(M148:M157)</f>
        <v>0</v>
      </c>
      <c r="N147" s="161"/>
      <c r="O147" s="161">
        <f>SUM(O148:O157)</f>
        <v>0</v>
      </c>
      <c r="P147" s="161"/>
      <c r="Q147" s="161">
        <f>SUM(Q148:Q157)</f>
        <v>0</v>
      </c>
      <c r="R147" s="161"/>
      <c r="S147" s="161"/>
      <c r="T147" s="162"/>
      <c r="U147" s="158"/>
      <c r="V147" s="158">
        <f>SUM(V148:V157)</f>
        <v>2.96</v>
      </c>
      <c r="W147" s="158"/>
      <c r="X147" s="158"/>
      <c r="AG147" t="s">
        <v>123</v>
      </c>
    </row>
    <row r="148" spans="1:60" outlineLevel="1">
      <c r="A148" s="163">
        <v>73</v>
      </c>
      <c r="B148" s="164" t="s">
        <v>341</v>
      </c>
      <c r="C148" s="173" t="s">
        <v>342</v>
      </c>
      <c r="D148" s="165" t="s">
        <v>152</v>
      </c>
      <c r="E148" s="166">
        <v>1</v>
      </c>
      <c r="F148" s="167"/>
      <c r="G148" s="168">
        <f>ROUND(E148*F148,2)</f>
        <v>0</v>
      </c>
      <c r="H148" s="167"/>
      <c r="I148" s="168">
        <f>ROUND(E148*H148,2)</f>
        <v>0</v>
      </c>
      <c r="J148" s="167"/>
      <c r="K148" s="168">
        <f>ROUND(E148*J148,2)</f>
        <v>0</v>
      </c>
      <c r="L148" s="168">
        <v>21</v>
      </c>
      <c r="M148" s="168">
        <f>G148*(1+L148/100)</f>
        <v>0</v>
      </c>
      <c r="N148" s="168">
        <v>4.8700000000000002E-3</v>
      </c>
      <c r="O148" s="168">
        <f>ROUND(E148*N148,2)</f>
        <v>0</v>
      </c>
      <c r="P148" s="168">
        <v>0</v>
      </c>
      <c r="Q148" s="168">
        <f>ROUND(E148*P148,2)</f>
        <v>0</v>
      </c>
      <c r="R148" s="168"/>
      <c r="S148" s="168" t="s">
        <v>127</v>
      </c>
      <c r="T148" s="169" t="s">
        <v>127</v>
      </c>
      <c r="U148" s="155">
        <v>0.22991</v>
      </c>
      <c r="V148" s="155">
        <f>ROUND(E148*U148,2)</f>
        <v>0.23</v>
      </c>
      <c r="W148" s="155"/>
      <c r="X148" s="155" t="s">
        <v>128</v>
      </c>
      <c r="Y148" s="146"/>
      <c r="Z148" s="146"/>
      <c r="AA148" s="146"/>
      <c r="AB148" s="146"/>
      <c r="AC148" s="146"/>
      <c r="AD148" s="146"/>
      <c r="AE148" s="146"/>
      <c r="AF148" s="146"/>
      <c r="AG148" s="146" t="s">
        <v>140</v>
      </c>
      <c r="AH148" s="146"/>
      <c r="AI148" s="146"/>
      <c r="AJ148" s="146"/>
      <c r="AK148" s="146"/>
      <c r="AL148" s="146"/>
      <c r="AM148" s="146"/>
      <c r="AN148" s="146"/>
      <c r="AO148" s="146"/>
      <c r="AP148" s="146"/>
      <c r="AQ148" s="146"/>
      <c r="AR148" s="146"/>
      <c r="AS148" s="146"/>
      <c r="AT148" s="146"/>
      <c r="AU148" s="146"/>
      <c r="AV148" s="146"/>
      <c r="AW148" s="146"/>
      <c r="AX148" s="146"/>
      <c r="AY148" s="146"/>
      <c r="AZ148" s="146"/>
      <c r="BA148" s="146"/>
      <c r="BB148" s="146"/>
      <c r="BC148" s="146"/>
      <c r="BD148" s="146"/>
      <c r="BE148" s="146"/>
      <c r="BF148" s="146"/>
      <c r="BG148" s="146"/>
      <c r="BH148" s="146"/>
    </row>
    <row r="149" spans="1:60" outlineLevel="1">
      <c r="A149" s="153"/>
      <c r="B149" s="154"/>
      <c r="C149" s="174" t="s">
        <v>333</v>
      </c>
      <c r="D149" s="156"/>
      <c r="E149" s="157">
        <v>1</v>
      </c>
      <c r="F149" s="155"/>
      <c r="G149" s="155"/>
      <c r="H149" s="155"/>
      <c r="I149" s="155"/>
      <c r="J149" s="155"/>
      <c r="K149" s="155"/>
      <c r="L149" s="155"/>
      <c r="M149" s="155"/>
      <c r="N149" s="155"/>
      <c r="O149" s="155"/>
      <c r="P149" s="155"/>
      <c r="Q149" s="155"/>
      <c r="R149" s="155"/>
      <c r="S149" s="155"/>
      <c r="T149" s="155"/>
      <c r="U149" s="155"/>
      <c r="V149" s="155"/>
      <c r="W149" s="155"/>
      <c r="X149" s="155"/>
      <c r="Y149" s="146"/>
      <c r="Z149" s="146"/>
      <c r="AA149" s="146"/>
      <c r="AB149" s="146"/>
      <c r="AC149" s="146"/>
      <c r="AD149" s="146"/>
      <c r="AE149" s="146"/>
      <c r="AF149" s="146"/>
      <c r="AG149" s="146" t="s">
        <v>131</v>
      </c>
      <c r="AH149" s="146">
        <v>0</v>
      </c>
      <c r="AI149" s="146"/>
      <c r="AJ149" s="146"/>
      <c r="AK149" s="146"/>
      <c r="AL149" s="146"/>
      <c r="AM149" s="146"/>
      <c r="AN149" s="146"/>
      <c r="AO149" s="146"/>
      <c r="AP149" s="146"/>
      <c r="AQ149" s="146"/>
      <c r="AR149" s="146"/>
      <c r="AS149" s="146"/>
      <c r="AT149" s="146"/>
      <c r="AU149" s="146"/>
      <c r="AV149" s="146"/>
      <c r="AW149" s="146"/>
      <c r="AX149" s="146"/>
      <c r="AY149" s="146"/>
      <c r="AZ149" s="146"/>
      <c r="BA149" s="146"/>
      <c r="BB149" s="146"/>
      <c r="BC149" s="146"/>
      <c r="BD149" s="146"/>
      <c r="BE149" s="146"/>
      <c r="BF149" s="146"/>
      <c r="BG149" s="146"/>
      <c r="BH149" s="146"/>
    </row>
    <row r="150" spans="1:60" outlineLevel="1">
      <c r="A150" s="163">
        <v>74</v>
      </c>
      <c r="B150" s="164" t="s">
        <v>343</v>
      </c>
      <c r="C150" s="173" t="s">
        <v>344</v>
      </c>
      <c r="D150" s="165" t="s">
        <v>152</v>
      </c>
      <c r="E150" s="166">
        <v>0.5</v>
      </c>
      <c r="F150" s="167"/>
      <c r="G150" s="168">
        <f>ROUND(E150*F150,2)</f>
        <v>0</v>
      </c>
      <c r="H150" s="167"/>
      <c r="I150" s="168">
        <f>ROUND(E150*H150,2)</f>
        <v>0</v>
      </c>
      <c r="J150" s="167"/>
      <c r="K150" s="168">
        <f>ROUND(E150*J150,2)</f>
        <v>0</v>
      </c>
      <c r="L150" s="168">
        <v>21</v>
      </c>
      <c r="M150" s="168">
        <f>G150*(1+L150/100)</f>
        <v>0</v>
      </c>
      <c r="N150" s="168">
        <v>9.7400000000000004E-3</v>
      </c>
      <c r="O150" s="168">
        <f>ROUND(E150*N150,2)</f>
        <v>0</v>
      </c>
      <c r="P150" s="168">
        <v>0</v>
      </c>
      <c r="Q150" s="168">
        <f>ROUND(E150*P150,2)</f>
        <v>0</v>
      </c>
      <c r="R150" s="168"/>
      <c r="S150" s="168" t="s">
        <v>127</v>
      </c>
      <c r="T150" s="169" t="s">
        <v>127</v>
      </c>
      <c r="U150" s="155">
        <v>0.45982000000000001</v>
      </c>
      <c r="V150" s="155">
        <f>ROUND(E150*U150,2)</f>
        <v>0.23</v>
      </c>
      <c r="W150" s="155"/>
      <c r="X150" s="155" t="s">
        <v>128</v>
      </c>
      <c r="Y150" s="146"/>
      <c r="Z150" s="146"/>
      <c r="AA150" s="146"/>
      <c r="AB150" s="146"/>
      <c r="AC150" s="146"/>
      <c r="AD150" s="146"/>
      <c r="AE150" s="146"/>
      <c r="AF150" s="146"/>
      <c r="AG150" s="146" t="s">
        <v>140</v>
      </c>
      <c r="AH150" s="146"/>
      <c r="AI150" s="146"/>
      <c r="AJ150" s="146"/>
      <c r="AK150" s="146"/>
      <c r="AL150" s="146"/>
      <c r="AM150" s="146"/>
      <c r="AN150" s="146"/>
      <c r="AO150" s="146"/>
      <c r="AP150" s="146"/>
      <c r="AQ150" s="146"/>
      <c r="AR150" s="146"/>
      <c r="AS150" s="146"/>
      <c r="AT150" s="146"/>
      <c r="AU150" s="146"/>
      <c r="AV150" s="146"/>
      <c r="AW150" s="146"/>
      <c r="AX150" s="146"/>
      <c r="AY150" s="146"/>
      <c r="AZ150" s="146"/>
      <c r="BA150" s="146"/>
      <c r="BB150" s="146"/>
      <c r="BC150" s="146"/>
      <c r="BD150" s="146"/>
      <c r="BE150" s="146"/>
      <c r="BF150" s="146"/>
      <c r="BG150" s="146"/>
      <c r="BH150" s="146"/>
    </row>
    <row r="151" spans="1:60" outlineLevel="1">
      <c r="A151" s="153"/>
      <c r="B151" s="154"/>
      <c r="C151" s="174" t="s">
        <v>345</v>
      </c>
      <c r="D151" s="156"/>
      <c r="E151" s="157">
        <v>0.5</v>
      </c>
      <c r="F151" s="155"/>
      <c r="G151" s="155"/>
      <c r="H151" s="155"/>
      <c r="I151" s="155"/>
      <c r="J151" s="155"/>
      <c r="K151" s="155"/>
      <c r="L151" s="155"/>
      <c r="M151" s="155"/>
      <c r="N151" s="155"/>
      <c r="O151" s="155"/>
      <c r="P151" s="155"/>
      <c r="Q151" s="155"/>
      <c r="R151" s="155"/>
      <c r="S151" s="155"/>
      <c r="T151" s="155"/>
      <c r="U151" s="155"/>
      <c r="V151" s="155"/>
      <c r="W151" s="155"/>
      <c r="X151" s="155"/>
      <c r="Y151" s="146"/>
      <c r="Z151" s="146"/>
      <c r="AA151" s="146"/>
      <c r="AB151" s="146"/>
      <c r="AC151" s="146"/>
      <c r="AD151" s="146"/>
      <c r="AE151" s="146"/>
      <c r="AF151" s="146"/>
      <c r="AG151" s="146" t="s">
        <v>131</v>
      </c>
      <c r="AH151" s="146">
        <v>0</v>
      </c>
      <c r="AI151" s="146"/>
      <c r="AJ151" s="146"/>
      <c r="AK151" s="146"/>
      <c r="AL151" s="146"/>
      <c r="AM151" s="146"/>
      <c r="AN151" s="146"/>
      <c r="AO151" s="146"/>
      <c r="AP151" s="146"/>
      <c r="AQ151" s="146"/>
      <c r="AR151" s="146"/>
      <c r="AS151" s="146"/>
      <c r="AT151" s="146"/>
      <c r="AU151" s="146"/>
      <c r="AV151" s="146"/>
      <c r="AW151" s="146"/>
      <c r="AX151" s="146"/>
      <c r="AY151" s="146"/>
      <c r="AZ151" s="146"/>
      <c r="BA151" s="146"/>
      <c r="BB151" s="146"/>
      <c r="BC151" s="146"/>
      <c r="BD151" s="146"/>
      <c r="BE151" s="146"/>
      <c r="BF151" s="146"/>
      <c r="BG151" s="146"/>
      <c r="BH151" s="146"/>
    </row>
    <row r="152" spans="1:60" outlineLevel="1">
      <c r="A152" s="163">
        <v>75</v>
      </c>
      <c r="B152" s="164" t="s">
        <v>346</v>
      </c>
      <c r="C152" s="173" t="s">
        <v>347</v>
      </c>
      <c r="D152" s="165" t="s">
        <v>152</v>
      </c>
      <c r="E152" s="166">
        <v>1</v>
      </c>
      <c r="F152" s="167"/>
      <c r="G152" s="168">
        <f>ROUND(E152*F152,2)</f>
        <v>0</v>
      </c>
      <c r="H152" s="167"/>
      <c r="I152" s="168">
        <f>ROUND(E152*H152,2)</f>
        <v>0</v>
      </c>
      <c r="J152" s="167"/>
      <c r="K152" s="168">
        <f>ROUND(E152*J152,2)</f>
        <v>0</v>
      </c>
      <c r="L152" s="168">
        <v>21</v>
      </c>
      <c r="M152" s="168">
        <f>G152*(1+L152/100)</f>
        <v>0</v>
      </c>
      <c r="N152" s="168">
        <v>0</v>
      </c>
      <c r="O152" s="168">
        <f>ROUND(E152*N152,2)</f>
        <v>0</v>
      </c>
      <c r="P152" s="168">
        <v>4.8700000000000002E-3</v>
      </c>
      <c r="Q152" s="168">
        <f>ROUND(E152*P152,2)</f>
        <v>0</v>
      </c>
      <c r="R152" s="168"/>
      <c r="S152" s="168" t="s">
        <v>127</v>
      </c>
      <c r="T152" s="169" t="s">
        <v>127</v>
      </c>
      <c r="U152" s="155">
        <v>4.1000000000000002E-2</v>
      </c>
      <c r="V152" s="155">
        <f>ROUND(E152*U152,2)</f>
        <v>0.04</v>
      </c>
      <c r="W152" s="155"/>
      <c r="X152" s="155" t="s">
        <v>128</v>
      </c>
      <c r="Y152" s="146"/>
      <c r="Z152" s="146"/>
      <c r="AA152" s="146"/>
      <c r="AB152" s="146"/>
      <c r="AC152" s="146"/>
      <c r="AD152" s="146"/>
      <c r="AE152" s="146"/>
      <c r="AF152" s="146"/>
      <c r="AG152" s="146" t="s">
        <v>140</v>
      </c>
      <c r="AH152" s="146"/>
      <c r="AI152" s="146"/>
      <c r="AJ152" s="146"/>
      <c r="AK152" s="146"/>
      <c r="AL152" s="146"/>
      <c r="AM152" s="146"/>
      <c r="AN152" s="146"/>
      <c r="AO152" s="146"/>
      <c r="AP152" s="146"/>
      <c r="AQ152" s="146"/>
      <c r="AR152" s="146"/>
      <c r="AS152" s="146"/>
      <c r="AT152" s="146"/>
      <c r="AU152" s="146"/>
      <c r="AV152" s="146"/>
      <c r="AW152" s="146"/>
      <c r="AX152" s="146"/>
      <c r="AY152" s="146"/>
      <c r="AZ152" s="146"/>
      <c r="BA152" s="146"/>
      <c r="BB152" s="146"/>
      <c r="BC152" s="146"/>
      <c r="BD152" s="146"/>
      <c r="BE152" s="146"/>
      <c r="BF152" s="146"/>
      <c r="BG152" s="146"/>
      <c r="BH152" s="146"/>
    </row>
    <row r="153" spans="1:60" outlineLevel="1">
      <c r="A153" s="153"/>
      <c r="B153" s="154"/>
      <c r="C153" s="174" t="s">
        <v>333</v>
      </c>
      <c r="D153" s="156"/>
      <c r="E153" s="157">
        <v>1</v>
      </c>
      <c r="F153" s="155"/>
      <c r="G153" s="155"/>
      <c r="H153" s="155"/>
      <c r="I153" s="155"/>
      <c r="J153" s="155"/>
      <c r="K153" s="155"/>
      <c r="L153" s="155"/>
      <c r="M153" s="155"/>
      <c r="N153" s="155"/>
      <c r="O153" s="155"/>
      <c r="P153" s="155"/>
      <c r="Q153" s="155"/>
      <c r="R153" s="155"/>
      <c r="S153" s="155"/>
      <c r="T153" s="155"/>
      <c r="U153" s="155"/>
      <c r="V153" s="155"/>
      <c r="W153" s="155"/>
      <c r="X153" s="155"/>
      <c r="Y153" s="146"/>
      <c r="Z153" s="146"/>
      <c r="AA153" s="146"/>
      <c r="AB153" s="146"/>
      <c r="AC153" s="146"/>
      <c r="AD153" s="146"/>
      <c r="AE153" s="146"/>
      <c r="AF153" s="146"/>
      <c r="AG153" s="146" t="s">
        <v>131</v>
      </c>
      <c r="AH153" s="146">
        <v>0</v>
      </c>
      <c r="AI153" s="146"/>
      <c r="AJ153" s="146"/>
      <c r="AK153" s="146"/>
      <c r="AL153" s="146"/>
      <c r="AM153" s="146"/>
      <c r="AN153" s="146"/>
      <c r="AO153" s="146"/>
      <c r="AP153" s="146"/>
      <c r="AQ153" s="146"/>
      <c r="AR153" s="146"/>
      <c r="AS153" s="146"/>
      <c r="AT153" s="146"/>
      <c r="AU153" s="146"/>
      <c r="AV153" s="146"/>
      <c r="AW153" s="146"/>
      <c r="AX153" s="146"/>
      <c r="AY153" s="146"/>
      <c r="AZ153" s="146"/>
      <c r="BA153" s="146"/>
      <c r="BB153" s="146"/>
      <c r="BC153" s="146"/>
      <c r="BD153" s="146"/>
      <c r="BE153" s="146"/>
      <c r="BF153" s="146"/>
      <c r="BG153" s="146"/>
      <c r="BH153" s="146"/>
    </row>
    <row r="154" spans="1:60" outlineLevel="1">
      <c r="A154" s="163">
        <v>76</v>
      </c>
      <c r="B154" s="164" t="s">
        <v>348</v>
      </c>
      <c r="C154" s="173" t="s">
        <v>349</v>
      </c>
      <c r="D154" s="165" t="s">
        <v>231</v>
      </c>
      <c r="E154" s="166">
        <v>2</v>
      </c>
      <c r="F154" s="167"/>
      <c r="G154" s="168">
        <f>ROUND(E154*F154,2)</f>
        <v>0</v>
      </c>
      <c r="H154" s="167"/>
      <c r="I154" s="168">
        <f>ROUND(E154*H154,2)</f>
        <v>0</v>
      </c>
      <c r="J154" s="167"/>
      <c r="K154" s="168">
        <f>ROUND(E154*J154,2)</f>
        <v>0</v>
      </c>
      <c r="L154" s="168">
        <v>21</v>
      </c>
      <c r="M154" s="168">
        <f>G154*(1+L154/100)</f>
        <v>0</v>
      </c>
      <c r="N154" s="168">
        <v>1.6000000000000001E-4</v>
      </c>
      <c r="O154" s="168">
        <f>ROUND(E154*N154,2)</f>
        <v>0</v>
      </c>
      <c r="P154" s="168">
        <v>0</v>
      </c>
      <c r="Q154" s="168">
        <f>ROUND(E154*P154,2)</f>
        <v>0</v>
      </c>
      <c r="R154" s="168"/>
      <c r="S154" s="168" t="s">
        <v>127</v>
      </c>
      <c r="T154" s="169" t="s">
        <v>127</v>
      </c>
      <c r="U154" s="155">
        <v>1.23</v>
      </c>
      <c r="V154" s="155">
        <f>ROUND(E154*U154,2)</f>
        <v>2.46</v>
      </c>
      <c r="W154" s="155"/>
      <c r="X154" s="155" t="s">
        <v>128</v>
      </c>
      <c r="Y154" s="146"/>
      <c r="Z154" s="146"/>
      <c r="AA154" s="146"/>
      <c r="AB154" s="146"/>
      <c r="AC154" s="146"/>
      <c r="AD154" s="146"/>
      <c r="AE154" s="146"/>
      <c r="AF154" s="146"/>
      <c r="AG154" s="146" t="s">
        <v>140</v>
      </c>
      <c r="AH154" s="146"/>
      <c r="AI154" s="146"/>
      <c r="AJ154" s="146"/>
      <c r="AK154" s="146"/>
      <c r="AL154" s="146"/>
      <c r="AM154" s="146"/>
      <c r="AN154" s="146"/>
      <c r="AO154" s="146"/>
      <c r="AP154" s="146"/>
      <c r="AQ154" s="146"/>
      <c r="AR154" s="146"/>
      <c r="AS154" s="146"/>
      <c r="AT154" s="146"/>
      <c r="AU154" s="146"/>
      <c r="AV154" s="146"/>
      <c r="AW154" s="146"/>
      <c r="AX154" s="146"/>
      <c r="AY154" s="146"/>
      <c r="AZ154" s="146"/>
      <c r="BA154" s="146"/>
      <c r="BB154" s="146"/>
      <c r="BC154" s="146"/>
      <c r="BD154" s="146"/>
      <c r="BE154" s="146"/>
      <c r="BF154" s="146"/>
      <c r="BG154" s="146"/>
      <c r="BH154" s="146"/>
    </row>
    <row r="155" spans="1:60" outlineLevel="1">
      <c r="A155" s="163">
        <v>77</v>
      </c>
      <c r="B155" s="164" t="s">
        <v>350</v>
      </c>
      <c r="C155" s="173" t="s">
        <v>351</v>
      </c>
      <c r="D155" s="165" t="s">
        <v>208</v>
      </c>
      <c r="E155" s="166">
        <v>0.66</v>
      </c>
      <c r="F155" s="167"/>
      <c r="G155" s="168">
        <f>ROUND(E155*F155,2)</f>
        <v>0</v>
      </c>
      <c r="H155" s="167"/>
      <c r="I155" s="168">
        <f>ROUND(E155*H155,2)</f>
        <v>0</v>
      </c>
      <c r="J155" s="167"/>
      <c r="K155" s="168">
        <f>ROUND(E155*J155,2)</f>
        <v>0</v>
      </c>
      <c r="L155" s="168">
        <v>21</v>
      </c>
      <c r="M155" s="168">
        <f>G155*(1+L155/100)</f>
        <v>0</v>
      </c>
      <c r="N155" s="168">
        <v>1E-3</v>
      </c>
      <c r="O155" s="168">
        <f>ROUND(E155*N155,2)</f>
        <v>0</v>
      </c>
      <c r="P155" s="168">
        <v>0</v>
      </c>
      <c r="Q155" s="168">
        <f>ROUND(E155*P155,2)</f>
        <v>0</v>
      </c>
      <c r="R155" s="168"/>
      <c r="S155" s="168" t="s">
        <v>179</v>
      </c>
      <c r="T155" s="169" t="s">
        <v>180</v>
      </c>
      <c r="U155" s="155">
        <v>0</v>
      </c>
      <c r="V155" s="155">
        <f>ROUND(E155*U155,2)</f>
        <v>0</v>
      </c>
      <c r="W155" s="155"/>
      <c r="X155" s="155" t="s">
        <v>209</v>
      </c>
      <c r="Y155" s="146"/>
      <c r="Z155" s="146"/>
      <c r="AA155" s="146"/>
      <c r="AB155" s="146"/>
      <c r="AC155" s="146"/>
      <c r="AD155" s="146"/>
      <c r="AE155" s="146"/>
      <c r="AF155" s="146"/>
      <c r="AG155" s="146" t="s">
        <v>227</v>
      </c>
      <c r="AH155" s="146"/>
      <c r="AI155" s="146"/>
      <c r="AJ155" s="146"/>
      <c r="AK155" s="146"/>
      <c r="AL155" s="146"/>
      <c r="AM155" s="146"/>
      <c r="AN155" s="146"/>
      <c r="AO155" s="146"/>
      <c r="AP155" s="146"/>
      <c r="AQ155" s="146"/>
      <c r="AR155" s="146"/>
      <c r="AS155" s="146"/>
      <c r="AT155" s="146"/>
      <c r="AU155" s="146"/>
      <c r="AV155" s="146"/>
      <c r="AW155" s="146"/>
      <c r="AX155" s="146"/>
      <c r="AY155" s="146"/>
      <c r="AZ155" s="146"/>
      <c r="BA155" s="146"/>
      <c r="BB155" s="146"/>
      <c r="BC155" s="146"/>
      <c r="BD155" s="146"/>
      <c r="BE155" s="146"/>
      <c r="BF155" s="146"/>
      <c r="BG155" s="146"/>
      <c r="BH155" s="146"/>
    </row>
    <row r="156" spans="1:60" outlineLevel="1">
      <c r="A156" s="153"/>
      <c r="B156" s="154"/>
      <c r="C156" s="174" t="s">
        <v>352</v>
      </c>
      <c r="D156" s="156"/>
      <c r="E156" s="157">
        <v>0.66</v>
      </c>
      <c r="F156" s="155"/>
      <c r="G156" s="155"/>
      <c r="H156" s="155"/>
      <c r="I156" s="155"/>
      <c r="J156" s="155"/>
      <c r="K156" s="155"/>
      <c r="L156" s="155"/>
      <c r="M156" s="155"/>
      <c r="N156" s="155"/>
      <c r="O156" s="155"/>
      <c r="P156" s="155"/>
      <c r="Q156" s="155"/>
      <c r="R156" s="155"/>
      <c r="S156" s="155"/>
      <c r="T156" s="155"/>
      <c r="U156" s="155"/>
      <c r="V156" s="155"/>
      <c r="W156" s="155"/>
      <c r="X156" s="155"/>
      <c r="Y156" s="146"/>
      <c r="Z156" s="146"/>
      <c r="AA156" s="146"/>
      <c r="AB156" s="146"/>
      <c r="AC156" s="146"/>
      <c r="AD156" s="146"/>
      <c r="AE156" s="146"/>
      <c r="AF156" s="146"/>
      <c r="AG156" s="146" t="s">
        <v>131</v>
      </c>
      <c r="AH156" s="146">
        <v>0</v>
      </c>
      <c r="AI156" s="146"/>
      <c r="AJ156" s="146"/>
      <c r="AK156" s="146"/>
      <c r="AL156" s="146"/>
      <c r="AM156" s="146"/>
      <c r="AN156" s="146"/>
      <c r="AO156" s="146"/>
      <c r="AP156" s="146"/>
      <c r="AQ156" s="146"/>
      <c r="AR156" s="146"/>
      <c r="AS156" s="146"/>
      <c r="AT156" s="146"/>
      <c r="AU156" s="146"/>
      <c r="AV156" s="146"/>
      <c r="AW156" s="146"/>
      <c r="AX156" s="146"/>
      <c r="AY156" s="146"/>
      <c r="AZ156" s="146"/>
      <c r="BA156" s="146"/>
      <c r="BB156" s="146"/>
      <c r="BC156" s="146"/>
      <c r="BD156" s="146"/>
      <c r="BE156" s="146"/>
      <c r="BF156" s="146"/>
      <c r="BG156" s="146"/>
      <c r="BH156" s="146"/>
    </row>
    <row r="157" spans="1:60" outlineLevel="1">
      <c r="A157" s="163">
        <v>78</v>
      </c>
      <c r="B157" s="164" t="s">
        <v>353</v>
      </c>
      <c r="C157" s="173" t="s">
        <v>354</v>
      </c>
      <c r="D157" s="165" t="s">
        <v>0</v>
      </c>
      <c r="E157" s="166">
        <v>17.996300000000002</v>
      </c>
      <c r="F157" s="167"/>
      <c r="G157" s="168">
        <f>ROUND(E157*F157,2)</f>
        <v>0</v>
      </c>
      <c r="H157" s="167"/>
      <c r="I157" s="168">
        <f>ROUND(E157*H157,2)</f>
        <v>0</v>
      </c>
      <c r="J157" s="167"/>
      <c r="K157" s="168">
        <f>ROUND(E157*J157,2)</f>
        <v>0</v>
      </c>
      <c r="L157" s="168">
        <v>21</v>
      </c>
      <c r="M157" s="168">
        <f>G157*(1+L157/100)</f>
        <v>0</v>
      </c>
      <c r="N157" s="168">
        <v>0</v>
      </c>
      <c r="O157" s="168">
        <f>ROUND(E157*N157,2)</f>
        <v>0</v>
      </c>
      <c r="P157" s="168">
        <v>0</v>
      </c>
      <c r="Q157" s="168">
        <f>ROUND(E157*P157,2)</f>
        <v>0</v>
      </c>
      <c r="R157" s="168"/>
      <c r="S157" s="168" t="s">
        <v>127</v>
      </c>
      <c r="T157" s="169" t="s">
        <v>127</v>
      </c>
      <c r="U157" s="155">
        <v>0</v>
      </c>
      <c r="V157" s="155">
        <f>ROUND(E157*U157,2)</f>
        <v>0</v>
      </c>
      <c r="W157" s="155"/>
      <c r="X157" s="155" t="s">
        <v>128</v>
      </c>
      <c r="Y157" s="146"/>
      <c r="Z157" s="146"/>
      <c r="AA157" s="146"/>
      <c r="AB157" s="146"/>
      <c r="AC157" s="146"/>
      <c r="AD157" s="146"/>
      <c r="AE157" s="146"/>
      <c r="AF157" s="146"/>
      <c r="AG157" s="146" t="s">
        <v>355</v>
      </c>
      <c r="AH157" s="146"/>
      <c r="AI157" s="146"/>
      <c r="AJ157" s="146"/>
      <c r="AK157" s="146"/>
      <c r="AL157" s="146"/>
      <c r="AM157" s="146"/>
      <c r="AN157" s="146"/>
      <c r="AO157" s="146"/>
      <c r="AP157" s="146"/>
      <c r="AQ157" s="146"/>
      <c r="AR157" s="146"/>
      <c r="AS157" s="146"/>
      <c r="AT157" s="146"/>
      <c r="AU157" s="146"/>
      <c r="AV157" s="146"/>
      <c r="AW157" s="146"/>
      <c r="AX157" s="146"/>
      <c r="AY157" s="146"/>
      <c r="AZ157" s="146"/>
      <c r="BA157" s="146"/>
      <c r="BB157" s="146"/>
      <c r="BC157" s="146"/>
      <c r="BD157" s="146"/>
      <c r="BE157" s="146"/>
      <c r="BF157" s="146"/>
      <c r="BG157" s="146"/>
      <c r="BH157" s="146"/>
    </row>
    <row r="158" spans="1:60">
      <c r="A158" s="149" t="s">
        <v>122</v>
      </c>
      <c r="B158" s="150" t="s">
        <v>79</v>
      </c>
      <c r="C158" s="172" t="s">
        <v>80</v>
      </c>
      <c r="D158" s="159"/>
      <c r="E158" s="160"/>
      <c r="F158" s="161"/>
      <c r="G158" s="161">
        <f>SUMIF(AG159:AG187,"&lt;&gt;NOR",G159:G187)</f>
        <v>0</v>
      </c>
      <c r="H158" s="161"/>
      <c r="I158" s="161">
        <f>SUM(I159:I187)</f>
        <v>0</v>
      </c>
      <c r="J158" s="161"/>
      <c r="K158" s="161">
        <f>SUM(K159:K187)</f>
        <v>0</v>
      </c>
      <c r="L158" s="161"/>
      <c r="M158" s="161">
        <f>SUM(M159:M187)</f>
        <v>0</v>
      </c>
      <c r="N158" s="161"/>
      <c r="O158" s="161">
        <f>SUM(O159:O187)</f>
        <v>0.16</v>
      </c>
      <c r="P158" s="161"/>
      <c r="Q158" s="161">
        <f>SUM(Q159:Q187)</f>
        <v>0.01</v>
      </c>
      <c r="R158" s="161"/>
      <c r="S158" s="161"/>
      <c r="T158" s="162"/>
      <c r="U158" s="158"/>
      <c r="V158" s="158">
        <f>SUM(V159:V187)</f>
        <v>20.23</v>
      </c>
      <c r="W158" s="158"/>
      <c r="X158" s="158"/>
      <c r="AG158" t="s">
        <v>123</v>
      </c>
    </row>
    <row r="159" spans="1:60" outlineLevel="1">
      <c r="A159" s="163">
        <v>79</v>
      </c>
      <c r="B159" s="164" t="s">
        <v>356</v>
      </c>
      <c r="C159" s="173" t="s">
        <v>357</v>
      </c>
      <c r="D159" s="165" t="s">
        <v>231</v>
      </c>
      <c r="E159" s="166">
        <v>1</v>
      </c>
      <c r="F159" s="167"/>
      <c r="G159" s="168">
        <f>ROUND(E159*F159,2)</f>
        <v>0</v>
      </c>
      <c r="H159" s="167"/>
      <c r="I159" s="168">
        <f>ROUND(E159*H159,2)</f>
        <v>0</v>
      </c>
      <c r="J159" s="167"/>
      <c r="K159" s="168">
        <f>ROUND(E159*J159,2)</f>
        <v>0</v>
      </c>
      <c r="L159" s="168">
        <v>21</v>
      </c>
      <c r="M159" s="168">
        <f>G159*(1+L159/100)</f>
        <v>0</v>
      </c>
      <c r="N159" s="168">
        <v>1.3500000000000001E-3</v>
      </c>
      <c r="O159" s="168">
        <f>ROUND(E159*N159,2)</f>
        <v>0</v>
      </c>
      <c r="P159" s="168">
        <v>0</v>
      </c>
      <c r="Q159" s="168">
        <f>ROUND(E159*P159,2)</f>
        <v>0</v>
      </c>
      <c r="R159" s="168"/>
      <c r="S159" s="168" t="s">
        <v>179</v>
      </c>
      <c r="T159" s="169" t="s">
        <v>180</v>
      </c>
      <c r="U159" s="155">
        <v>0.754</v>
      </c>
      <c r="V159" s="155">
        <f>ROUND(E159*U159,2)</f>
        <v>0.75</v>
      </c>
      <c r="W159" s="155"/>
      <c r="X159" s="155" t="s">
        <v>128</v>
      </c>
      <c r="Y159" s="146"/>
      <c r="Z159" s="146"/>
      <c r="AA159" s="146"/>
      <c r="AB159" s="146"/>
      <c r="AC159" s="146"/>
      <c r="AD159" s="146"/>
      <c r="AE159" s="146"/>
      <c r="AF159" s="146"/>
      <c r="AG159" s="146" t="s">
        <v>140</v>
      </c>
      <c r="AH159" s="146"/>
      <c r="AI159" s="146"/>
      <c r="AJ159" s="146"/>
      <c r="AK159" s="146"/>
      <c r="AL159" s="146"/>
      <c r="AM159" s="146"/>
      <c r="AN159" s="146"/>
      <c r="AO159" s="146"/>
      <c r="AP159" s="146"/>
      <c r="AQ159" s="146"/>
      <c r="AR159" s="146"/>
      <c r="AS159" s="146"/>
      <c r="AT159" s="146"/>
      <c r="AU159" s="146"/>
      <c r="AV159" s="146"/>
      <c r="AW159" s="146"/>
      <c r="AX159" s="146"/>
      <c r="AY159" s="146"/>
      <c r="AZ159" s="146"/>
      <c r="BA159" s="146"/>
      <c r="BB159" s="146"/>
      <c r="BC159" s="146"/>
      <c r="BD159" s="146"/>
      <c r="BE159" s="146"/>
      <c r="BF159" s="146"/>
      <c r="BG159" s="146"/>
      <c r="BH159" s="146"/>
    </row>
    <row r="160" spans="1:60" outlineLevel="1">
      <c r="A160" s="163">
        <v>80</v>
      </c>
      <c r="B160" s="164" t="s">
        <v>358</v>
      </c>
      <c r="C160" s="173" t="s">
        <v>359</v>
      </c>
      <c r="D160" s="165" t="s">
        <v>231</v>
      </c>
      <c r="E160" s="166">
        <v>2</v>
      </c>
      <c r="F160" s="167"/>
      <c r="G160" s="168">
        <f>ROUND(E160*F160,2)</f>
        <v>0</v>
      </c>
      <c r="H160" s="167"/>
      <c r="I160" s="168">
        <f>ROUND(E160*H160,2)</f>
        <v>0</v>
      </c>
      <c r="J160" s="167"/>
      <c r="K160" s="168">
        <f>ROUND(E160*J160,2)</f>
        <v>0</v>
      </c>
      <c r="L160" s="168">
        <v>21</v>
      </c>
      <c r="M160" s="168">
        <f>G160*(1+L160/100)</f>
        <v>0</v>
      </c>
      <c r="N160" s="168">
        <v>2.1800000000000001E-3</v>
      </c>
      <c r="O160" s="168">
        <f>ROUND(E160*N160,2)</f>
        <v>0</v>
      </c>
      <c r="P160" s="168">
        <v>0</v>
      </c>
      <c r="Q160" s="168">
        <f>ROUND(E160*P160,2)</f>
        <v>0</v>
      </c>
      <c r="R160" s="168"/>
      <c r="S160" s="168" t="s">
        <v>179</v>
      </c>
      <c r="T160" s="169" t="s">
        <v>180</v>
      </c>
      <c r="U160" s="155">
        <v>1.157</v>
      </c>
      <c r="V160" s="155">
        <f>ROUND(E160*U160,2)</f>
        <v>2.31</v>
      </c>
      <c r="W160" s="155"/>
      <c r="X160" s="155" t="s">
        <v>128</v>
      </c>
      <c r="Y160" s="146"/>
      <c r="Z160" s="146"/>
      <c r="AA160" s="146"/>
      <c r="AB160" s="146"/>
      <c r="AC160" s="146"/>
      <c r="AD160" s="146"/>
      <c r="AE160" s="146"/>
      <c r="AF160" s="146"/>
      <c r="AG160" s="146" t="s">
        <v>140</v>
      </c>
      <c r="AH160" s="146"/>
      <c r="AI160" s="146"/>
      <c r="AJ160" s="146"/>
      <c r="AK160" s="146"/>
      <c r="AL160" s="146"/>
      <c r="AM160" s="146"/>
      <c r="AN160" s="146"/>
      <c r="AO160" s="146"/>
      <c r="AP160" s="146"/>
      <c r="AQ160" s="146"/>
      <c r="AR160" s="146"/>
      <c r="AS160" s="146"/>
      <c r="AT160" s="146"/>
      <c r="AU160" s="146"/>
      <c r="AV160" s="146"/>
      <c r="AW160" s="146"/>
      <c r="AX160" s="146"/>
      <c r="AY160" s="146"/>
      <c r="AZ160" s="146"/>
      <c r="BA160" s="146"/>
      <c r="BB160" s="146"/>
      <c r="BC160" s="146"/>
      <c r="BD160" s="146"/>
      <c r="BE160" s="146"/>
      <c r="BF160" s="146"/>
      <c r="BG160" s="146"/>
      <c r="BH160" s="146"/>
    </row>
    <row r="161" spans="1:60" outlineLevel="1">
      <c r="A161" s="163">
        <v>81</v>
      </c>
      <c r="B161" s="164" t="s">
        <v>360</v>
      </c>
      <c r="C161" s="173" t="s">
        <v>361</v>
      </c>
      <c r="D161" s="165" t="s">
        <v>238</v>
      </c>
      <c r="E161" s="166">
        <v>1.5</v>
      </c>
      <c r="F161" s="167"/>
      <c r="G161" s="168">
        <f>ROUND(E161*F161,2)</f>
        <v>0</v>
      </c>
      <c r="H161" s="167"/>
      <c r="I161" s="168">
        <f>ROUND(E161*H161,2)</f>
        <v>0</v>
      </c>
      <c r="J161" s="167"/>
      <c r="K161" s="168">
        <f>ROUND(E161*J161,2)</f>
        <v>0</v>
      </c>
      <c r="L161" s="168">
        <v>21</v>
      </c>
      <c r="M161" s="168">
        <f>G161*(1+L161/100)</f>
        <v>0</v>
      </c>
      <c r="N161" s="168">
        <v>5.9000000000000003E-4</v>
      </c>
      <c r="O161" s="168">
        <f>ROUND(E161*N161,2)</f>
        <v>0</v>
      </c>
      <c r="P161" s="168">
        <v>0</v>
      </c>
      <c r="Q161" s="168">
        <f>ROUND(E161*P161,2)</f>
        <v>0</v>
      </c>
      <c r="R161" s="168"/>
      <c r="S161" s="168" t="s">
        <v>179</v>
      </c>
      <c r="T161" s="169" t="s">
        <v>180</v>
      </c>
      <c r="U161" s="155">
        <v>0.755</v>
      </c>
      <c r="V161" s="155">
        <f>ROUND(E161*U161,2)</f>
        <v>1.1299999999999999</v>
      </c>
      <c r="W161" s="155"/>
      <c r="X161" s="155" t="s">
        <v>128</v>
      </c>
      <c r="Y161" s="146"/>
      <c r="Z161" s="146"/>
      <c r="AA161" s="146"/>
      <c r="AB161" s="146"/>
      <c r="AC161" s="146"/>
      <c r="AD161" s="146"/>
      <c r="AE161" s="146"/>
      <c r="AF161" s="146"/>
      <c r="AG161" s="146" t="s">
        <v>140</v>
      </c>
      <c r="AH161" s="146"/>
      <c r="AI161" s="146"/>
      <c r="AJ161" s="146"/>
      <c r="AK161" s="146"/>
      <c r="AL161" s="146"/>
      <c r="AM161" s="146"/>
      <c r="AN161" s="146"/>
      <c r="AO161" s="146"/>
      <c r="AP161" s="146"/>
      <c r="AQ161" s="146"/>
      <c r="AR161" s="146"/>
      <c r="AS161" s="146"/>
      <c r="AT161" s="146"/>
      <c r="AU161" s="146"/>
      <c r="AV161" s="146"/>
      <c r="AW161" s="146"/>
      <c r="AX161" s="146"/>
      <c r="AY161" s="146"/>
      <c r="AZ161" s="146"/>
      <c r="BA161" s="146"/>
      <c r="BB161" s="146"/>
      <c r="BC161" s="146"/>
      <c r="BD161" s="146"/>
      <c r="BE161" s="146"/>
      <c r="BF161" s="146"/>
      <c r="BG161" s="146"/>
      <c r="BH161" s="146"/>
    </row>
    <row r="162" spans="1:60" outlineLevel="1">
      <c r="A162" s="153"/>
      <c r="B162" s="154"/>
      <c r="C162" s="235" t="s">
        <v>362</v>
      </c>
      <c r="D162" s="236"/>
      <c r="E162" s="236"/>
      <c r="F162" s="236"/>
      <c r="G162" s="236"/>
      <c r="H162" s="155"/>
      <c r="I162" s="155"/>
      <c r="J162" s="155"/>
      <c r="K162" s="155"/>
      <c r="L162" s="155"/>
      <c r="M162" s="155"/>
      <c r="N162" s="155"/>
      <c r="O162" s="155"/>
      <c r="P162" s="155"/>
      <c r="Q162" s="155"/>
      <c r="R162" s="155"/>
      <c r="S162" s="155"/>
      <c r="T162" s="155"/>
      <c r="U162" s="155"/>
      <c r="V162" s="155"/>
      <c r="W162" s="155"/>
      <c r="X162" s="155"/>
      <c r="Y162" s="146"/>
      <c r="Z162" s="146"/>
      <c r="AA162" s="146"/>
      <c r="AB162" s="146"/>
      <c r="AC162" s="146"/>
      <c r="AD162" s="146"/>
      <c r="AE162" s="146"/>
      <c r="AF162" s="146"/>
      <c r="AG162" s="146" t="s">
        <v>176</v>
      </c>
      <c r="AH162" s="146"/>
      <c r="AI162" s="146"/>
      <c r="AJ162" s="146"/>
      <c r="AK162" s="146"/>
      <c r="AL162" s="146"/>
      <c r="AM162" s="146"/>
      <c r="AN162" s="146"/>
      <c r="AO162" s="146"/>
      <c r="AP162" s="146"/>
      <c r="AQ162" s="146"/>
      <c r="AR162" s="146"/>
      <c r="AS162" s="146"/>
      <c r="AT162" s="146"/>
      <c r="AU162" s="146"/>
      <c r="AV162" s="146"/>
      <c r="AW162" s="146"/>
      <c r="AX162" s="146"/>
      <c r="AY162" s="146"/>
      <c r="AZ162" s="146"/>
      <c r="BA162" s="146"/>
      <c r="BB162" s="146"/>
      <c r="BC162" s="146"/>
      <c r="BD162" s="146"/>
      <c r="BE162" s="146"/>
      <c r="BF162" s="146"/>
      <c r="BG162" s="146"/>
      <c r="BH162" s="146"/>
    </row>
    <row r="163" spans="1:60" outlineLevel="1">
      <c r="A163" s="153"/>
      <c r="B163" s="154"/>
      <c r="C163" s="233" t="s">
        <v>363</v>
      </c>
      <c r="D163" s="234"/>
      <c r="E163" s="234"/>
      <c r="F163" s="234"/>
      <c r="G163" s="234"/>
      <c r="H163" s="155"/>
      <c r="I163" s="155"/>
      <c r="J163" s="155"/>
      <c r="K163" s="155"/>
      <c r="L163" s="155"/>
      <c r="M163" s="155"/>
      <c r="N163" s="155"/>
      <c r="O163" s="155"/>
      <c r="P163" s="155"/>
      <c r="Q163" s="155"/>
      <c r="R163" s="155"/>
      <c r="S163" s="155"/>
      <c r="T163" s="155"/>
      <c r="U163" s="155"/>
      <c r="V163" s="155"/>
      <c r="W163" s="155"/>
      <c r="X163" s="155"/>
      <c r="Y163" s="146"/>
      <c r="Z163" s="146"/>
      <c r="AA163" s="146"/>
      <c r="AB163" s="146"/>
      <c r="AC163" s="146"/>
      <c r="AD163" s="146"/>
      <c r="AE163" s="146"/>
      <c r="AF163" s="146"/>
      <c r="AG163" s="146" t="s">
        <v>176</v>
      </c>
      <c r="AH163" s="146"/>
      <c r="AI163" s="146"/>
      <c r="AJ163" s="146"/>
      <c r="AK163" s="146"/>
      <c r="AL163" s="146"/>
      <c r="AM163" s="146"/>
      <c r="AN163" s="146"/>
      <c r="AO163" s="146"/>
      <c r="AP163" s="146"/>
      <c r="AQ163" s="146"/>
      <c r="AR163" s="146"/>
      <c r="AS163" s="146"/>
      <c r="AT163" s="146"/>
      <c r="AU163" s="146"/>
      <c r="AV163" s="146"/>
      <c r="AW163" s="146"/>
      <c r="AX163" s="146"/>
      <c r="AY163" s="146"/>
      <c r="AZ163" s="146"/>
      <c r="BA163" s="146"/>
      <c r="BB163" s="146"/>
      <c r="BC163" s="146"/>
      <c r="BD163" s="146"/>
      <c r="BE163" s="146"/>
      <c r="BF163" s="146"/>
      <c r="BG163" s="146"/>
      <c r="BH163" s="146"/>
    </row>
    <row r="164" spans="1:60" outlineLevel="1">
      <c r="A164" s="163">
        <v>82</v>
      </c>
      <c r="B164" s="164" t="s">
        <v>364</v>
      </c>
      <c r="C164" s="173" t="s">
        <v>365</v>
      </c>
      <c r="D164" s="165" t="s">
        <v>238</v>
      </c>
      <c r="E164" s="166">
        <v>3</v>
      </c>
      <c r="F164" s="167"/>
      <c r="G164" s="168">
        <f>ROUND(E164*F164,2)</f>
        <v>0</v>
      </c>
      <c r="H164" s="167"/>
      <c r="I164" s="168">
        <f>ROUND(E164*H164,2)</f>
        <v>0</v>
      </c>
      <c r="J164" s="167"/>
      <c r="K164" s="168">
        <f>ROUND(E164*J164,2)</f>
        <v>0</v>
      </c>
      <c r="L164" s="168">
        <v>21</v>
      </c>
      <c r="M164" s="168">
        <f>G164*(1+L164/100)</f>
        <v>0</v>
      </c>
      <c r="N164" s="168">
        <v>1.5100000000000001E-3</v>
      </c>
      <c r="O164" s="168">
        <f>ROUND(E164*N164,2)</f>
        <v>0</v>
      </c>
      <c r="P164" s="168">
        <v>0</v>
      </c>
      <c r="Q164" s="168">
        <f>ROUND(E164*P164,2)</f>
        <v>0</v>
      </c>
      <c r="R164" s="168"/>
      <c r="S164" s="168" t="s">
        <v>179</v>
      </c>
      <c r="T164" s="169" t="s">
        <v>180</v>
      </c>
      <c r="U164" s="155">
        <v>0.89900000000000002</v>
      </c>
      <c r="V164" s="155">
        <f>ROUND(E164*U164,2)</f>
        <v>2.7</v>
      </c>
      <c r="W164" s="155"/>
      <c r="X164" s="155" t="s">
        <v>128</v>
      </c>
      <c r="Y164" s="146"/>
      <c r="Z164" s="146"/>
      <c r="AA164" s="146"/>
      <c r="AB164" s="146"/>
      <c r="AC164" s="146"/>
      <c r="AD164" s="146"/>
      <c r="AE164" s="146"/>
      <c r="AF164" s="146"/>
      <c r="AG164" s="146" t="s">
        <v>140</v>
      </c>
      <c r="AH164" s="146"/>
      <c r="AI164" s="146"/>
      <c r="AJ164" s="146"/>
      <c r="AK164" s="146"/>
      <c r="AL164" s="146"/>
      <c r="AM164" s="146"/>
      <c r="AN164" s="146"/>
      <c r="AO164" s="146"/>
      <c r="AP164" s="146"/>
      <c r="AQ164" s="146"/>
      <c r="AR164" s="146"/>
      <c r="AS164" s="146"/>
      <c r="AT164" s="146"/>
      <c r="AU164" s="146"/>
      <c r="AV164" s="146"/>
      <c r="AW164" s="146"/>
      <c r="AX164" s="146"/>
      <c r="AY164" s="146"/>
      <c r="AZ164" s="146"/>
      <c r="BA164" s="146"/>
      <c r="BB164" s="146"/>
      <c r="BC164" s="146"/>
      <c r="BD164" s="146"/>
      <c r="BE164" s="146"/>
      <c r="BF164" s="146"/>
      <c r="BG164" s="146"/>
      <c r="BH164" s="146"/>
    </row>
    <row r="165" spans="1:60" outlineLevel="1">
      <c r="A165" s="153"/>
      <c r="B165" s="154"/>
      <c r="C165" s="235" t="s">
        <v>362</v>
      </c>
      <c r="D165" s="236"/>
      <c r="E165" s="236"/>
      <c r="F165" s="236"/>
      <c r="G165" s="236"/>
      <c r="H165" s="155"/>
      <c r="I165" s="155"/>
      <c r="J165" s="155"/>
      <c r="K165" s="155"/>
      <c r="L165" s="155"/>
      <c r="M165" s="155"/>
      <c r="N165" s="155"/>
      <c r="O165" s="155"/>
      <c r="P165" s="155"/>
      <c r="Q165" s="155"/>
      <c r="R165" s="155"/>
      <c r="S165" s="155"/>
      <c r="T165" s="155"/>
      <c r="U165" s="155"/>
      <c r="V165" s="155"/>
      <c r="W165" s="155"/>
      <c r="X165" s="155"/>
      <c r="Y165" s="146"/>
      <c r="Z165" s="146"/>
      <c r="AA165" s="146"/>
      <c r="AB165" s="146"/>
      <c r="AC165" s="146"/>
      <c r="AD165" s="146"/>
      <c r="AE165" s="146"/>
      <c r="AF165" s="146"/>
      <c r="AG165" s="146" t="s">
        <v>176</v>
      </c>
      <c r="AH165" s="146"/>
      <c r="AI165" s="146"/>
      <c r="AJ165" s="146"/>
      <c r="AK165" s="146"/>
      <c r="AL165" s="146"/>
      <c r="AM165" s="146"/>
      <c r="AN165" s="146"/>
      <c r="AO165" s="146"/>
      <c r="AP165" s="146"/>
      <c r="AQ165" s="146"/>
      <c r="AR165" s="146"/>
      <c r="AS165" s="146"/>
      <c r="AT165" s="146"/>
      <c r="AU165" s="146"/>
      <c r="AV165" s="146"/>
      <c r="AW165" s="146"/>
      <c r="AX165" s="146"/>
      <c r="AY165" s="146"/>
      <c r="AZ165" s="146"/>
      <c r="BA165" s="146"/>
      <c r="BB165" s="146"/>
      <c r="BC165" s="146"/>
      <c r="BD165" s="146"/>
      <c r="BE165" s="146"/>
      <c r="BF165" s="146"/>
      <c r="BG165" s="146"/>
      <c r="BH165" s="146"/>
    </row>
    <row r="166" spans="1:60" outlineLevel="1">
      <c r="A166" s="153"/>
      <c r="B166" s="154"/>
      <c r="C166" s="233" t="s">
        <v>363</v>
      </c>
      <c r="D166" s="234"/>
      <c r="E166" s="234"/>
      <c r="F166" s="234"/>
      <c r="G166" s="234"/>
      <c r="H166" s="155"/>
      <c r="I166" s="155"/>
      <c r="J166" s="155"/>
      <c r="K166" s="155"/>
      <c r="L166" s="155"/>
      <c r="M166" s="155"/>
      <c r="N166" s="155"/>
      <c r="O166" s="155"/>
      <c r="P166" s="155"/>
      <c r="Q166" s="155"/>
      <c r="R166" s="155"/>
      <c r="S166" s="155"/>
      <c r="T166" s="155"/>
      <c r="U166" s="155"/>
      <c r="V166" s="155"/>
      <c r="W166" s="155"/>
      <c r="X166" s="155"/>
      <c r="Y166" s="146"/>
      <c r="Z166" s="146"/>
      <c r="AA166" s="146"/>
      <c r="AB166" s="146"/>
      <c r="AC166" s="146"/>
      <c r="AD166" s="146"/>
      <c r="AE166" s="146"/>
      <c r="AF166" s="146"/>
      <c r="AG166" s="146" t="s">
        <v>176</v>
      </c>
      <c r="AH166" s="146"/>
      <c r="AI166" s="146"/>
      <c r="AJ166" s="146"/>
      <c r="AK166" s="146"/>
      <c r="AL166" s="146"/>
      <c r="AM166" s="146"/>
      <c r="AN166" s="146"/>
      <c r="AO166" s="146"/>
      <c r="AP166" s="146"/>
      <c r="AQ166" s="146"/>
      <c r="AR166" s="146"/>
      <c r="AS166" s="146"/>
      <c r="AT166" s="146"/>
      <c r="AU166" s="146"/>
      <c r="AV166" s="146"/>
      <c r="AW166" s="146"/>
      <c r="AX166" s="146"/>
      <c r="AY166" s="146"/>
      <c r="AZ166" s="146"/>
      <c r="BA166" s="146"/>
      <c r="BB166" s="146"/>
      <c r="BC166" s="146"/>
      <c r="BD166" s="146"/>
      <c r="BE166" s="146"/>
      <c r="BF166" s="146"/>
      <c r="BG166" s="146"/>
      <c r="BH166" s="146"/>
    </row>
    <row r="167" spans="1:60" outlineLevel="1">
      <c r="A167" s="163">
        <v>83</v>
      </c>
      <c r="B167" s="164" t="s">
        <v>366</v>
      </c>
      <c r="C167" s="173" t="s">
        <v>367</v>
      </c>
      <c r="D167" s="165" t="s">
        <v>231</v>
      </c>
      <c r="E167" s="166">
        <v>7</v>
      </c>
      <c r="F167" s="167"/>
      <c r="G167" s="168">
        <f t="shared" ref="G167:G187" si="14">ROUND(E167*F167,2)</f>
        <v>0</v>
      </c>
      <c r="H167" s="167"/>
      <c r="I167" s="168">
        <f t="shared" ref="I167:I187" si="15">ROUND(E167*H167,2)</f>
        <v>0</v>
      </c>
      <c r="J167" s="167"/>
      <c r="K167" s="168">
        <f t="shared" ref="K167:K187" si="16">ROUND(E167*J167,2)</f>
        <v>0</v>
      </c>
      <c r="L167" s="168">
        <v>21</v>
      </c>
      <c r="M167" s="168">
        <f t="shared" ref="M167:M187" si="17">G167*(1+L167/100)</f>
        <v>0</v>
      </c>
      <c r="N167" s="168">
        <v>5.8700000000000002E-3</v>
      </c>
      <c r="O167" s="168">
        <f t="shared" ref="O167:O187" si="18">ROUND(E167*N167,2)</f>
        <v>0.04</v>
      </c>
      <c r="P167" s="168">
        <v>0</v>
      </c>
      <c r="Q167" s="168">
        <f t="shared" ref="Q167:Q187" si="19">ROUND(E167*P167,2)</f>
        <v>0</v>
      </c>
      <c r="R167" s="168"/>
      <c r="S167" s="168" t="s">
        <v>179</v>
      </c>
      <c r="T167" s="169" t="s">
        <v>180</v>
      </c>
      <c r="U167" s="155">
        <v>1.095</v>
      </c>
      <c r="V167" s="155">
        <f t="shared" ref="V167:V187" si="20">ROUND(E167*U167,2)</f>
        <v>7.67</v>
      </c>
      <c r="W167" s="155"/>
      <c r="X167" s="155" t="s">
        <v>128</v>
      </c>
      <c r="Y167" s="146"/>
      <c r="Z167" s="146"/>
      <c r="AA167" s="146"/>
      <c r="AB167" s="146"/>
      <c r="AC167" s="146"/>
      <c r="AD167" s="146"/>
      <c r="AE167" s="146"/>
      <c r="AF167" s="146"/>
      <c r="AG167" s="146" t="s">
        <v>140</v>
      </c>
      <c r="AH167" s="146"/>
      <c r="AI167" s="146"/>
      <c r="AJ167" s="146"/>
      <c r="AK167" s="146"/>
      <c r="AL167" s="146"/>
      <c r="AM167" s="146"/>
      <c r="AN167" s="146"/>
      <c r="AO167" s="146"/>
      <c r="AP167" s="146"/>
      <c r="AQ167" s="146"/>
      <c r="AR167" s="146"/>
      <c r="AS167" s="146"/>
      <c r="AT167" s="146"/>
      <c r="AU167" s="146"/>
      <c r="AV167" s="146"/>
      <c r="AW167" s="146"/>
      <c r="AX167" s="146"/>
      <c r="AY167" s="146"/>
      <c r="AZ167" s="146"/>
      <c r="BA167" s="146"/>
      <c r="BB167" s="146"/>
      <c r="BC167" s="146"/>
      <c r="BD167" s="146"/>
      <c r="BE167" s="146"/>
      <c r="BF167" s="146"/>
      <c r="BG167" s="146"/>
      <c r="BH167" s="146"/>
    </row>
    <row r="168" spans="1:60" outlineLevel="1">
      <c r="A168" s="163">
        <v>84</v>
      </c>
      <c r="B168" s="164" t="s">
        <v>368</v>
      </c>
      <c r="C168" s="173" t="s">
        <v>369</v>
      </c>
      <c r="D168" s="165" t="s">
        <v>231</v>
      </c>
      <c r="E168" s="166">
        <v>2</v>
      </c>
      <c r="F168" s="167"/>
      <c r="G168" s="168">
        <f t="shared" si="14"/>
        <v>0</v>
      </c>
      <c r="H168" s="167"/>
      <c r="I168" s="168">
        <f t="shared" si="15"/>
        <v>0</v>
      </c>
      <c r="J168" s="167"/>
      <c r="K168" s="168">
        <f t="shared" si="16"/>
        <v>0</v>
      </c>
      <c r="L168" s="168">
        <v>21</v>
      </c>
      <c r="M168" s="168">
        <f t="shared" si="17"/>
        <v>0</v>
      </c>
      <c r="N168" s="168">
        <v>8.94E-3</v>
      </c>
      <c r="O168" s="168">
        <f t="shared" si="18"/>
        <v>0.02</v>
      </c>
      <c r="P168" s="168">
        <v>0</v>
      </c>
      <c r="Q168" s="168">
        <f t="shared" si="19"/>
        <v>0</v>
      </c>
      <c r="R168" s="168"/>
      <c r="S168" s="168" t="s">
        <v>179</v>
      </c>
      <c r="T168" s="169" t="s">
        <v>180</v>
      </c>
      <c r="U168" s="155">
        <v>1.488</v>
      </c>
      <c r="V168" s="155">
        <f t="shared" si="20"/>
        <v>2.98</v>
      </c>
      <c r="W168" s="155"/>
      <c r="X168" s="155" t="s">
        <v>128</v>
      </c>
      <c r="Y168" s="146"/>
      <c r="Z168" s="146"/>
      <c r="AA168" s="146"/>
      <c r="AB168" s="146"/>
      <c r="AC168" s="146"/>
      <c r="AD168" s="146"/>
      <c r="AE168" s="146"/>
      <c r="AF168" s="146"/>
      <c r="AG168" s="146" t="s">
        <v>140</v>
      </c>
      <c r="AH168" s="146"/>
      <c r="AI168" s="146"/>
      <c r="AJ168" s="146"/>
      <c r="AK168" s="146"/>
      <c r="AL168" s="146"/>
      <c r="AM168" s="146"/>
      <c r="AN168" s="146"/>
      <c r="AO168" s="146"/>
      <c r="AP168" s="146"/>
      <c r="AQ168" s="146"/>
      <c r="AR168" s="146"/>
      <c r="AS168" s="146"/>
      <c r="AT168" s="146"/>
      <c r="AU168" s="146"/>
      <c r="AV168" s="146"/>
      <c r="AW168" s="146"/>
      <c r="AX168" s="146"/>
      <c r="AY168" s="146"/>
      <c r="AZ168" s="146"/>
      <c r="BA168" s="146"/>
      <c r="BB168" s="146"/>
      <c r="BC168" s="146"/>
      <c r="BD168" s="146"/>
      <c r="BE168" s="146"/>
      <c r="BF168" s="146"/>
      <c r="BG168" s="146"/>
      <c r="BH168" s="146"/>
    </row>
    <row r="169" spans="1:60" outlineLevel="1">
      <c r="A169" s="163">
        <v>85</v>
      </c>
      <c r="B169" s="164" t="s">
        <v>370</v>
      </c>
      <c r="C169" s="173" t="s">
        <v>371</v>
      </c>
      <c r="D169" s="165" t="s">
        <v>231</v>
      </c>
      <c r="E169" s="166">
        <v>1</v>
      </c>
      <c r="F169" s="167"/>
      <c r="G169" s="168">
        <f t="shared" si="14"/>
        <v>0</v>
      </c>
      <c r="H169" s="167"/>
      <c r="I169" s="168">
        <f t="shared" si="15"/>
        <v>0</v>
      </c>
      <c r="J169" s="167"/>
      <c r="K169" s="168">
        <f t="shared" si="16"/>
        <v>0</v>
      </c>
      <c r="L169" s="168">
        <v>21</v>
      </c>
      <c r="M169" s="168">
        <f t="shared" si="17"/>
        <v>0</v>
      </c>
      <c r="N169" s="168">
        <v>0</v>
      </c>
      <c r="O169" s="168">
        <f t="shared" si="18"/>
        <v>0</v>
      </c>
      <c r="P169" s="168">
        <v>0</v>
      </c>
      <c r="Q169" s="168">
        <f t="shared" si="19"/>
        <v>0</v>
      </c>
      <c r="R169" s="168"/>
      <c r="S169" s="168" t="s">
        <v>127</v>
      </c>
      <c r="T169" s="169" t="s">
        <v>127</v>
      </c>
      <c r="U169" s="155">
        <v>0.124</v>
      </c>
      <c r="V169" s="155">
        <f t="shared" si="20"/>
        <v>0.12</v>
      </c>
      <c r="W169" s="155"/>
      <c r="X169" s="155" t="s">
        <v>128</v>
      </c>
      <c r="Y169" s="146"/>
      <c r="Z169" s="146"/>
      <c r="AA169" s="146"/>
      <c r="AB169" s="146"/>
      <c r="AC169" s="146"/>
      <c r="AD169" s="146"/>
      <c r="AE169" s="146"/>
      <c r="AF169" s="146"/>
      <c r="AG169" s="146" t="s">
        <v>140</v>
      </c>
      <c r="AH169" s="146"/>
      <c r="AI169" s="146"/>
      <c r="AJ169" s="146"/>
      <c r="AK169" s="146"/>
      <c r="AL169" s="146"/>
      <c r="AM169" s="146"/>
      <c r="AN169" s="146"/>
      <c r="AO169" s="146"/>
      <c r="AP169" s="146"/>
      <c r="AQ169" s="146"/>
      <c r="AR169" s="146"/>
      <c r="AS169" s="146"/>
      <c r="AT169" s="146"/>
      <c r="AU169" s="146"/>
      <c r="AV169" s="146"/>
      <c r="AW169" s="146"/>
      <c r="AX169" s="146"/>
      <c r="AY169" s="146"/>
      <c r="AZ169" s="146"/>
      <c r="BA169" s="146"/>
      <c r="BB169" s="146"/>
      <c r="BC169" s="146"/>
      <c r="BD169" s="146"/>
      <c r="BE169" s="146"/>
      <c r="BF169" s="146"/>
      <c r="BG169" s="146"/>
      <c r="BH169" s="146"/>
    </row>
    <row r="170" spans="1:60" outlineLevel="1">
      <c r="A170" s="163">
        <v>86</v>
      </c>
      <c r="B170" s="164" t="s">
        <v>372</v>
      </c>
      <c r="C170" s="173" t="s">
        <v>373</v>
      </c>
      <c r="D170" s="165" t="s">
        <v>231</v>
      </c>
      <c r="E170" s="166">
        <v>1</v>
      </c>
      <c r="F170" s="167"/>
      <c r="G170" s="168">
        <f t="shared" si="14"/>
        <v>0</v>
      </c>
      <c r="H170" s="167"/>
      <c r="I170" s="168">
        <f t="shared" si="15"/>
        <v>0</v>
      </c>
      <c r="J170" s="167"/>
      <c r="K170" s="168">
        <f t="shared" si="16"/>
        <v>0</v>
      </c>
      <c r="L170" s="168">
        <v>21</v>
      </c>
      <c r="M170" s="168">
        <f t="shared" si="17"/>
        <v>0</v>
      </c>
      <c r="N170" s="168">
        <v>1.8500000000000001E-3</v>
      </c>
      <c r="O170" s="168">
        <f t="shared" si="18"/>
        <v>0</v>
      </c>
      <c r="P170" s="168">
        <v>0</v>
      </c>
      <c r="Q170" s="168">
        <f t="shared" si="19"/>
        <v>0</v>
      </c>
      <c r="R170" s="168"/>
      <c r="S170" s="168" t="s">
        <v>179</v>
      </c>
      <c r="T170" s="169" t="s">
        <v>180</v>
      </c>
      <c r="U170" s="155">
        <v>0.78800000000000003</v>
      </c>
      <c r="V170" s="155">
        <f t="shared" si="20"/>
        <v>0.79</v>
      </c>
      <c r="W170" s="155"/>
      <c r="X170" s="155" t="s">
        <v>128</v>
      </c>
      <c r="Y170" s="146"/>
      <c r="Z170" s="146"/>
      <c r="AA170" s="146"/>
      <c r="AB170" s="146"/>
      <c r="AC170" s="146"/>
      <c r="AD170" s="146"/>
      <c r="AE170" s="146"/>
      <c r="AF170" s="146"/>
      <c r="AG170" s="146" t="s">
        <v>140</v>
      </c>
      <c r="AH170" s="146"/>
      <c r="AI170" s="146"/>
      <c r="AJ170" s="146"/>
      <c r="AK170" s="146"/>
      <c r="AL170" s="146"/>
      <c r="AM170" s="146"/>
      <c r="AN170" s="146"/>
      <c r="AO170" s="146"/>
      <c r="AP170" s="146"/>
      <c r="AQ170" s="146"/>
      <c r="AR170" s="146"/>
      <c r="AS170" s="146"/>
      <c r="AT170" s="146"/>
      <c r="AU170" s="146"/>
      <c r="AV170" s="146"/>
      <c r="AW170" s="146"/>
      <c r="AX170" s="146"/>
      <c r="AY170" s="146"/>
      <c r="AZ170" s="146"/>
      <c r="BA170" s="146"/>
      <c r="BB170" s="146"/>
      <c r="BC170" s="146"/>
      <c r="BD170" s="146"/>
      <c r="BE170" s="146"/>
      <c r="BF170" s="146"/>
      <c r="BG170" s="146"/>
      <c r="BH170" s="146"/>
    </row>
    <row r="171" spans="1:60" outlineLevel="1">
      <c r="A171" s="163">
        <v>87</v>
      </c>
      <c r="B171" s="164" t="s">
        <v>374</v>
      </c>
      <c r="C171" s="173" t="s">
        <v>375</v>
      </c>
      <c r="D171" s="165" t="s">
        <v>231</v>
      </c>
      <c r="E171" s="166">
        <v>2</v>
      </c>
      <c r="F171" s="167"/>
      <c r="G171" s="168">
        <f t="shared" si="14"/>
        <v>0</v>
      </c>
      <c r="H171" s="167"/>
      <c r="I171" s="168">
        <f t="shared" si="15"/>
        <v>0</v>
      </c>
      <c r="J171" s="167"/>
      <c r="K171" s="168">
        <f t="shared" si="16"/>
        <v>0</v>
      </c>
      <c r="L171" s="168">
        <v>21</v>
      </c>
      <c r="M171" s="168">
        <f t="shared" si="17"/>
        <v>0</v>
      </c>
      <c r="N171" s="168">
        <v>4.0000000000000003E-5</v>
      </c>
      <c r="O171" s="168">
        <f t="shared" si="18"/>
        <v>0</v>
      </c>
      <c r="P171" s="168">
        <v>0</v>
      </c>
      <c r="Q171" s="168">
        <f t="shared" si="19"/>
        <v>0</v>
      </c>
      <c r="R171" s="168"/>
      <c r="S171" s="168" t="s">
        <v>179</v>
      </c>
      <c r="T171" s="169" t="s">
        <v>180</v>
      </c>
      <c r="U171" s="155">
        <v>0.26600000000000001</v>
      </c>
      <c r="V171" s="155">
        <f t="shared" si="20"/>
        <v>0.53</v>
      </c>
      <c r="W171" s="155"/>
      <c r="X171" s="155" t="s">
        <v>128</v>
      </c>
      <c r="Y171" s="146"/>
      <c r="Z171" s="146"/>
      <c r="AA171" s="146"/>
      <c r="AB171" s="146"/>
      <c r="AC171" s="146"/>
      <c r="AD171" s="146"/>
      <c r="AE171" s="146"/>
      <c r="AF171" s="146"/>
      <c r="AG171" s="146" t="s">
        <v>140</v>
      </c>
      <c r="AH171" s="146"/>
      <c r="AI171" s="146"/>
      <c r="AJ171" s="146"/>
      <c r="AK171" s="146"/>
      <c r="AL171" s="146"/>
      <c r="AM171" s="146"/>
      <c r="AN171" s="146"/>
      <c r="AO171" s="146"/>
      <c r="AP171" s="146"/>
      <c r="AQ171" s="146"/>
      <c r="AR171" s="146"/>
      <c r="AS171" s="146"/>
      <c r="AT171" s="146"/>
      <c r="AU171" s="146"/>
      <c r="AV171" s="146"/>
      <c r="AW171" s="146"/>
      <c r="AX171" s="146"/>
      <c r="AY171" s="146"/>
      <c r="AZ171" s="146"/>
      <c r="BA171" s="146"/>
      <c r="BB171" s="146"/>
      <c r="BC171" s="146"/>
      <c r="BD171" s="146"/>
      <c r="BE171" s="146"/>
      <c r="BF171" s="146"/>
      <c r="BG171" s="146"/>
      <c r="BH171" s="146"/>
    </row>
    <row r="172" spans="1:60" outlineLevel="1">
      <c r="A172" s="163">
        <v>88</v>
      </c>
      <c r="B172" s="164" t="s">
        <v>376</v>
      </c>
      <c r="C172" s="173" t="s">
        <v>377</v>
      </c>
      <c r="D172" s="165" t="s">
        <v>231</v>
      </c>
      <c r="E172" s="166">
        <v>1</v>
      </c>
      <c r="F172" s="167"/>
      <c r="G172" s="168">
        <f t="shared" si="14"/>
        <v>0</v>
      </c>
      <c r="H172" s="167"/>
      <c r="I172" s="168">
        <f t="shared" si="15"/>
        <v>0</v>
      </c>
      <c r="J172" s="167"/>
      <c r="K172" s="168">
        <f t="shared" si="16"/>
        <v>0</v>
      </c>
      <c r="L172" s="168">
        <v>21</v>
      </c>
      <c r="M172" s="168">
        <f t="shared" si="17"/>
        <v>0</v>
      </c>
      <c r="N172" s="168">
        <v>1.6000000000000001E-3</v>
      </c>
      <c r="O172" s="168">
        <f t="shared" si="18"/>
        <v>0</v>
      </c>
      <c r="P172" s="168">
        <v>0</v>
      </c>
      <c r="Q172" s="168">
        <f t="shared" si="19"/>
        <v>0</v>
      </c>
      <c r="R172" s="168"/>
      <c r="S172" s="168" t="s">
        <v>179</v>
      </c>
      <c r="T172" s="169" t="s">
        <v>180</v>
      </c>
      <c r="U172" s="155">
        <v>0</v>
      </c>
      <c r="V172" s="155">
        <f t="shared" si="20"/>
        <v>0</v>
      </c>
      <c r="W172" s="155"/>
      <c r="X172" s="155" t="s">
        <v>128</v>
      </c>
      <c r="Y172" s="146"/>
      <c r="Z172" s="146"/>
      <c r="AA172" s="146"/>
      <c r="AB172" s="146"/>
      <c r="AC172" s="146"/>
      <c r="AD172" s="146"/>
      <c r="AE172" s="146"/>
      <c r="AF172" s="146"/>
      <c r="AG172" s="146" t="s">
        <v>140</v>
      </c>
      <c r="AH172" s="146"/>
      <c r="AI172" s="146"/>
      <c r="AJ172" s="146"/>
      <c r="AK172" s="146"/>
      <c r="AL172" s="146"/>
      <c r="AM172" s="146"/>
      <c r="AN172" s="146"/>
      <c r="AO172" s="146"/>
      <c r="AP172" s="146"/>
      <c r="AQ172" s="146"/>
      <c r="AR172" s="146"/>
      <c r="AS172" s="146"/>
      <c r="AT172" s="146"/>
      <c r="AU172" s="146"/>
      <c r="AV172" s="146"/>
      <c r="AW172" s="146"/>
      <c r="AX172" s="146"/>
      <c r="AY172" s="146"/>
      <c r="AZ172" s="146"/>
      <c r="BA172" s="146"/>
      <c r="BB172" s="146"/>
      <c r="BC172" s="146"/>
      <c r="BD172" s="146"/>
      <c r="BE172" s="146"/>
      <c r="BF172" s="146"/>
      <c r="BG172" s="146"/>
      <c r="BH172" s="146"/>
    </row>
    <row r="173" spans="1:60" outlineLevel="1">
      <c r="A173" s="163">
        <v>89</v>
      </c>
      <c r="B173" s="164" t="s">
        <v>378</v>
      </c>
      <c r="C173" s="173" t="s">
        <v>379</v>
      </c>
      <c r="D173" s="165" t="s">
        <v>231</v>
      </c>
      <c r="E173" s="166">
        <v>1</v>
      </c>
      <c r="F173" s="167"/>
      <c r="G173" s="168">
        <f t="shared" si="14"/>
        <v>0</v>
      </c>
      <c r="H173" s="167"/>
      <c r="I173" s="168">
        <f t="shared" si="15"/>
        <v>0</v>
      </c>
      <c r="J173" s="167"/>
      <c r="K173" s="168">
        <f t="shared" si="16"/>
        <v>0</v>
      </c>
      <c r="L173" s="168">
        <v>21</v>
      </c>
      <c r="M173" s="168">
        <f t="shared" si="17"/>
        <v>0</v>
      </c>
      <c r="N173" s="168">
        <v>1.6000000000000001E-3</v>
      </c>
      <c r="O173" s="168">
        <f t="shared" si="18"/>
        <v>0</v>
      </c>
      <c r="P173" s="168">
        <v>0</v>
      </c>
      <c r="Q173" s="168">
        <f t="shared" si="19"/>
        <v>0</v>
      </c>
      <c r="R173" s="168"/>
      <c r="S173" s="168" t="s">
        <v>179</v>
      </c>
      <c r="T173" s="169" t="s">
        <v>180</v>
      </c>
      <c r="U173" s="155">
        <v>0</v>
      </c>
      <c r="V173" s="155">
        <f t="shared" si="20"/>
        <v>0</v>
      </c>
      <c r="W173" s="155"/>
      <c r="X173" s="155" t="s">
        <v>128</v>
      </c>
      <c r="Y173" s="146"/>
      <c r="Z173" s="146"/>
      <c r="AA173" s="146"/>
      <c r="AB173" s="146"/>
      <c r="AC173" s="146"/>
      <c r="AD173" s="146"/>
      <c r="AE173" s="146"/>
      <c r="AF173" s="146"/>
      <c r="AG173" s="146" t="s">
        <v>140</v>
      </c>
      <c r="AH173" s="146"/>
      <c r="AI173" s="146"/>
      <c r="AJ173" s="146"/>
      <c r="AK173" s="146"/>
      <c r="AL173" s="146"/>
      <c r="AM173" s="146"/>
      <c r="AN173" s="146"/>
      <c r="AO173" s="146"/>
      <c r="AP173" s="146"/>
      <c r="AQ173" s="146"/>
      <c r="AR173" s="146"/>
      <c r="AS173" s="146"/>
      <c r="AT173" s="146"/>
      <c r="AU173" s="146"/>
      <c r="AV173" s="146"/>
      <c r="AW173" s="146"/>
      <c r="AX173" s="146"/>
      <c r="AY173" s="146"/>
      <c r="AZ173" s="146"/>
      <c r="BA173" s="146"/>
      <c r="BB173" s="146"/>
      <c r="BC173" s="146"/>
      <c r="BD173" s="146"/>
      <c r="BE173" s="146"/>
      <c r="BF173" s="146"/>
      <c r="BG173" s="146"/>
      <c r="BH173" s="146"/>
    </row>
    <row r="174" spans="1:60" outlineLevel="1">
      <c r="A174" s="163">
        <v>90</v>
      </c>
      <c r="B174" s="164" t="s">
        <v>380</v>
      </c>
      <c r="C174" s="173" t="s">
        <v>381</v>
      </c>
      <c r="D174" s="165" t="s">
        <v>382</v>
      </c>
      <c r="E174" s="166">
        <v>1</v>
      </c>
      <c r="F174" s="167"/>
      <c r="G174" s="168">
        <f t="shared" si="14"/>
        <v>0</v>
      </c>
      <c r="H174" s="167"/>
      <c r="I174" s="168">
        <f t="shared" si="15"/>
        <v>0</v>
      </c>
      <c r="J174" s="167"/>
      <c r="K174" s="168">
        <f t="shared" si="16"/>
        <v>0</v>
      </c>
      <c r="L174" s="168">
        <v>21</v>
      </c>
      <c r="M174" s="168">
        <f t="shared" si="17"/>
        <v>0</v>
      </c>
      <c r="N174" s="168">
        <v>0</v>
      </c>
      <c r="O174" s="168">
        <f t="shared" si="18"/>
        <v>0</v>
      </c>
      <c r="P174" s="168">
        <v>1.102E-2</v>
      </c>
      <c r="Q174" s="168">
        <f t="shared" si="19"/>
        <v>0.01</v>
      </c>
      <c r="R174" s="168"/>
      <c r="S174" s="168" t="s">
        <v>179</v>
      </c>
      <c r="T174" s="169" t="s">
        <v>180</v>
      </c>
      <c r="U174" s="155">
        <v>0.29699999999999999</v>
      </c>
      <c r="V174" s="155">
        <f t="shared" si="20"/>
        <v>0.3</v>
      </c>
      <c r="W174" s="155"/>
      <c r="X174" s="155" t="s">
        <v>128</v>
      </c>
      <c r="Y174" s="146"/>
      <c r="Z174" s="146"/>
      <c r="AA174" s="146"/>
      <c r="AB174" s="146"/>
      <c r="AC174" s="146"/>
      <c r="AD174" s="146"/>
      <c r="AE174" s="146"/>
      <c r="AF174" s="146"/>
      <c r="AG174" s="146" t="s">
        <v>140</v>
      </c>
      <c r="AH174" s="146"/>
      <c r="AI174" s="146"/>
      <c r="AJ174" s="146"/>
      <c r="AK174" s="146"/>
      <c r="AL174" s="146"/>
      <c r="AM174" s="146"/>
      <c r="AN174" s="146"/>
      <c r="AO174" s="146"/>
      <c r="AP174" s="146"/>
      <c r="AQ174" s="146"/>
      <c r="AR174" s="146"/>
      <c r="AS174" s="146"/>
      <c r="AT174" s="146"/>
      <c r="AU174" s="146"/>
      <c r="AV174" s="146"/>
      <c r="AW174" s="146"/>
      <c r="AX174" s="146"/>
      <c r="AY174" s="146"/>
      <c r="AZ174" s="146"/>
      <c r="BA174" s="146"/>
      <c r="BB174" s="146"/>
      <c r="BC174" s="146"/>
      <c r="BD174" s="146"/>
      <c r="BE174" s="146"/>
      <c r="BF174" s="146"/>
      <c r="BG174" s="146"/>
      <c r="BH174" s="146"/>
    </row>
    <row r="175" spans="1:60" outlineLevel="1">
      <c r="A175" s="163">
        <v>91</v>
      </c>
      <c r="B175" s="164" t="s">
        <v>383</v>
      </c>
      <c r="C175" s="173" t="s">
        <v>384</v>
      </c>
      <c r="D175" s="165" t="s">
        <v>231</v>
      </c>
      <c r="E175" s="166">
        <v>2</v>
      </c>
      <c r="F175" s="167"/>
      <c r="G175" s="168">
        <f t="shared" si="14"/>
        <v>0</v>
      </c>
      <c r="H175" s="167"/>
      <c r="I175" s="168">
        <f t="shared" si="15"/>
        <v>0</v>
      </c>
      <c r="J175" s="167"/>
      <c r="K175" s="168">
        <f t="shared" si="16"/>
        <v>0</v>
      </c>
      <c r="L175" s="168">
        <v>21</v>
      </c>
      <c r="M175" s="168">
        <f t="shared" si="17"/>
        <v>0</v>
      </c>
      <c r="N175" s="168">
        <v>3.5899999999999999E-3</v>
      </c>
      <c r="O175" s="168">
        <f t="shared" si="18"/>
        <v>0.01</v>
      </c>
      <c r="P175" s="168">
        <v>0</v>
      </c>
      <c r="Q175" s="168">
        <f t="shared" si="19"/>
        <v>0</v>
      </c>
      <c r="R175" s="168"/>
      <c r="S175" s="168" t="s">
        <v>179</v>
      </c>
      <c r="T175" s="169" t="s">
        <v>180</v>
      </c>
      <c r="U175" s="155">
        <v>0.47599999999999998</v>
      </c>
      <c r="V175" s="155">
        <f t="shared" si="20"/>
        <v>0.95</v>
      </c>
      <c r="W175" s="155"/>
      <c r="X175" s="155" t="s">
        <v>128</v>
      </c>
      <c r="Y175" s="146"/>
      <c r="Z175" s="146"/>
      <c r="AA175" s="146"/>
      <c r="AB175" s="146"/>
      <c r="AC175" s="146"/>
      <c r="AD175" s="146"/>
      <c r="AE175" s="146"/>
      <c r="AF175" s="146"/>
      <c r="AG175" s="146" t="s">
        <v>140</v>
      </c>
      <c r="AH175" s="146"/>
      <c r="AI175" s="146"/>
      <c r="AJ175" s="146"/>
      <c r="AK175" s="146"/>
      <c r="AL175" s="146"/>
      <c r="AM175" s="146"/>
      <c r="AN175" s="146"/>
      <c r="AO175" s="146"/>
      <c r="AP175" s="146"/>
      <c r="AQ175" s="146"/>
      <c r="AR175" s="146"/>
      <c r="AS175" s="146"/>
      <c r="AT175" s="146"/>
      <c r="AU175" s="146"/>
      <c r="AV175" s="146"/>
      <c r="AW175" s="146"/>
      <c r="AX175" s="146"/>
      <c r="AY175" s="146"/>
      <c r="AZ175" s="146"/>
      <c r="BA175" s="146"/>
      <c r="BB175" s="146"/>
      <c r="BC175" s="146"/>
      <c r="BD175" s="146"/>
      <c r="BE175" s="146"/>
      <c r="BF175" s="146"/>
      <c r="BG175" s="146"/>
      <c r="BH175" s="146"/>
    </row>
    <row r="176" spans="1:60" outlineLevel="1">
      <c r="A176" s="163">
        <v>92</v>
      </c>
      <c r="B176" s="164" t="s">
        <v>385</v>
      </c>
      <c r="C176" s="173" t="s">
        <v>386</v>
      </c>
      <c r="D176" s="165" t="s">
        <v>231</v>
      </c>
      <c r="E176" s="166">
        <v>2</v>
      </c>
      <c r="F176" s="167"/>
      <c r="G176" s="168">
        <f t="shared" si="14"/>
        <v>0</v>
      </c>
      <c r="H176" s="167"/>
      <c r="I176" s="168">
        <f t="shared" si="15"/>
        <v>0</v>
      </c>
      <c r="J176" s="167"/>
      <c r="K176" s="168">
        <f t="shared" si="16"/>
        <v>0</v>
      </c>
      <c r="L176" s="168">
        <v>21</v>
      </c>
      <c r="M176" s="168">
        <f t="shared" si="17"/>
        <v>0</v>
      </c>
      <c r="N176" s="168">
        <v>1E-3</v>
      </c>
      <c r="O176" s="168">
        <f t="shared" si="18"/>
        <v>0</v>
      </c>
      <c r="P176" s="168">
        <v>0</v>
      </c>
      <c r="Q176" s="168">
        <f t="shared" si="19"/>
        <v>0</v>
      </c>
      <c r="R176" s="168"/>
      <c r="S176" s="168" t="s">
        <v>179</v>
      </c>
      <c r="T176" s="169" t="s">
        <v>180</v>
      </c>
      <c r="U176" s="155">
        <v>0</v>
      </c>
      <c r="V176" s="155">
        <f t="shared" si="20"/>
        <v>0</v>
      </c>
      <c r="W176" s="155"/>
      <c r="X176" s="155" t="s">
        <v>209</v>
      </c>
      <c r="Y176" s="146"/>
      <c r="Z176" s="146"/>
      <c r="AA176" s="146"/>
      <c r="AB176" s="146"/>
      <c r="AC176" s="146"/>
      <c r="AD176" s="146"/>
      <c r="AE176" s="146"/>
      <c r="AF176" s="146"/>
      <c r="AG176" s="146" t="s">
        <v>227</v>
      </c>
      <c r="AH176" s="146"/>
      <c r="AI176" s="146"/>
      <c r="AJ176" s="146"/>
      <c r="AK176" s="146"/>
      <c r="AL176" s="146"/>
      <c r="AM176" s="146"/>
      <c r="AN176" s="146"/>
      <c r="AO176" s="146"/>
      <c r="AP176" s="146"/>
      <c r="AQ176" s="146"/>
      <c r="AR176" s="146"/>
      <c r="AS176" s="146"/>
      <c r="AT176" s="146"/>
      <c r="AU176" s="146"/>
      <c r="AV176" s="146"/>
      <c r="AW176" s="146"/>
      <c r="AX176" s="146"/>
      <c r="AY176" s="146"/>
      <c r="AZ176" s="146"/>
      <c r="BA176" s="146"/>
      <c r="BB176" s="146"/>
      <c r="BC176" s="146"/>
      <c r="BD176" s="146"/>
      <c r="BE176" s="146"/>
      <c r="BF176" s="146"/>
      <c r="BG176" s="146"/>
      <c r="BH176" s="146"/>
    </row>
    <row r="177" spans="1:60" outlineLevel="1">
      <c r="A177" s="163">
        <v>93</v>
      </c>
      <c r="B177" s="164" t="s">
        <v>387</v>
      </c>
      <c r="C177" s="173" t="s">
        <v>388</v>
      </c>
      <c r="D177" s="165" t="s">
        <v>231</v>
      </c>
      <c r="E177" s="166">
        <v>1</v>
      </c>
      <c r="F177" s="167"/>
      <c r="G177" s="168">
        <f t="shared" si="14"/>
        <v>0</v>
      </c>
      <c r="H177" s="167"/>
      <c r="I177" s="168">
        <f t="shared" si="15"/>
        <v>0</v>
      </c>
      <c r="J177" s="167"/>
      <c r="K177" s="168">
        <f t="shared" si="16"/>
        <v>0</v>
      </c>
      <c r="L177" s="168">
        <v>21</v>
      </c>
      <c r="M177" s="168">
        <f t="shared" si="17"/>
        <v>0</v>
      </c>
      <c r="N177" s="168">
        <v>1.0999999999999999E-2</v>
      </c>
      <c r="O177" s="168">
        <f t="shared" si="18"/>
        <v>0.01</v>
      </c>
      <c r="P177" s="168">
        <v>0</v>
      </c>
      <c r="Q177" s="168">
        <f t="shared" si="19"/>
        <v>0</v>
      </c>
      <c r="R177" s="168"/>
      <c r="S177" s="168" t="s">
        <v>179</v>
      </c>
      <c r="T177" s="169" t="s">
        <v>180</v>
      </c>
      <c r="U177" s="155">
        <v>0</v>
      </c>
      <c r="V177" s="155">
        <f t="shared" si="20"/>
        <v>0</v>
      </c>
      <c r="W177" s="155"/>
      <c r="X177" s="155" t="s">
        <v>209</v>
      </c>
      <c r="Y177" s="146"/>
      <c r="Z177" s="146"/>
      <c r="AA177" s="146"/>
      <c r="AB177" s="146"/>
      <c r="AC177" s="146"/>
      <c r="AD177" s="146"/>
      <c r="AE177" s="146"/>
      <c r="AF177" s="146"/>
      <c r="AG177" s="146" t="s">
        <v>227</v>
      </c>
      <c r="AH177" s="146"/>
      <c r="AI177" s="146"/>
      <c r="AJ177" s="146"/>
      <c r="AK177" s="146"/>
      <c r="AL177" s="146"/>
      <c r="AM177" s="146"/>
      <c r="AN177" s="146"/>
      <c r="AO177" s="146"/>
      <c r="AP177" s="146"/>
      <c r="AQ177" s="146"/>
      <c r="AR177" s="146"/>
      <c r="AS177" s="146"/>
      <c r="AT177" s="146"/>
      <c r="AU177" s="146"/>
      <c r="AV177" s="146"/>
      <c r="AW177" s="146"/>
      <c r="AX177" s="146"/>
      <c r="AY177" s="146"/>
      <c r="AZ177" s="146"/>
      <c r="BA177" s="146"/>
      <c r="BB177" s="146"/>
      <c r="BC177" s="146"/>
      <c r="BD177" s="146"/>
      <c r="BE177" s="146"/>
      <c r="BF177" s="146"/>
      <c r="BG177" s="146"/>
      <c r="BH177" s="146"/>
    </row>
    <row r="178" spans="1:60" outlineLevel="1">
      <c r="A178" s="163">
        <v>94</v>
      </c>
      <c r="B178" s="164" t="s">
        <v>304</v>
      </c>
      <c r="C178" s="173" t="s">
        <v>305</v>
      </c>
      <c r="D178" s="165" t="s">
        <v>231</v>
      </c>
      <c r="E178" s="166">
        <v>1</v>
      </c>
      <c r="F178" s="167"/>
      <c r="G178" s="168">
        <f t="shared" si="14"/>
        <v>0</v>
      </c>
      <c r="H178" s="167"/>
      <c r="I178" s="168">
        <f t="shared" si="15"/>
        <v>0</v>
      </c>
      <c r="J178" s="167"/>
      <c r="K178" s="168">
        <f t="shared" si="16"/>
        <v>0</v>
      </c>
      <c r="L178" s="168">
        <v>21</v>
      </c>
      <c r="M178" s="168">
        <f t="shared" si="17"/>
        <v>0</v>
      </c>
      <c r="N178" s="168">
        <v>1.4999999999999999E-2</v>
      </c>
      <c r="O178" s="168">
        <f t="shared" si="18"/>
        <v>0.02</v>
      </c>
      <c r="P178" s="168">
        <v>0</v>
      </c>
      <c r="Q178" s="168">
        <f t="shared" si="19"/>
        <v>0</v>
      </c>
      <c r="R178" s="168"/>
      <c r="S178" s="168" t="s">
        <v>179</v>
      </c>
      <c r="T178" s="169" t="s">
        <v>180</v>
      </c>
      <c r="U178" s="155">
        <v>0</v>
      </c>
      <c r="V178" s="155">
        <f t="shared" si="20"/>
        <v>0</v>
      </c>
      <c r="W178" s="155"/>
      <c r="X178" s="155" t="s">
        <v>209</v>
      </c>
      <c r="Y178" s="146"/>
      <c r="Z178" s="146"/>
      <c r="AA178" s="146"/>
      <c r="AB178" s="146"/>
      <c r="AC178" s="146"/>
      <c r="AD178" s="146"/>
      <c r="AE178" s="146"/>
      <c r="AF178" s="146"/>
      <c r="AG178" s="146" t="s">
        <v>227</v>
      </c>
      <c r="AH178" s="146"/>
      <c r="AI178" s="146"/>
      <c r="AJ178" s="146"/>
      <c r="AK178" s="146"/>
      <c r="AL178" s="146"/>
      <c r="AM178" s="146"/>
      <c r="AN178" s="146"/>
      <c r="AO178" s="146"/>
      <c r="AP178" s="146"/>
      <c r="AQ178" s="146"/>
      <c r="AR178" s="146"/>
      <c r="AS178" s="146"/>
      <c r="AT178" s="146"/>
      <c r="AU178" s="146"/>
      <c r="AV178" s="146"/>
      <c r="AW178" s="146"/>
      <c r="AX178" s="146"/>
      <c r="AY178" s="146"/>
      <c r="AZ178" s="146"/>
      <c r="BA178" s="146"/>
      <c r="BB178" s="146"/>
      <c r="BC178" s="146"/>
      <c r="BD178" s="146"/>
      <c r="BE178" s="146"/>
      <c r="BF178" s="146"/>
      <c r="BG178" s="146"/>
      <c r="BH178" s="146"/>
    </row>
    <row r="179" spans="1:60" outlineLevel="1">
      <c r="A179" s="163">
        <v>95</v>
      </c>
      <c r="B179" s="164" t="s">
        <v>389</v>
      </c>
      <c r="C179" s="173" t="s">
        <v>390</v>
      </c>
      <c r="D179" s="165" t="s">
        <v>231</v>
      </c>
      <c r="E179" s="166">
        <v>1</v>
      </c>
      <c r="F179" s="167"/>
      <c r="G179" s="168">
        <f t="shared" si="14"/>
        <v>0</v>
      </c>
      <c r="H179" s="167"/>
      <c r="I179" s="168">
        <f t="shared" si="15"/>
        <v>0</v>
      </c>
      <c r="J179" s="167"/>
      <c r="K179" s="168">
        <f t="shared" si="16"/>
        <v>0</v>
      </c>
      <c r="L179" s="168">
        <v>21</v>
      </c>
      <c r="M179" s="168">
        <f t="shared" si="17"/>
        <v>0</v>
      </c>
      <c r="N179" s="168">
        <v>1.2999999999999999E-2</v>
      </c>
      <c r="O179" s="168">
        <f t="shared" si="18"/>
        <v>0.01</v>
      </c>
      <c r="P179" s="168">
        <v>0</v>
      </c>
      <c r="Q179" s="168">
        <f t="shared" si="19"/>
        <v>0</v>
      </c>
      <c r="R179" s="168"/>
      <c r="S179" s="168" t="s">
        <v>179</v>
      </c>
      <c r="T179" s="169" t="s">
        <v>180</v>
      </c>
      <c r="U179" s="155">
        <v>0</v>
      </c>
      <c r="V179" s="155">
        <f t="shared" si="20"/>
        <v>0</v>
      </c>
      <c r="W179" s="155"/>
      <c r="X179" s="155" t="s">
        <v>209</v>
      </c>
      <c r="Y179" s="146"/>
      <c r="Z179" s="146"/>
      <c r="AA179" s="146"/>
      <c r="AB179" s="146"/>
      <c r="AC179" s="146"/>
      <c r="AD179" s="146"/>
      <c r="AE179" s="146"/>
      <c r="AF179" s="146"/>
      <c r="AG179" s="146" t="s">
        <v>227</v>
      </c>
      <c r="AH179" s="146"/>
      <c r="AI179" s="146"/>
      <c r="AJ179" s="146"/>
      <c r="AK179" s="146"/>
      <c r="AL179" s="146"/>
      <c r="AM179" s="146"/>
      <c r="AN179" s="146"/>
      <c r="AO179" s="146"/>
      <c r="AP179" s="146"/>
      <c r="AQ179" s="146"/>
      <c r="AR179" s="146"/>
      <c r="AS179" s="146"/>
      <c r="AT179" s="146"/>
      <c r="AU179" s="146"/>
      <c r="AV179" s="146"/>
      <c r="AW179" s="146"/>
      <c r="AX179" s="146"/>
      <c r="AY179" s="146"/>
      <c r="AZ179" s="146"/>
      <c r="BA179" s="146"/>
      <c r="BB179" s="146"/>
      <c r="BC179" s="146"/>
      <c r="BD179" s="146"/>
      <c r="BE179" s="146"/>
      <c r="BF179" s="146"/>
      <c r="BG179" s="146"/>
      <c r="BH179" s="146"/>
    </row>
    <row r="180" spans="1:60" outlineLevel="1">
      <c r="A180" s="163">
        <v>96</v>
      </c>
      <c r="B180" s="164" t="s">
        <v>391</v>
      </c>
      <c r="C180" s="173" t="s">
        <v>392</v>
      </c>
      <c r="D180" s="165" t="s">
        <v>231</v>
      </c>
      <c r="E180" s="166">
        <v>1</v>
      </c>
      <c r="F180" s="167"/>
      <c r="G180" s="168">
        <f t="shared" si="14"/>
        <v>0</v>
      </c>
      <c r="H180" s="167"/>
      <c r="I180" s="168">
        <f t="shared" si="15"/>
        <v>0</v>
      </c>
      <c r="J180" s="167"/>
      <c r="K180" s="168">
        <f t="shared" si="16"/>
        <v>0</v>
      </c>
      <c r="L180" s="168">
        <v>21</v>
      </c>
      <c r="M180" s="168">
        <f t="shared" si="17"/>
        <v>0</v>
      </c>
      <c r="N180" s="168">
        <v>1.2999999999999999E-2</v>
      </c>
      <c r="O180" s="168">
        <f t="shared" si="18"/>
        <v>0.01</v>
      </c>
      <c r="P180" s="168">
        <v>0</v>
      </c>
      <c r="Q180" s="168">
        <f t="shared" si="19"/>
        <v>0</v>
      </c>
      <c r="R180" s="168"/>
      <c r="S180" s="168" t="s">
        <v>179</v>
      </c>
      <c r="T180" s="169" t="s">
        <v>180</v>
      </c>
      <c r="U180" s="155">
        <v>0</v>
      </c>
      <c r="V180" s="155">
        <f t="shared" si="20"/>
        <v>0</v>
      </c>
      <c r="W180" s="155"/>
      <c r="X180" s="155" t="s">
        <v>209</v>
      </c>
      <c r="Y180" s="146"/>
      <c r="Z180" s="146"/>
      <c r="AA180" s="146"/>
      <c r="AB180" s="146"/>
      <c r="AC180" s="146"/>
      <c r="AD180" s="146"/>
      <c r="AE180" s="146"/>
      <c r="AF180" s="146"/>
      <c r="AG180" s="146" t="s">
        <v>227</v>
      </c>
      <c r="AH180" s="146"/>
      <c r="AI180" s="146"/>
      <c r="AJ180" s="146"/>
      <c r="AK180" s="146"/>
      <c r="AL180" s="146"/>
      <c r="AM180" s="146"/>
      <c r="AN180" s="146"/>
      <c r="AO180" s="146"/>
      <c r="AP180" s="146"/>
      <c r="AQ180" s="146"/>
      <c r="AR180" s="146"/>
      <c r="AS180" s="146"/>
      <c r="AT180" s="146"/>
      <c r="AU180" s="146"/>
      <c r="AV180" s="146"/>
      <c r="AW180" s="146"/>
      <c r="AX180" s="146"/>
      <c r="AY180" s="146"/>
      <c r="AZ180" s="146"/>
      <c r="BA180" s="146"/>
      <c r="BB180" s="146"/>
      <c r="BC180" s="146"/>
      <c r="BD180" s="146"/>
      <c r="BE180" s="146"/>
      <c r="BF180" s="146"/>
      <c r="BG180" s="146"/>
      <c r="BH180" s="146"/>
    </row>
    <row r="181" spans="1:60" outlineLevel="1">
      <c r="A181" s="163">
        <v>97</v>
      </c>
      <c r="B181" s="164" t="s">
        <v>393</v>
      </c>
      <c r="C181" s="173" t="s">
        <v>394</v>
      </c>
      <c r="D181" s="165" t="s">
        <v>231</v>
      </c>
      <c r="E181" s="166">
        <v>1</v>
      </c>
      <c r="F181" s="167"/>
      <c r="G181" s="168">
        <f t="shared" si="14"/>
        <v>0</v>
      </c>
      <c r="H181" s="167"/>
      <c r="I181" s="168">
        <f t="shared" si="15"/>
        <v>0</v>
      </c>
      <c r="J181" s="167"/>
      <c r="K181" s="168">
        <f t="shared" si="16"/>
        <v>0</v>
      </c>
      <c r="L181" s="168">
        <v>21</v>
      </c>
      <c r="M181" s="168">
        <f t="shared" si="17"/>
        <v>0</v>
      </c>
      <c r="N181" s="168">
        <v>5.2999999999999998E-4</v>
      </c>
      <c r="O181" s="168">
        <f t="shared" si="18"/>
        <v>0</v>
      </c>
      <c r="P181" s="168">
        <v>0</v>
      </c>
      <c r="Q181" s="168">
        <f t="shared" si="19"/>
        <v>0</v>
      </c>
      <c r="R181" s="168"/>
      <c r="S181" s="168" t="s">
        <v>179</v>
      </c>
      <c r="T181" s="169" t="s">
        <v>180</v>
      </c>
      <c r="U181" s="155">
        <v>0</v>
      </c>
      <c r="V181" s="155">
        <f t="shared" si="20"/>
        <v>0</v>
      </c>
      <c r="W181" s="155"/>
      <c r="X181" s="155" t="s">
        <v>209</v>
      </c>
      <c r="Y181" s="146"/>
      <c r="Z181" s="146"/>
      <c r="AA181" s="146"/>
      <c r="AB181" s="146"/>
      <c r="AC181" s="146"/>
      <c r="AD181" s="146"/>
      <c r="AE181" s="146"/>
      <c r="AF181" s="146"/>
      <c r="AG181" s="146" t="s">
        <v>227</v>
      </c>
      <c r="AH181" s="146"/>
      <c r="AI181" s="146"/>
      <c r="AJ181" s="146"/>
      <c r="AK181" s="146"/>
      <c r="AL181" s="146"/>
      <c r="AM181" s="146"/>
      <c r="AN181" s="146"/>
      <c r="AO181" s="146"/>
      <c r="AP181" s="146"/>
      <c r="AQ181" s="146"/>
      <c r="AR181" s="146"/>
      <c r="AS181" s="146"/>
      <c r="AT181" s="146"/>
      <c r="AU181" s="146"/>
      <c r="AV181" s="146"/>
      <c r="AW181" s="146"/>
      <c r="AX181" s="146"/>
      <c r="AY181" s="146"/>
      <c r="AZ181" s="146"/>
      <c r="BA181" s="146"/>
      <c r="BB181" s="146"/>
      <c r="BC181" s="146"/>
      <c r="BD181" s="146"/>
      <c r="BE181" s="146"/>
      <c r="BF181" s="146"/>
      <c r="BG181" s="146"/>
      <c r="BH181" s="146"/>
    </row>
    <row r="182" spans="1:60" outlineLevel="1">
      <c r="A182" s="163">
        <v>98</v>
      </c>
      <c r="B182" s="164" t="s">
        <v>395</v>
      </c>
      <c r="C182" s="173" t="s">
        <v>396</v>
      </c>
      <c r="D182" s="165" t="s">
        <v>231</v>
      </c>
      <c r="E182" s="166">
        <v>1</v>
      </c>
      <c r="F182" s="167"/>
      <c r="G182" s="168">
        <f t="shared" si="14"/>
        <v>0</v>
      </c>
      <c r="H182" s="167"/>
      <c r="I182" s="168">
        <f t="shared" si="15"/>
        <v>0</v>
      </c>
      <c r="J182" s="167"/>
      <c r="K182" s="168">
        <f t="shared" si="16"/>
        <v>0</v>
      </c>
      <c r="L182" s="168">
        <v>21</v>
      </c>
      <c r="M182" s="168">
        <f t="shared" si="17"/>
        <v>0</v>
      </c>
      <c r="N182" s="168">
        <v>5.0000000000000001E-3</v>
      </c>
      <c r="O182" s="168">
        <f t="shared" si="18"/>
        <v>0.01</v>
      </c>
      <c r="P182" s="168">
        <v>0</v>
      </c>
      <c r="Q182" s="168">
        <f t="shared" si="19"/>
        <v>0</v>
      </c>
      <c r="R182" s="168"/>
      <c r="S182" s="168" t="s">
        <v>179</v>
      </c>
      <c r="T182" s="169" t="s">
        <v>180</v>
      </c>
      <c r="U182" s="155">
        <v>0</v>
      </c>
      <c r="V182" s="155">
        <f t="shared" si="20"/>
        <v>0</v>
      </c>
      <c r="W182" s="155"/>
      <c r="X182" s="155" t="s">
        <v>209</v>
      </c>
      <c r="Y182" s="146"/>
      <c r="Z182" s="146"/>
      <c r="AA182" s="146"/>
      <c r="AB182" s="146"/>
      <c r="AC182" s="146"/>
      <c r="AD182" s="146"/>
      <c r="AE182" s="146"/>
      <c r="AF182" s="146"/>
      <c r="AG182" s="146" t="s">
        <v>227</v>
      </c>
      <c r="AH182" s="146"/>
      <c r="AI182" s="146"/>
      <c r="AJ182" s="146"/>
      <c r="AK182" s="146"/>
      <c r="AL182" s="146"/>
      <c r="AM182" s="146"/>
      <c r="AN182" s="146"/>
      <c r="AO182" s="146"/>
      <c r="AP182" s="146"/>
      <c r="AQ182" s="146"/>
      <c r="AR182" s="146"/>
      <c r="AS182" s="146"/>
      <c r="AT182" s="146"/>
      <c r="AU182" s="146"/>
      <c r="AV182" s="146"/>
      <c r="AW182" s="146"/>
      <c r="AX182" s="146"/>
      <c r="AY182" s="146"/>
      <c r="AZ182" s="146"/>
      <c r="BA182" s="146"/>
      <c r="BB182" s="146"/>
      <c r="BC182" s="146"/>
      <c r="BD182" s="146"/>
      <c r="BE182" s="146"/>
      <c r="BF182" s="146"/>
      <c r="BG182" s="146"/>
      <c r="BH182" s="146"/>
    </row>
    <row r="183" spans="1:60" outlineLevel="1">
      <c r="A183" s="163">
        <v>99</v>
      </c>
      <c r="B183" s="164" t="s">
        <v>397</v>
      </c>
      <c r="C183" s="173" t="s">
        <v>398</v>
      </c>
      <c r="D183" s="165" t="s">
        <v>231</v>
      </c>
      <c r="E183" s="166">
        <v>1</v>
      </c>
      <c r="F183" s="167"/>
      <c r="G183" s="168">
        <f t="shared" si="14"/>
        <v>0</v>
      </c>
      <c r="H183" s="167"/>
      <c r="I183" s="168">
        <f t="shared" si="15"/>
        <v>0</v>
      </c>
      <c r="J183" s="167"/>
      <c r="K183" s="168">
        <f t="shared" si="16"/>
        <v>0</v>
      </c>
      <c r="L183" s="168">
        <v>21</v>
      </c>
      <c r="M183" s="168">
        <f t="shared" si="17"/>
        <v>0</v>
      </c>
      <c r="N183" s="168">
        <v>8.0000000000000002E-3</v>
      </c>
      <c r="O183" s="168">
        <f t="shared" si="18"/>
        <v>0.01</v>
      </c>
      <c r="P183" s="168">
        <v>0</v>
      </c>
      <c r="Q183" s="168">
        <f t="shared" si="19"/>
        <v>0</v>
      </c>
      <c r="R183" s="168"/>
      <c r="S183" s="168" t="s">
        <v>179</v>
      </c>
      <c r="T183" s="169" t="s">
        <v>180</v>
      </c>
      <c r="U183" s="155">
        <v>0</v>
      </c>
      <c r="V183" s="155">
        <f t="shared" si="20"/>
        <v>0</v>
      </c>
      <c r="W183" s="155"/>
      <c r="X183" s="155" t="s">
        <v>209</v>
      </c>
      <c r="Y183" s="146"/>
      <c r="Z183" s="146"/>
      <c r="AA183" s="146"/>
      <c r="AB183" s="146"/>
      <c r="AC183" s="146"/>
      <c r="AD183" s="146"/>
      <c r="AE183" s="146"/>
      <c r="AF183" s="146"/>
      <c r="AG183" s="146" t="s">
        <v>227</v>
      </c>
      <c r="AH183" s="146"/>
      <c r="AI183" s="146"/>
      <c r="AJ183" s="146"/>
      <c r="AK183" s="146"/>
      <c r="AL183" s="146"/>
      <c r="AM183" s="146"/>
      <c r="AN183" s="146"/>
      <c r="AO183" s="146"/>
      <c r="AP183" s="146"/>
      <c r="AQ183" s="146"/>
      <c r="AR183" s="146"/>
      <c r="AS183" s="146"/>
      <c r="AT183" s="146"/>
      <c r="AU183" s="146"/>
      <c r="AV183" s="146"/>
      <c r="AW183" s="146"/>
      <c r="AX183" s="146"/>
      <c r="AY183" s="146"/>
      <c r="AZ183" s="146"/>
      <c r="BA183" s="146"/>
      <c r="BB183" s="146"/>
      <c r="BC183" s="146"/>
      <c r="BD183" s="146"/>
      <c r="BE183" s="146"/>
      <c r="BF183" s="146"/>
      <c r="BG183" s="146"/>
      <c r="BH183" s="146"/>
    </row>
    <row r="184" spans="1:60" outlineLevel="1">
      <c r="A184" s="163">
        <v>100</v>
      </c>
      <c r="B184" s="164" t="s">
        <v>399</v>
      </c>
      <c r="C184" s="173" t="s">
        <v>400</v>
      </c>
      <c r="D184" s="165" t="s">
        <v>231</v>
      </c>
      <c r="E184" s="166">
        <v>1</v>
      </c>
      <c r="F184" s="167"/>
      <c r="G184" s="168">
        <f t="shared" si="14"/>
        <v>0</v>
      </c>
      <c r="H184" s="167"/>
      <c r="I184" s="168">
        <f t="shared" si="15"/>
        <v>0</v>
      </c>
      <c r="J184" s="167"/>
      <c r="K184" s="168">
        <f t="shared" si="16"/>
        <v>0</v>
      </c>
      <c r="L184" s="168">
        <v>21</v>
      </c>
      <c r="M184" s="168">
        <f t="shared" si="17"/>
        <v>0</v>
      </c>
      <c r="N184" s="168">
        <v>7.3000000000000001E-3</v>
      </c>
      <c r="O184" s="168">
        <f t="shared" si="18"/>
        <v>0.01</v>
      </c>
      <c r="P184" s="168">
        <v>0</v>
      </c>
      <c r="Q184" s="168">
        <f t="shared" si="19"/>
        <v>0</v>
      </c>
      <c r="R184" s="168"/>
      <c r="S184" s="168" t="s">
        <v>179</v>
      </c>
      <c r="T184" s="169" t="s">
        <v>180</v>
      </c>
      <c r="U184" s="155">
        <v>0</v>
      </c>
      <c r="V184" s="155">
        <f t="shared" si="20"/>
        <v>0</v>
      </c>
      <c r="W184" s="155"/>
      <c r="X184" s="155" t="s">
        <v>209</v>
      </c>
      <c r="Y184" s="146"/>
      <c r="Z184" s="146"/>
      <c r="AA184" s="146"/>
      <c r="AB184" s="146"/>
      <c r="AC184" s="146"/>
      <c r="AD184" s="146"/>
      <c r="AE184" s="146"/>
      <c r="AF184" s="146"/>
      <c r="AG184" s="146" t="s">
        <v>227</v>
      </c>
      <c r="AH184" s="146"/>
      <c r="AI184" s="146"/>
      <c r="AJ184" s="146"/>
      <c r="AK184" s="146"/>
      <c r="AL184" s="146"/>
      <c r="AM184" s="146"/>
      <c r="AN184" s="146"/>
      <c r="AO184" s="146"/>
      <c r="AP184" s="146"/>
      <c r="AQ184" s="146"/>
      <c r="AR184" s="146"/>
      <c r="AS184" s="146"/>
      <c r="AT184" s="146"/>
      <c r="AU184" s="146"/>
      <c r="AV184" s="146"/>
      <c r="AW184" s="146"/>
      <c r="AX184" s="146"/>
      <c r="AY184" s="146"/>
      <c r="AZ184" s="146"/>
      <c r="BA184" s="146"/>
      <c r="BB184" s="146"/>
      <c r="BC184" s="146"/>
      <c r="BD184" s="146"/>
      <c r="BE184" s="146"/>
      <c r="BF184" s="146"/>
      <c r="BG184" s="146"/>
      <c r="BH184" s="146"/>
    </row>
    <row r="185" spans="1:60" outlineLevel="1">
      <c r="A185" s="163">
        <v>101</v>
      </c>
      <c r="B185" s="164" t="s">
        <v>401</v>
      </c>
      <c r="C185" s="173" t="s">
        <v>402</v>
      </c>
      <c r="D185" s="165" t="s">
        <v>231</v>
      </c>
      <c r="E185" s="166">
        <v>1</v>
      </c>
      <c r="F185" s="167"/>
      <c r="G185" s="168">
        <f t="shared" si="14"/>
        <v>0</v>
      </c>
      <c r="H185" s="167"/>
      <c r="I185" s="168">
        <f t="shared" si="15"/>
        <v>0</v>
      </c>
      <c r="J185" s="167"/>
      <c r="K185" s="168">
        <f t="shared" si="16"/>
        <v>0</v>
      </c>
      <c r="L185" s="168">
        <v>21</v>
      </c>
      <c r="M185" s="168">
        <f t="shared" si="17"/>
        <v>0</v>
      </c>
      <c r="N185" s="168">
        <v>1.21E-2</v>
      </c>
      <c r="O185" s="168">
        <f t="shared" si="18"/>
        <v>0.01</v>
      </c>
      <c r="P185" s="168">
        <v>0</v>
      </c>
      <c r="Q185" s="168">
        <f t="shared" si="19"/>
        <v>0</v>
      </c>
      <c r="R185" s="168"/>
      <c r="S185" s="168" t="s">
        <v>179</v>
      </c>
      <c r="T185" s="169" t="s">
        <v>180</v>
      </c>
      <c r="U185" s="155">
        <v>0</v>
      </c>
      <c r="V185" s="155">
        <f t="shared" si="20"/>
        <v>0</v>
      </c>
      <c r="W185" s="155"/>
      <c r="X185" s="155" t="s">
        <v>209</v>
      </c>
      <c r="Y185" s="146"/>
      <c r="Z185" s="146"/>
      <c r="AA185" s="146"/>
      <c r="AB185" s="146"/>
      <c r="AC185" s="146"/>
      <c r="AD185" s="146"/>
      <c r="AE185" s="146"/>
      <c r="AF185" s="146"/>
      <c r="AG185" s="146" t="s">
        <v>227</v>
      </c>
      <c r="AH185" s="146"/>
      <c r="AI185" s="146"/>
      <c r="AJ185" s="146"/>
      <c r="AK185" s="146"/>
      <c r="AL185" s="146"/>
      <c r="AM185" s="146"/>
      <c r="AN185" s="146"/>
      <c r="AO185" s="146"/>
      <c r="AP185" s="146"/>
      <c r="AQ185" s="146"/>
      <c r="AR185" s="146"/>
      <c r="AS185" s="146"/>
      <c r="AT185" s="146"/>
      <c r="AU185" s="146"/>
      <c r="AV185" s="146"/>
      <c r="AW185" s="146"/>
      <c r="AX185" s="146"/>
      <c r="AY185" s="146"/>
      <c r="AZ185" s="146"/>
      <c r="BA185" s="146"/>
      <c r="BB185" s="146"/>
      <c r="BC185" s="146"/>
      <c r="BD185" s="146"/>
      <c r="BE185" s="146"/>
      <c r="BF185" s="146"/>
      <c r="BG185" s="146"/>
      <c r="BH185" s="146"/>
    </row>
    <row r="186" spans="1:60" outlineLevel="1">
      <c r="A186" s="163">
        <v>102</v>
      </c>
      <c r="B186" s="164" t="s">
        <v>403</v>
      </c>
      <c r="C186" s="173" t="s">
        <v>404</v>
      </c>
      <c r="D186" s="165" t="s">
        <v>231</v>
      </c>
      <c r="E186" s="166">
        <v>1</v>
      </c>
      <c r="F186" s="167"/>
      <c r="G186" s="168">
        <f t="shared" si="14"/>
        <v>0</v>
      </c>
      <c r="H186" s="167"/>
      <c r="I186" s="168">
        <f t="shared" si="15"/>
        <v>0</v>
      </c>
      <c r="J186" s="167"/>
      <c r="K186" s="168">
        <f t="shared" si="16"/>
        <v>0</v>
      </c>
      <c r="L186" s="168">
        <v>21</v>
      </c>
      <c r="M186" s="168">
        <f t="shared" si="17"/>
        <v>0</v>
      </c>
      <c r="N186" s="168">
        <v>2.3999999999999998E-3</v>
      </c>
      <c r="O186" s="168">
        <f t="shared" si="18"/>
        <v>0</v>
      </c>
      <c r="P186" s="168">
        <v>0</v>
      </c>
      <c r="Q186" s="168">
        <f t="shared" si="19"/>
        <v>0</v>
      </c>
      <c r="R186" s="168"/>
      <c r="S186" s="168" t="s">
        <v>179</v>
      </c>
      <c r="T186" s="169" t="s">
        <v>180</v>
      </c>
      <c r="U186" s="155">
        <v>0</v>
      </c>
      <c r="V186" s="155">
        <f t="shared" si="20"/>
        <v>0</v>
      </c>
      <c r="W186" s="155"/>
      <c r="X186" s="155" t="s">
        <v>209</v>
      </c>
      <c r="Y186" s="146"/>
      <c r="Z186" s="146"/>
      <c r="AA186" s="146"/>
      <c r="AB186" s="146"/>
      <c r="AC186" s="146"/>
      <c r="AD186" s="146"/>
      <c r="AE186" s="146"/>
      <c r="AF186" s="146"/>
      <c r="AG186" s="146" t="s">
        <v>227</v>
      </c>
      <c r="AH186" s="146"/>
      <c r="AI186" s="146"/>
      <c r="AJ186" s="146"/>
      <c r="AK186" s="146"/>
      <c r="AL186" s="146"/>
      <c r="AM186" s="146"/>
      <c r="AN186" s="146"/>
      <c r="AO186" s="146"/>
      <c r="AP186" s="146"/>
      <c r="AQ186" s="146"/>
      <c r="AR186" s="146"/>
      <c r="AS186" s="146"/>
      <c r="AT186" s="146"/>
      <c r="AU186" s="146"/>
      <c r="AV186" s="146"/>
      <c r="AW186" s="146"/>
      <c r="AX186" s="146"/>
      <c r="AY186" s="146"/>
      <c r="AZ186" s="146"/>
      <c r="BA186" s="146"/>
      <c r="BB186" s="146"/>
      <c r="BC186" s="146"/>
      <c r="BD186" s="146"/>
      <c r="BE186" s="146"/>
      <c r="BF186" s="146"/>
      <c r="BG186" s="146"/>
      <c r="BH186" s="146"/>
    </row>
    <row r="187" spans="1:60" outlineLevel="1">
      <c r="A187" s="163">
        <v>103</v>
      </c>
      <c r="B187" s="164" t="s">
        <v>405</v>
      </c>
      <c r="C187" s="173" t="s">
        <v>406</v>
      </c>
      <c r="D187" s="165" t="s">
        <v>0</v>
      </c>
      <c r="E187" s="166">
        <v>695.13699999999994</v>
      </c>
      <c r="F187" s="167"/>
      <c r="G187" s="168">
        <f t="shared" si="14"/>
        <v>0</v>
      </c>
      <c r="H187" s="167"/>
      <c r="I187" s="168">
        <f t="shared" si="15"/>
        <v>0</v>
      </c>
      <c r="J187" s="167"/>
      <c r="K187" s="168">
        <f t="shared" si="16"/>
        <v>0</v>
      </c>
      <c r="L187" s="168">
        <v>21</v>
      </c>
      <c r="M187" s="168">
        <f t="shared" si="17"/>
        <v>0</v>
      </c>
      <c r="N187" s="168">
        <v>0</v>
      </c>
      <c r="O187" s="168">
        <f t="shared" si="18"/>
        <v>0</v>
      </c>
      <c r="P187" s="168">
        <v>0</v>
      </c>
      <c r="Q187" s="168">
        <f t="shared" si="19"/>
        <v>0</v>
      </c>
      <c r="R187" s="168"/>
      <c r="S187" s="168" t="s">
        <v>179</v>
      </c>
      <c r="T187" s="169" t="s">
        <v>180</v>
      </c>
      <c r="U187" s="155">
        <v>0</v>
      </c>
      <c r="V187" s="155">
        <f t="shared" si="20"/>
        <v>0</v>
      </c>
      <c r="W187" s="155"/>
      <c r="X187" s="155" t="s">
        <v>128</v>
      </c>
      <c r="Y187" s="146"/>
      <c r="Z187" s="146"/>
      <c r="AA187" s="146"/>
      <c r="AB187" s="146"/>
      <c r="AC187" s="146"/>
      <c r="AD187" s="146"/>
      <c r="AE187" s="146"/>
      <c r="AF187" s="146"/>
      <c r="AG187" s="146" t="s">
        <v>355</v>
      </c>
      <c r="AH187" s="146"/>
      <c r="AI187" s="146"/>
      <c r="AJ187" s="146"/>
      <c r="AK187" s="146"/>
      <c r="AL187" s="146"/>
      <c r="AM187" s="146"/>
      <c r="AN187" s="146"/>
      <c r="AO187" s="146"/>
      <c r="AP187" s="146"/>
      <c r="AQ187" s="146"/>
      <c r="AR187" s="146"/>
      <c r="AS187" s="146"/>
      <c r="AT187" s="146"/>
      <c r="AU187" s="146"/>
      <c r="AV187" s="146"/>
      <c r="AW187" s="146"/>
      <c r="AX187" s="146"/>
      <c r="AY187" s="146"/>
      <c r="AZ187" s="146"/>
      <c r="BA187" s="146"/>
      <c r="BB187" s="146"/>
      <c r="BC187" s="146"/>
      <c r="BD187" s="146"/>
      <c r="BE187" s="146"/>
      <c r="BF187" s="146"/>
      <c r="BG187" s="146"/>
      <c r="BH187" s="146"/>
    </row>
    <row r="188" spans="1:60">
      <c r="A188" s="149" t="s">
        <v>122</v>
      </c>
      <c r="B188" s="150" t="s">
        <v>83</v>
      </c>
      <c r="C188" s="172" t="s">
        <v>84</v>
      </c>
      <c r="D188" s="159"/>
      <c r="E188" s="160"/>
      <c r="F188" s="161"/>
      <c r="G188" s="161">
        <f>SUMIF(AG189:AG191,"&lt;&gt;NOR",G189:G191)</f>
        <v>0</v>
      </c>
      <c r="H188" s="161"/>
      <c r="I188" s="161">
        <f>SUM(I189:I191)</f>
        <v>0</v>
      </c>
      <c r="J188" s="161"/>
      <c r="K188" s="161">
        <f>SUM(K189:K191)</f>
        <v>0</v>
      </c>
      <c r="L188" s="161"/>
      <c r="M188" s="161">
        <f>SUM(M189:M191)</f>
        <v>0</v>
      </c>
      <c r="N188" s="161"/>
      <c r="O188" s="161">
        <f>SUM(O189:O191)</f>
        <v>0.03</v>
      </c>
      <c r="P188" s="161"/>
      <c r="Q188" s="161">
        <f>SUM(Q189:Q191)</f>
        <v>0</v>
      </c>
      <c r="R188" s="161"/>
      <c r="S188" s="161"/>
      <c r="T188" s="162"/>
      <c r="U188" s="158"/>
      <c r="V188" s="158">
        <f>SUM(V189:V191)</f>
        <v>0.98</v>
      </c>
      <c r="W188" s="158"/>
      <c r="X188" s="158"/>
      <c r="AG188" t="s">
        <v>123</v>
      </c>
    </row>
    <row r="189" spans="1:60" outlineLevel="1">
      <c r="A189" s="163">
        <v>104</v>
      </c>
      <c r="B189" s="164" t="s">
        <v>407</v>
      </c>
      <c r="C189" s="173" t="s">
        <v>408</v>
      </c>
      <c r="D189" s="165" t="s">
        <v>152</v>
      </c>
      <c r="E189" s="166">
        <v>1</v>
      </c>
      <c r="F189" s="167"/>
      <c r="G189" s="168">
        <f>ROUND(E189*F189,2)</f>
        <v>0</v>
      </c>
      <c r="H189" s="167"/>
      <c r="I189" s="168">
        <f>ROUND(E189*H189,2)</f>
        <v>0</v>
      </c>
      <c r="J189" s="167"/>
      <c r="K189" s="168">
        <f>ROUND(E189*J189,2)</f>
        <v>0</v>
      </c>
      <c r="L189" s="168">
        <v>21</v>
      </c>
      <c r="M189" s="168">
        <f>G189*(1+L189/100)</f>
        <v>0</v>
      </c>
      <c r="N189" s="168">
        <v>5.0400000000000002E-3</v>
      </c>
      <c r="O189" s="168">
        <f>ROUND(E189*N189,2)</f>
        <v>0.01</v>
      </c>
      <c r="P189" s="168">
        <v>0</v>
      </c>
      <c r="Q189" s="168">
        <f>ROUND(E189*P189,2)</f>
        <v>0</v>
      </c>
      <c r="R189" s="168"/>
      <c r="S189" s="168" t="s">
        <v>127</v>
      </c>
      <c r="T189" s="169" t="s">
        <v>127</v>
      </c>
      <c r="U189" s="155">
        <v>0.98</v>
      </c>
      <c r="V189" s="155">
        <f>ROUND(E189*U189,2)</f>
        <v>0.98</v>
      </c>
      <c r="W189" s="155"/>
      <c r="X189" s="155" t="s">
        <v>128</v>
      </c>
      <c r="Y189" s="146"/>
      <c r="Z189" s="146"/>
      <c r="AA189" s="146"/>
      <c r="AB189" s="146"/>
      <c r="AC189" s="146"/>
      <c r="AD189" s="146"/>
      <c r="AE189" s="146"/>
      <c r="AF189" s="146"/>
      <c r="AG189" s="146" t="s">
        <v>140</v>
      </c>
      <c r="AH189" s="146"/>
      <c r="AI189" s="146"/>
      <c r="AJ189" s="146"/>
      <c r="AK189" s="146"/>
      <c r="AL189" s="146"/>
      <c r="AM189" s="146"/>
      <c r="AN189" s="146"/>
      <c r="AO189" s="146"/>
      <c r="AP189" s="146"/>
      <c r="AQ189" s="146"/>
      <c r="AR189" s="146"/>
      <c r="AS189" s="146"/>
      <c r="AT189" s="146"/>
      <c r="AU189" s="146"/>
      <c r="AV189" s="146"/>
      <c r="AW189" s="146"/>
      <c r="AX189" s="146"/>
      <c r="AY189" s="146"/>
      <c r="AZ189" s="146"/>
      <c r="BA189" s="146"/>
      <c r="BB189" s="146"/>
      <c r="BC189" s="146"/>
      <c r="BD189" s="146"/>
      <c r="BE189" s="146"/>
      <c r="BF189" s="146"/>
      <c r="BG189" s="146"/>
      <c r="BH189" s="146"/>
    </row>
    <row r="190" spans="1:60" outlineLevel="1">
      <c r="A190" s="163">
        <v>105</v>
      </c>
      <c r="B190" s="164" t="s">
        <v>409</v>
      </c>
      <c r="C190" s="173" t="s">
        <v>410</v>
      </c>
      <c r="D190" s="165" t="s">
        <v>152</v>
      </c>
      <c r="E190" s="166">
        <v>1</v>
      </c>
      <c r="F190" s="167"/>
      <c r="G190" s="168">
        <f>ROUND(E190*F190,2)</f>
        <v>0</v>
      </c>
      <c r="H190" s="167"/>
      <c r="I190" s="168">
        <f>ROUND(E190*H190,2)</f>
        <v>0</v>
      </c>
      <c r="J190" s="167"/>
      <c r="K190" s="168">
        <f>ROUND(E190*J190,2)</f>
        <v>0</v>
      </c>
      <c r="L190" s="168">
        <v>21</v>
      </c>
      <c r="M190" s="168">
        <f>G190*(1+L190/100)</f>
        <v>0</v>
      </c>
      <c r="N190" s="168">
        <v>1.9199999999999998E-2</v>
      </c>
      <c r="O190" s="168">
        <f>ROUND(E190*N190,2)</f>
        <v>0.02</v>
      </c>
      <c r="P190" s="168">
        <v>0</v>
      </c>
      <c r="Q190" s="168">
        <f>ROUND(E190*P190,2)</f>
        <v>0</v>
      </c>
      <c r="R190" s="168"/>
      <c r="S190" s="168" t="s">
        <v>179</v>
      </c>
      <c r="T190" s="169" t="s">
        <v>180</v>
      </c>
      <c r="U190" s="155">
        <v>0</v>
      </c>
      <c r="V190" s="155">
        <f>ROUND(E190*U190,2)</f>
        <v>0</v>
      </c>
      <c r="W190" s="155"/>
      <c r="X190" s="155" t="s">
        <v>209</v>
      </c>
      <c r="Y190" s="146"/>
      <c r="Z190" s="146"/>
      <c r="AA190" s="146"/>
      <c r="AB190" s="146"/>
      <c r="AC190" s="146"/>
      <c r="AD190" s="146"/>
      <c r="AE190" s="146"/>
      <c r="AF190" s="146"/>
      <c r="AG190" s="146" t="s">
        <v>227</v>
      </c>
      <c r="AH190" s="146"/>
      <c r="AI190" s="146"/>
      <c r="AJ190" s="146"/>
      <c r="AK190" s="146"/>
      <c r="AL190" s="146"/>
      <c r="AM190" s="146"/>
      <c r="AN190" s="146"/>
      <c r="AO190" s="146"/>
      <c r="AP190" s="146"/>
      <c r="AQ190" s="146"/>
      <c r="AR190" s="146"/>
      <c r="AS190" s="146"/>
      <c r="AT190" s="146"/>
      <c r="AU190" s="146"/>
      <c r="AV190" s="146"/>
      <c r="AW190" s="146"/>
      <c r="AX190" s="146"/>
      <c r="AY190" s="146"/>
      <c r="AZ190" s="146"/>
      <c r="BA190" s="146"/>
      <c r="BB190" s="146"/>
      <c r="BC190" s="146"/>
      <c r="BD190" s="146"/>
      <c r="BE190" s="146"/>
      <c r="BF190" s="146"/>
      <c r="BG190" s="146"/>
      <c r="BH190" s="146"/>
    </row>
    <row r="191" spans="1:60" outlineLevel="1">
      <c r="A191" s="163">
        <v>106</v>
      </c>
      <c r="B191" s="164" t="s">
        <v>411</v>
      </c>
      <c r="C191" s="173" t="s">
        <v>412</v>
      </c>
      <c r="D191" s="165" t="s">
        <v>0</v>
      </c>
      <c r="E191" s="166">
        <v>11.05</v>
      </c>
      <c r="F191" s="167"/>
      <c r="G191" s="168">
        <f>ROUND(E191*F191,2)</f>
        <v>0</v>
      </c>
      <c r="H191" s="167"/>
      <c r="I191" s="168">
        <f>ROUND(E191*H191,2)</f>
        <v>0</v>
      </c>
      <c r="J191" s="167"/>
      <c r="K191" s="168">
        <f>ROUND(E191*J191,2)</f>
        <v>0</v>
      </c>
      <c r="L191" s="168">
        <v>21</v>
      </c>
      <c r="M191" s="168">
        <f>G191*(1+L191/100)</f>
        <v>0</v>
      </c>
      <c r="N191" s="168">
        <v>0</v>
      </c>
      <c r="O191" s="168">
        <f>ROUND(E191*N191,2)</f>
        <v>0</v>
      </c>
      <c r="P191" s="168">
        <v>0</v>
      </c>
      <c r="Q191" s="168">
        <f>ROUND(E191*P191,2)</f>
        <v>0</v>
      </c>
      <c r="R191" s="168"/>
      <c r="S191" s="168" t="s">
        <v>127</v>
      </c>
      <c r="T191" s="169" t="s">
        <v>127</v>
      </c>
      <c r="U191" s="155">
        <v>0</v>
      </c>
      <c r="V191" s="155">
        <f>ROUND(E191*U191,2)</f>
        <v>0</v>
      </c>
      <c r="W191" s="155"/>
      <c r="X191" s="155" t="s">
        <v>128</v>
      </c>
      <c r="Y191" s="146"/>
      <c r="Z191" s="146"/>
      <c r="AA191" s="146"/>
      <c r="AB191" s="146"/>
      <c r="AC191" s="146"/>
      <c r="AD191" s="146"/>
      <c r="AE191" s="146"/>
      <c r="AF191" s="146"/>
      <c r="AG191" s="146" t="s">
        <v>355</v>
      </c>
      <c r="AH191" s="146"/>
      <c r="AI191" s="146"/>
      <c r="AJ191" s="146"/>
      <c r="AK191" s="146"/>
      <c r="AL191" s="146"/>
      <c r="AM191" s="146"/>
      <c r="AN191" s="146"/>
      <c r="AO191" s="146"/>
      <c r="AP191" s="146"/>
      <c r="AQ191" s="146"/>
      <c r="AR191" s="146"/>
      <c r="AS191" s="146"/>
      <c r="AT191" s="146"/>
      <c r="AU191" s="146"/>
      <c r="AV191" s="146"/>
      <c r="AW191" s="146"/>
      <c r="AX191" s="146"/>
      <c r="AY191" s="146"/>
      <c r="AZ191" s="146"/>
      <c r="BA191" s="146"/>
      <c r="BB191" s="146"/>
      <c r="BC191" s="146"/>
      <c r="BD191" s="146"/>
      <c r="BE191" s="146"/>
      <c r="BF191" s="146"/>
      <c r="BG191" s="146"/>
      <c r="BH191" s="146"/>
    </row>
    <row r="192" spans="1:60">
      <c r="A192" s="149" t="s">
        <v>122</v>
      </c>
      <c r="B192" s="150" t="s">
        <v>87</v>
      </c>
      <c r="C192" s="172" t="s">
        <v>88</v>
      </c>
      <c r="D192" s="159"/>
      <c r="E192" s="160"/>
      <c r="F192" s="161"/>
      <c r="G192" s="161">
        <f>SUMIF(AG193:AG196,"&lt;&gt;NOR",G193:G196)</f>
        <v>0</v>
      </c>
      <c r="H192" s="161"/>
      <c r="I192" s="161">
        <f>SUM(I193:I196)</f>
        <v>0</v>
      </c>
      <c r="J192" s="161"/>
      <c r="K192" s="161">
        <f>SUM(K193:K196)</f>
        <v>0</v>
      </c>
      <c r="L192" s="161"/>
      <c r="M192" s="161">
        <f>SUM(M193:M196)</f>
        <v>0</v>
      </c>
      <c r="N192" s="161"/>
      <c r="O192" s="161">
        <f>SUM(O193:O196)</f>
        <v>0</v>
      </c>
      <c r="P192" s="161"/>
      <c r="Q192" s="161">
        <f>SUM(Q193:Q196)</f>
        <v>0</v>
      </c>
      <c r="R192" s="161"/>
      <c r="S192" s="161"/>
      <c r="T192" s="162"/>
      <c r="U192" s="158"/>
      <c r="V192" s="158">
        <f>SUM(V193:V196)</f>
        <v>0.54</v>
      </c>
      <c r="W192" s="158"/>
      <c r="X192" s="158"/>
      <c r="AG192" t="s">
        <v>123</v>
      </c>
    </row>
    <row r="193" spans="1:60" outlineLevel="1">
      <c r="A193" s="163">
        <v>107</v>
      </c>
      <c r="B193" s="164" t="s">
        <v>413</v>
      </c>
      <c r="C193" s="173" t="s">
        <v>414</v>
      </c>
      <c r="D193" s="165" t="s">
        <v>231</v>
      </c>
      <c r="E193" s="166">
        <v>2</v>
      </c>
      <c r="F193" s="167"/>
      <c r="G193" s="168">
        <f>ROUND(E193*F193,2)</f>
        <v>0</v>
      </c>
      <c r="H193" s="167"/>
      <c r="I193" s="168">
        <f>ROUND(E193*H193,2)</f>
        <v>0</v>
      </c>
      <c r="J193" s="167"/>
      <c r="K193" s="168">
        <f>ROUND(E193*J193,2)</f>
        <v>0</v>
      </c>
      <c r="L193" s="168">
        <v>21</v>
      </c>
      <c r="M193" s="168">
        <f>G193*(1+L193/100)</f>
        <v>0</v>
      </c>
      <c r="N193" s="168">
        <v>0</v>
      </c>
      <c r="O193" s="168">
        <f>ROUND(E193*N193,2)</f>
        <v>0</v>
      </c>
      <c r="P193" s="168">
        <v>0</v>
      </c>
      <c r="Q193" s="168">
        <f>ROUND(E193*P193,2)</f>
        <v>0</v>
      </c>
      <c r="R193" s="168"/>
      <c r="S193" s="168" t="s">
        <v>179</v>
      </c>
      <c r="T193" s="169" t="s">
        <v>180</v>
      </c>
      <c r="U193" s="155">
        <v>0.12</v>
      </c>
      <c r="V193" s="155">
        <f>ROUND(E193*U193,2)</f>
        <v>0.24</v>
      </c>
      <c r="W193" s="155"/>
      <c r="X193" s="155" t="s">
        <v>128</v>
      </c>
      <c r="Y193" s="146"/>
      <c r="Z193" s="146"/>
      <c r="AA193" s="146"/>
      <c r="AB193" s="146"/>
      <c r="AC193" s="146"/>
      <c r="AD193" s="146"/>
      <c r="AE193" s="146"/>
      <c r="AF193" s="146"/>
      <c r="AG193" s="146" t="s">
        <v>140</v>
      </c>
      <c r="AH193" s="146"/>
      <c r="AI193" s="146"/>
      <c r="AJ193" s="146"/>
      <c r="AK193" s="146"/>
      <c r="AL193" s="146"/>
      <c r="AM193" s="146"/>
      <c r="AN193" s="146"/>
      <c r="AO193" s="146"/>
      <c r="AP193" s="146"/>
      <c r="AQ193" s="146"/>
      <c r="AR193" s="146"/>
      <c r="AS193" s="146"/>
      <c r="AT193" s="146"/>
      <c r="AU193" s="146"/>
      <c r="AV193" s="146"/>
      <c r="AW193" s="146"/>
      <c r="AX193" s="146"/>
      <c r="AY193" s="146"/>
      <c r="AZ193" s="146"/>
      <c r="BA193" s="146"/>
      <c r="BB193" s="146"/>
      <c r="BC193" s="146"/>
      <c r="BD193" s="146"/>
      <c r="BE193" s="146"/>
      <c r="BF193" s="146"/>
      <c r="BG193" s="146"/>
      <c r="BH193" s="146"/>
    </row>
    <row r="194" spans="1:60" outlineLevel="1">
      <c r="A194" s="163">
        <v>108</v>
      </c>
      <c r="B194" s="164" t="s">
        <v>415</v>
      </c>
      <c r="C194" s="173" t="s">
        <v>416</v>
      </c>
      <c r="D194" s="165" t="s">
        <v>231</v>
      </c>
      <c r="E194" s="166">
        <v>2</v>
      </c>
      <c r="F194" s="167"/>
      <c r="G194" s="168">
        <f>ROUND(E194*F194,2)</f>
        <v>0</v>
      </c>
      <c r="H194" s="167"/>
      <c r="I194" s="168">
        <f>ROUND(E194*H194,2)</f>
        <v>0</v>
      </c>
      <c r="J194" s="167"/>
      <c r="K194" s="168">
        <f>ROUND(E194*J194,2)</f>
        <v>0</v>
      </c>
      <c r="L194" s="168">
        <v>21</v>
      </c>
      <c r="M194" s="168">
        <f>G194*(1+L194/100)</f>
        <v>0</v>
      </c>
      <c r="N194" s="168">
        <v>0</v>
      </c>
      <c r="O194" s="168">
        <f>ROUND(E194*N194,2)</f>
        <v>0</v>
      </c>
      <c r="P194" s="168">
        <v>0</v>
      </c>
      <c r="Q194" s="168">
        <f>ROUND(E194*P194,2)</f>
        <v>0</v>
      </c>
      <c r="R194" s="168"/>
      <c r="S194" s="168" t="s">
        <v>179</v>
      </c>
      <c r="T194" s="169" t="s">
        <v>180</v>
      </c>
      <c r="U194" s="155">
        <v>0.15</v>
      </c>
      <c r="V194" s="155">
        <f>ROUND(E194*U194,2)</f>
        <v>0.3</v>
      </c>
      <c r="W194" s="155"/>
      <c r="X194" s="155" t="s">
        <v>128</v>
      </c>
      <c r="Y194" s="146"/>
      <c r="Z194" s="146"/>
      <c r="AA194" s="146"/>
      <c r="AB194" s="146"/>
      <c r="AC194" s="146"/>
      <c r="AD194" s="146"/>
      <c r="AE194" s="146"/>
      <c r="AF194" s="146"/>
      <c r="AG194" s="146" t="s">
        <v>140</v>
      </c>
      <c r="AH194" s="146"/>
      <c r="AI194" s="146"/>
      <c r="AJ194" s="146"/>
      <c r="AK194" s="146"/>
      <c r="AL194" s="146"/>
      <c r="AM194" s="146"/>
      <c r="AN194" s="146"/>
      <c r="AO194" s="146"/>
      <c r="AP194" s="146"/>
      <c r="AQ194" s="146"/>
      <c r="AR194" s="146"/>
      <c r="AS194" s="146"/>
      <c r="AT194" s="146"/>
      <c r="AU194" s="146"/>
      <c r="AV194" s="146"/>
      <c r="AW194" s="146"/>
      <c r="AX194" s="146"/>
      <c r="AY194" s="146"/>
      <c r="AZ194" s="146"/>
      <c r="BA194" s="146"/>
      <c r="BB194" s="146"/>
      <c r="BC194" s="146"/>
      <c r="BD194" s="146"/>
      <c r="BE194" s="146"/>
      <c r="BF194" s="146"/>
      <c r="BG194" s="146"/>
      <c r="BH194" s="146"/>
    </row>
    <row r="195" spans="1:60" outlineLevel="1">
      <c r="A195" s="163">
        <v>109</v>
      </c>
      <c r="B195" s="164" t="s">
        <v>417</v>
      </c>
      <c r="C195" s="173" t="s">
        <v>418</v>
      </c>
      <c r="D195" s="165" t="s">
        <v>231</v>
      </c>
      <c r="E195" s="166">
        <v>2</v>
      </c>
      <c r="F195" s="167"/>
      <c r="G195" s="168">
        <f>ROUND(E195*F195,2)</f>
        <v>0</v>
      </c>
      <c r="H195" s="167"/>
      <c r="I195" s="168">
        <f>ROUND(E195*H195,2)</f>
        <v>0</v>
      </c>
      <c r="J195" s="167"/>
      <c r="K195" s="168">
        <f>ROUND(E195*J195,2)</f>
        <v>0</v>
      </c>
      <c r="L195" s="168">
        <v>21</v>
      </c>
      <c r="M195" s="168">
        <f>G195*(1+L195/100)</f>
        <v>0</v>
      </c>
      <c r="N195" s="168">
        <v>5.0000000000000001E-4</v>
      </c>
      <c r="O195" s="168">
        <f>ROUND(E195*N195,2)</f>
        <v>0</v>
      </c>
      <c r="P195" s="168">
        <v>0</v>
      </c>
      <c r="Q195" s="168">
        <f>ROUND(E195*P195,2)</f>
        <v>0</v>
      </c>
      <c r="R195" s="168"/>
      <c r="S195" s="168" t="s">
        <v>179</v>
      </c>
      <c r="T195" s="169" t="s">
        <v>180</v>
      </c>
      <c r="U195" s="155">
        <v>0</v>
      </c>
      <c r="V195" s="155">
        <f>ROUND(E195*U195,2)</f>
        <v>0</v>
      </c>
      <c r="W195" s="155"/>
      <c r="X195" s="155" t="s">
        <v>209</v>
      </c>
      <c r="Y195" s="146"/>
      <c r="Z195" s="146"/>
      <c r="AA195" s="146"/>
      <c r="AB195" s="146"/>
      <c r="AC195" s="146"/>
      <c r="AD195" s="146"/>
      <c r="AE195" s="146"/>
      <c r="AF195" s="146"/>
      <c r="AG195" s="146" t="s">
        <v>227</v>
      </c>
      <c r="AH195" s="146"/>
      <c r="AI195" s="146"/>
      <c r="AJ195" s="146"/>
      <c r="AK195" s="146"/>
      <c r="AL195" s="146"/>
      <c r="AM195" s="146"/>
      <c r="AN195" s="146"/>
      <c r="AO195" s="146"/>
      <c r="AP195" s="146"/>
      <c r="AQ195" s="146"/>
      <c r="AR195" s="146"/>
      <c r="AS195" s="146"/>
      <c r="AT195" s="146"/>
      <c r="AU195" s="146"/>
      <c r="AV195" s="146"/>
      <c r="AW195" s="146"/>
      <c r="AX195" s="146"/>
      <c r="AY195" s="146"/>
      <c r="AZ195" s="146"/>
      <c r="BA195" s="146"/>
      <c r="BB195" s="146"/>
      <c r="BC195" s="146"/>
      <c r="BD195" s="146"/>
      <c r="BE195" s="146"/>
      <c r="BF195" s="146"/>
      <c r="BG195" s="146"/>
      <c r="BH195" s="146"/>
    </row>
    <row r="196" spans="1:60" outlineLevel="1">
      <c r="A196" s="163">
        <v>110</v>
      </c>
      <c r="B196" s="164" t="s">
        <v>419</v>
      </c>
      <c r="C196" s="173" t="s">
        <v>420</v>
      </c>
      <c r="D196" s="165" t="s">
        <v>231</v>
      </c>
      <c r="E196" s="166">
        <v>2</v>
      </c>
      <c r="F196" s="167"/>
      <c r="G196" s="168">
        <f>ROUND(E196*F196,2)</f>
        <v>0</v>
      </c>
      <c r="H196" s="167"/>
      <c r="I196" s="168">
        <f>ROUND(E196*H196,2)</f>
        <v>0</v>
      </c>
      <c r="J196" s="167"/>
      <c r="K196" s="168">
        <f>ROUND(E196*J196,2)</f>
        <v>0</v>
      </c>
      <c r="L196" s="168">
        <v>21</v>
      </c>
      <c r="M196" s="168">
        <f>G196*(1+L196/100)</f>
        <v>0</v>
      </c>
      <c r="N196" s="168">
        <v>1E-3</v>
      </c>
      <c r="O196" s="168">
        <f>ROUND(E196*N196,2)</f>
        <v>0</v>
      </c>
      <c r="P196" s="168">
        <v>0</v>
      </c>
      <c r="Q196" s="168">
        <f>ROUND(E196*P196,2)</f>
        <v>0</v>
      </c>
      <c r="R196" s="168"/>
      <c r="S196" s="168" t="s">
        <v>179</v>
      </c>
      <c r="T196" s="169" t="s">
        <v>180</v>
      </c>
      <c r="U196" s="155">
        <v>0</v>
      </c>
      <c r="V196" s="155">
        <f>ROUND(E196*U196,2)</f>
        <v>0</v>
      </c>
      <c r="W196" s="155"/>
      <c r="X196" s="155" t="s">
        <v>209</v>
      </c>
      <c r="Y196" s="146"/>
      <c r="Z196" s="146"/>
      <c r="AA196" s="146"/>
      <c r="AB196" s="146"/>
      <c r="AC196" s="146"/>
      <c r="AD196" s="146"/>
      <c r="AE196" s="146"/>
      <c r="AF196" s="146"/>
      <c r="AG196" s="146" t="s">
        <v>227</v>
      </c>
      <c r="AH196" s="146"/>
      <c r="AI196" s="146"/>
      <c r="AJ196" s="146"/>
      <c r="AK196" s="146"/>
      <c r="AL196" s="146"/>
      <c r="AM196" s="146"/>
      <c r="AN196" s="146"/>
      <c r="AO196" s="146"/>
      <c r="AP196" s="146"/>
      <c r="AQ196" s="146"/>
      <c r="AR196" s="146"/>
      <c r="AS196" s="146"/>
      <c r="AT196" s="146"/>
      <c r="AU196" s="146"/>
      <c r="AV196" s="146"/>
      <c r="AW196" s="146"/>
      <c r="AX196" s="146"/>
      <c r="AY196" s="146"/>
      <c r="AZ196" s="146"/>
      <c r="BA196" s="146"/>
      <c r="BB196" s="146"/>
      <c r="BC196" s="146"/>
      <c r="BD196" s="146"/>
      <c r="BE196" s="146"/>
      <c r="BF196" s="146"/>
      <c r="BG196" s="146"/>
      <c r="BH196" s="146"/>
    </row>
    <row r="197" spans="1:60">
      <c r="A197" s="149" t="s">
        <v>122</v>
      </c>
      <c r="B197" s="150" t="s">
        <v>89</v>
      </c>
      <c r="C197" s="172" t="s">
        <v>90</v>
      </c>
      <c r="D197" s="159"/>
      <c r="E197" s="160"/>
      <c r="F197" s="161"/>
      <c r="G197" s="161">
        <f>SUMIF(AG198:AG198,"&lt;&gt;NOR",G198:G198)</f>
        <v>0</v>
      </c>
      <c r="H197" s="161"/>
      <c r="I197" s="161">
        <f>SUM(I198:I198)</f>
        <v>0</v>
      </c>
      <c r="J197" s="161"/>
      <c r="K197" s="161">
        <f>SUM(K198:K198)</f>
        <v>0</v>
      </c>
      <c r="L197" s="161"/>
      <c r="M197" s="161">
        <f>SUM(M198:M198)</f>
        <v>0</v>
      </c>
      <c r="N197" s="161"/>
      <c r="O197" s="161">
        <f>SUM(O198:O198)</f>
        <v>0</v>
      </c>
      <c r="P197" s="161"/>
      <c r="Q197" s="161">
        <f>SUM(Q198:Q198)</f>
        <v>0</v>
      </c>
      <c r="R197" s="161"/>
      <c r="S197" s="161"/>
      <c r="T197" s="162"/>
      <c r="U197" s="158"/>
      <c r="V197" s="158">
        <f>SUM(V198:V198)</f>
        <v>2</v>
      </c>
      <c r="W197" s="158"/>
      <c r="X197" s="158"/>
      <c r="AG197" t="s">
        <v>123</v>
      </c>
    </row>
    <row r="198" spans="1:60" outlineLevel="1">
      <c r="A198" s="163">
        <v>111</v>
      </c>
      <c r="B198" s="164" t="s">
        <v>421</v>
      </c>
      <c r="C198" s="173" t="s">
        <v>422</v>
      </c>
      <c r="D198" s="165" t="s">
        <v>238</v>
      </c>
      <c r="E198" s="166">
        <v>77</v>
      </c>
      <c r="F198" s="167"/>
      <c r="G198" s="168">
        <f>ROUND(E198*F198,2)</f>
        <v>0</v>
      </c>
      <c r="H198" s="167"/>
      <c r="I198" s="168">
        <f>ROUND(E198*H198,2)</f>
        <v>0</v>
      </c>
      <c r="J198" s="167"/>
      <c r="K198" s="168">
        <f>ROUND(E198*J198,2)</f>
        <v>0</v>
      </c>
      <c r="L198" s="168">
        <v>21</v>
      </c>
      <c r="M198" s="168">
        <f>G198*(1+L198/100)</f>
        <v>0</v>
      </c>
      <c r="N198" s="168">
        <v>6.0000000000000002E-5</v>
      </c>
      <c r="O198" s="168">
        <f>ROUND(E198*N198,2)</f>
        <v>0</v>
      </c>
      <c r="P198" s="168">
        <v>0</v>
      </c>
      <c r="Q198" s="168">
        <f>ROUND(E198*P198,2)</f>
        <v>0</v>
      </c>
      <c r="R198" s="168"/>
      <c r="S198" s="168" t="s">
        <v>127</v>
      </c>
      <c r="T198" s="169" t="s">
        <v>127</v>
      </c>
      <c r="U198" s="155">
        <v>2.5999999999999999E-2</v>
      </c>
      <c r="V198" s="155">
        <f>ROUND(E198*U198,2)</f>
        <v>2</v>
      </c>
      <c r="W198" s="155"/>
      <c r="X198" s="155" t="s">
        <v>128</v>
      </c>
      <c r="Y198" s="146"/>
      <c r="Z198" s="146"/>
      <c r="AA198" s="146"/>
      <c r="AB198" s="146"/>
      <c r="AC198" s="146"/>
      <c r="AD198" s="146"/>
      <c r="AE198" s="146"/>
      <c r="AF198" s="146"/>
      <c r="AG198" s="146" t="s">
        <v>269</v>
      </c>
      <c r="AH198" s="146"/>
      <c r="AI198" s="146"/>
      <c r="AJ198" s="146"/>
      <c r="AK198" s="146"/>
      <c r="AL198" s="146"/>
      <c r="AM198" s="146"/>
      <c r="AN198" s="146"/>
      <c r="AO198" s="146"/>
      <c r="AP198" s="146"/>
      <c r="AQ198" s="146"/>
      <c r="AR198" s="146"/>
      <c r="AS198" s="146"/>
      <c r="AT198" s="146"/>
      <c r="AU198" s="146"/>
      <c r="AV198" s="146"/>
      <c r="AW198" s="146"/>
      <c r="AX198" s="146"/>
      <c r="AY198" s="146"/>
      <c r="AZ198" s="146"/>
      <c r="BA198" s="146"/>
      <c r="BB198" s="146"/>
      <c r="BC198" s="146"/>
      <c r="BD198" s="146"/>
      <c r="BE198" s="146"/>
      <c r="BF198" s="146"/>
      <c r="BG198" s="146"/>
      <c r="BH198" s="146"/>
    </row>
    <row r="199" spans="1:60">
      <c r="A199" s="3"/>
      <c r="B199" s="4"/>
      <c r="C199" s="175"/>
      <c r="D199" s="6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AE199">
        <v>15</v>
      </c>
      <c r="AF199">
        <v>21</v>
      </c>
      <c r="AG199" t="s">
        <v>109</v>
      </c>
    </row>
    <row r="200" spans="1:60">
      <c r="A200" s="149"/>
      <c r="B200" s="150" t="s">
        <v>29</v>
      </c>
      <c r="C200" s="172"/>
      <c r="D200" s="151"/>
      <c r="E200" s="152"/>
      <c r="F200" s="152"/>
      <c r="G200" s="171">
        <f>G8+G53+G58+G65+G69+G77+G132+G136+G145+G147+G158+G188+G192+G197</f>
        <v>0</v>
      </c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AE200">
        <f>SUMIF(L7:L198,AE199,G7:G198)</f>
        <v>0</v>
      </c>
      <c r="AF200">
        <f>SUMIF(L7:L198,AF199,G7:G198)</f>
        <v>0</v>
      </c>
      <c r="AG200" t="s">
        <v>423</v>
      </c>
    </row>
    <row r="201" spans="1:60">
      <c r="C201" s="176"/>
      <c r="D201" s="10"/>
      <c r="AG201" t="s">
        <v>424</v>
      </c>
    </row>
    <row r="202" spans="1:60">
      <c r="D202" s="10"/>
    </row>
    <row r="203" spans="1:60">
      <c r="D203" s="10"/>
    </row>
    <row r="204" spans="1:60">
      <c r="D204" s="10"/>
    </row>
    <row r="205" spans="1:60">
      <c r="D205" s="10"/>
    </row>
    <row r="206" spans="1:60">
      <c r="D206" s="10"/>
    </row>
    <row r="207" spans="1:60">
      <c r="D207" s="10"/>
    </row>
    <row r="208" spans="1:60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9231" sheet="1"/>
  <mergeCells count="13">
    <mergeCell ref="A1:G1"/>
    <mergeCell ref="C2:G2"/>
    <mergeCell ref="C3:G3"/>
    <mergeCell ref="C4:G4"/>
    <mergeCell ref="C166:G166"/>
    <mergeCell ref="C144:G144"/>
    <mergeCell ref="C162:G162"/>
    <mergeCell ref="C163:G163"/>
    <mergeCell ref="C165:G165"/>
    <mergeCell ref="C42:G42"/>
    <mergeCell ref="C44:G44"/>
    <mergeCell ref="C71:G71"/>
    <mergeCell ref="C95:G95"/>
  </mergeCells>
  <phoneticPr fontId="17" type="noConversion"/>
  <pageMargins left="0.59055118110236204" right="0.196850393700787" top="0.984251969" bottom="0.984251969" header="0.4921259845" footer="0.4921259845"/>
  <pageSetup paperSize="9" orientation="landscape" r:id="rId1"/>
  <headerFooter alignWithMargins="0"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45" outlineLevelRow="1"/>
  <cols>
    <col min="1" max="1" width="3.3828125" customWidth="1"/>
    <col min="2" max="2" width="12.53515625" style="121" customWidth="1"/>
    <col min="3" max="3" width="63.23046875" style="121" customWidth="1"/>
    <col min="4" max="4" width="4.84375" customWidth="1"/>
    <col min="5" max="5" width="10.53515625" customWidth="1"/>
    <col min="6" max="6" width="9.84375" customWidth="1"/>
    <col min="7" max="7" width="12.69140625" customWidth="1"/>
    <col min="8" max="17" width="0" hidden="1" customWidth="1"/>
    <col min="18" max="18" width="6.84375" customWidth="1"/>
    <col min="20" max="24" width="0" hidden="1" customWidth="1"/>
    <col min="29" max="29" width="0" hidden="1" customWidth="1"/>
    <col min="31" max="41" width="0" hidden="1" customWidth="1"/>
    <col min="53" max="53" width="98.61328125" customWidth="1"/>
  </cols>
  <sheetData>
    <row r="1" spans="1:60" ht="15.75" customHeight="1">
      <c r="A1" s="237" t="s">
        <v>96</v>
      </c>
      <c r="B1" s="237"/>
      <c r="C1" s="237"/>
      <c r="D1" s="237"/>
      <c r="E1" s="237"/>
      <c r="F1" s="237"/>
      <c r="G1" s="237"/>
      <c r="AG1" t="s">
        <v>97</v>
      </c>
    </row>
    <row r="2" spans="1:60" ht="25" customHeight="1">
      <c r="A2" s="139" t="s">
        <v>7</v>
      </c>
      <c r="B2" s="49" t="s">
        <v>44</v>
      </c>
      <c r="C2" s="238" t="s">
        <v>45</v>
      </c>
      <c r="D2" s="239"/>
      <c r="E2" s="239"/>
      <c r="F2" s="239"/>
      <c r="G2" s="240"/>
      <c r="AG2" t="s">
        <v>98</v>
      </c>
    </row>
    <row r="3" spans="1:60" ht="25" customHeight="1">
      <c r="A3" s="139" t="s">
        <v>8</v>
      </c>
      <c r="B3" s="49" t="s">
        <v>51</v>
      </c>
      <c r="C3" s="238" t="s">
        <v>52</v>
      </c>
      <c r="D3" s="239"/>
      <c r="E3" s="239"/>
      <c r="F3" s="239"/>
      <c r="G3" s="240"/>
      <c r="AC3" s="121" t="s">
        <v>98</v>
      </c>
      <c r="AG3" t="s">
        <v>99</v>
      </c>
    </row>
    <row r="4" spans="1:60" ht="25" customHeight="1">
      <c r="A4" s="140" t="s">
        <v>9</v>
      </c>
      <c r="B4" s="141" t="s">
        <v>48</v>
      </c>
      <c r="C4" s="241" t="s">
        <v>50</v>
      </c>
      <c r="D4" s="242"/>
      <c r="E4" s="242"/>
      <c r="F4" s="242"/>
      <c r="G4" s="243"/>
      <c r="AG4" t="s">
        <v>100</v>
      </c>
    </row>
    <row r="5" spans="1:60">
      <c r="D5" s="10"/>
    </row>
    <row r="6" spans="1:60" ht="37.299999999999997">
      <c r="A6" s="142" t="s">
        <v>101</v>
      </c>
      <c r="B6" s="144" t="s">
        <v>102</v>
      </c>
      <c r="C6" s="144" t="s">
        <v>103</v>
      </c>
      <c r="D6" s="143" t="s">
        <v>104</v>
      </c>
      <c r="E6" s="142" t="s">
        <v>105</v>
      </c>
      <c r="F6" s="142" t="s">
        <v>106</v>
      </c>
      <c r="G6" s="142" t="s">
        <v>29</v>
      </c>
      <c r="H6" s="145" t="s">
        <v>30</v>
      </c>
      <c r="I6" s="145" t="s">
        <v>107</v>
      </c>
      <c r="J6" s="145" t="s">
        <v>31</v>
      </c>
      <c r="K6" s="145" t="s">
        <v>108</v>
      </c>
      <c r="L6" s="145" t="s">
        <v>109</v>
      </c>
      <c r="M6" s="145" t="s">
        <v>110</v>
      </c>
      <c r="N6" s="145" t="s">
        <v>111</v>
      </c>
      <c r="O6" s="145" t="s">
        <v>112</v>
      </c>
      <c r="P6" s="145" t="s">
        <v>113</v>
      </c>
      <c r="Q6" s="145" t="s">
        <v>114</v>
      </c>
      <c r="R6" s="145" t="s">
        <v>115</v>
      </c>
      <c r="S6" s="145" t="s">
        <v>116</v>
      </c>
      <c r="T6" s="145" t="s">
        <v>117</v>
      </c>
      <c r="U6" s="145" t="s">
        <v>118</v>
      </c>
      <c r="V6" s="145" t="s">
        <v>119</v>
      </c>
      <c r="W6" s="145" t="s">
        <v>120</v>
      </c>
      <c r="X6" s="145" t="s">
        <v>121</v>
      </c>
    </row>
    <row r="7" spans="1:60" hidden="1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</row>
    <row r="8" spans="1:60">
      <c r="A8" s="149" t="s">
        <v>122</v>
      </c>
      <c r="B8" s="150" t="s">
        <v>55</v>
      </c>
      <c r="C8" s="172" t="s">
        <v>60</v>
      </c>
      <c r="D8" s="159"/>
      <c r="E8" s="160"/>
      <c r="F8" s="161"/>
      <c r="G8" s="161">
        <f>SUMIF(AG9:AG48,"&lt;&gt;NOR",G9:G48)</f>
        <v>0</v>
      </c>
      <c r="H8" s="161"/>
      <c r="I8" s="161">
        <f>SUM(I9:I48)</f>
        <v>0</v>
      </c>
      <c r="J8" s="161"/>
      <c r="K8" s="161">
        <f>SUM(K9:K48)</f>
        <v>0</v>
      </c>
      <c r="L8" s="161"/>
      <c r="M8" s="161">
        <f>SUM(M9:M48)</f>
        <v>0</v>
      </c>
      <c r="N8" s="161"/>
      <c r="O8" s="161">
        <f>SUM(O9:O48)</f>
        <v>0</v>
      </c>
      <c r="P8" s="161"/>
      <c r="Q8" s="161">
        <f>SUM(Q9:Q48)</f>
        <v>252.38</v>
      </c>
      <c r="R8" s="161"/>
      <c r="S8" s="161"/>
      <c r="T8" s="162"/>
      <c r="U8" s="158"/>
      <c r="V8" s="158">
        <f>SUM(V9:V48)</f>
        <v>130.22999999999999</v>
      </c>
      <c r="W8" s="158"/>
      <c r="X8" s="158"/>
      <c r="AG8" t="s">
        <v>123</v>
      </c>
    </row>
    <row r="9" spans="1:60" outlineLevel="1">
      <c r="A9" s="163">
        <v>1</v>
      </c>
      <c r="B9" s="164" t="s">
        <v>425</v>
      </c>
      <c r="C9" s="173" t="s">
        <v>426</v>
      </c>
      <c r="D9" s="165" t="s">
        <v>152</v>
      </c>
      <c r="E9" s="166">
        <v>20</v>
      </c>
      <c r="F9" s="167"/>
      <c r="G9" s="168">
        <f>ROUND(E9*F9,2)</f>
        <v>0</v>
      </c>
      <c r="H9" s="167"/>
      <c r="I9" s="168">
        <f>ROUND(E9*H9,2)</f>
        <v>0</v>
      </c>
      <c r="J9" s="167"/>
      <c r="K9" s="168">
        <f>ROUND(E9*J9,2)</f>
        <v>0</v>
      </c>
      <c r="L9" s="168">
        <v>21</v>
      </c>
      <c r="M9" s="168">
        <f>G9*(1+L9/100)</f>
        <v>0</v>
      </c>
      <c r="N9" s="168">
        <v>0</v>
      </c>
      <c r="O9" s="168">
        <f>ROUND(E9*N9,2)</f>
        <v>0</v>
      </c>
      <c r="P9" s="168">
        <v>0</v>
      </c>
      <c r="Q9" s="168">
        <f>ROUND(E9*P9,2)</f>
        <v>0</v>
      </c>
      <c r="R9" s="168" t="s">
        <v>427</v>
      </c>
      <c r="S9" s="168" t="s">
        <v>127</v>
      </c>
      <c r="T9" s="169" t="s">
        <v>127</v>
      </c>
      <c r="U9" s="155">
        <v>0.17199999999999999</v>
      </c>
      <c r="V9" s="155">
        <f>ROUND(E9*U9,2)</f>
        <v>3.44</v>
      </c>
      <c r="W9" s="155"/>
      <c r="X9" s="155" t="s">
        <v>128</v>
      </c>
      <c r="Y9" s="146"/>
      <c r="Z9" s="146"/>
      <c r="AA9" s="146"/>
      <c r="AB9" s="146"/>
      <c r="AC9" s="146"/>
      <c r="AD9" s="146"/>
      <c r="AE9" s="146"/>
      <c r="AF9" s="146"/>
      <c r="AG9" s="146" t="s">
        <v>140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ht="21" outlineLevel="1">
      <c r="A10" s="153"/>
      <c r="B10" s="154"/>
      <c r="C10" s="244" t="s">
        <v>428</v>
      </c>
      <c r="D10" s="245"/>
      <c r="E10" s="245"/>
      <c r="F10" s="245"/>
      <c r="G10" s="245"/>
      <c r="H10" s="155"/>
      <c r="I10" s="155"/>
      <c r="J10" s="155"/>
      <c r="K10" s="155"/>
      <c r="L10" s="155"/>
      <c r="M10" s="155"/>
      <c r="N10" s="155"/>
      <c r="O10" s="155"/>
      <c r="P10" s="155"/>
      <c r="Q10" s="155"/>
      <c r="R10" s="155"/>
      <c r="S10" s="155"/>
      <c r="T10" s="155"/>
      <c r="U10" s="155"/>
      <c r="V10" s="155"/>
      <c r="W10" s="155"/>
      <c r="X10" s="155"/>
      <c r="Y10" s="146"/>
      <c r="Z10" s="146"/>
      <c r="AA10" s="146"/>
      <c r="AB10" s="146"/>
      <c r="AC10" s="146"/>
      <c r="AD10" s="146"/>
      <c r="AE10" s="146"/>
      <c r="AF10" s="146"/>
      <c r="AG10" s="146" t="s">
        <v>429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70" t="str">
        <f>C10</f>
        <v>s odstraněním kořenů a s případným nutným odklizením křovin a stromů na hromady na vzdálenost do 50 m nebo s naložením na dopravní prostředek, do sklonu terénu 1 : 5,</v>
      </c>
      <c r="BB10" s="146"/>
      <c r="BC10" s="146"/>
      <c r="BD10" s="146"/>
      <c r="BE10" s="146"/>
      <c r="BF10" s="146"/>
      <c r="BG10" s="146"/>
      <c r="BH10" s="146"/>
    </row>
    <row r="11" spans="1:60" ht="20.6" outlineLevel="1">
      <c r="A11" s="163">
        <v>2</v>
      </c>
      <c r="B11" s="164" t="s">
        <v>430</v>
      </c>
      <c r="C11" s="173" t="s">
        <v>431</v>
      </c>
      <c r="D11" s="165" t="s">
        <v>231</v>
      </c>
      <c r="E11" s="166">
        <v>3</v>
      </c>
      <c r="F11" s="167"/>
      <c r="G11" s="168">
        <f>ROUND(E11*F11,2)</f>
        <v>0</v>
      </c>
      <c r="H11" s="167"/>
      <c r="I11" s="168">
        <f>ROUND(E11*H11,2)</f>
        <v>0</v>
      </c>
      <c r="J11" s="167"/>
      <c r="K11" s="168">
        <f>ROUND(E11*J11,2)</f>
        <v>0</v>
      </c>
      <c r="L11" s="168">
        <v>21</v>
      </c>
      <c r="M11" s="168">
        <f>G11*(1+L11/100)</f>
        <v>0</v>
      </c>
      <c r="N11" s="168">
        <v>0</v>
      </c>
      <c r="O11" s="168">
        <f>ROUND(E11*N11,2)</f>
        <v>0</v>
      </c>
      <c r="P11" s="168">
        <v>0</v>
      </c>
      <c r="Q11" s="168">
        <f>ROUND(E11*P11,2)</f>
        <v>0</v>
      </c>
      <c r="R11" s="168" t="s">
        <v>427</v>
      </c>
      <c r="S11" s="168" t="s">
        <v>127</v>
      </c>
      <c r="T11" s="169" t="s">
        <v>127</v>
      </c>
      <c r="U11" s="155">
        <v>0.28000000000000003</v>
      </c>
      <c r="V11" s="155">
        <f>ROUND(E11*U11,2)</f>
        <v>0.84</v>
      </c>
      <c r="W11" s="155"/>
      <c r="X11" s="155" t="s">
        <v>128</v>
      </c>
      <c r="Y11" s="146"/>
      <c r="Z11" s="146"/>
      <c r="AA11" s="146"/>
      <c r="AB11" s="146"/>
      <c r="AC11" s="146"/>
      <c r="AD11" s="146"/>
      <c r="AE11" s="146"/>
      <c r="AF11" s="146"/>
      <c r="AG11" s="146" t="s">
        <v>140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ht="21" outlineLevel="1">
      <c r="A12" s="153"/>
      <c r="B12" s="154"/>
      <c r="C12" s="244" t="s">
        <v>432</v>
      </c>
      <c r="D12" s="245"/>
      <c r="E12" s="245"/>
      <c r="F12" s="245"/>
      <c r="G12" s="245"/>
      <c r="H12" s="155"/>
      <c r="I12" s="155"/>
      <c r="J12" s="155"/>
      <c r="K12" s="155"/>
      <c r="L12" s="155"/>
      <c r="M12" s="155"/>
      <c r="N12" s="155"/>
      <c r="O12" s="155"/>
      <c r="P12" s="155"/>
      <c r="Q12" s="155"/>
      <c r="R12" s="155"/>
      <c r="S12" s="155"/>
      <c r="T12" s="155"/>
      <c r="U12" s="155"/>
      <c r="V12" s="155"/>
      <c r="W12" s="155"/>
      <c r="X12" s="155"/>
      <c r="Y12" s="146"/>
      <c r="Z12" s="146"/>
      <c r="AA12" s="146"/>
      <c r="AB12" s="146"/>
      <c r="AC12" s="146"/>
      <c r="AD12" s="146"/>
      <c r="AE12" s="146"/>
      <c r="AF12" s="146"/>
      <c r="AG12" s="146" t="s">
        <v>429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70" t="str">
        <f>C12</f>
        <v>s odřezáním kmene a odvětvením, včetně případného odklizení kmene a větví na oddělené hromady na vzdálenost do 50 m nebo s naložením na dopravní prostředek,</v>
      </c>
      <c r="BB12" s="146"/>
      <c r="BC12" s="146"/>
      <c r="BD12" s="146"/>
      <c r="BE12" s="146"/>
      <c r="BF12" s="146"/>
      <c r="BG12" s="146"/>
      <c r="BH12" s="146"/>
    </row>
    <row r="13" spans="1:60" outlineLevel="1">
      <c r="A13" s="163">
        <v>3</v>
      </c>
      <c r="B13" s="164" t="s">
        <v>433</v>
      </c>
      <c r="C13" s="173" t="s">
        <v>434</v>
      </c>
      <c r="D13" s="165" t="s">
        <v>231</v>
      </c>
      <c r="E13" s="166">
        <v>3</v>
      </c>
      <c r="F13" s="167"/>
      <c r="G13" s="168">
        <f>ROUND(E13*F13,2)</f>
        <v>0</v>
      </c>
      <c r="H13" s="167"/>
      <c r="I13" s="168">
        <f>ROUND(E13*H13,2)</f>
        <v>0</v>
      </c>
      <c r="J13" s="167"/>
      <c r="K13" s="168">
        <f>ROUND(E13*J13,2)</f>
        <v>0</v>
      </c>
      <c r="L13" s="168">
        <v>21</v>
      </c>
      <c r="M13" s="168">
        <f>G13*(1+L13/100)</f>
        <v>0</v>
      </c>
      <c r="N13" s="168">
        <v>0</v>
      </c>
      <c r="O13" s="168">
        <f>ROUND(E13*N13,2)</f>
        <v>0</v>
      </c>
      <c r="P13" s="168">
        <v>0</v>
      </c>
      <c r="Q13" s="168">
        <f>ROUND(E13*P13,2)</f>
        <v>0</v>
      </c>
      <c r="R13" s="168" t="s">
        <v>435</v>
      </c>
      <c r="S13" s="168" t="s">
        <v>127</v>
      </c>
      <c r="T13" s="169" t="s">
        <v>127</v>
      </c>
      <c r="U13" s="155">
        <v>2.7</v>
      </c>
      <c r="V13" s="155">
        <f>ROUND(E13*U13,2)</f>
        <v>8.1</v>
      </c>
      <c r="W13" s="155"/>
      <c r="X13" s="155" t="s">
        <v>128</v>
      </c>
      <c r="Y13" s="146"/>
      <c r="Z13" s="146"/>
      <c r="AA13" s="146"/>
      <c r="AB13" s="146"/>
      <c r="AC13" s="146"/>
      <c r="AD13" s="146"/>
      <c r="AE13" s="146"/>
      <c r="AF13" s="146"/>
      <c r="AG13" s="146" t="s">
        <v>140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ht="21" outlineLevel="1">
      <c r="A14" s="153"/>
      <c r="B14" s="154"/>
      <c r="C14" s="244" t="s">
        <v>436</v>
      </c>
      <c r="D14" s="245"/>
      <c r="E14" s="245"/>
      <c r="F14" s="245"/>
      <c r="G14" s="245"/>
      <c r="H14" s="155"/>
      <c r="I14" s="155"/>
      <c r="J14" s="155"/>
      <c r="K14" s="155"/>
      <c r="L14" s="155"/>
      <c r="M14" s="155"/>
      <c r="N14" s="155"/>
      <c r="O14" s="155"/>
      <c r="P14" s="155"/>
      <c r="Q14" s="155"/>
      <c r="R14" s="155"/>
      <c r="S14" s="155"/>
      <c r="T14" s="155"/>
      <c r="U14" s="155"/>
      <c r="V14" s="155"/>
      <c r="W14" s="155"/>
      <c r="X14" s="155"/>
      <c r="Y14" s="146"/>
      <c r="Z14" s="146"/>
      <c r="AA14" s="146"/>
      <c r="AB14" s="146"/>
      <c r="AC14" s="146"/>
      <c r="AD14" s="146"/>
      <c r="AE14" s="146"/>
      <c r="AF14" s="146"/>
      <c r="AG14" s="146" t="s">
        <v>429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70" t="str">
        <f>C14</f>
        <v>s odklizením získaného dřeva na vzdálenost do 20 m, se složením na hromady nebo s naložením na dopravní prostředek, se zasypáním jámy, doplněním zeminy, zhutněním a úpravou terénu,</v>
      </c>
      <c r="BB14" s="146"/>
      <c r="BC14" s="146"/>
      <c r="BD14" s="146"/>
      <c r="BE14" s="146"/>
      <c r="BF14" s="146"/>
      <c r="BG14" s="146"/>
      <c r="BH14" s="146"/>
    </row>
    <row r="15" spans="1:60" ht="20.6" outlineLevel="1">
      <c r="A15" s="163">
        <v>4</v>
      </c>
      <c r="B15" s="164" t="s">
        <v>437</v>
      </c>
      <c r="C15" s="173" t="s">
        <v>438</v>
      </c>
      <c r="D15" s="165" t="s">
        <v>152</v>
      </c>
      <c r="E15" s="166">
        <v>1.1499999999999999</v>
      </c>
      <c r="F15" s="167"/>
      <c r="G15" s="168">
        <f>ROUND(E15*F15,2)</f>
        <v>0</v>
      </c>
      <c r="H15" s="167"/>
      <c r="I15" s="168">
        <f>ROUND(E15*H15,2)</f>
        <v>0</v>
      </c>
      <c r="J15" s="167"/>
      <c r="K15" s="168">
        <f>ROUND(E15*J15,2)</f>
        <v>0</v>
      </c>
      <c r="L15" s="168">
        <v>21</v>
      </c>
      <c r="M15" s="168">
        <f>G15*(1+L15/100)</f>
        <v>0</v>
      </c>
      <c r="N15" s="168">
        <v>0</v>
      </c>
      <c r="O15" s="168">
        <f>ROUND(E15*N15,2)</f>
        <v>0</v>
      </c>
      <c r="P15" s="168">
        <v>0.13800000000000001</v>
      </c>
      <c r="Q15" s="168">
        <f>ROUND(E15*P15,2)</f>
        <v>0.16</v>
      </c>
      <c r="R15" s="168" t="s">
        <v>439</v>
      </c>
      <c r="S15" s="168" t="s">
        <v>127</v>
      </c>
      <c r="T15" s="169" t="s">
        <v>127</v>
      </c>
      <c r="U15" s="155">
        <v>0.16</v>
      </c>
      <c r="V15" s="155">
        <f>ROUND(E15*U15,2)</f>
        <v>0.18</v>
      </c>
      <c r="W15" s="155"/>
      <c r="X15" s="155" t="s">
        <v>128</v>
      </c>
      <c r="Y15" s="146"/>
      <c r="Z15" s="146"/>
      <c r="AA15" s="146"/>
      <c r="AB15" s="146"/>
      <c r="AC15" s="146"/>
      <c r="AD15" s="146"/>
      <c r="AE15" s="146"/>
      <c r="AF15" s="146"/>
      <c r="AG15" s="146" t="s">
        <v>140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outlineLevel="1">
      <c r="A16" s="153"/>
      <c r="B16" s="154"/>
      <c r="C16" s="244" t="s">
        <v>440</v>
      </c>
      <c r="D16" s="245"/>
      <c r="E16" s="245"/>
      <c r="F16" s="245"/>
      <c r="G16" s="245"/>
      <c r="H16" s="155"/>
      <c r="I16" s="155"/>
      <c r="J16" s="155"/>
      <c r="K16" s="155"/>
      <c r="L16" s="155"/>
      <c r="M16" s="155"/>
      <c r="N16" s="155"/>
      <c r="O16" s="155"/>
      <c r="P16" s="155"/>
      <c r="Q16" s="155"/>
      <c r="R16" s="155"/>
      <c r="S16" s="155"/>
      <c r="T16" s="155"/>
      <c r="U16" s="155"/>
      <c r="V16" s="155"/>
      <c r="W16" s="155"/>
      <c r="X16" s="155"/>
      <c r="Y16" s="146"/>
      <c r="Z16" s="146"/>
      <c r="AA16" s="146"/>
      <c r="AB16" s="146"/>
      <c r="AC16" s="146"/>
      <c r="AD16" s="146"/>
      <c r="AE16" s="146"/>
      <c r="AF16" s="146"/>
      <c r="AG16" s="146" t="s">
        <v>429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ht="20.6" outlineLevel="1">
      <c r="A17" s="163">
        <v>5</v>
      </c>
      <c r="B17" s="164" t="s">
        <v>441</v>
      </c>
      <c r="C17" s="173" t="s">
        <v>442</v>
      </c>
      <c r="D17" s="165" t="s">
        <v>152</v>
      </c>
      <c r="E17" s="166">
        <v>6</v>
      </c>
      <c r="F17" s="167"/>
      <c r="G17" s="168">
        <f>ROUND(E17*F17,2)</f>
        <v>0</v>
      </c>
      <c r="H17" s="167"/>
      <c r="I17" s="168">
        <f>ROUND(E17*H17,2)</f>
        <v>0</v>
      </c>
      <c r="J17" s="167"/>
      <c r="K17" s="168">
        <f>ROUND(E17*J17,2)</f>
        <v>0</v>
      </c>
      <c r="L17" s="168">
        <v>21</v>
      </c>
      <c r="M17" s="168">
        <f>G17*(1+L17/100)</f>
        <v>0</v>
      </c>
      <c r="N17" s="168">
        <v>0</v>
      </c>
      <c r="O17" s="168">
        <f>ROUND(E17*N17,2)</f>
        <v>0</v>
      </c>
      <c r="P17" s="168">
        <v>0.22500000000000001</v>
      </c>
      <c r="Q17" s="168">
        <f>ROUND(E17*P17,2)</f>
        <v>1.35</v>
      </c>
      <c r="R17" s="168" t="s">
        <v>439</v>
      </c>
      <c r="S17" s="168" t="s">
        <v>127</v>
      </c>
      <c r="T17" s="169" t="s">
        <v>127</v>
      </c>
      <c r="U17" s="155">
        <v>0.14199999999999999</v>
      </c>
      <c r="V17" s="155">
        <f>ROUND(E17*U17,2)</f>
        <v>0.85</v>
      </c>
      <c r="W17" s="155"/>
      <c r="X17" s="155" t="s">
        <v>128</v>
      </c>
      <c r="Y17" s="146"/>
      <c r="Z17" s="146"/>
      <c r="AA17" s="146"/>
      <c r="AB17" s="146"/>
      <c r="AC17" s="146"/>
      <c r="AD17" s="146"/>
      <c r="AE17" s="146"/>
      <c r="AF17" s="146"/>
      <c r="AG17" s="146" t="s">
        <v>140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outlineLevel="1">
      <c r="A18" s="153"/>
      <c r="B18" s="154"/>
      <c r="C18" s="244" t="s">
        <v>440</v>
      </c>
      <c r="D18" s="245"/>
      <c r="E18" s="245"/>
      <c r="F18" s="245"/>
      <c r="G18" s="245"/>
      <c r="H18" s="155"/>
      <c r="I18" s="155"/>
      <c r="J18" s="155"/>
      <c r="K18" s="155"/>
      <c r="L18" s="155"/>
      <c r="M18" s="155"/>
      <c r="N18" s="155"/>
      <c r="O18" s="155"/>
      <c r="P18" s="155"/>
      <c r="Q18" s="155"/>
      <c r="R18" s="155"/>
      <c r="S18" s="155"/>
      <c r="T18" s="155"/>
      <c r="U18" s="155"/>
      <c r="V18" s="155"/>
      <c r="W18" s="155"/>
      <c r="X18" s="155"/>
      <c r="Y18" s="146"/>
      <c r="Z18" s="146"/>
      <c r="AA18" s="146"/>
      <c r="AB18" s="146"/>
      <c r="AC18" s="146"/>
      <c r="AD18" s="146"/>
      <c r="AE18" s="146"/>
      <c r="AF18" s="146"/>
      <c r="AG18" s="146" t="s">
        <v>429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ht="20.6" outlineLevel="1">
      <c r="A19" s="163">
        <v>6</v>
      </c>
      <c r="B19" s="164" t="s">
        <v>443</v>
      </c>
      <c r="C19" s="173" t="s">
        <v>444</v>
      </c>
      <c r="D19" s="165" t="s">
        <v>152</v>
      </c>
      <c r="E19" s="166">
        <v>406</v>
      </c>
      <c r="F19" s="167"/>
      <c r="G19" s="168">
        <f>ROUND(E19*F19,2)</f>
        <v>0</v>
      </c>
      <c r="H19" s="167"/>
      <c r="I19" s="168">
        <f>ROUND(E19*H19,2)</f>
        <v>0</v>
      </c>
      <c r="J19" s="167"/>
      <c r="K19" s="168">
        <f>ROUND(E19*J19,2)</f>
        <v>0</v>
      </c>
      <c r="L19" s="168">
        <v>21</v>
      </c>
      <c r="M19" s="168">
        <f>G19*(1+L19/100)</f>
        <v>0</v>
      </c>
      <c r="N19" s="168">
        <v>0</v>
      </c>
      <c r="O19" s="168">
        <f>ROUND(E19*N19,2)</f>
        <v>0</v>
      </c>
      <c r="P19" s="168">
        <v>0.22</v>
      </c>
      <c r="Q19" s="168">
        <f>ROUND(E19*P19,2)</f>
        <v>89.32</v>
      </c>
      <c r="R19" s="168" t="s">
        <v>439</v>
      </c>
      <c r="S19" s="168" t="s">
        <v>127</v>
      </c>
      <c r="T19" s="169" t="s">
        <v>127</v>
      </c>
      <c r="U19" s="155">
        <v>7.0000000000000007E-2</v>
      </c>
      <c r="V19" s="155">
        <f>ROUND(E19*U19,2)</f>
        <v>28.42</v>
      </c>
      <c r="W19" s="155"/>
      <c r="X19" s="155" t="s">
        <v>128</v>
      </c>
      <c r="Y19" s="146"/>
      <c r="Z19" s="146"/>
      <c r="AA19" s="146"/>
      <c r="AB19" s="146"/>
      <c r="AC19" s="146"/>
      <c r="AD19" s="146"/>
      <c r="AE19" s="146"/>
      <c r="AF19" s="146"/>
      <c r="AG19" s="146" t="s">
        <v>140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outlineLevel="1">
      <c r="A20" s="163">
        <v>7</v>
      </c>
      <c r="B20" s="164" t="s">
        <v>445</v>
      </c>
      <c r="C20" s="173" t="s">
        <v>446</v>
      </c>
      <c r="D20" s="165" t="s">
        <v>126</v>
      </c>
      <c r="E20" s="166">
        <v>110.77</v>
      </c>
      <c r="F20" s="167"/>
      <c r="G20" s="168">
        <f>ROUND(E20*F20,2)</f>
        <v>0</v>
      </c>
      <c r="H20" s="167"/>
      <c r="I20" s="168">
        <f>ROUND(E20*H20,2)</f>
        <v>0</v>
      </c>
      <c r="J20" s="167"/>
      <c r="K20" s="168">
        <f>ROUND(E20*J20,2)</f>
        <v>0</v>
      </c>
      <c r="L20" s="168">
        <v>21</v>
      </c>
      <c r="M20" s="168">
        <f>G20*(1+L20/100)</f>
        <v>0</v>
      </c>
      <c r="N20" s="168">
        <v>0</v>
      </c>
      <c r="O20" s="168">
        <f>ROUND(E20*N20,2)</f>
        <v>0</v>
      </c>
      <c r="P20" s="168">
        <v>1.3</v>
      </c>
      <c r="Q20" s="168">
        <f>ROUND(E20*P20,2)</f>
        <v>144</v>
      </c>
      <c r="R20" s="168" t="s">
        <v>447</v>
      </c>
      <c r="S20" s="168" t="s">
        <v>127</v>
      </c>
      <c r="T20" s="169" t="s">
        <v>127</v>
      </c>
      <c r="U20" s="155">
        <v>0.51</v>
      </c>
      <c r="V20" s="155">
        <f>ROUND(E20*U20,2)</f>
        <v>56.49</v>
      </c>
      <c r="W20" s="155"/>
      <c r="X20" s="155" t="s">
        <v>128</v>
      </c>
      <c r="Y20" s="146"/>
      <c r="Z20" s="146"/>
      <c r="AA20" s="146"/>
      <c r="AB20" s="146"/>
      <c r="AC20" s="146"/>
      <c r="AD20" s="146"/>
      <c r="AE20" s="146"/>
      <c r="AF20" s="146"/>
      <c r="AG20" s="146" t="s">
        <v>140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outlineLevel="1">
      <c r="A21" s="153"/>
      <c r="B21" s="154"/>
      <c r="C21" s="244" t="s">
        <v>448</v>
      </c>
      <c r="D21" s="245"/>
      <c r="E21" s="245"/>
      <c r="F21" s="245"/>
      <c r="G21" s="245"/>
      <c r="H21" s="155"/>
      <c r="I21" s="155"/>
      <c r="J21" s="155"/>
      <c r="K21" s="155"/>
      <c r="L21" s="155"/>
      <c r="M21" s="155"/>
      <c r="N21" s="155"/>
      <c r="O21" s="155"/>
      <c r="P21" s="155"/>
      <c r="Q21" s="155"/>
      <c r="R21" s="155"/>
      <c r="S21" s="155"/>
      <c r="T21" s="155"/>
      <c r="U21" s="155"/>
      <c r="V21" s="155"/>
      <c r="W21" s="155"/>
      <c r="X21" s="155"/>
      <c r="Y21" s="146"/>
      <c r="Z21" s="146"/>
      <c r="AA21" s="146"/>
      <c r="AB21" s="146"/>
      <c r="AC21" s="146"/>
      <c r="AD21" s="146"/>
      <c r="AE21" s="146"/>
      <c r="AF21" s="146"/>
      <c r="AG21" s="146" t="s">
        <v>429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1">
      <c r="A22" s="153"/>
      <c r="B22" s="154"/>
      <c r="C22" s="174" t="s">
        <v>449</v>
      </c>
      <c r="D22" s="156"/>
      <c r="E22" s="157">
        <v>109.62</v>
      </c>
      <c r="F22" s="155"/>
      <c r="G22" s="155"/>
      <c r="H22" s="155"/>
      <c r="I22" s="155"/>
      <c r="J22" s="155"/>
      <c r="K22" s="155"/>
      <c r="L22" s="155"/>
      <c r="M22" s="155"/>
      <c r="N22" s="155"/>
      <c r="O22" s="155"/>
      <c r="P22" s="155"/>
      <c r="Q22" s="155"/>
      <c r="R22" s="155"/>
      <c r="S22" s="155"/>
      <c r="T22" s="155"/>
      <c r="U22" s="155"/>
      <c r="V22" s="155"/>
      <c r="W22" s="155"/>
      <c r="X22" s="155"/>
      <c r="Y22" s="146"/>
      <c r="Z22" s="146"/>
      <c r="AA22" s="146"/>
      <c r="AB22" s="146"/>
      <c r="AC22" s="146"/>
      <c r="AD22" s="146"/>
      <c r="AE22" s="146"/>
      <c r="AF22" s="146"/>
      <c r="AG22" s="146" t="s">
        <v>131</v>
      </c>
      <c r="AH22" s="146">
        <v>0</v>
      </c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1">
      <c r="A23" s="153"/>
      <c r="B23" s="154"/>
      <c r="C23" s="174" t="s">
        <v>450</v>
      </c>
      <c r="D23" s="156"/>
      <c r="E23" s="157">
        <v>1.1499999999999999</v>
      </c>
      <c r="F23" s="155"/>
      <c r="G23" s="155"/>
      <c r="H23" s="155"/>
      <c r="I23" s="155"/>
      <c r="J23" s="155"/>
      <c r="K23" s="155"/>
      <c r="L23" s="155"/>
      <c r="M23" s="155"/>
      <c r="N23" s="155"/>
      <c r="O23" s="155"/>
      <c r="P23" s="155"/>
      <c r="Q23" s="155"/>
      <c r="R23" s="155"/>
      <c r="S23" s="155"/>
      <c r="T23" s="155"/>
      <c r="U23" s="155"/>
      <c r="V23" s="155"/>
      <c r="W23" s="155"/>
      <c r="X23" s="155"/>
      <c r="Y23" s="146"/>
      <c r="Z23" s="146"/>
      <c r="AA23" s="146"/>
      <c r="AB23" s="146"/>
      <c r="AC23" s="146"/>
      <c r="AD23" s="146"/>
      <c r="AE23" s="146"/>
      <c r="AF23" s="146"/>
      <c r="AG23" s="146" t="s">
        <v>131</v>
      </c>
      <c r="AH23" s="146">
        <v>0</v>
      </c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outlineLevel="1">
      <c r="A24" s="163">
        <v>8</v>
      </c>
      <c r="B24" s="164" t="s">
        <v>451</v>
      </c>
      <c r="C24" s="173" t="s">
        <v>452</v>
      </c>
      <c r="D24" s="165" t="s">
        <v>238</v>
      </c>
      <c r="E24" s="166">
        <v>65</v>
      </c>
      <c r="F24" s="167"/>
      <c r="G24" s="168">
        <f>ROUND(E24*F24,2)</f>
        <v>0</v>
      </c>
      <c r="H24" s="167"/>
      <c r="I24" s="168">
        <f>ROUND(E24*H24,2)</f>
        <v>0</v>
      </c>
      <c r="J24" s="167"/>
      <c r="K24" s="168">
        <f>ROUND(E24*J24,2)</f>
        <v>0</v>
      </c>
      <c r="L24" s="168">
        <v>21</v>
      </c>
      <c r="M24" s="168">
        <f>G24*(1+L24/100)</f>
        <v>0</v>
      </c>
      <c r="N24" s="168">
        <v>0</v>
      </c>
      <c r="O24" s="168">
        <f>ROUND(E24*N24,2)</f>
        <v>0</v>
      </c>
      <c r="P24" s="168">
        <v>0.27</v>
      </c>
      <c r="Q24" s="168">
        <f>ROUND(E24*P24,2)</f>
        <v>17.55</v>
      </c>
      <c r="R24" s="168" t="s">
        <v>439</v>
      </c>
      <c r="S24" s="168" t="s">
        <v>127</v>
      </c>
      <c r="T24" s="169" t="s">
        <v>127</v>
      </c>
      <c r="U24" s="155">
        <v>0.123</v>
      </c>
      <c r="V24" s="155">
        <f>ROUND(E24*U24,2)</f>
        <v>8</v>
      </c>
      <c r="W24" s="155"/>
      <c r="X24" s="155" t="s">
        <v>128</v>
      </c>
      <c r="Y24" s="146"/>
      <c r="Z24" s="146"/>
      <c r="AA24" s="146"/>
      <c r="AB24" s="146"/>
      <c r="AC24" s="146"/>
      <c r="AD24" s="146"/>
      <c r="AE24" s="146"/>
      <c r="AF24" s="146"/>
      <c r="AG24" s="146" t="s">
        <v>140</v>
      </c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1">
      <c r="A25" s="153"/>
      <c r="B25" s="154"/>
      <c r="C25" s="244" t="s">
        <v>453</v>
      </c>
      <c r="D25" s="245"/>
      <c r="E25" s="245"/>
      <c r="F25" s="245"/>
      <c r="G25" s="245"/>
      <c r="H25" s="155"/>
      <c r="I25" s="155"/>
      <c r="J25" s="155"/>
      <c r="K25" s="155"/>
      <c r="L25" s="155"/>
      <c r="M25" s="155"/>
      <c r="N25" s="155"/>
      <c r="O25" s="155"/>
      <c r="P25" s="155"/>
      <c r="Q25" s="155"/>
      <c r="R25" s="155"/>
      <c r="S25" s="155"/>
      <c r="T25" s="155"/>
      <c r="U25" s="155"/>
      <c r="V25" s="155"/>
      <c r="W25" s="155"/>
      <c r="X25" s="155"/>
      <c r="Y25" s="146"/>
      <c r="Z25" s="146"/>
      <c r="AA25" s="146"/>
      <c r="AB25" s="146"/>
      <c r="AC25" s="146"/>
      <c r="AD25" s="146"/>
      <c r="AE25" s="146"/>
      <c r="AF25" s="146"/>
      <c r="AG25" s="146" t="s">
        <v>429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70" t="str">
        <f>C25</f>
        <v>s vybouráním lože, s přemístěním hmot na skládku na vzdálenost do 3 m nebo naložením na dopravní prostředek</v>
      </c>
      <c r="BB25" s="146"/>
      <c r="BC25" s="146"/>
      <c r="BD25" s="146"/>
      <c r="BE25" s="146"/>
      <c r="BF25" s="146"/>
      <c r="BG25" s="146"/>
      <c r="BH25" s="146"/>
    </row>
    <row r="26" spans="1:60" outlineLevel="1">
      <c r="A26" s="163">
        <v>9</v>
      </c>
      <c r="B26" s="164" t="s">
        <v>124</v>
      </c>
      <c r="C26" s="173" t="s">
        <v>454</v>
      </c>
      <c r="D26" s="165" t="s">
        <v>126</v>
      </c>
      <c r="E26" s="166">
        <v>6.6</v>
      </c>
      <c r="F26" s="167"/>
      <c r="G26" s="168">
        <f>ROUND(E26*F26,2)</f>
        <v>0</v>
      </c>
      <c r="H26" s="167"/>
      <c r="I26" s="168">
        <f>ROUND(E26*H26,2)</f>
        <v>0</v>
      </c>
      <c r="J26" s="167"/>
      <c r="K26" s="168">
        <f>ROUND(E26*J26,2)</f>
        <v>0</v>
      </c>
      <c r="L26" s="168">
        <v>21</v>
      </c>
      <c r="M26" s="168">
        <f>G26*(1+L26/100)</f>
        <v>0</v>
      </c>
      <c r="N26" s="168">
        <v>0</v>
      </c>
      <c r="O26" s="168">
        <f>ROUND(E26*N26,2)</f>
        <v>0</v>
      </c>
      <c r="P26" s="168">
        <v>0</v>
      </c>
      <c r="Q26" s="168">
        <f>ROUND(E26*P26,2)</f>
        <v>0</v>
      </c>
      <c r="R26" s="168" t="s">
        <v>427</v>
      </c>
      <c r="S26" s="168" t="s">
        <v>127</v>
      </c>
      <c r="T26" s="169" t="s">
        <v>127</v>
      </c>
      <c r="U26" s="155">
        <v>0.1</v>
      </c>
      <c r="V26" s="155">
        <f>ROUND(E26*U26,2)</f>
        <v>0.66</v>
      </c>
      <c r="W26" s="155"/>
      <c r="X26" s="155" t="s">
        <v>128</v>
      </c>
      <c r="Y26" s="146"/>
      <c r="Z26" s="146"/>
      <c r="AA26" s="146"/>
      <c r="AB26" s="146"/>
      <c r="AC26" s="146"/>
      <c r="AD26" s="146"/>
      <c r="AE26" s="146"/>
      <c r="AF26" s="146"/>
      <c r="AG26" s="146" t="s">
        <v>129</v>
      </c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1">
      <c r="A27" s="153"/>
      <c r="B27" s="154"/>
      <c r="C27" s="244" t="s">
        <v>455</v>
      </c>
      <c r="D27" s="245"/>
      <c r="E27" s="245"/>
      <c r="F27" s="245"/>
      <c r="G27" s="245"/>
      <c r="H27" s="155"/>
      <c r="I27" s="155"/>
      <c r="J27" s="155"/>
      <c r="K27" s="155"/>
      <c r="L27" s="155"/>
      <c r="M27" s="155"/>
      <c r="N27" s="155"/>
      <c r="O27" s="155"/>
      <c r="P27" s="155"/>
      <c r="Q27" s="155"/>
      <c r="R27" s="155"/>
      <c r="S27" s="155"/>
      <c r="T27" s="155"/>
      <c r="U27" s="155"/>
      <c r="V27" s="155"/>
      <c r="W27" s="155"/>
      <c r="X27" s="155"/>
      <c r="Y27" s="146"/>
      <c r="Z27" s="146"/>
      <c r="AA27" s="146"/>
      <c r="AB27" s="146"/>
      <c r="AC27" s="146"/>
      <c r="AD27" s="146"/>
      <c r="AE27" s="146"/>
      <c r="AF27" s="146"/>
      <c r="AG27" s="146" t="s">
        <v>429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70" t="str">
        <f>C27</f>
        <v>nebo lesní půdy, s vodorovným přemístěním na hromady v místě upotřebení nebo na dočasné či trvalé skládky se složením</v>
      </c>
      <c r="BB27" s="146"/>
      <c r="BC27" s="146"/>
      <c r="BD27" s="146"/>
      <c r="BE27" s="146"/>
      <c r="BF27" s="146"/>
      <c r="BG27" s="146"/>
      <c r="BH27" s="146"/>
    </row>
    <row r="28" spans="1:60" outlineLevel="1">
      <c r="A28" s="153"/>
      <c r="B28" s="154"/>
      <c r="C28" s="174" t="s">
        <v>456</v>
      </c>
      <c r="D28" s="156"/>
      <c r="E28" s="157">
        <v>6.6</v>
      </c>
      <c r="F28" s="155"/>
      <c r="G28" s="155"/>
      <c r="H28" s="155"/>
      <c r="I28" s="155"/>
      <c r="J28" s="155"/>
      <c r="K28" s="155"/>
      <c r="L28" s="155"/>
      <c r="M28" s="155"/>
      <c r="N28" s="155"/>
      <c r="O28" s="155"/>
      <c r="P28" s="155"/>
      <c r="Q28" s="155"/>
      <c r="R28" s="155"/>
      <c r="S28" s="155"/>
      <c r="T28" s="155"/>
      <c r="U28" s="155"/>
      <c r="V28" s="155"/>
      <c r="W28" s="155"/>
      <c r="X28" s="155"/>
      <c r="Y28" s="146"/>
      <c r="Z28" s="146"/>
      <c r="AA28" s="146"/>
      <c r="AB28" s="146"/>
      <c r="AC28" s="146"/>
      <c r="AD28" s="146"/>
      <c r="AE28" s="146"/>
      <c r="AF28" s="146"/>
      <c r="AG28" s="146" t="s">
        <v>131</v>
      </c>
      <c r="AH28" s="146">
        <v>0</v>
      </c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outlineLevel="1">
      <c r="A29" s="163">
        <v>10</v>
      </c>
      <c r="B29" s="164" t="s">
        <v>457</v>
      </c>
      <c r="C29" s="173" t="s">
        <v>458</v>
      </c>
      <c r="D29" s="165" t="s">
        <v>126</v>
      </c>
      <c r="E29" s="166">
        <v>9.3000000000000007</v>
      </c>
      <c r="F29" s="167"/>
      <c r="G29" s="168">
        <f>ROUND(E29*F29,2)</f>
        <v>0</v>
      </c>
      <c r="H29" s="167"/>
      <c r="I29" s="168">
        <f>ROUND(E29*H29,2)</f>
        <v>0</v>
      </c>
      <c r="J29" s="167"/>
      <c r="K29" s="168">
        <f>ROUND(E29*J29,2)</f>
        <v>0</v>
      </c>
      <c r="L29" s="168">
        <v>21</v>
      </c>
      <c r="M29" s="168">
        <f>G29*(1+L29/100)</f>
        <v>0</v>
      </c>
      <c r="N29" s="168">
        <v>0</v>
      </c>
      <c r="O29" s="168">
        <f>ROUND(E29*N29,2)</f>
        <v>0</v>
      </c>
      <c r="P29" s="168">
        <v>0</v>
      </c>
      <c r="Q29" s="168">
        <f>ROUND(E29*P29,2)</f>
        <v>0</v>
      </c>
      <c r="R29" s="168" t="s">
        <v>427</v>
      </c>
      <c r="S29" s="168" t="s">
        <v>127</v>
      </c>
      <c r="T29" s="169" t="s">
        <v>127</v>
      </c>
      <c r="U29" s="155">
        <v>0.42</v>
      </c>
      <c r="V29" s="155">
        <f>ROUND(E29*U29,2)</f>
        <v>3.91</v>
      </c>
      <c r="W29" s="155"/>
      <c r="X29" s="155" t="s">
        <v>128</v>
      </c>
      <c r="Y29" s="146"/>
      <c r="Z29" s="146"/>
      <c r="AA29" s="146"/>
      <c r="AB29" s="146"/>
      <c r="AC29" s="146"/>
      <c r="AD29" s="146"/>
      <c r="AE29" s="146"/>
      <c r="AF29" s="146"/>
      <c r="AG29" s="146" t="s">
        <v>140</v>
      </c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outlineLevel="1">
      <c r="A30" s="153"/>
      <c r="B30" s="154"/>
      <c r="C30" s="244" t="s">
        <v>459</v>
      </c>
      <c r="D30" s="245"/>
      <c r="E30" s="245"/>
      <c r="F30" s="245"/>
      <c r="G30" s="245"/>
      <c r="H30" s="155"/>
      <c r="I30" s="155"/>
      <c r="J30" s="155"/>
      <c r="K30" s="155"/>
      <c r="L30" s="155"/>
      <c r="M30" s="155"/>
      <c r="N30" s="155"/>
      <c r="O30" s="155"/>
      <c r="P30" s="155"/>
      <c r="Q30" s="155"/>
      <c r="R30" s="155"/>
      <c r="S30" s="155"/>
      <c r="T30" s="155"/>
      <c r="U30" s="155"/>
      <c r="V30" s="155"/>
      <c r="W30" s="155"/>
      <c r="X30" s="155"/>
      <c r="Y30" s="146"/>
      <c r="Z30" s="146"/>
      <c r="AA30" s="146"/>
      <c r="AB30" s="146"/>
      <c r="AC30" s="146"/>
      <c r="AD30" s="146"/>
      <c r="AE30" s="146"/>
      <c r="AF30" s="146"/>
      <c r="AG30" s="146" t="s">
        <v>429</v>
      </c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70" t="str">
        <f>C30</f>
        <v>s přemístěním výkopku v příčných profilech na vzdálenost do 15 m nebo s naložením na dopravní prostředek.</v>
      </c>
      <c r="BB30" s="146"/>
      <c r="BC30" s="146"/>
      <c r="BD30" s="146"/>
      <c r="BE30" s="146"/>
      <c r="BF30" s="146"/>
      <c r="BG30" s="146"/>
      <c r="BH30" s="146"/>
    </row>
    <row r="31" spans="1:60" outlineLevel="1">
      <c r="A31" s="153"/>
      <c r="B31" s="154"/>
      <c r="C31" s="174" t="s">
        <v>460</v>
      </c>
      <c r="D31" s="156"/>
      <c r="E31" s="157">
        <v>9.3000000000000007</v>
      </c>
      <c r="F31" s="155"/>
      <c r="G31" s="155"/>
      <c r="H31" s="155"/>
      <c r="I31" s="155"/>
      <c r="J31" s="155"/>
      <c r="K31" s="155"/>
      <c r="L31" s="155"/>
      <c r="M31" s="155"/>
      <c r="N31" s="155"/>
      <c r="O31" s="155"/>
      <c r="P31" s="155"/>
      <c r="Q31" s="155"/>
      <c r="R31" s="155"/>
      <c r="S31" s="155"/>
      <c r="T31" s="155"/>
      <c r="U31" s="155"/>
      <c r="V31" s="155"/>
      <c r="W31" s="155"/>
      <c r="X31" s="155"/>
      <c r="Y31" s="146"/>
      <c r="Z31" s="146"/>
      <c r="AA31" s="146"/>
      <c r="AB31" s="146"/>
      <c r="AC31" s="146"/>
      <c r="AD31" s="146"/>
      <c r="AE31" s="146"/>
      <c r="AF31" s="146"/>
      <c r="AG31" s="146" t="s">
        <v>131</v>
      </c>
      <c r="AH31" s="146">
        <v>0</v>
      </c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ht="41.15" outlineLevel="1">
      <c r="A32" s="163">
        <v>11</v>
      </c>
      <c r="B32" s="164" t="s">
        <v>461</v>
      </c>
      <c r="C32" s="173" t="s">
        <v>462</v>
      </c>
      <c r="D32" s="165" t="s">
        <v>126</v>
      </c>
      <c r="E32" s="166">
        <v>3.25</v>
      </c>
      <c r="F32" s="167"/>
      <c r="G32" s="168">
        <f>ROUND(E32*F32,2)</f>
        <v>0</v>
      </c>
      <c r="H32" s="167"/>
      <c r="I32" s="168">
        <f>ROUND(E32*H32,2)</f>
        <v>0</v>
      </c>
      <c r="J32" s="167"/>
      <c r="K32" s="168">
        <f>ROUND(E32*J32,2)</f>
        <v>0</v>
      </c>
      <c r="L32" s="168">
        <v>21</v>
      </c>
      <c r="M32" s="168">
        <f>G32*(1+L32/100)</f>
        <v>0</v>
      </c>
      <c r="N32" s="168">
        <v>0</v>
      </c>
      <c r="O32" s="168">
        <f>ROUND(E32*N32,2)</f>
        <v>0</v>
      </c>
      <c r="P32" s="168">
        <v>0</v>
      </c>
      <c r="Q32" s="168">
        <f>ROUND(E32*P32,2)</f>
        <v>0</v>
      </c>
      <c r="R32" s="168" t="s">
        <v>427</v>
      </c>
      <c r="S32" s="168" t="s">
        <v>127</v>
      </c>
      <c r="T32" s="169" t="s">
        <v>127</v>
      </c>
      <c r="U32" s="155">
        <v>5.3999999999999999E-2</v>
      </c>
      <c r="V32" s="155">
        <f>ROUND(E32*U32,2)</f>
        <v>0.18</v>
      </c>
      <c r="W32" s="155"/>
      <c r="X32" s="155" t="s">
        <v>128</v>
      </c>
      <c r="Y32" s="146"/>
      <c r="Z32" s="146"/>
      <c r="AA32" s="146"/>
      <c r="AB32" s="146"/>
      <c r="AC32" s="146"/>
      <c r="AD32" s="146"/>
      <c r="AE32" s="146"/>
      <c r="AF32" s="146"/>
      <c r="AG32" s="146" t="s">
        <v>140</v>
      </c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outlineLevel="1">
      <c r="A33" s="153"/>
      <c r="B33" s="154"/>
      <c r="C33" s="244" t="s">
        <v>463</v>
      </c>
      <c r="D33" s="245"/>
      <c r="E33" s="245"/>
      <c r="F33" s="245"/>
      <c r="G33" s="245"/>
      <c r="H33" s="155"/>
      <c r="I33" s="155"/>
      <c r="J33" s="155"/>
      <c r="K33" s="155"/>
      <c r="L33" s="155"/>
      <c r="M33" s="155"/>
      <c r="N33" s="155"/>
      <c r="O33" s="155"/>
      <c r="P33" s="155"/>
      <c r="Q33" s="155"/>
      <c r="R33" s="155"/>
      <c r="S33" s="155"/>
      <c r="T33" s="155"/>
      <c r="U33" s="155"/>
      <c r="V33" s="155"/>
      <c r="W33" s="155"/>
      <c r="X33" s="155"/>
      <c r="Y33" s="146"/>
      <c r="Z33" s="146"/>
      <c r="AA33" s="146"/>
      <c r="AB33" s="146"/>
      <c r="AC33" s="146"/>
      <c r="AD33" s="146"/>
      <c r="AE33" s="146"/>
      <c r="AF33" s="146"/>
      <c r="AG33" s="146" t="s">
        <v>429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outlineLevel="1">
      <c r="A34" s="153"/>
      <c r="B34" s="154"/>
      <c r="C34" s="174" t="s">
        <v>464</v>
      </c>
      <c r="D34" s="156"/>
      <c r="E34" s="157">
        <v>3.25</v>
      </c>
      <c r="F34" s="155"/>
      <c r="G34" s="155"/>
      <c r="H34" s="155"/>
      <c r="I34" s="155"/>
      <c r="J34" s="155"/>
      <c r="K34" s="155"/>
      <c r="L34" s="155"/>
      <c r="M34" s="155"/>
      <c r="N34" s="155"/>
      <c r="O34" s="155"/>
      <c r="P34" s="155"/>
      <c r="Q34" s="155"/>
      <c r="R34" s="155"/>
      <c r="S34" s="155"/>
      <c r="T34" s="155"/>
      <c r="U34" s="155"/>
      <c r="V34" s="155"/>
      <c r="W34" s="155"/>
      <c r="X34" s="155"/>
      <c r="Y34" s="146"/>
      <c r="Z34" s="146"/>
      <c r="AA34" s="146"/>
      <c r="AB34" s="146"/>
      <c r="AC34" s="146"/>
      <c r="AD34" s="146"/>
      <c r="AE34" s="146"/>
      <c r="AF34" s="146"/>
      <c r="AG34" s="146" t="s">
        <v>131</v>
      </c>
      <c r="AH34" s="146">
        <v>0</v>
      </c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outlineLevel="1">
      <c r="A35" s="163">
        <v>12</v>
      </c>
      <c r="B35" s="164" t="s">
        <v>190</v>
      </c>
      <c r="C35" s="173" t="s">
        <v>465</v>
      </c>
      <c r="D35" s="165" t="s">
        <v>152</v>
      </c>
      <c r="E35" s="166">
        <v>57</v>
      </c>
      <c r="F35" s="167"/>
      <c r="G35" s="168">
        <f>ROUND(E35*F35,2)</f>
        <v>0</v>
      </c>
      <c r="H35" s="167"/>
      <c r="I35" s="168">
        <f>ROUND(E35*H35,2)</f>
        <v>0</v>
      </c>
      <c r="J35" s="167"/>
      <c r="K35" s="168">
        <f>ROUND(E35*J35,2)</f>
        <v>0</v>
      </c>
      <c r="L35" s="168">
        <v>21</v>
      </c>
      <c r="M35" s="168">
        <f>G35*(1+L35/100)</f>
        <v>0</v>
      </c>
      <c r="N35" s="168">
        <v>0</v>
      </c>
      <c r="O35" s="168">
        <f>ROUND(E35*N35,2)</f>
        <v>0</v>
      </c>
      <c r="P35" s="168">
        <v>0</v>
      </c>
      <c r="Q35" s="168">
        <f>ROUND(E35*P35,2)</f>
        <v>0</v>
      </c>
      <c r="R35" s="168" t="s">
        <v>435</v>
      </c>
      <c r="S35" s="168" t="s">
        <v>127</v>
      </c>
      <c r="T35" s="169" t="s">
        <v>127</v>
      </c>
      <c r="U35" s="155">
        <v>0.06</v>
      </c>
      <c r="V35" s="155">
        <f>ROUND(E35*U35,2)</f>
        <v>3.42</v>
      </c>
      <c r="W35" s="155"/>
      <c r="X35" s="155" t="s">
        <v>128</v>
      </c>
      <c r="Y35" s="146"/>
      <c r="Z35" s="146"/>
      <c r="AA35" s="146"/>
      <c r="AB35" s="146"/>
      <c r="AC35" s="146"/>
      <c r="AD35" s="146"/>
      <c r="AE35" s="146"/>
      <c r="AF35" s="146"/>
      <c r="AG35" s="146" t="s">
        <v>129</v>
      </c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1">
      <c r="A36" s="153"/>
      <c r="B36" s="154"/>
      <c r="C36" s="244" t="s">
        <v>466</v>
      </c>
      <c r="D36" s="245"/>
      <c r="E36" s="245"/>
      <c r="F36" s="245"/>
      <c r="G36" s="245"/>
      <c r="H36" s="155"/>
      <c r="I36" s="155"/>
      <c r="J36" s="155"/>
      <c r="K36" s="155"/>
      <c r="L36" s="155"/>
      <c r="M36" s="155"/>
      <c r="N36" s="155"/>
      <c r="O36" s="155"/>
      <c r="P36" s="155"/>
      <c r="Q36" s="155"/>
      <c r="R36" s="155"/>
      <c r="S36" s="155"/>
      <c r="T36" s="155"/>
      <c r="U36" s="155"/>
      <c r="V36" s="155"/>
      <c r="W36" s="155"/>
      <c r="X36" s="155"/>
      <c r="Y36" s="146"/>
      <c r="Z36" s="146"/>
      <c r="AA36" s="146"/>
      <c r="AB36" s="146"/>
      <c r="AC36" s="146"/>
      <c r="AD36" s="146"/>
      <c r="AE36" s="146"/>
      <c r="AF36" s="146"/>
      <c r="AG36" s="146" t="s">
        <v>429</v>
      </c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outlineLevel="1">
      <c r="A37" s="163">
        <v>13</v>
      </c>
      <c r="B37" s="164" t="s">
        <v>467</v>
      </c>
      <c r="C37" s="173" t="s">
        <v>468</v>
      </c>
      <c r="D37" s="165" t="s">
        <v>152</v>
      </c>
      <c r="E37" s="166">
        <v>416.5</v>
      </c>
      <c r="F37" s="167"/>
      <c r="G37" s="168">
        <f>ROUND(E37*F37,2)</f>
        <v>0</v>
      </c>
      <c r="H37" s="167"/>
      <c r="I37" s="168">
        <f>ROUND(E37*H37,2)</f>
        <v>0</v>
      </c>
      <c r="J37" s="167"/>
      <c r="K37" s="168">
        <f>ROUND(E37*J37,2)</f>
        <v>0</v>
      </c>
      <c r="L37" s="168">
        <v>21</v>
      </c>
      <c r="M37" s="168">
        <f>G37*(1+L37/100)</f>
        <v>0</v>
      </c>
      <c r="N37" s="168">
        <v>0</v>
      </c>
      <c r="O37" s="168">
        <f>ROUND(E37*N37,2)</f>
        <v>0</v>
      </c>
      <c r="P37" s="168">
        <v>0</v>
      </c>
      <c r="Q37" s="168">
        <f>ROUND(E37*P37,2)</f>
        <v>0</v>
      </c>
      <c r="R37" s="168" t="s">
        <v>427</v>
      </c>
      <c r="S37" s="168" t="s">
        <v>127</v>
      </c>
      <c r="T37" s="169" t="s">
        <v>127</v>
      </c>
      <c r="U37" s="155">
        <v>0.02</v>
      </c>
      <c r="V37" s="155">
        <f>ROUND(E37*U37,2)</f>
        <v>8.33</v>
      </c>
      <c r="W37" s="155"/>
      <c r="X37" s="155" t="s">
        <v>128</v>
      </c>
      <c r="Y37" s="146"/>
      <c r="Z37" s="146"/>
      <c r="AA37" s="146"/>
      <c r="AB37" s="146"/>
      <c r="AC37" s="146"/>
      <c r="AD37" s="146"/>
      <c r="AE37" s="146"/>
      <c r="AF37" s="146"/>
      <c r="AG37" s="146" t="s">
        <v>140</v>
      </c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outlineLevel="1">
      <c r="A38" s="153"/>
      <c r="B38" s="154"/>
      <c r="C38" s="244" t="s">
        <v>469</v>
      </c>
      <c r="D38" s="245"/>
      <c r="E38" s="245"/>
      <c r="F38" s="245"/>
      <c r="G38" s="245"/>
      <c r="H38" s="155"/>
      <c r="I38" s="155"/>
      <c r="J38" s="155"/>
      <c r="K38" s="155"/>
      <c r="L38" s="155"/>
      <c r="M38" s="155"/>
      <c r="N38" s="155"/>
      <c r="O38" s="155"/>
      <c r="P38" s="155"/>
      <c r="Q38" s="155"/>
      <c r="R38" s="155"/>
      <c r="S38" s="155"/>
      <c r="T38" s="155"/>
      <c r="U38" s="155"/>
      <c r="V38" s="155"/>
      <c r="W38" s="155"/>
      <c r="X38" s="155"/>
      <c r="Y38" s="146"/>
      <c r="Z38" s="146"/>
      <c r="AA38" s="146"/>
      <c r="AB38" s="146"/>
      <c r="AC38" s="146"/>
      <c r="AD38" s="146"/>
      <c r="AE38" s="146"/>
      <c r="AF38" s="146"/>
      <c r="AG38" s="146" t="s">
        <v>429</v>
      </c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outlineLevel="1">
      <c r="A39" s="153"/>
      <c r="B39" s="154"/>
      <c r="C39" s="174" t="s">
        <v>470</v>
      </c>
      <c r="D39" s="156"/>
      <c r="E39" s="157">
        <v>416.5</v>
      </c>
      <c r="F39" s="155"/>
      <c r="G39" s="155"/>
      <c r="H39" s="155"/>
      <c r="I39" s="155"/>
      <c r="J39" s="155"/>
      <c r="K39" s="155"/>
      <c r="L39" s="155"/>
      <c r="M39" s="155"/>
      <c r="N39" s="155"/>
      <c r="O39" s="155"/>
      <c r="P39" s="155"/>
      <c r="Q39" s="155"/>
      <c r="R39" s="155"/>
      <c r="S39" s="155"/>
      <c r="T39" s="155"/>
      <c r="U39" s="155"/>
      <c r="V39" s="155"/>
      <c r="W39" s="155"/>
      <c r="X39" s="155"/>
      <c r="Y39" s="146"/>
      <c r="Z39" s="146"/>
      <c r="AA39" s="146"/>
      <c r="AB39" s="146"/>
      <c r="AC39" s="146"/>
      <c r="AD39" s="146"/>
      <c r="AE39" s="146"/>
      <c r="AF39" s="146"/>
      <c r="AG39" s="146" t="s">
        <v>131</v>
      </c>
      <c r="AH39" s="146">
        <v>0</v>
      </c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1">
      <c r="A40" s="163">
        <v>14</v>
      </c>
      <c r="B40" s="164" t="s">
        <v>204</v>
      </c>
      <c r="C40" s="173" t="s">
        <v>471</v>
      </c>
      <c r="D40" s="165" t="s">
        <v>152</v>
      </c>
      <c r="E40" s="166">
        <v>57</v>
      </c>
      <c r="F40" s="167"/>
      <c r="G40" s="168">
        <f>ROUND(E40*F40,2)</f>
        <v>0</v>
      </c>
      <c r="H40" s="167"/>
      <c r="I40" s="168">
        <f>ROUND(E40*H40,2)</f>
        <v>0</v>
      </c>
      <c r="J40" s="167"/>
      <c r="K40" s="168">
        <f>ROUND(E40*J40,2)</f>
        <v>0</v>
      </c>
      <c r="L40" s="168">
        <v>21</v>
      </c>
      <c r="M40" s="168">
        <f>G40*(1+L40/100)</f>
        <v>0</v>
      </c>
      <c r="N40" s="168">
        <v>0</v>
      </c>
      <c r="O40" s="168">
        <f>ROUND(E40*N40,2)</f>
        <v>0</v>
      </c>
      <c r="P40" s="168">
        <v>0</v>
      </c>
      <c r="Q40" s="168">
        <f>ROUND(E40*P40,2)</f>
        <v>0</v>
      </c>
      <c r="R40" s="168" t="s">
        <v>427</v>
      </c>
      <c r="S40" s="168" t="s">
        <v>127</v>
      </c>
      <c r="T40" s="169" t="s">
        <v>127</v>
      </c>
      <c r="U40" s="155">
        <v>0.13</v>
      </c>
      <c r="V40" s="155">
        <f>ROUND(E40*U40,2)</f>
        <v>7.41</v>
      </c>
      <c r="W40" s="155"/>
      <c r="X40" s="155" t="s">
        <v>128</v>
      </c>
      <c r="Y40" s="146"/>
      <c r="Z40" s="146"/>
      <c r="AA40" s="146"/>
      <c r="AB40" s="146"/>
      <c r="AC40" s="146"/>
      <c r="AD40" s="146"/>
      <c r="AE40" s="146"/>
      <c r="AF40" s="146"/>
      <c r="AG40" s="146" t="s">
        <v>140</v>
      </c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1">
      <c r="A41" s="153"/>
      <c r="B41" s="154"/>
      <c r="C41" s="244" t="s">
        <v>472</v>
      </c>
      <c r="D41" s="245"/>
      <c r="E41" s="245"/>
      <c r="F41" s="245"/>
      <c r="G41" s="245"/>
      <c r="H41" s="155"/>
      <c r="I41" s="155"/>
      <c r="J41" s="155"/>
      <c r="K41" s="155"/>
      <c r="L41" s="155"/>
      <c r="M41" s="155"/>
      <c r="N41" s="155"/>
      <c r="O41" s="155"/>
      <c r="P41" s="155"/>
      <c r="Q41" s="155"/>
      <c r="R41" s="155"/>
      <c r="S41" s="155"/>
      <c r="T41" s="155"/>
      <c r="U41" s="155"/>
      <c r="V41" s="155"/>
      <c r="W41" s="155"/>
      <c r="X41" s="155"/>
      <c r="Y41" s="146"/>
      <c r="Z41" s="146"/>
      <c r="AA41" s="146"/>
      <c r="AB41" s="146"/>
      <c r="AC41" s="146"/>
      <c r="AD41" s="146"/>
      <c r="AE41" s="146"/>
      <c r="AF41" s="146"/>
      <c r="AG41" s="146" t="s">
        <v>429</v>
      </c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70" t="str">
        <f>C41</f>
        <v>s případným nutným přemístěním hromad nebo dočasných skládek na místo potřeby ze vzdálenosti do 30 m, v rovině nebo ve svahu do 1 : 5,</v>
      </c>
      <c r="BB41" s="146"/>
      <c r="BC41" s="146"/>
      <c r="BD41" s="146"/>
      <c r="BE41" s="146"/>
      <c r="BF41" s="146"/>
      <c r="BG41" s="146"/>
      <c r="BH41" s="146"/>
    </row>
    <row r="42" spans="1:60" outlineLevel="1">
      <c r="A42" s="163">
        <v>15</v>
      </c>
      <c r="B42" s="164" t="s">
        <v>473</v>
      </c>
      <c r="C42" s="173" t="s">
        <v>474</v>
      </c>
      <c r="D42" s="165" t="s">
        <v>126</v>
      </c>
      <c r="E42" s="166">
        <v>6.05</v>
      </c>
      <c r="F42" s="167"/>
      <c r="G42" s="168">
        <f>ROUND(E42*F42,2)</f>
        <v>0</v>
      </c>
      <c r="H42" s="167"/>
      <c r="I42" s="168">
        <f>ROUND(E42*H42,2)</f>
        <v>0</v>
      </c>
      <c r="J42" s="167"/>
      <c r="K42" s="168">
        <f>ROUND(E42*J42,2)</f>
        <v>0</v>
      </c>
      <c r="L42" s="168">
        <v>21</v>
      </c>
      <c r="M42" s="168">
        <f>G42*(1+L42/100)</f>
        <v>0</v>
      </c>
      <c r="N42" s="168">
        <v>0</v>
      </c>
      <c r="O42" s="168">
        <f>ROUND(E42*N42,2)</f>
        <v>0</v>
      </c>
      <c r="P42" s="168">
        <v>0</v>
      </c>
      <c r="Q42" s="168">
        <f>ROUND(E42*P42,2)</f>
        <v>0</v>
      </c>
      <c r="R42" s="168" t="s">
        <v>427</v>
      </c>
      <c r="S42" s="168" t="s">
        <v>127</v>
      </c>
      <c r="T42" s="169" t="s">
        <v>127</v>
      </c>
      <c r="U42" s="155">
        <v>0</v>
      </c>
      <c r="V42" s="155">
        <f>ROUND(E42*U42,2)</f>
        <v>0</v>
      </c>
      <c r="W42" s="155"/>
      <c r="X42" s="155" t="s">
        <v>128</v>
      </c>
      <c r="Y42" s="146"/>
      <c r="Z42" s="146"/>
      <c r="AA42" s="146"/>
      <c r="AB42" s="146"/>
      <c r="AC42" s="146"/>
      <c r="AD42" s="146"/>
      <c r="AE42" s="146"/>
      <c r="AF42" s="146"/>
      <c r="AG42" s="146" t="s">
        <v>129</v>
      </c>
      <c r="AH42" s="146"/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outlineLevel="1">
      <c r="A43" s="163">
        <v>16</v>
      </c>
      <c r="B43" s="164" t="s">
        <v>48</v>
      </c>
      <c r="C43" s="173" t="s">
        <v>475</v>
      </c>
      <c r="D43" s="165" t="s">
        <v>315</v>
      </c>
      <c r="E43" s="166">
        <v>3</v>
      </c>
      <c r="F43" s="167"/>
      <c r="G43" s="168">
        <f>ROUND(E43*F43,2)</f>
        <v>0</v>
      </c>
      <c r="H43" s="167"/>
      <c r="I43" s="168">
        <f>ROUND(E43*H43,2)</f>
        <v>0</v>
      </c>
      <c r="J43" s="167"/>
      <c r="K43" s="168">
        <f>ROUND(E43*J43,2)</f>
        <v>0</v>
      </c>
      <c r="L43" s="168">
        <v>21</v>
      </c>
      <c r="M43" s="168">
        <f>G43*(1+L43/100)</f>
        <v>0</v>
      </c>
      <c r="N43" s="168">
        <v>0</v>
      </c>
      <c r="O43" s="168">
        <f>ROUND(E43*N43,2)</f>
        <v>0</v>
      </c>
      <c r="P43" s="168">
        <v>0</v>
      </c>
      <c r="Q43" s="168">
        <f>ROUND(E43*P43,2)</f>
        <v>0</v>
      </c>
      <c r="R43" s="168"/>
      <c r="S43" s="168" t="s">
        <v>179</v>
      </c>
      <c r="T43" s="169" t="s">
        <v>180</v>
      </c>
      <c r="U43" s="155">
        <v>0</v>
      </c>
      <c r="V43" s="155">
        <f>ROUND(E43*U43,2)</f>
        <v>0</v>
      </c>
      <c r="W43" s="155"/>
      <c r="X43" s="155" t="s">
        <v>128</v>
      </c>
      <c r="Y43" s="146"/>
      <c r="Z43" s="146"/>
      <c r="AA43" s="146"/>
      <c r="AB43" s="146"/>
      <c r="AC43" s="146"/>
      <c r="AD43" s="146"/>
      <c r="AE43" s="146"/>
      <c r="AF43" s="146"/>
      <c r="AG43" s="146" t="s">
        <v>129</v>
      </c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outlineLevel="1">
      <c r="A44" s="163">
        <v>17</v>
      </c>
      <c r="B44" s="164" t="s">
        <v>51</v>
      </c>
      <c r="C44" s="173" t="s">
        <v>476</v>
      </c>
      <c r="D44" s="165" t="s">
        <v>315</v>
      </c>
      <c r="E44" s="166">
        <v>1</v>
      </c>
      <c r="F44" s="167"/>
      <c r="G44" s="168">
        <f>ROUND(E44*F44,2)</f>
        <v>0</v>
      </c>
      <c r="H44" s="167"/>
      <c r="I44" s="168">
        <f>ROUND(E44*H44,2)</f>
        <v>0</v>
      </c>
      <c r="J44" s="167"/>
      <c r="K44" s="168">
        <f>ROUND(E44*J44,2)</f>
        <v>0</v>
      </c>
      <c r="L44" s="168">
        <v>21</v>
      </c>
      <c r="M44" s="168">
        <f>G44*(1+L44/100)</f>
        <v>0</v>
      </c>
      <c r="N44" s="168">
        <v>0</v>
      </c>
      <c r="O44" s="168">
        <f>ROUND(E44*N44,2)</f>
        <v>0</v>
      </c>
      <c r="P44" s="168">
        <v>0</v>
      </c>
      <c r="Q44" s="168">
        <f>ROUND(E44*P44,2)</f>
        <v>0</v>
      </c>
      <c r="R44" s="168"/>
      <c r="S44" s="168" t="s">
        <v>179</v>
      </c>
      <c r="T44" s="169" t="s">
        <v>180</v>
      </c>
      <c r="U44" s="155">
        <v>0</v>
      </c>
      <c r="V44" s="155">
        <f>ROUND(E44*U44,2)</f>
        <v>0</v>
      </c>
      <c r="W44" s="155"/>
      <c r="X44" s="155" t="s">
        <v>128</v>
      </c>
      <c r="Y44" s="146"/>
      <c r="Z44" s="146"/>
      <c r="AA44" s="146"/>
      <c r="AB44" s="146"/>
      <c r="AC44" s="146"/>
      <c r="AD44" s="146"/>
      <c r="AE44" s="146"/>
      <c r="AF44" s="146"/>
      <c r="AG44" s="146" t="s">
        <v>140</v>
      </c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ht="20.6" outlineLevel="1">
      <c r="A45" s="163">
        <v>18</v>
      </c>
      <c r="B45" s="164" t="s">
        <v>477</v>
      </c>
      <c r="C45" s="173" t="s">
        <v>478</v>
      </c>
      <c r="D45" s="165" t="s">
        <v>126</v>
      </c>
      <c r="E45" s="166">
        <v>6.05</v>
      </c>
      <c r="F45" s="167"/>
      <c r="G45" s="168">
        <f>ROUND(E45*F45,2)</f>
        <v>0</v>
      </c>
      <c r="H45" s="167"/>
      <c r="I45" s="168">
        <f>ROUND(E45*H45,2)</f>
        <v>0</v>
      </c>
      <c r="J45" s="167"/>
      <c r="K45" s="168">
        <f>ROUND(E45*J45,2)</f>
        <v>0</v>
      </c>
      <c r="L45" s="168">
        <v>21</v>
      </c>
      <c r="M45" s="168">
        <f>G45*(1+L45/100)</f>
        <v>0</v>
      </c>
      <c r="N45" s="168">
        <v>0</v>
      </c>
      <c r="O45" s="168">
        <f>ROUND(E45*N45,2)</f>
        <v>0</v>
      </c>
      <c r="P45" s="168">
        <v>0</v>
      </c>
      <c r="Q45" s="168">
        <f>ROUND(E45*P45,2)</f>
        <v>0</v>
      </c>
      <c r="R45" s="168"/>
      <c r="S45" s="168" t="s">
        <v>179</v>
      </c>
      <c r="T45" s="169" t="s">
        <v>180</v>
      </c>
      <c r="U45" s="155">
        <v>0</v>
      </c>
      <c r="V45" s="155">
        <f>ROUND(E45*U45,2)</f>
        <v>0</v>
      </c>
      <c r="W45" s="155"/>
      <c r="X45" s="155" t="s">
        <v>128</v>
      </c>
      <c r="Y45" s="146"/>
      <c r="Z45" s="146"/>
      <c r="AA45" s="146"/>
      <c r="AB45" s="146"/>
      <c r="AC45" s="146"/>
      <c r="AD45" s="146"/>
      <c r="AE45" s="146"/>
      <c r="AF45" s="146"/>
      <c r="AG45" s="146" t="s">
        <v>129</v>
      </c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outlineLevel="1">
      <c r="A46" s="153"/>
      <c r="B46" s="154"/>
      <c r="C46" s="174" t="s">
        <v>479</v>
      </c>
      <c r="D46" s="156"/>
      <c r="E46" s="157">
        <v>6.05</v>
      </c>
      <c r="F46" s="155"/>
      <c r="G46" s="155"/>
      <c r="H46" s="155"/>
      <c r="I46" s="155"/>
      <c r="J46" s="155"/>
      <c r="K46" s="155"/>
      <c r="L46" s="155"/>
      <c r="M46" s="155"/>
      <c r="N46" s="155"/>
      <c r="O46" s="155"/>
      <c r="P46" s="155"/>
      <c r="Q46" s="155"/>
      <c r="R46" s="155"/>
      <c r="S46" s="155"/>
      <c r="T46" s="155"/>
      <c r="U46" s="155"/>
      <c r="V46" s="155"/>
      <c r="W46" s="155"/>
      <c r="X46" s="155"/>
      <c r="Y46" s="146"/>
      <c r="Z46" s="146"/>
      <c r="AA46" s="146"/>
      <c r="AB46" s="146"/>
      <c r="AC46" s="146"/>
      <c r="AD46" s="146"/>
      <c r="AE46" s="146"/>
      <c r="AF46" s="146"/>
      <c r="AG46" s="146" t="s">
        <v>131</v>
      </c>
      <c r="AH46" s="146">
        <v>0</v>
      </c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outlineLevel="1">
      <c r="A47" s="163">
        <v>19</v>
      </c>
      <c r="B47" s="164" t="s">
        <v>480</v>
      </c>
      <c r="C47" s="173" t="s">
        <v>481</v>
      </c>
      <c r="D47" s="165" t="s">
        <v>208</v>
      </c>
      <c r="E47" s="166">
        <v>2.2799999999999998</v>
      </c>
      <c r="F47" s="167"/>
      <c r="G47" s="168">
        <f>ROUND(E47*F47,2)</f>
        <v>0</v>
      </c>
      <c r="H47" s="167"/>
      <c r="I47" s="168">
        <f>ROUND(E47*H47,2)</f>
        <v>0</v>
      </c>
      <c r="J47" s="167"/>
      <c r="K47" s="168">
        <f>ROUND(E47*J47,2)</f>
        <v>0</v>
      </c>
      <c r="L47" s="168">
        <v>21</v>
      </c>
      <c r="M47" s="168">
        <f>G47*(1+L47/100)</f>
        <v>0</v>
      </c>
      <c r="N47" s="168">
        <v>1E-3</v>
      </c>
      <c r="O47" s="168">
        <f>ROUND(E47*N47,2)</f>
        <v>0</v>
      </c>
      <c r="P47" s="168">
        <v>0</v>
      </c>
      <c r="Q47" s="168">
        <f>ROUND(E47*P47,2)</f>
        <v>0</v>
      </c>
      <c r="R47" s="168" t="s">
        <v>482</v>
      </c>
      <c r="S47" s="168" t="s">
        <v>127</v>
      </c>
      <c r="T47" s="169" t="s">
        <v>127</v>
      </c>
      <c r="U47" s="155">
        <v>0</v>
      </c>
      <c r="V47" s="155">
        <f>ROUND(E47*U47,2)</f>
        <v>0</v>
      </c>
      <c r="W47" s="155"/>
      <c r="X47" s="155" t="s">
        <v>209</v>
      </c>
      <c r="Y47" s="146"/>
      <c r="Z47" s="146"/>
      <c r="AA47" s="146"/>
      <c r="AB47" s="146"/>
      <c r="AC47" s="146"/>
      <c r="AD47" s="146"/>
      <c r="AE47" s="146"/>
      <c r="AF47" s="146"/>
      <c r="AG47" s="146" t="s">
        <v>210</v>
      </c>
      <c r="AH47" s="146"/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outlineLevel="1">
      <c r="A48" s="153"/>
      <c r="B48" s="154"/>
      <c r="C48" s="174" t="s">
        <v>483</v>
      </c>
      <c r="D48" s="156"/>
      <c r="E48" s="157">
        <v>2.2799999999999998</v>
      </c>
      <c r="F48" s="155"/>
      <c r="G48" s="155"/>
      <c r="H48" s="155"/>
      <c r="I48" s="155"/>
      <c r="J48" s="155"/>
      <c r="K48" s="155"/>
      <c r="L48" s="155"/>
      <c r="M48" s="155"/>
      <c r="N48" s="155"/>
      <c r="O48" s="155"/>
      <c r="P48" s="155"/>
      <c r="Q48" s="155"/>
      <c r="R48" s="155"/>
      <c r="S48" s="155"/>
      <c r="T48" s="155"/>
      <c r="U48" s="155"/>
      <c r="V48" s="155"/>
      <c r="W48" s="155"/>
      <c r="X48" s="155"/>
      <c r="Y48" s="146"/>
      <c r="Z48" s="146"/>
      <c r="AA48" s="146"/>
      <c r="AB48" s="146"/>
      <c r="AC48" s="146"/>
      <c r="AD48" s="146"/>
      <c r="AE48" s="146"/>
      <c r="AF48" s="146"/>
      <c r="AG48" s="146" t="s">
        <v>131</v>
      </c>
      <c r="AH48" s="146">
        <v>0</v>
      </c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>
      <c r="A49" s="149" t="s">
        <v>122</v>
      </c>
      <c r="B49" s="150" t="s">
        <v>61</v>
      </c>
      <c r="C49" s="172" t="s">
        <v>62</v>
      </c>
      <c r="D49" s="159"/>
      <c r="E49" s="160"/>
      <c r="F49" s="161"/>
      <c r="G49" s="161">
        <f>SUMIF(AG50:AG54,"&lt;&gt;NOR",G50:G54)</f>
        <v>0</v>
      </c>
      <c r="H49" s="161"/>
      <c r="I49" s="161">
        <f>SUM(I50:I54)</f>
        <v>0</v>
      </c>
      <c r="J49" s="161"/>
      <c r="K49" s="161">
        <f>SUM(K50:K54)</f>
        <v>0</v>
      </c>
      <c r="L49" s="161"/>
      <c r="M49" s="161">
        <f>SUM(M50:M54)</f>
        <v>0</v>
      </c>
      <c r="N49" s="161"/>
      <c r="O49" s="161">
        <f>SUM(O50:O54)</f>
        <v>1.67</v>
      </c>
      <c r="P49" s="161"/>
      <c r="Q49" s="161">
        <f>SUM(Q50:Q54)</f>
        <v>0</v>
      </c>
      <c r="R49" s="161"/>
      <c r="S49" s="161"/>
      <c r="T49" s="162"/>
      <c r="U49" s="158"/>
      <c r="V49" s="158">
        <f>SUM(V50:V54)</f>
        <v>21.48</v>
      </c>
      <c r="W49" s="158"/>
      <c r="X49" s="158"/>
      <c r="AG49" t="s">
        <v>123</v>
      </c>
    </row>
    <row r="50" spans="1:60" outlineLevel="1">
      <c r="A50" s="163">
        <v>20</v>
      </c>
      <c r="B50" s="164" t="s">
        <v>484</v>
      </c>
      <c r="C50" s="173" t="s">
        <v>485</v>
      </c>
      <c r="D50" s="165" t="s">
        <v>238</v>
      </c>
      <c r="E50" s="166">
        <v>4</v>
      </c>
      <c r="F50" s="167"/>
      <c r="G50" s="168">
        <f>ROUND(E50*F50,2)</f>
        <v>0</v>
      </c>
      <c r="H50" s="167"/>
      <c r="I50" s="168">
        <f>ROUND(E50*H50,2)</f>
        <v>0</v>
      </c>
      <c r="J50" s="167"/>
      <c r="K50" s="168">
        <f>ROUND(E50*J50,2)</f>
        <v>0</v>
      </c>
      <c r="L50" s="168">
        <v>21</v>
      </c>
      <c r="M50" s="168">
        <f>G50*(1+L50/100)</f>
        <v>0</v>
      </c>
      <c r="N50" s="168">
        <v>0.22</v>
      </c>
      <c r="O50" s="168">
        <f>ROUND(E50*N50,2)</f>
        <v>0.88</v>
      </c>
      <c r="P50" s="168">
        <v>0</v>
      </c>
      <c r="Q50" s="168">
        <f>ROUND(E50*P50,2)</f>
        <v>0</v>
      </c>
      <c r="R50" s="168" t="s">
        <v>435</v>
      </c>
      <c r="S50" s="168" t="s">
        <v>127</v>
      </c>
      <c r="T50" s="169" t="s">
        <v>127</v>
      </c>
      <c r="U50" s="155">
        <v>3.0640999999999998</v>
      </c>
      <c r="V50" s="155">
        <f>ROUND(E50*U50,2)</f>
        <v>12.26</v>
      </c>
      <c r="W50" s="155"/>
      <c r="X50" s="155" t="s">
        <v>128</v>
      </c>
      <c r="Y50" s="146"/>
      <c r="Z50" s="146"/>
      <c r="AA50" s="146"/>
      <c r="AB50" s="146"/>
      <c r="AC50" s="146"/>
      <c r="AD50" s="146"/>
      <c r="AE50" s="146"/>
      <c r="AF50" s="146"/>
      <c r="AG50" s="146" t="s">
        <v>140</v>
      </c>
      <c r="AH50" s="146"/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outlineLevel="1">
      <c r="A51" s="163">
        <v>21</v>
      </c>
      <c r="B51" s="164" t="s">
        <v>486</v>
      </c>
      <c r="C51" s="173" t="s">
        <v>487</v>
      </c>
      <c r="D51" s="165" t="s">
        <v>238</v>
      </c>
      <c r="E51" s="166">
        <v>3</v>
      </c>
      <c r="F51" s="167"/>
      <c r="G51" s="168">
        <f>ROUND(E51*F51,2)</f>
        <v>0</v>
      </c>
      <c r="H51" s="167"/>
      <c r="I51" s="168">
        <f>ROUND(E51*H51,2)</f>
        <v>0</v>
      </c>
      <c r="J51" s="167"/>
      <c r="K51" s="168">
        <f>ROUND(E51*J51,2)</f>
        <v>0</v>
      </c>
      <c r="L51" s="168">
        <v>21</v>
      </c>
      <c r="M51" s="168">
        <f>G51*(1+L51/100)</f>
        <v>0</v>
      </c>
      <c r="N51" s="168">
        <v>0.26250000000000001</v>
      </c>
      <c r="O51" s="168">
        <f>ROUND(E51*N51,2)</f>
        <v>0.79</v>
      </c>
      <c r="P51" s="168">
        <v>0</v>
      </c>
      <c r="Q51" s="168">
        <f>ROUND(E51*P51,2)</f>
        <v>0</v>
      </c>
      <c r="R51" s="168" t="s">
        <v>435</v>
      </c>
      <c r="S51" s="168" t="s">
        <v>127</v>
      </c>
      <c r="T51" s="169" t="s">
        <v>127</v>
      </c>
      <c r="U51" s="155">
        <v>3.0726</v>
      </c>
      <c r="V51" s="155">
        <f>ROUND(E51*U51,2)</f>
        <v>9.2200000000000006</v>
      </c>
      <c r="W51" s="155"/>
      <c r="X51" s="155" t="s">
        <v>128</v>
      </c>
      <c r="Y51" s="146"/>
      <c r="Z51" s="146"/>
      <c r="AA51" s="146"/>
      <c r="AB51" s="146"/>
      <c r="AC51" s="146"/>
      <c r="AD51" s="146"/>
      <c r="AE51" s="146"/>
      <c r="AF51" s="146"/>
      <c r="AG51" s="146" t="s">
        <v>140</v>
      </c>
      <c r="AH51" s="146"/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outlineLevel="1">
      <c r="A52" s="163">
        <v>22</v>
      </c>
      <c r="B52" s="164" t="s">
        <v>488</v>
      </c>
      <c r="C52" s="173" t="s">
        <v>489</v>
      </c>
      <c r="D52" s="165" t="s">
        <v>302</v>
      </c>
      <c r="E52" s="166">
        <v>17</v>
      </c>
      <c r="F52" s="167"/>
      <c r="G52" s="168">
        <f>ROUND(E52*F52,2)</f>
        <v>0</v>
      </c>
      <c r="H52" s="167"/>
      <c r="I52" s="168">
        <f>ROUND(E52*H52,2)</f>
        <v>0</v>
      </c>
      <c r="J52" s="167"/>
      <c r="K52" s="168">
        <f>ROUND(E52*J52,2)</f>
        <v>0</v>
      </c>
      <c r="L52" s="168">
        <v>21</v>
      </c>
      <c r="M52" s="168">
        <f>G52*(1+L52/100)</f>
        <v>0</v>
      </c>
      <c r="N52" s="168">
        <v>0</v>
      </c>
      <c r="O52" s="168">
        <f>ROUND(E52*N52,2)</f>
        <v>0</v>
      </c>
      <c r="P52" s="168">
        <v>0</v>
      </c>
      <c r="Q52" s="168">
        <f>ROUND(E52*P52,2)</f>
        <v>0</v>
      </c>
      <c r="R52" s="168"/>
      <c r="S52" s="168" t="s">
        <v>179</v>
      </c>
      <c r="T52" s="169" t="s">
        <v>180</v>
      </c>
      <c r="U52" s="155">
        <v>0</v>
      </c>
      <c r="V52" s="155">
        <f>ROUND(E52*U52,2)</f>
        <v>0</v>
      </c>
      <c r="W52" s="155"/>
      <c r="X52" s="155" t="s">
        <v>209</v>
      </c>
      <c r="Y52" s="146"/>
      <c r="Z52" s="146"/>
      <c r="AA52" s="146"/>
      <c r="AB52" s="146"/>
      <c r="AC52" s="146"/>
      <c r="AD52" s="146"/>
      <c r="AE52" s="146"/>
      <c r="AF52" s="146"/>
      <c r="AG52" s="146" t="s">
        <v>227</v>
      </c>
      <c r="AH52" s="146"/>
      <c r="AI52" s="146"/>
      <c r="AJ52" s="146"/>
      <c r="AK52" s="146"/>
      <c r="AL52" s="146"/>
      <c r="AM52" s="146"/>
      <c r="AN52" s="146"/>
      <c r="AO52" s="146"/>
      <c r="AP52" s="146"/>
      <c r="AQ52" s="146"/>
      <c r="AR52" s="146"/>
      <c r="AS52" s="146"/>
      <c r="AT52" s="146"/>
      <c r="AU52" s="146"/>
      <c r="AV52" s="146"/>
      <c r="AW52" s="146"/>
      <c r="AX52" s="146"/>
      <c r="AY52" s="146"/>
      <c r="AZ52" s="146"/>
      <c r="BA52" s="146"/>
      <c r="BB52" s="146"/>
      <c r="BC52" s="146"/>
      <c r="BD52" s="146"/>
      <c r="BE52" s="146"/>
      <c r="BF52" s="146"/>
      <c r="BG52" s="146"/>
      <c r="BH52" s="146"/>
    </row>
    <row r="53" spans="1:60" outlineLevel="1">
      <c r="A53" s="163">
        <v>23</v>
      </c>
      <c r="B53" s="164" t="s">
        <v>490</v>
      </c>
      <c r="C53" s="173" t="s">
        <v>491</v>
      </c>
      <c r="D53" s="165" t="s">
        <v>302</v>
      </c>
      <c r="E53" s="166">
        <v>6</v>
      </c>
      <c r="F53" s="167"/>
      <c r="G53" s="168">
        <f>ROUND(E53*F53,2)</f>
        <v>0</v>
      </c>
      <c r="H53" s="167"/>
      <c r="I53" s="168">
        <f>ROUND(E53*H53,2)</f>
        <v>0</v>
      </c>
      <c r="J53" s="167"/>
      <c r="K53" s="168">
        <f>ROUND(E53*J53,2)</f>
        <v>0</v>
      </c>
      <c r="L53" s="168">
        <v>21</v>
      </c>
      <c r="M53" s="168">
        <f>G53*(1+L53/100)</f>
        <v>0</v>
      </c>
      <c r="N53" s="168">
        <v>0</v>
      </c>
      <c r="O53" s="168">
        <f>ROUND(E53*N53,2)</f>
        <v>0</v>
      </c>
      <c r="P53" s="168">
        <v>0</v>
      </c>
      <c r="Q53" s="168">
        <f>ROUND(E53*P53,2)</f>
        <v>0</v>
      </c>
      <c r="R53" s="168"/>
      <c r="S53" s="168" t="s">
        <v>179</v>
      </c>
      <c r="T53" s="169" t="s">
        <v>180</v>
      </c>
      <c r="U53" s="155">
        <v>0</v>
      </c>
      <c r="V53" s="155">
        <f>ROUND(E53*U53,2)</f>
        <v>0</v>
      </c>
      <c r="W53" s="155"/>
      <c r="X53" s="155" t="s">
        <v>209</v>
      </c>
      <c r="Y53" s="146"/>
      <c r="Z53" s="146"/>
      <c r="AA53" s="146"/>
      <c r="AB53" s="146"/>
      <c r="AC53" s="146"/>
      <c r="AD53" s="146"/>
      <c r="AE53" s="146"/>
      <c r="AF53" s="146"/>
      <c r="AG53" s="146" t="s">
        <v>227</v>
      </c>
      <c r="AH53" s="146"/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</row>
    <row r="54" spans="1:60" outlineLevel="1">
      <c r="A54" s="163">
        <v>24</v>
      </c>
      <c r="B54" s="164" t="s">
        <v>492</v>
      </c>
      <c r="C54" s="173" t="s">
        <v>493</v>
      </c>
      <c r="D54" s="165" t="s">
        <v>302</v>
      </c>
      <c r="E54" s="166">
        <v>16</v>
      </c>
      <c r="F54" s="167"/>
      <c r="G54" s="168">
        <f>ROUND(E54*F54,2)</f>
        <v>0</v>
      </c>
      <c r="H54" s="167"/>
      <c r="I54" s="168">
        <f>ROUND(E54*H54,2)</f>
        <v>0</v>
      </c>
      <c r="J54" s="167"/>
      <c r="K54" s="168">
        <f>ROUND(E54*J54,2)</f>
        <v>0</v>
      </c>
      <c r="L54" s="168">
        <v>21</v>
      </c>
      <c r="M54" s="168">
        <f>G54*(1+L54/100)</f>
        <v>0</v>
      </c>
      <c r="N54" s="168">
        <v>0</v>
      </c>
      <c r="O54" s="168">
        <f>ROUND(E54*N54,2)</f>
        <v>0</v>
      </c>
      <c r="P54" s="168">
        <v>0</v>
      </c>
      <c r="Q54" s="168">
        <f>ROUND(E54*P54,2)</f>
        <v>0</v>
      </c>
      <c r="R54" s="168"/>
      <c r="S54" s="168" t="s">
        <v>179</v>
      </c>
      <c r="T54" s="169" t="s">
        <v>180</v>
      </c>
      <c r="U54" s="155">
        <v>0</v>
      </c>
      <c r="V54" s="155">
        <f>ROUND(E54*U54,2)</f>
        <v>0</v>
      </c>
      <c r="W54" s="155"/>
      <c r="X54" s="155" t="s">
        <v>209</v>
      </c>
      <c r="Y54" s="146"/>
      <c r="Z54" s="146"/>
      <c r="AA54" s="146"/>
      <c r="AB54" s="146"/>
      <c r="AC54" s="146"/>
      <c r="AD54" s="146"/>
      <c r="AE54" s="146"/>
      <c r="AF54" s="146"/>
      <c r="AG54" s="146" t="s">
        <v>227</v>
      </c>
      <c r="AH54" s="146"/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</row>
    <row r="55" spans="1:60">
      <c r="A55" s="149" t="s">
        <v>122</v>
      </c>
      <c r="B55" s="150" t="s">
        <v>65</v>
      </c>
      <c r="C55" s="172" t="s">
        <v>52</v>
      </c>
      <c r="D55" s="159"/>
      <c r="E55" s="160"/>
      <c r="F55" s="161"/>
      <c r="G55" s="161">
        <f>SUMIF(AG56:AG68,"&lt;&gt;NOR",G56:G68)</f>
        <v>0</v>
      </c>
      <c r="H55" s="161"/>
      <c r="I55" s="161">
        <f>SUM(I56:I68)</f>
        <v>0</v>
      </c>
      <c r="J55" s="161"/>
      <c r="K55" s="161">
        <f>SUM(K56:K68)</f>
        <v>0</v>
      </c>
      <c r="L55" s="161"/>
      <c r="M55" s="161">
        <f>SUM(M56:M68)</f>
        <v>0</v>
      </c>
      <c r="N55" s="161"/>
      <c r="O55" s="161">
        <f>SUM(O56:O68)</f>
        <v>306.07</v>
      </c>
      <c r="P55" s="161"/>
      <c r="Q55" s="161">
        <f>SUM(Q56:Q68)</f>
        <v>0</v>
      </c>
      <c r="R55" s="161"/>
      <c r="S55" s="161"/>
      <c r="T55" s="162"/>
      <c r="U55" s="158"/>
      <c r="V55" s="158">
        <f>SUM(V56:V68)</f>
        <v>211.47</v>
      </c>
      <c r="W55" s="158"/>
      <c r="X55" s="158"/>
      <c r="AG55" t="s">
        <v>123</v>
      </c>
    </row>
    <row r="56" spans="1:60" ht="20.6" outlineLevel="1">
      <c r="A56" s="163">
        <v>25</v>
      </c>
      <c r="B56" s="164" t="s">
        <v>494</v>
      </c>
      <c r="C56" s="173" t="s">
        <v>495</v>
      </c>
      <c r="D56" s="165" t="s">
        <v>152</v>
      </c>
      <c r="E56" s="166">
        <v>409</v>
      </c>
      <c r="F56" s="167"/>
      <c r="G56" s="168">
        <f>ROUND(E56*F56,2)</f>
        <v>0</v>
      </c>
      <c r="H56" s="167"/>
      <c r="I56" s="168">
        <f>ROUND(E56*H56,2)</f>
        <v>0</v>
      </c>
      <c r="J56" s="167"/>
      <c r="K56" s="168">
        <f>ROUND(E56*J56,2)</f>
        <v>0</v>
      </c>
      <c r="L56" s="168">
        <v>21</v>
      </c>
      <c r="M56" s="168">
        <f>G56*(1+L56/100)</f>
        <v>0</v>
      </c>
      <c r="N56" s="168">
        <v>0.55125000000000002</v>
      </c>
      <c r="O56" s="168">
        <f>ROUND(E56*N56,2)</f>
        <v>225.46</v>
      </c>
      <c r="P56" s="168">
        <v>0</v>
      </c>
      <c r="Q56" s="168">
        <f>ROUND(E56*P56,2)</f>
        <v>0</v>
      </c>
      <c r="R56" s="168" t="s">
        <v>439</v>
      </c>
      <c r="S56" s="168" t="s">
        <v>127</v>
      </c>
      <c r="T56" s="169" t="s">
        <v>127</v>
      </c>
      <c r="U56" s="155">
        <v>0.03</v>
      </c>
      <c r="V56" s="155">
        <f>ROUND(E56*U56,2)</f>
        <v>12.27</v>
      </c>
      <c r="W56" s="155"/>
      <c r="X56" s="155" t="s">
        <v>128</v>
      </c>
      <c r="Y56" s="146"/>
      <c r="Z56" s="146"/>
      <c r="AA56" s="146"/>
      <c r="AB56" s="146"/>
      <c r="AC56" s="146"/>
      <c r="AD56" s="146"/>
      <c r="AE56" s="146"/>
      <c r="AF56" s="146"/>
      <c r="AG56" s="146" t="s">
        <v>129</v>
      </c>
      <c r="AH56" s="146"/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</row>
    <row r="57" spans="1:60" outlineLevel="1">
      <c r="A57" s="153"/>
      <c r="B57" s="154"/>
      <c r="C57" s="174" t="s">
        <v>496</v>
      </c>
      <c r="D57" s="156"/>
      <c r="E57" s="157">
        <v>409</v>
      </c>
      <c r="F57" s="155"/>
      <c r="G57" s="155"/>
      <c r="H57" s="155"/>
      <c r="I57" s="155"/>
      <c r="J57" s="155"/>
      <c r="K57" s="155"/>
      <c r="L57" s="155"/>
      <c r="M57" s="155"/>
      <c r="N57" s="155"/>
      <c r="O57" s="155"/>
      <c r="P57" s="155"/>
      <c r="Q57" s="155"/>
      <c r="R57" s="155"/>
      <c r="S57" s="155"/>
      <c r="T57" s="155"/>
      <c r="U57" s="155"/>
      <c r="V57" s="155"/>
      <c r="W57" s="155"/>
      <c r="X57" s="155"/>
      <c r="Y57" s="146"/>
      <c r="Z57" s="146"/>
      <c r="AA57" s="146"/>
      <c r="AB57" s="146"/>
      <c r="AC57" s="146"/>
      <c r="AD57" s="146"/>
      <c r="AE57" s="146"/>
      <c r="AF57" s="146"/>
      <c r="AG57" s="146" t="s">
        <v>131</v>
      </c>
      <c r="AH57" s="146">
        <v>0</v>
      </c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</row>
    <row r="58" spans="1:60" outlineLevel="1">
      <c r="A58" s="163">
        <v>26</v>
      </c>
      <c r="B58" s="164" t="s">
        <v>497</v>
      </c>
      <c r="C58" s="173" t="s">
        <v>498</v>
      </c>
      <c r="D58" s="165" t="s">
        <v>152</v>
      </c>
      <c r="E58" s="166">
        <v>415</v>
      </c>
      <c r="F58" s="167"/>
      <c r="G58" s="168">
        <f>ROUND(E58*F58,2)</f>
        <v>0</v>
      </c>
      <c r="H58" s="167"/>
      <c r="I58" s="168">
        <f>ROUND(E58*H58,2)</f>
        <v>0</v>
      </c>
      <c r="J58" s="167"/>
      <c r="K58" s="168">
        <f>ROUND(E58*J58,2)</f>
        <v>0</v>
      </c>
      <c r="L58" s="168">
        <v>21</v>
      </c>
      <c r="M58" s="168">
        <f>G58*(1+L58/100)</f>
        <v>0</v>
      </c>
      <c r="N58" s="168">
        <v>7.3899999999999993E-2</v>
      </c>
      <c r="O58" s="168">
        <f>ROUND(E58*N58,2)</f>
        <v>30.67</v>
      </c>
      <c r="P58" s="168">
        <v>0</v>
      </c>
      <c r="Q58" s="168">
        <f>ROUND(E58*P58,2)</f>
        <v>0</v>
      </c>
      <c r="R58" s="168" t="s">
        <v>439</v>
      </c>
      <c r="S58" s="168" t="s">
        <v>127</v>
      </c>
      <c r="T58" s="169" t="s">
        <v>127</v>
      </c>
      <c r="U58" s="155">
        <v>0.48</v>
      </c>
      <c r="V58" s="155">
        <f>ROUND(E58*U58,2)</f>
        <v>199.2</v>
      </c>
      <c r="W58" s="155"/>
      <c r="X58" s="155" t="s">
        <v>128</v>
      </c>
      <c r="Y58" s="146"/>
      <c r="Z58" s="146"/>
      <c r="AA58" s="146"/>
      <c r="AB58" s="146"/>
      <c r="AC58" s="146"/>
      <c r="AD58" s="146"/>
      <c r="AE58" s="146"/>
      <c r="AF58" s="146"/>
      <c r="AG58" s="146" t="s">
        <v>129</v>
      </c>
      <c r="AH58" s="146"/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</row>
    <row r="59" spans="1:60" ht="21" outlineLevel="1">
      <c r="A59" s="153"/>
      <c r="B59" s="154"/>
      <c r="C59" s="244" t="s">
        <v>499</v>
      </c>
      <c r="D59" s="245"/>
      <c r="E59" s="245"/>
      <c r="F59" s="245"/>
      <c r="G59" s="245"/>
      <c r="H59" s="155"/>
      <c r="I59" s="155"/>
      <c r="J59" s="155"/>
      <c r="K59" s="155"/>
      <c r="L59" s="155"/>
      <c r="M59" s="155"/>
      <c r="N59" s="155"/>
      <c r="O59" s="155"/>
      <c r="P59" s="155"/>
      <c r="Q59" s="155"/>
      <c r="R59" s="155"/>
      <c r="S59" s="155"/>
      <c r="T59" s="155"/>
      <c r="U59" s="155"/>
      <c r="V59" s="155"/>
      <c r="W59" s="155"/>
      <c r="X59" s="155"/>
      <c r="Y59" s="146"/>
      <c r="Z59" s="146"/>
      <c r="AA59" s="146"/>
      <c r="AB59" s="146"/>
      <c r="AC59" s="146"/>
      <c r="AD59" s="146"/>
      <c r="AE59" s="146"/>
      <c r="AF59" s="146"/>
      <c r="AG59" s="146" t="s">
        <v>429</v>
      </c>
      <c r="AH59" s="146"/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70" t="str">
        <f>C59</f>
        <v>s provedením lože z kameniva drceného, s vyplněním spár, s dvojitým hutněním a se smetením přebytečného materiálu na krajnici. S dodáním hmot pro lože a výplň spár.</v>
      </c>
      <c r="BB59" s="146"/>
      <c r="BC59" s="146"/>
      <c r="BD59" s="146"/>
      <c r="BE59" s="146"/>
      <c r="BF59" s="146"/>
      <c r="BG59" s="146"/>
      <c r="BH59" s="146"/>
    </row>
    <row r="60" spans="1:60" outlineLevel="1">
      <c r="A60" s="153"/>
      <c r="B60" s="154"/>
      <c r="C60" s="174" t="s">
        <v>500</v>
      </c>
      <c r="D60" s="156"/>
      <c r="E60" s="157">
        <v>146</v>
      </c>
      <c r="F60" s="155"/>
      <c r="G60" s="155"/>
      <c r="H60" s="155"/>
      <c r="I60" s="155"/>
      <c r="J60" s="155"/>
      <c r="K60" s="155"/>
      <c r="L60" s="155"/>
      <c r="M60" s="155"/>
      <c r="N60" s="155"/>
      <c r="O60" s="155"/>
      <c r="P60" s="155"/>
      <c r="Q60" s="155"/>
      <c r="R60" s="155"/>
      <c r="S60" s="155"/>
      <c r="T60" s="155"/>
      <c r="U60" s="155"/>
      <c r="V60" s="155"/>
      <c r="W60" s="155"/>
      <c r="X60" s="155"/>
      <c r="Y60" s="146"/>
      <c r="Z60" s="146"/>
      <c r="AA60" s="146"/>
      <c r="AB60" s="146"/>
      <c r="AC60" s="146"/>
      <c r="AD60" s="146"/>
      <c r="AE60" s="146"/>
      <c r="AF60" s="146"/>
      <c r="AG60" s="146" t="s">
        <v>131</v>
      </c>
      <c r="AH60" s="146">
        <v>0</v>
      </c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  <c r="BG60" s="146"/>
      <c r="BH60" s="146"/>
    </row>
    <row r="61" spans="1:60" outlineLevel="1">
      <c r="A61" s="153"/>
      <c r="B61" s="154"/>
      <c r="C61" s="174" t="s">
        <v>501</v>
      </c>
      <c r="D61" s="156"/>
      <c r="E61" s="157">
        <v>250</v>
      </c>
      <c r="F61" s="155"/>
      <c r="G61" s="155"/>
      <c r="H61" s="155"/>
      <c r="I61" s="155"/>
      <c r="J61" s="155"/>
      <c r="K61" s="155"/>
      <c r="L61" s="155"/>
      <c r="M61" s="155"/>
      <c r="N61" s="155"/>
      <c r="O61" s="155"/>
      <c r="P61" s="155"/>
      <c r="Q61" s="155"/>
      <c r="R61" s="155"/>
      <c r="S61" s="155"/>
      <c r="T61" s="155"/>
      <c r="U61" s="155"/>
      <c r="V61" s="155"/>
      <c r="W61" s="155"/>
      <c r="X61" s="155"/>
      <c r="Y61" s="146"/>
      <c r="Z61" s="146"/>
      <c r="AA61" s="146"/>
      <c r="AB61" s="146"/>
      <c r="AC61" s="146"/>
      <c r="AD61" s="146"/>
      <c r="AE61" s="146"/>
      <c r="AF61" s="146"/>
      <c r="AG61" s="146" t="s">
        <v>131</v>
      </c>
      <c r="AH61" s="146">
        <v>0</v>
      </c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</row>
    <row r="62" spans="1:60" outlineLevel="1">
      <c r="A62" s="153"/>
      <c r="B62" s="154"/>
      <c r="C62" s="174" t="s">
        <v>502</v>
      </c>
      <c r="D62" s="156"/>
      <c r="E62" s="157">
        <v>13</v>
      </c>
      <c r="F62" s="155"/>
      <c r="G62" s="155"/>
      <c r="H62" s="155"/>
      <c r="I62" s="155"/>
      <c r="J62" s="155"/>
      <c r="K62" s="155"/>
      <c r="L62" s="155"/>
      <c r="M62" s="155"/>
      <c r="N62" s="155"/>
      <c r="O62" s="155"/>
      <c r="P62" s="155"/>
      <c r="Q62" s="155"/>
      <c r="R62" s="155"/>
      <c r="S62" s="155"/>
      <c r="T62" s="155"/>
      <c r="U62" s="155"/>
      <c r="V62" s="155"/>
      <c r="W62" s="155"/>
      <c r="X62" s="155"/>
      <c r="Y62" s="146"/>
      <c r="Z62" s="146"/>
      <c r="AA62" s="146"/>
      <c r="AB62" s="146"/>
      <c r="AC62" s="146"/>
      <c r="AD62" s="146"/>
      <c r="AE62" s="146"/>
      <c r="AF62" s="146"/>
      <c r="AG62" s="146" t="s">
        <v>131</v>
      </c>
      <c r="AH62" s="146">
        <v>0</v>
      </c>
      <c r="AI62" s="146"/>
      <c r="AJ62" s="146"/>
      <c r="AK62" s="146"/>
      <c r="AL62" s="146"/>
      <c r="AM62" s="146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46"/>
      <c r="BB62" s="146"/>
      <c r="BC62" s="146"/>
      <c r="BD62" s="146"/>
      <c r="BE62" s="146"/>
      <c r="BF62" s="146"/>
      <c r="BG62" s="146"/>
      <c r="BH62" s="146"/>
    </row>
    <row r="63" spans="1:60" outlineLevel="1">
      <c r="A63" s="153"/>
      <c r="B63" s="154"/>
      <c r="C63" s="174" t="s">
        <v>503</v>
      </c>
      <c r="D63" s="156"/>
      <c r="E63" s="157">
        <v>6</v>
      </c>
      <c r="F63" s="155"/>
      <c r="G63" s="155"/>
      <c r="H63" s="155"/>
      <c r="I63" s="155"/>
      <c r="J63" s="155"/>
      <c r="K63" s="155"/>
      <c r="L63" s="155"/>
      <c r="M63" s="155"/>
      <c r="N63" s="155"/>
      <c r="O63" s="155"/>
      <c r="P63" s="155"/>
      <c r="Q63" s="155"/>
      <c r="R63" s="155"/>
      <c r="S63" s="155"/>
      <c r="T63" s="155"/>
      <c r="U63" s="155"/>
      <c r="V63" s="155"/>
      <c r="W63" s="155"/>
      <c r="X63" s="155"/>
      <c r="Y63" s="146"/>
      <c r="Z63" s="146"/>
      <c r="AA63" s="146"/>
      <c r="AB63" s="146"/>
      <c r="AC63" s="146"/>
      <c r="AD63" s="146"/>
      <c r="AE63" s="146"/>
      <c r="AF63" s="146"/>
      <c r="AG63" s="146" t="s">
        <v>131</v>
      </c>
      <c r="AH63" s="146">
        <v>0</v>
      </c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</row>
    <row r="64" spans="1:60" outlineLevel="1">
      <c r="A64" s="163">
        <v>27</v>
      </c>
      <c r="B64" s="164" t="s">
        <v>504</v>
      </c>
      <c r="C64" s="173" t="s">
        <v>505</v>
      </c>
      <c r="D64" s="165" t="s">
        <v>506</v>
      </c>
      <c r="E64" s="166">
        <v>146</v>
      </c>
      <c r="F64" s="167"/>
      <c r="G64" s="168">
        <f>ROUND(E64*F64,2)</f>
        <v>0</v>
      </c>
      <c r="H64" s="167"/>
      <c r="I64" s="168">
        <f>ROUND(E64*H64,2)</f>
        <v>0</v>
      </c>
      <c r="J64" s="167"/>
      <c r="K64" s="168">
        <f>ROUND(E64*J64,2)</f>
        <v>0</v>
      </c>
      <c r="L64" s="168">
        <v>21</v>
      </c>
      <c r="M64" s="168">
        <f>G64*(1+L64/100)</f>
        <v>0</v>
      </c>
      <c r="N64" s="168">
        <v>0</v>
      </c>
      <c r="O64" s="168">
        <f>ROUND(E64*N64,2)</f>
        <v>0</v>
      </c>
      <c r="P64" s="168">
        <v>0</v>
      </c>
      <c r="Q64" s="168">
        <f>ROUND(E64*P64,2)</f>
        <v>0</v>
      </c>
      <c r="R64" s="168"/>
      <c r="S64" s="168" t="s">
        <v>179</v>
      </c>
      <c r="T64" s="169" t="s">
        <v>180</v>
      </c>
      <c r="U64" s="155">
        <v>0</v>
      </c>
      <c r="V64" s="155">
        <f>ROUND(E64*U64,2)</f>
        <v>0</v>
      </c>
      <c r="W64" s="155"/>
      <c r="X64" s="155" t="s">
        <v>128</v>
      </c>
      <c r="Y64" s="146"/>
      <c r="Z64" s="146"/>
      <c r="AA64" s="146"/>
      <c r="AB64" s="146"/>
      <c r="AC64" s="146"/>
      <c r="AD64" s="146"/>
      <c r="AE64" s="146"/>
      <c r="AF64" s="146"/>
      <c r="AG64" s="146" t="s">
        <v>140</v>
      </c>
      <c r="AH64" s="146"/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</row>
    <row r="65" spans="1:60" outlineLevel="1">
      <c r="A65" s="163">
        <v>28</v>
      </c>
      <c r="B65" s="164" t="s">
        <v>507</v>
      </c>
      <c r="C65" s="173" t="s">
        <v>508</v>
      </c>
      <c r="D65" s="165" t="s">
        <v>152</v>
      </c>
      <c r="E65" s="166">
        <v>275</v>
      </c>
      <c r="F65" s="167"/>
      <c r="G65" s="168">
        <f>ROUND(E65*F65,2)</f>
        <v>0</v>
      </c>
      <c r="H65" s="167"/>
      <c r="I65" s="168">
        <f>ROUND(E65*H65,2)</f>
        <v>0</v>
      </c>
      <c r="J65" s="167"/>
      <c r="K65" s="168">
        <f>ROUND(E65*J65,2)</f>
        <v>0</v>
      </c>
      <c r="L65" s="168">
        <v>21</v>
      </c>
      <c r="M65" s="168">
        <f>G65*(1+L65/100)</f>
        <v>0</v>
      </c>
      <c r="N65" s="168">
        <v>0.17244999999999999</v>
      </c>
      <c r="O65" s="168">
        <f>ROUND(E65*N65,2)</f>
        <v>47.42</v>
      </c>
      <c r="P65" s="168">
        <v>0</v>
      </c>
      <c r="Q65" s="168">
        <f>ROUND(E65*P65,2)</f>
        <v>0</v>
      </c>
      <c r="R65" s="168" t="s">
        <v>482</v>
      </c>
      <c r="S65" s="168" t="s">
        <v>127</v>
      </c>
      <c r="T65" s="169" t="s">
        <v>127</v>
      </c>
      <c r="U65" s="155">
        <v>0</v>
      </c>
      <c r="V65" s="155">
        <f>ROUND(E65*U65,2)</f>
        <v>0</v>
      </c>
      <c r="W65" s="155"/>
      <c r="X65" s="155" t="s">
        <v>209</v>
      </c>
      <c r="Y65" s="146"/>
      <c r="Z65" s="146"/>
      <c r="AA65" s="146"/>
      <c r="AB65" s="146"/>
      <c r="AC65" s="146"/>
      <c r="AD65" s="146"/>
      <c r="AE65" s="146"/>
      <c r="AF65" s="146"/>
      <c r="AG65" s="146" t="s">
        <v>227</v>
      </c>
      <c r="AH65" s="146"/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  <c r="BB65" s="146"/>
      <c r="BC65" s="146"/>
      <c r="BD65" s="146"/>
      <c r="BE65" s="146"/>
      <c r="BF65" s="146"/>
      <c r="BG65" s="146"/>
      <c r="BH65" s="146"/>
    </row>
    <row r="66" spans="1:60" outlineLevel="1">
      <c r="A66" s="153"/>
      <c r="B66" s="154"/>
      <c r="C66" s="174" t="s">
        <v>509</v>
      </c>
      <c r="D66" s="156"/>
      <c r="E66" s="157">
        <v>275</v>
      </c>
      <c r="F66" s="155"/>
      <c r="G66" s="155"/>
      <c r="H66" s="155"/>
      <c r="I66" s="155"/>
      <c r="J66" s="155"/>
      <c r="K66" s="155"/>
      <c r="L66" s="155"/>
      <c r="M66" s="155"/>
      <c r="N66" s="155"/>
      <c r="O66" s="155"/>
      <c r="P66" s="155"/>
      <c r="Q66" s="155"/>
      <c r="R66" s="155"/>
      <c r="S66" s="155"/>
      <c r="T66" s="155"/>
      <c r="U66" s="155"/>
      <c r="V66" s="155"/>
      <c r="W66" s="155"/>
      <c r="X66" s="155"/>
      <c r="Y66" s="146"/>
      <c r="Z66" s="146"/>
      <c r="AA66" s="146"/>
      <c r="AB66" s="146"/>
      <c r="AC66" s="146"/>
      <c r="AD66" s="146"/>
      <c r="AE66" s="146"/>
      <c r="AF66" s="146"/>
      <c r="AG66" s="146" t="s">
        <v>131</v>
      </c>
      <c r="AH66" s="146">
        <v>0</v>
      </c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  <c r="BB66" s="146"/>
      <c r="BC66" s="146"/>
      <c r="BD66" s="146"/>
      <c r="BE66" s="146"/>
      <c r="BF66" s="146"/>
      <c r="BG66" s="146"/>
      <c r="BH66" s="146"/>
    </row>
    <row r="67" spans="1:60" outlineLevel="1">
      <c r="A67" s="163">
        <v>29</v>
      </c>
      <c r="B67" s="164" t="s">
        <v>510</v>
      </c>
      <c r="C67" s="173" t="s">
        <v>511</v>
      </c>
      <c r="D67" s="165" t="s">
        <v>152</v>
      </c>
      <c r="E67" s="166">
        <v>14.3</v>
      </c>
      <c r="F67" s="167"/>
      <c r="G67" s="168">
        <f>ROUND(E67*F67,2)</f>
        <v>0</v>
      </c>
      <c r="H67" s="167"/>
      <c r="I67" s="168">
        <f>ROUND(E67*H67,2)</f>
        <v>0</v>
      </c>
      <c r="J67" s="167"/>
      <c r="K67" s="168">
        <f>ROUND(E67*J67,2)</f>
        <v>0</v>
      </c>
      <c r="L67" s="168">
        <v>21</v>
      </c>
      <c r="M67" s="168">
        <f>G67*(1+L67/100)</f>
        <v>0</v>
      </c>
      <c r="N67" s="168">
        <v>0.17599999999999999</v>
      </c>
      <c r="O67" s="168">
        <f>ROUND(E67*N67,2)</f>
        <v>2.52</v>
      </c>
      <c r="P67" s="168">
        <v>0</v>
      </c>
      <c r="Q67" s="168">
        <f>ROUND(E67*P67,2)</f>
        <v>0</v>
      </c>
      <c r="R67" s="168" t="s">
        <v>482</v>
      </c>
      <c r="S67" s="168" t="s">
        <v>127</v>
      </c>
      <c r="T67" s="169" t="s">
        <v>127</v>
      </c>
      <c r="U67" s="155">
        <v>0</v>
      </c>
      <c r="V67" s="155">
        <f>ROUND(E67*U67,2)</f>
        <v>0</v>
      </c>
      <c r="W67" s="155"/>
      <c r="X67" s="155" t="s">
        <v>209</v>
      </c>
      <c r="Y67" s="146"/>
      <c r="Z67" s="146"/>
      <c r="AA67" s="146"/>
      <c r="AB67" s="146"/>
      <c r="AC67" s="146"/>
      <c r="AD67" s="146"/>
      <c r="AE67" s="146"/>
      <c r="AF67" s="146"/>
      <c r="AG67" s="146" t="s">
        <v>227</v>
      </c>
      <c r="AH67" s="146"/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  <c r="BG67" s="146"/>
      <c r="BH67" s="146"/>
    </row>
    <row r="68" spans="1:60" outlineLevel="1">
      <c r="A68" s="153"/>
      <c r="B68" s="154"/>
      <c r="C68" s="174" t="s">
        <v>512</v>
      </c>
      <c r="D68" s="156"/>
      <c r="E68" s="157">
        <v>14.3</v>
      </c>
      <c r="F68" s="155"/>
      <c r="G68" s="155"/>
      <c r="H68" s="155"/>
      <c r="I68" s="155"/>
      <c r="J68" s="155"/>
      <c r="K68" s="155"/>
      <c r="L68" s="155"/>
      <c r="M68" s="155"/>
      <c r="N68" s="155"/>
      <c r="O68" s="155"/>
      <c r="P68" s="155"/>
      <c r="Q68" s="155"/>
      <c r="R68" s="155"/>
      <c r="S68" s="155"/>
      <c r="T68" s="155"/>
      <c r="U68" s="155"/>
      <c r="V68" s="155"/>
      <c r="W68" s="155"/>
      <c r="X68" s="155"/>
      <c r="Y68" s="146"/>
      <c r="Z68" s="146"/>
      <c r="AA68" s="146"/>
      <c r="AB68" s="146"/>
      <c r="AC68" s="146"/>
      <c r="AD68" s="146"/>
      <c r="AE68" s="146"/>
      <c r="AF68" s="146"/>
      <c r="AG68" s="146" t="s">
        <v>131</v>
      </c>
      <c r="AH68" s="146">
        <v>0</v>
      </c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  <c r="BB68" s="146"/>
      <c r="BC68" s="146"/>
      <c r="BD68" s="146"/>
      <c r="BE68" s="146"/>
      <c r="BF68" s="146"/>
      <c r="BG68" s="146"/>
      <c r="BH68" s="146"/>
    </row>
    <row r="69" spans="1:60">
      <c r="A69" s="149" t="s">
        <v>122</v>
      </c>
      <c r="B69" s="150" t="s">
        <v>68</v>
      </c>
      <c r="C69" s="172" t="s">
        <v>69</v>
      </c>
      <c r="D69" s="159"/>
      <c r="E69" s="160"/>
      <c r="F69" s="161"/>
      <c r="G69" s="161">
        <f>SUMIF(AG70:AG70,"&lt;&gt;NOR",G70:G70)</f>
        <v>0</v>
      </c>
      <c r="H69" s="161"/>
      <c r="I69" s="161">
        <f>SUM(I70:I70)</f>
        <v>0</v>
      </c>
      <c r="J69" s="161"/>
      <c r="K69" s="161">
        <f>SUM(K70:K70)</f>
        <v>0</v>
      </c>
      <c r="L69" s="161"/>
      <c r="M69" s="161">
        <f>SUM(M70:M70)</f>
        <v>0</v>
      </c>
      <c r="N69" s="161"/>
      <c r="O69" s="161">
        <f>SUM(O70:O70)</f>
        <v>0</v>
      </c>
      <c r="P69" s="161"/>
      <c r="Q69" s="161">
        <f>SUM(Q70:Q70)</f>
        <v>0</v>
      </c>
      <c r="R69" s="161"/>
      <c r="S69" s="161"/>
      <c r="T69" s="162"/>
      <c r="U69" s="158"/>
      <c r="V69" s="158">
        <f>SUM(V70:V70)</f>
        <v>0</v>
      </c>
      <c r="W69" s="158"/>
      <c r="X69" s="158"/>
      <c r="AG69" t="s">
        <v>123</v>
      </c>
    </row>
    <row r="70" spans="1:60" outlineLevel="1">
      <c r="A70" s="163">
        <v>30</v>
      </c>
      <c r="B70" s="164" t="s">
        <v>513</v>
      </c>
      <c r="C70" s="173" t="s">
        <v>514</v>
      </c>
      <c r="D70" s="165" t="s">
        <v>515</v>
      </c>
      <c r="E70" s="166">
        <v>3.2</v>
      </c>
      <c r="F70" s="167"/>
      <c r="G70" s="168">
        <f>ROUND(E70*F70,2)</f>
        <v>0</v>
      </c>
      <c r="H70" s="167"/>
      <c r="I70" s="168">
        <f>ROUND(E70*H70,2)</f>
        <v>0</v>
      </c>
      <c r="J70" s="167"/>
      <c r="K70" s="168">
        <f>ROUND(E70*J70,2)</f>
        <v>0</v>
      </c>
      <c r="L70" s="168">
        <v>21</v>
      </c>
      <c r="M70" s="168">
        <f>G70*(1+L70/100)</f>
        <v>0</v>
      </c>
      <c r="N70" s="168">
        <v>0</v>
      </c>
      <c r="O70" s="168">
        <f>ROUND(E70*N70,2)</f>
        <v>0</v>
      </c>
      <c r="P70" s="168">
        <v>0</v>
      </c>
      <c r="Q70" s="168">
        <f>ROUND(E70*P70,2)</f>
        <v>0</v>
      </c>
      <c r="R70" s="168"/>
      <c r="S70" s="168" t="s">
        <v>179</v>
      </c>
      <c r="T70" s="169" t="s">
        <v>180</v>
      </c>
      <c r="U70" s="155">
        <v>0</v>
      </c>
      <c r="V70" s="155">
        <f>ROUND(E70*U70,2)</f>
        <v>0</v>
      </c>
      <c r="W70" s="155"/>
      <c r="X70" s="155" t="s">
        <v>128</v>
      </c>
      <c r="Y70" s="146"/>
      <c r="Z70" s="146"/>
      <c r="AA70" s="146"/>
      <c r="AB70" s="146"/>
      <c r="AC70" s="146"/>
      <c r="AD70" s="146"/>
      <c r="AE70" s="146"/>
      <c r="AF70" s="146"/>
      <c r="AG70" s="146" t="s">
        <v>140</v>
      </c>
      <c r="AH70" s="146"/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46"/>
      <c r="BF70" s="146"/>
      <c r="BG70" s="146"/>
      <c r="BH70" s="146"/>
    </row>
    <row r="71" spans="1:60">
      <c r="A71" s="149" t="s">
        <v>122</v>
      </c>
      <c r="B71" s="150" t="s">
        <v>70</v>
      </c>
      <c r="C71" s="172" t="s">
        <v>71</v>
      </c>
      <c r="D71" s="159"/>
      <c r="E71" s="160"/>
      <c r="F71" s="161"/>
      <c r="G71" s="161">
        <f>SUMIF(AG72:AG85,"&lt;&gt;NOR",G72:G85)</f>
        <v>0</v>
      </c>
      <c r="H71" s="161"/>
      <c r="I71" s="161">
        <f>SUM(I72:I85)</f>
        <v>0</v>
      </c>
      <c r="J71" s="161"/>
      <c r="K71" s="161">
        <f>SUM(K72:K85)</f>
        <v>0</v>
      </c>
      <c r="L71" s="161"/>
      <c r="M71" s="161">
        <f>SUM(M72:M85)</f>
        <v>0</v>
      </c>
      <c r="N71" s="161"/>
      <c r="O71" s="161">
        <f>SUM(O72:O85)</f>
        <v>31.979999999999997</v>
      </c>
      <c r="P71" s="161"/>
      <c r="Q71" s="161">
        <f>SUM(Q72:Q85)</f>
        <v>0</v>
      </c>
      <c r="R71" s="161"/>
      <c r="S71" s="161"/>
      <c r="T71" s="162"/>
      <c r="U71" s="158"/>
      <c r="V71" s="158">
        <f>SUM(V72:V85)</f>
        <v>42.04</v>
      </c>
      <c r="W71" s="158"/>
      <c r="X71" s="158"/>
      <c r="AG71" t="s">
        <v>123</v>
      </c>
    </row>
    <row r="72" spans="1:60" ht="20.6" outlineLevel="1">
      <c r="A72" s="163">
        <v>31</v>
      </c>
      <c r="B72" s="164" t="s">
        <v>516</v>
      </c>
      <c r="C72" s="173" t="s">
        <v>517</v>
      </c>
      <c r="D72" s="165" t="s">
        <v>238</v>
      </c>
      <c r="E72" s="166">
        <v>74</v>
      </c>
      <c r="F72" s="167"/>
      <c r="G72" s="168">
        <f>ROUND(E72*F72,2)</f>
        <v>0</v>
      </c>
      <c r="H72" s="167"/>
      <c r="I72" s="168">
        <f>ROUND(E72*H72,2)</f>
        <v>0</v>
      </c>
      <c r="J72" s="167"/>
      <c r="K72" s="168">
        <f>ROUND(E72*J72,2)</f>
        <v>0</v>
      </c>
      <c r="L72" s="168">
        <v>21</v>
      </c>
      <c r="M72" s="168">
        <f>G72*(1+L72/100)</f>
        <v>0</v>
      </c>
      <c r="N72" s="168">
        <v>0.14424000000000001</v>
      </c>
      <c r="O72" s="168">
        <f>ROUND(E72*N72,2)</f>
        <v>10.67</v>
      </c>
      <c r="P72" s="168">
        <v>0</v>
      </c>
      <c r="Q72" s="168">
        <f>ROUND(E72*P72,2)</f>
        <v>0</v>
      </c>
      <c r="R72" s="168" t="s">
        <v>439</v>
      </c>
      <c r="S72" s="168" t="s">
        <v>127</v>
      </c>
      <c r="T72" s="169" t="s">
        <v>127</v>
      </c>
      <c r="U72" s="155">
        <v>0.27200000000000002</v>
      </c>
      <c r="V72" s="155">
        <f>ROUND(E72*U72,2)</f>
        <v>20.13</v>
      </c>
      <c r="W72" s="155"/>
      <c r="X72" s="155" t="s">
        <v>128</v>
      </c>
      <c r="Y72" s="146"/>
      <c r="Z72" s="146"/>
      <c r="AA72" s="146"/>
      <c r="AB72" s="146"/>
      <c r="AC72" s="146"/>
      <c r="AD72" s="146"/>
      <c r="AE72" s="146"/>
      <c r="AF72" s="146"/>
      <c r="AG72" s="146" t="s">
        <v>129</v>
      </c>
      <c r="AH72" s="146"/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  <c r="BB72" s="146"/>
      <c r="BC72" s="146"/>
      <c r="BD72" s="146"/>
      <c r="BE72" s="146"/>
      <c r="BF72" s="146"/>
      <c r="BG72" s="146"/>
      <c r="BH72" s="146"/>
    </row>
    <row r="73" spans="1:60" outlineLevel="1">
      <c r="A73" s="153"/>
      <c r="B73" s="154"/>
      <c r="C73" s="244" t="s">
        <v>518</v>
      </c>
      <c r="D73" s="245"/>
      <c r="E73" s="245"/>
      <c r="F73" s="245"/>
      <c r="G73" s="245"/>
      <c r="H73" s="155"/>
      <c r="I73" s="155"/>
      <c r="J73" s="155"/>
      <c r="K73" s="155"/>
      <c r="L73" s="155"/>
      <c r="M73" s="155"/>
      <c r="N73" s="155"/>
      <c r="O73" s="155"/>
      <c r="P73" s="155"/>
      <c r="Q73" s="155"/>
      <c r="R73" s="155"/>
      <c r="S73" s="155"/>
      <c r="T73" s="155"/>
      <c r="U73" s="155"/>
      <c r="V73" s="155"/>
      <c r="W73" s="155"/>
      <c r="X73" s="155"/>
      <c r="Y73" s="146"/>
      <c r="Z73" s="146"/>
      <c r="AA73" s="146"/>
      <c r="AB73" s="146"/>
      <c r="AC73" s="146"/>
      <c r="AD73" s="146"/>
      <c r="AE73" s="146"/>
      <c r="AF73" s="146"/>
      <c r="AG73" s="146" t="s">
        <v>429</v>
      </c>
      <c r="AH73" s="146"/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146"/>
      <c r="AV73" s="146"/>
      <c r="AW73" s="146"/>
      <c r="AX73" s="146"/>
      <c r="AY73" s="146"/>
      <c r="AZ73" s="146"/>
      <c r="BA73" s="146"/>
      <c r="BB73" s="146"/>
      <c r="BC73" s="146"/>
      <c r="BD73" s="146"/>
      <c r="BE73" s="146"/>
      <c r="BF73" s="146"/>
      <c r="BG73" s="146"/>
      <c r="BH73" s="146"/>
    </row>
    <row r="74" spans="1:60" outlineLevel="1">
      <c r="A74" s="153"/>
      <c r="B74" s="154"/>
      <c r="C74" s="174" t="s">
        <v>519</v>
      </c>
      <c r="D74" s="156"/>
      <c r="E74" s="157">
        <v>1</v>
      </c>
      <c r="F74" s="155"/>
      <c r="G74" s="155"/>
      <c r="H74" s="155"/>
      <c r="I74" s="155"/>
      <c r="J74" s="155"/>
      <c r="K74" s="155"/>
      <c r="L74" s="155"/>
      <c r="M74" s="155"/>
      <c r="N74" s="155"/>
      <c r="O74" s="155"/>
      <c r="P74" s="155"/>
      <c r="Q74" s="155"/>
      <c r="R74" s="155"/>
      <c r="S74" s="155"/>
      <c r="T74" s="155"/>
      <c r="U74" s="155"/>
      <c r="V74" s="155"/>
      <c r="W74" s="155"/>
      <c r="X74" s="155"/>
      <c r="Y74" s="146"/>
      <c r="Z74" s="146"/>
      <c r="AA74" s="146"/>
      <c r="AB74" s="146"/>
      <c r="AC74" s="146"/>
      <c r="AD74" s="146"/>
      <c r="AE74" s="146"/>
      <c r="AF74" s="146"/>
      <c r="AG74" s="146" t="s">
        <v>131</v>
      </c>
      <c r="AH74" s="146">
        <v>0</v>
      </c>
      <c r="AI74" s="146"/>
      <c r="AJ74" s="146"/>
      <c r="AK74" s="146"/>
      <c r="AL74" s="146"/>
      <c r="AM74" s="146"/>
      <c r="AN74" s="146"/>
      <c r="AO74" s="146"/>
      <c r="AP74" s="146"/>
      <c r="AQ74" s="146"/>
      <c r="AR74" s="146"/>
      <c r="AS74" s="146"/>
      <c r="AT74" s="146"/>
      <c r="AU74" s="146"/>
      <c r="AV74" s="146"/>
      <c r="AW74" s="146"/>
      <c r="AX74" s="146"/>
      <c r="AY74" s="146"/>
      <c r="AZ74" s="146"/>
      <c r="BA74" s="146"/>
      <c r="BB74" s="146"/>
      <c r="BC74" s="146"/>
      <c r="BD74" s="146"/>
      <c r="BE74" s="146"/>
      <c r="BF74" s="146"/>
      <c r="BG74" s="146"/>
      <c r="BH74" s="146"/>
    </row>
    <row r="75" spans="1:60" outlineLevel="1">
      <c r="A75" s="153"/>
      <c r="B75" s="154"/>
      <c r="C75" s="174" t="s">
        <v>520</v>
      </c>
      <c r="D75" s="156"/>
      <c r="E75" s="157">
        <v>45</v>
      </c>
      <c r="F75" s="155"/>
      <c r="G75" s="155"/>
      <c r="H75" s="155"/>
      <c r="I75" s="155"/>
      <c r="J75" s="155"/>
      <c r="K75" s="155"/>
      <c r="L75" s="155"/>
      <c r="M75" s="155"/>
      <c r="N75" s="155"/>
      <c r="O75" s="155"/>
      <c r="P75" s="155"/>
      <c r="Q75" s="155"/>
      <c r="R75" s="155"/>
      <c r="S75" s="155"/>
      <c r="T75" s="155"/>
      <c r="U75" s="155"/>
      <c r="V75" s="155"/>
      <c r="W75" s="155"/>
      <c r="X75" s="155"/>
      <c r="Y75" s="146"/>
      <c r="Z75" s="146"/>
      <c r="AA75" s="146"/>
      <c r="AB75" s="146"/>
      <c r="AC75" s="146"/>
      <c r="AD75" s="146"/>
      <c r="AE75" s="146"/>
      <c r="AF75" s="146"/>
      <c r="AG75" s="146" t="s">
        <v>131</v>
      </c>
      <c r="AH75" s="146">
        <v>0</v>
      </c>
      <c r="AI75" s="146"/>
      <c r="AJ75" s="146"/>
      <c r="AK75" s="146"/>
      <c r="AL75" s="146"/>
      <c r="AM75" s="146"/>
      <c r="AN75" s="146"/>
      <c r="AO75" s="146"/>
      <c r="AP75" s="146"/>
      <c r="AQ75" s="146"/>
      <c r="AR75" s="146"/>
      <c r="AS75" s="146"/>
      <c r="AT75" s="146"/>
      <c r="AU75" s="146"/>
      <c r="AV75" s="146"/>
      <c r="AW75" s="146"/>
      <c r="AX75" s="146"/>
      <c r="AY75" s="146"/>
      <c r="AZ75" s="146"/>
      <c r="BA75" s="146"/>
      <c r="BB75" s="146"/>
      <c r="BC75" s="146"/>
      <c r="BD75" s="146"/>
      <c r="BE75" s="146"/>
      <c r="BF75" s="146"/>
      <c r="BG75" s="146"/>
      <c r="BH75" s="146"/>
    </row>
    <row r="76" spans="1:60" outlineLevel="1">
      <c r="A76" s="153"/>
      <c r="B76" s="154"/>
      <c r="C76" s="174" t="s">
        <v>521</v>
      </c>
      <c r="D76" s="156"/>
      <c r="E76" s="157">
        <v>20</v>
      </c>
      <c r="F76" s="155"/>
      <c r="G76" s="155"/>
      <c r="H76" s="155"/>
      <c r="I76" s="155"/>
      <c r="J76" s="155"/>
      <c r="K76" s="155"/>
      <c r="L76" s="155"/>
      <c r="M76" s="155"/>
      <c r="N76" s="155"/>
      <c r="O76" s="155"/>
      <c r="P76" s="155"/>
      <c r="Q76" s="155"/>
      <c r="R76" s="155"/>
      <c r="S76" s="155"/>
      <c r="T76" s="155"/>
      <c r="U76" s="155"/>
      <c r="V76" s="155"/>
      <c r="W76" s="155"/>
      <c r="X76" s="155"/>
      <c r="Y76" s="146"/>
      <c r="Z76" s="146"/>
      <c r="AA76" s="146"/>
      <c r="AB76" s="146"/>
      <c r="AC76" s="146"/>
      <c r="AD76" s="146"/>
      <c r="AE76" s="146"/>
      <c r="AF76" s="146"/>
      <c r="AG76" s="146" t="s">
        <v>131</v>
      </c>
      <c r="AH76" s="146">
        <v>0</v>
      </c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/>
      <c r="AY76" s="146"/>
      <c r="AZ76" s="146"/>
      <c r="BA76" s="146"/>
      <c r="BB76" s="146"/>
      <c r="BC76" s="146"/>
      <c r="BD76" s="146"/>
      <c r="BE76" s="146"/>
      <c r="BF76" s="146"/>
      <c r="BG76" s="146"/>
      <c r="BH76" s="146"/>
    </row>
    <row r="77" spans="1:60" outlineLevel="1">
      <c r="A77" s="153"/>
      <c r="B77" s="154"/>
      <c r="C77" s="174" t="s">
        <v>522</v>
      </c>
      <c r="D77" s="156"/>
      <c r="E77" s="157">
        <v>8</v>
      </c>
      <c r="F77" s="155"/>
      <c r="G77" s="155"/>
      <c r="H77" s="155"/>
      <c r="I77" s="155"/>
      <c r="J77" s="155"/>
      <c r="K77" s="155"/>
      <c r="L77" s="155"/>
      <c r="M77" s="155"/>
      <c r="N77" s="155"/>
      <c r="O77" s="155"/>
      <c r="P77" s="155"/>
      <c r="Q77" s="155"/>
      <c r="R77" s="155"/>
      <c r="S77" s="155"/>
      <c r="T77" s="155"/>
      <c r="U77" s="155"/>
      <c r="V77" s="155"/>
      <c r="W77" s="155"/>
      <c r="X77" s="155"/>
      <c r="Y77" s="146"/>
      <c r="Z77" s="146"/>
      <c r="AA77" s="146"/>
      <c r="AB77" s="146"/>
      <c r="AC77" s="146"/>
      <c r="AD77" s="146"/>
      <c r="AE77" s="146"/>
      <c r="AF77" s="146"/>
      <c r="AG77" s="146" t="s">
        <v>131</v>
      </c>
      <c r="AH77" s="146">
        <v>0</v>
      </c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</row>
    <row r="78" spans="1:60" ht="30.9" outlineLevel="1">
      <c r="A78" s="163">
        <v>32</v>
      </c>
      <c r="B78" s="164" t="s">
        <v>523</v>
      </c>
      <c r="C78" s="173" t="s">
        <v>524</v>
      </c>
      <c r="D78" s="165" t="s">
        <v>238</v>
      </c>
      <c r="E78" s="166">
        <v>65</v>
      </c>
      <c r="F78" s="167"/>
      <c r="G78" s="168">
        <f>ROUND(E78*F78,2)</f>
        <v>0</v>
      </c>
      <c r="H78" s="167"/>
      <c r="I78" s="168">
        <f>ROUND(E78*H78,2)</f>
        <v>0</v>
      </c>
      <c r="J78" s="167"/>
      <c r="K78" s="168">
        <f>ROUND(E78*J78,2)</f>
        <v>0</v>
      </c>
      <c r="L78" s="168">
        <v>21</v>
      </c>
      <c r="M78" s="168">
        <f>G78*(1+L78/100)</f>
        <v>0</v>
      </c>
      <c r="N78" s="168">
        <v>0.26680999999999999</v>
      </c>
      <c r="O78" s="168">
        <f>ROUND(E78*N78,2)</f>
        <v>17.34</v>
      </c>
      <c r="P78" s="168">
        <v>0</v>
      </c>
      <c r="Q78" s="168">
        <f>ROUND(E78*P78,2)</f>
        <v>0</v>
      </c>
      <c r="R78" s="168" t="s">
        <v>439</v>
      </c>
      <c r="S78" s="168" t="s">
        <v>127</v>
      </c>
      <c r="T78" s="169" t="s">
        <v>127</v>
      </c>
      <c r="U78" s="155">
        <v>0.33704000000000001</v>
      </c>
      <c r="V78" s="155">
        <f>ROUND(E78*U78,2)</f>
        <v>21.91</v>
      </c>
      <c r="W78" s="155"/>
      <c r="X78" s="155" t="s">
        <v>128</v>
      </c>
      <c r="Y78" s="146"/>
      <c r="Z78" s="146"/>
      <c r="AA78" s="146"/>
      <c r="AB78" s="146"/>
      <c r="AC78" s="146"/>
      <c r="AD78" s="146"/>
      <c r="AE78" s="146"/>
      <c r="AF78" s="146"/>
      <c r="AG78" s="146" t="s">
        <v>129</v>
      </c>
      <c r="AH78" s="146"/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  <c r="BG78" s="146"/>
      <c r="BH78" s="146"/>
    </row>
    <row r="79" spans="1:60" outlineLevel="1">
      <c r="A79" s="153"/>
      <c r="B79" s="154"/>
      <c r="C79" s="244" t="s">
        <v>518</v>
      </c>
      <c r="D79" s="245"/>
      <c r="E79" s="245"/>
      <c r="F79" s="245"/>
      <c r="G79" s="245"/>
      <c r="H79" s="155"/>
      <c r="I79" s="155"/>
      <c r="J79" s="155"/>
      <c r="K79" s="155"/>
      <c r="L79" s="155"/>
      <c r="M79" s="155"/>
      <c r="N79" s="155"/>
      <c r="O79" s="155"/>
      <c r="P79" s="155"/>
      <c r="Q79" s="155"/>
      <c r="R79" s="155"/>
      <c r="S79" s="155"/>
      <c r="T79" s="155"/>
      <c r="U79" s="155"/>
      <c r="V79" s="155"/>
      <c r="W79" s="155"/>
      <c r="X79" s="155"/>
      <c r="Y79" s="146"/>
      <c r="Z79" s="146"/>
      <c r="AA79" s="146"/>
      <c r="AB79" s="146"/>
      <c r="AC79" s="146"/>
      <c r="AD79" s="146"/>
      <c r="AE79" s="146"/>
      <c r="AF79" s="146"/>
      <c r="AG79" s="146" t="s">
        <v>429</v>
      </c>
      <c r="AH79" s="146"/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  <c r="BG79" s="146"/>
      <c r="BH79" s="146"/>
    </row>
    <row r="80" spans="1:60" outlineLevel="1">
      <c r="A80" s="163">
        <v>33</v>
      </c>
      <c r="B80" s="164" t="s">
        <v>525</v>
      </c>
      <c r="C80" s="173" t="s">
        <v>526</v>
      </c>
      <c r="D80" s="165" t="s">
        <v>315</v>
      </c>
      <c r="E80" s="166">
        <v>1</v>
      </c>
      <c r="F80" s="167"/>
      <c r="G80" s="168">
        <f>ROUND(E80*F80,2)</f>
        <v>0</v>
      </c>
      <c r="H80" s="167"/>
      <c r="I80" s="168">
        <f>ROUND(E80*H80,2)</f>
        <v>0</v>
      </c>
      <c r="J80" s="167"/>
      <c r="K80" s="168">
        <f>ROUND(E80*J80,2)</f>
        <v>0</v>
      </c>
      <c r="L80" s="168">
        <v>21</v>
      </c>
      <c r="M80" s="168">
        <f>G80*(1+L80/100)</f>
        <v>0</v>
      </c>
      <c r="N80" s="168">
        <v>0</v>
      </c>
      <c r="O80" s="168">
        <f>ROUND(E80*N80,2)</f>
        <v>0</v>
      </c>
      <c r="P80" s="168">
        <v>0</v>
      </c>
      <c r="Q80" s="168">
        <f>ROUND(E80*P80,2)</f>
        <v>0</v>
      </c>
      <c r="R80" s="168"/>
      <c r="S80" s="168" t="s">
        <v>179</v>
      </c>
      <c r="T80" s="169" t="s">
        <v>180</v>
      </c>
      <c r="U80" s="155">
        <v>0</v>
      </c>
      <c r="V80" s="155">
        <f>ROUND(E80*U80,2)</f>
        <v>0</v>
      </c>
      <c r="W80" s="155"/>
      <c r="X80" s="155" t="s">
        <v>128</v>
      </c>
      <c r="Y80" s="146"/>
      <c r="Z80" s="146"/>
      <c r="AA80" s="146"/>
      <c r="AB80" s="146"/>
      <c r="AC80" s="146"/>
      <c r="AD80" s="146"/>
      <c r="AE80" s="146"/>
      <c r="AF80" s="146"/>
      <c r="AG80" s="146" t="s">
        <v>140</v>
      </c>
      <c r="AH80" s="146"/>
      <c r="AI80" s="146"/>
      <c r="AJ80" s="146"/>
      <c r="AK80" s="146"/>
      <c r="AL80" s="146"/>
      <c r="AM80" s="146"/>
      <c r="AN80" s="146"/>
      <c r="AO80" s="146"/>
      <c r="AP80" s="146"/>
      <c r="AQ80" s="146"/>
      <c r="AR80" s="146"/>
      <c r="AS80" s="146"/>
      <c r="AT80" s="146"/>
      <c r="AU80" s="146"/>
      <c r="AV80" s="146"/>
      <c r="AW80" s="146"/>
      <c r="AX80" s="146"/>
      <c r="AY80" s="146"/>
      <c r="AZ80" s="146"/>
      <c r="BA80" s="146"/>
      <c r="BB80" s="146"/>
      <c r="BC80" s="146"/>
      <c r="BD80" s="146"/>
      <c r="BE80" s="146"/>
      <c r="BF80" s="146"/>
      <c r="BG80" s="146"/>
      <c r="BH80" s="146"/>
    </row>
    <row r="81" spans="1:60" outlineLevel="1">
      <c r="A81" s="163">
        <v>34</v>
      </c>
      <c r="B81" s="164" t="s">
        <v>527</v>
      </c>
      <c r="C81" s="173" t="s">
        <v>528</v>
      </c>
      <c r="D81" s="165" t="s">
        <v>231</v>
      </c>
      <c r="E81" s="166">
        <v>8</v>
      </c>
      <c r="F81" s="167"/>
      <c r="G81" s="168">
        <f>ROUND(E81*F81,2)</f>
        <v>0</v>
      </c>
      <c r="H81" s="167"/>
      <c r="I81" s="168">
        <f>ROUND(E81*H81,2)</f>
        <v>0</v>
      </c>
      <c r="J81" s="167"/>
      <c r="K81" s="168">
        <f>ROUND(E81*J81,2)</f>
        <v>0</v>
      </c>
      <c r="L81" s="168">
        <v>21</v>
      </c>
      <c r="M81" s="168">
        <f>G81*(1+L81/100)</f>
        <v>0</v>
      </c>
      <c r="N81" s="168">
        <v>4.4769999999999997E-2</v>
      </c>
      <c r="O81" s="168">
        <f>ROUND(E81*N81,2)</f>
        <v>0.36</v>
      </c>
      <c r="P81" s="168">
        <v>0</v>
      </c>
      <c r="Q81" s="168">
        <f>ROUND(E81*P81,2)</f>
        <v>0</v>
      </c>
      <c r="R81" s="168" t="s">
        <v>482</v>
      </c>
      <c r="S81" s="168" t="s">
        <v>127</v>
      </c>
      <c r="T81" s="169" t="s">
        <v>127</v>
      </c>
      <c r="U81" s="155">
        <v>0</v>
      </c>
      <c r="V81" s="155">
        <f>ROUND(E81*U81,2)</f>
        <v>0</v>
      </c>
      <c r="W81" s="155"/>
      <c r="X81" s="155" t="s">
        <v>209</v>
      </c>
      <c r="Y81" s="146"/>
      <c r="Z81" s="146"/>
      <c r="AA81" s="146"/>
      <c r="AB81" s="146"/>
      <c r="AC81" s="146"/>
      <c r="AD81" s="146"/>
      <c r="AE81" s="146"/>
      <c r="AF81" s="146"/>
      <c r="AG81" s="146" t="s">
        <v>227</v>
      </c>
      <c r="AH81" s="146"/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  <c r="BG81" s="146"/>
      <c r="BH81" s="146"/>
    </row>
    <row r="82" spans="1:60" outlineLevel="1">
      <c r="A82" s="163">
        <v>35</v>
      </c>
      <c r="B82" s="164" t="s">
        <v>529</v>
      </c>
      <c r="C82" s="173" t="s">
        <v>530</v>
      </c>
      <c r="D82" s="165" t="s">
        <v>231</v>
      </c>
      <c r="E82" s="166">
        <v>20</v>
      </c>
      <c r="F82" s="167"/>
      <c r="G82" s="168">
        <f>ROUND(E82*F82,2)</f>
        <v>0</v>
      </c>
      <c r="H82" s="167"/>
      <c r="I82" s="168">
        <f>ROUND(E82*H82,2)</f>
        <v>0</v>
      </c>
      <c r="J82" s="167"/>
      <c r="K82" s="168">
        <f>ROUND(E82*J82,2)</f>
        <v>0</v>
      </c>
      <c r="L82" s="168">
        <v>21</v>
      </c>
      <c r="M82" s="168">
        <f>G82*(1+L82/100)</f>
        <v>0</v>
      </c>
      <c r="N82" s="168">
        <v>0.06</v>
      </c>
      <c r="O82" s="168">
        <f>ROUND(E82*N82,2)</f>
        <v>1.2</v>
      </c>
      <c r="P82" s="168">
        <v>0</v>
      </c>
      <c r="Q82" s="168">
        <f>ROUND(E82*P82,2)</f>
        <v>0</v>
      </c>
      <c r="R82" s="168" t="s">
        <v>482</v>
      </c>
      <c r="S82" s="168" t="s">
        <v>127</v>
      </c>
      <c r="T82" s="169" t="s">
        <v>127</v>
      </c>
      <c r="U82" s="155">
        <v>0</v>
      </c>
      <c r="V82" s="155">
        <f>ROUND(E82*U82,2)</f>
        <v>0</v>
      </c>
      <c r="W82" s="155"/>
      <c r="X82" s="155" t="s">
        <v>209</v>
      </c>
      <c r="Y82" s="146"/>
      <c r="Z82" s="146"/>
      <c r="AA82" s="146"/>
      <c r="AB82" s="146"/>
      <c r="AC82" s="146"/>
      <c r="AD82" s="146"/>
      <c r="AE82" s="146"/>
      <c r="AF82" s="146"/>
      <c r="AG82" s="146" t="s">
        <v>210</v>
      </c>
      <c r="AH82" s="146"/>
      <c r="AI82" s="146"/>
      <c r="AJ82" s="146"/>
      <c r="AK82" s="146"/>
      <c r="AL82" s="146"/>
      <c r="AM82" s="146"/>
      <c r="AN82" s="146"/>
      <c r="AO82" s="146"/>
      <c r="AP82" s="146"/>
      <c r="AQ82" s="146"/>
      <c r="AR82" s="146"/>
      <c r="AS82" s="146"/>
      <c r="AT82" s="146"/>
      <c r="AU82" s="146"/>
      <c r="AV82" s="146"/>
      <c r="AW82" s="146"/>
      <c r="AX82" s="146"/>
      <c r="AY82" s="146"/>
      <c r="AZ82" s="146"/>
      <c r="BA82" s="146"/>
      <c r="BB82" s="146"/>
      <c r="BC82" s="146"/>
      <c r="BD82" s="146"/>
      <c r="BE82" s="146"/>
      <c r="BF82" s="146"/>
      <c r="BG82" s="146"/>
      <c r="BH82" s="146"/>
    </row>
    <row r="83" spans="1:60" outlineLevel="1">
      <c r="A83" s="153"/>
      <c r="B83" s="154"/>
      <c r="C83" s="174" t="s">
        <v>531</v>
      </c>
      <c r="D83" s="156"/>
      <c r="E83" s="157">
        <v>20</v>
      </c>
      <c r="F83" s="155"/>
      <c r="G83" s="155"/>
      <c r="H83" s="155"/>
      <c r="I83" s="155"/>
      <c r="J83" s="155"/>
      <c r="K83" s="155"/>
      <c r="L83" s="155"/>
      <c r="M83" s="155"/>
      <c r="N83" s="155"/>
      <c r="O83" s="155"/>
      <c r="P83" s="155"/>
      <c r="Q83" s="155"/>
      <c r="R83" s="155"/>
      <c r="S83" s="155"/>
      <c r="T83" s="155"/>
      <c r="U83" s="155"/>
      <c r="V83" s="155"/>
      <c r="W83" s="155"/>
      <c r="X83" s="155"/>
      <c r="Y83" s="146"/>
      <c r="Z83" s="146"/>
      <c r="AA83" s="146"/>
      <c r="AB83" s="146"/>
      <c r="AC83" s="146"/>
      <c r="AD83" s="146"/>
      <c r="AE83" s="146"/>
      <c r="AF83" s="146"/>
      <c r="AG83" s="146" t="s">
        <v>131</v>
      </c>
      <c r="AH83" s="146">
        <v>0</v>
      </c>
      <c r="AI83" s="146"/>
      <c r="AJ83" s="146"/>
      <c r="AK83" s="146"/>
      <c r="AL83" s="146"/>
      <c r="AM83" s="146"/>
      <c r="AN83" s="146"/>
      <c r="AO83" s="146"/>
      <c r="AP83" s="146"/>
      <c r="AQ83" s="146"/>
      <c r="AR83" s="146"/>
      <c r="AS83" s="146"/>
      <c r="AT83" s="146"/>
      <c r="AU83" s="146"/>
      <c r="AV83" s="146"/>
      <c r="AW83" s="146"/>
      <c r="AX83" s="146"/>
      <c r="AY83" s="146"/>
      <c r="AZ83" s="146"/>
      <c r="BA83" s="146"/>
      <c r="BB83" s="146"/>
      <c r="BC83" s="146"/>
      <c r="BD83" s="146"/>
      <c r="BE83" s="146"/>
      <c r="BF83" s="146"/>
      <c r="BG83" s="146"/>
      <c r="BH83" s="146"/>
    </row>
    <row r="84" spans="1:60" ht="20.6" outlineLevel="1">
      <c r="A84" s="163">
        <v>36</v>
      </c>
      <c r="B84" s="164" t="s">
        <v>532</v>
      </c>
      <c r="C84" s="173" t="s">
        <v>533</v>
      </c>
      <c r="D84" s="165" t="s">
        <v>231</v>
      </c>
      <c r="E84" s="166">
        <v>1</v>
      </c>
      <c r="F84" s="167"/>
      <c r="G84" s="168">
        <f>ROUND(E84*F84,2)</f>
        <v>0</v>
      </c>
      <c r="H84" s="167"/>
      <c r="I84" s="168">
        <f>ROUND(E84*H84,2)</f>
        <v>0</v>
      </c>
      <c r="J84" s="167"/>
      <c r="K84" s="168">
        <f>ROUND(E84*J84,2)</f>
        <v>0</v>
      </c>
      <c r="L84" s="168">
        <v>21</v>
      </c>
      <c r="M84" s="168">
        <f>G84*(1+L84/100)</f>
        <v>0</v>
      </c>
      <c r="N84" s="168">
        <v>6.7000000000000004E-2</v>
      </c>
      <c r="O84" s="168">
        <f>ROUND(E84*N84,2)</f>
        <v>7.0000000000000007E-2</v>
      </c>
      <c r="P84" s="168">
        <v>0</v>
      </c>
      <c r="Q84" s="168">
        <f>ROUND(E84*P84,2)</f>
        <v>0</v>
      </c>
      <c r="R84" s="168" t="s">
        <v>482</v>
      </c>
      <c r="S84" s="168" t="s">
        <v>127</v>
      </c>
      <c r="T84" s="169" t="s">
        <v>127</v>
      </c>
      <c r="U84" s="155">
        <v>0</v>
      </c>
      <c r="V84" s="155">
        <f>ROUND(E84*U84,2)</f>
        <v>0</v>
      </c>
      <c r="W84" s="155"/>
      <c r="X84" s="155" t="s">
        <v>209</v>
      </c>
      <c r="Y84" s="146"/>
      <c r="Z84" s="146"/>
      <c r="AA84" s="146"/>
      <c r="AB84" s="146"/>
      <c r="AC84" s="146"/>
      <c r="AD84" s="146"/>
      <c r="AE84" s="146"/>
      <c r="AF84" s="146"/>
      <c r="AG84" s="146" t="s">
        <v>210</v>
      </c>
      <c r="AH84" s="146"/>
      <c r="AI84" s="146"/>
      <c r="AJ84" s="146"/>
      <c r="AK84" s="146"/>
      <c r="AL84" s="146"/>
      <c r="AM84" s="146"/>
      <c r="AN84" s="146"/>
      <c r="AO84" s="146"/>
      <c r="AP84" s="146"/>
      <c r="AQ84" s="146"/>
      <c r="AR84" s="146"/>
      <c r="AS84" s="146"/>
      <c r="AT84" s="146"/>
      <c r="AU84" s="146"/>
      <c r="AV84" s="146"/>
      <c r="AW84" s="146"/>
      <c r="AX84" s="146"/>
      <c r="AY84" s="146"/>
      <c r="AZ84" s="146"/>
      <c r="BA84" s="146"/>
      <c r="BB84" s="146"/>
      <c r="BC84" s="146"/>
      <c r="BD84" s="146"/>
      <c r="BE84" s="146"/>
      <c r="BF84" s="146"/>
      <c r="BG84" s="146"/>
      <c r="BH84" s="146"/>
    </row>
    <row r="85" spans="1:60" ht="20.6" outlineLevel="1">
      <c r="A85" s="163">
        <v>37</v>
      </c>
      <c r="B85" s="164" t="s">
        <v>534</v>
      </c>
      <c r="C85" s="173" t="s">
        <v>535</v>
      </c>
      <c r="D85" s="165" t="s">
        <v>231</v>
      </c>
      <c r="E85" s="166">
        <v>45</v>
      </c>
      <c r="F85" s="167"/>
      <c r="G85" s="168">
        <f>ROUND(E85*F85,2)</f>
        <v>0</v>
      </c>
      <c r="H85" s="167"/>
      <c r="I85" s="168">
        <f>ROUND(E85*H85,2)</f>
        <v>0</v>
      </c>
      <c r="J85" s="167"/>
      <c r="K85" s="168">
        <f>ROUND(E85*J85,2)</f>
        <v>0</v>
      </c>
      <c r="L85" s="168">
        <v>21</v>
      </c>
      <c r="M85" s="168">
        <f>G85*(1+L85/100)</f>
        <v>0</v>
      </c>
      <c r="N85" s="168">
        <v>5.1999999999999998E-2</v>
      </c>
      <c r="O85" s="168">
        <f>ROUND(E85*N85,2)</f>
        <v>2.34</v>
      </c>
      <c r="P85" s="168">
        <v>0</v>
      </c>
      <c r="Q85" s="168">
        <f>ROUND(E85*P85,2)</f>
        <v>0</v>
      </c>
      <c r="R85" s="168" t="s">
        <v>482</v>
      </c>
      <c r="S85" s="168" t="s">
        <v>127</v>
      </c>
      <c r="T85" s="169" t="s">
        <v>127</v>
      </c>
      <c r="U85" s="155">
        <v>0</v>
      </c>
      <c r="V85" s="155">
        <f>ROUND(E85*U85,2)</f>
        <v>0</v>
      </c>
      <c r="W85" s="155"/>
      <c r="X85" s="155" t="s">
        <v>209</v>
      </c>
      <c r="Y85" s="146"/>
      <c r="Z85" s="146"/>
      <c r="AA85" s="146"/>
      <c r="AB85" s="146"/>
      <c r="AC85" s="146"/>
      <c r="AD85" s="146"/>
      <c r="AE85" s="146"/>
      <c r="AF85" s="146"/>
      <c r="AG85" s="146" t="s">
        <v>210</v>
      </c>
      <c r="AH85" s="146"/>
      <c r="AI85" s="146"/>
      <c r="AJ85" s="146"/>
      <c r="AK85" s="146"/>
      <c r="AL85" s="146"/>
      <c r="AM85" s="146"/>
      <c r="AN85" s="146"/>
      <c r="AO85" s="146"/>
      <c r="AP85" s="146"/>
      <c r="AQ85" s="146"/>
      <c r="AR85" s="146"/>
      <c r="AS85" s="146"/>
      <c r="AT85" s="146"/>
      <c r="AU85" s="146"/>
      <c r="AV85" s="146"/>
      <c r="AW85" s="146"/>
      <c r="AX85" s="146"/>
      <c r="AY85" s="146"/>
      <c r="AZ85" s="146"/>
      <c r="BA85" s="146"/>
      <c r="BB85" s="146"/>
      <c r="BC85" s="146"/>
      <c r="BD85" s="146"/>
      <c r="BE85" s="146"/>
      <c r="BF85" s="146"/>
      <c r="BG85" s="146"/>
      <c r="BH85" s="146"/>
    </row>
    <row r="86" spans="1:60">
      <c r="A86" s="149" t="s">
        <v>122</v>
      </c>
      <c r="B86" s="150" t="s">
        <v>74</v>
      </c>
      <c r="C86" s="172" t="s">
        <v>75</v>
      </c>
      <c r="D86" s="159"/>
      <c r="E86" s="160"/>
      <c r="F86" s="161"/>
      <c r="G86" s="161">
        <f>SUMIF(AG87:AG93,"&lt;&gt;NOR",G87:G93)</f>
        <v>0</v>
      </c>
      <c r="H86" s="161"/>
      <c r="I86" s="161">
        <f>SUM(I87:I93)</f>
        <v>0</v>
      </c>
      <c r="J86" s="161"/>
      <c r="K86" s="161">
        <f>SUM(K87:K93)</f>
        <v>0</v>
      </c>
      <c r="L86" s="161"/>
      <c r="M86" s="161">
        <f>SUM(M87:M93)</f>
        <v>0</v>
      </c>
      <c r="N86" s="161"/>
      <c r="O86" s="161">
        <f>SUM(O87:O93)</f>
        <v>0</v>
      </c>
      <c r="P86" s="161"/>
      <c r="Q86" s="161">
        <f>SUM(Q87:Q93)</f>
        <v>0</v>
      </c>
      <c r="R86" s="161"/>
      <c r="S86" s="161"/>
      <c r="T86" s="162"/>
      <c r="U86" s="158"/>
      <c r="V86" s="158">
        <f>SUM(V87:V93)</f>
        <v>1.08</v>
      </c>
      <c r="W86" s="158"/>
      <c r="X86" s="158"/>
      <c r="AG86" t="s">
        <v>123</v>
      </c>
    </row>
    <row r="87" spans="1:60" ht="20.6" outlineLevel="1">
      <c r="A87" s="163">
        <v>38</v>
      </c>
      <c r="B87" s="164" t="s">
        <v>536</v>
      </c>
      <c r="C87" s="173" t="s">
        <v>537</v>
      </c>
      <c r="D87" s="165" t="s">
        <v>152</v>
      </c>
      <c r="E87" s="166">
        <v>6</v>
      </c>
      <c r="F87" s="167"/>
      <c r="G87" s="168">
        <f>ROUND(E87*F87,2)</f>
        <v>0</v>
      </c>
      <c r="H87" s="167"/>
      <c r="I87" s="168">
        <f>ROUND(E87*H87,2)</f>
        <v>0</v>
      </c>
      <c r="J87" s="167"/>
      <c r="K87" s="168">
        <f>ROUND(E87*J87,2)</f>
        <v>0</v>
      </c>
      <c r="L87" s="168">
        <v>21</v>
      </c>
      <c r="M87" s="168">
        <f>G87*(1+L87/100)</f>
        <v>0</v>
      </c>
      <c r="N87" s="168">
        <v>0</v>
      </c>
      <c r="O87" s="168">
        <f>ROUND(E87*N87,2)</f>
        <v>0</v>
      </c>
      <c r="P87" s="168">
        <v>0</v>
      </c>
      <c r="Q87" s="168">
        <f>ROUND(E87*P87,2)</f>
        <v>0</v>
      </c>
      <c r="R87" s="168" t="s">
        <v>439</v>
      </c>
      <c r="S87" s="168" t="s">
        <v>127</v>
      </c>
      <c r="T87" s="169" t="s">
        <v>127</v>
      </c>
      <c r="U87" s="155">
        <v>0.12</v>
      </c>
      <c r="V87" s="155">
        <f>ROUND(E87*U87,2)</f>
        <v>0.72</v>
      </c>
      <c r="W87" s="155"/>
      <c r="X87" s="155" t="s">
        <v>128</v>
      </c>
      <c r="Y87" s="146"/>
      <c r="Z87" s="146"/>
      <c r="AA87" s="146"/>
      <c r="AB87" s="146"/>
      <c r="AC87" s="146"/>
      <c r="AD87" s="146"/>
      <c r="AE87" s="146"/>
      <c r="AF87" s="146"/>
      <c r="AG87" s="146" t="s">
        <v>140</v>
      </c>
      <c r="AH87" s="146"/>
      <c r="AI87" s="146"/>
      <c r="AJ87" s="146"/>
      <c r="AK87" s="146"/>
      <c r="AL87" s="146"/>
      <c r="AM87" s="146"/>
      <c r="AN87" s="146"/>
      <c r="AO87" s="146"/>
      <c r="AP87" s="146"/>
      <c r="AQ87" s="146"/>
      <c r="AR87" s="146"/>
      <c r="AS87" s="146"/>
      <c r="AT87" s="146"/>
      <c r="AU87" s="146"/>
      <c r="AV87" s="146"/>
      <c r="AW87" s="146"/>
      <c r="AX87" s="146"/>
      <c r="AY87" s="146"/>
      <c r="AZ87" s="146"/>
      <c r="BA87" s="146"/>
      <c r="BB87" s="146"/>
      <c r="BC87" s="146"/>
      <c r="BD87" s="146"/>
      <c r="BE87" s="146"/>
      <c r="BF87" s="146"/>
      <c r="BG87" s="146"/>
      <c r="BH87" s="146"/>
    </row>
    <row r="88" spans="1:60" ht="21" outlineLevel="1">
      <c r="A88" s="153"/>
      <c r="B88" s="154"/>
      <c r="C88" s="244" t="s">
        <v>538</v>
      </c>
      <c r="D88" s="245"/>
      <c r="E88" s="245"/>
      <c r="F88" s="245"/>
      <c r="G88" s="245"/>
      <c r="H88" s="155"/>
      <c r="I88" s="155"/>
      <c r="J88" s="155"/>
      <c r="K88" s="155"/>
      <c r="L88" s="155"/>
      <c r="M88" s="155"/>
      <c r="N88" s="155"/>
      <c r="O88" s="155"/>
      <c r="P88" s="155"/>
      <c r="Q88" s="155"/>
      <c r="R88" s="155"/>
      <c r="S88" s="155"/>
      <c r="T88" s="155"/>
      <c r="U88" s="155"/>
      <c r="V88" s="155"/>
      <c r="W88" s="155"/>
      <c r="X88" s="155"/>
      <c r="Y88" s="146"/>
      <c r="Z88" s="146"/>
      <c r="AA88" s="146"/>
      <c r="AB88" s="146"/>
      <c r="AC88" s="146"/>
      <c r="AD88" s="146"/>
      <c r="AE88" s="146"/>
      <c r="AF88" s="146"/>
      <c r="AG88" s="146" t="s">
        <v>429</v>
      </c>
      <c r="AH88" s="146"/>
      <c r="AI88" s="146"/>
      <c r="AJ88" s="146"/>
      <c r="AK88" s="146"/>
      <c r="AL88" s="146"/>
      <c r="AM88" s="146"/>
      <c r="AN88" s="146"/>
      <c r="AO88" s="146"/>
      <c r="AP88" s="146"/>
      <c r="AQ88" s="146"/>
      <c r="AR88" s="146"/>
      <c r="AS88" s="146"/>
      <c r="AT88" s="146"/>
      <c r="AU88" s="146"/>
      <c r="AV88" s="146"/>
      <c r="AW88" s="146"/>
      <c r="AX88" s="146"/>
      <c r="AY88" s="146"/>
      <c r="AZ88" s="146"/>
      <c r="BA88" s="170" t="str">
        <f>C88</f>
        <v>krajníků, desek nebo panelů od spojovacího materiálu s odklizením a uložením očištěných hmot a spojovacího materiálu na skládku na vzdálenost do 10 m</v>
      </c>
      <c r="BB88" s="146"/>
      <c r="BC88" s="146"/>
      <c r="BD88" s="146"/>
      <c r="BE88" s="146"/>
      <c r="BF88" s="146"/>
      <c r="BG88" s="146"/>
      <c r="BH88" s="146"/>
    </row>
    <row r="89" spans="1:60" outlineLevel="1">
      <c r="A89" s="153"/>
      <c r="B89" s="154"/>
      <c r="C89" s="174" t="s">
        <v>539</v>
      </c>
      <c r="D89" s="156"/>
      <c r="E89" s="157">
        <v>6</v>
      </c>
      <c r="F89" s="155"/>
      <c r="G89" s="155"/>
      <c r="H89" s="155"/>
      <c r="I89" s="155"/>
      <c r="J89" s="155"/>
      <c r="K89" s="155"/>
      <c r="L89" s="155"/>
      <c r="M89" s="155"/>
      <c r="N89" s="155"/>
      <c r="O89" s="155"/>
      <c r="P89" s="155"/>
      <c r="Q89" s="155"/>
      <c r="R89" s="155"/>
      <c r="S89" s="155"/>
      <c r="T89" s="155"/>
      <c r="U89" s="155"/>
      <c r="V89" s="155"/>
      <c r="W89" s="155"/>
      <c r="X89" s="155"/>
      <c r="Y89" s="146"/>
      <c r="Z89" s="146"/>
      <c r="AA89" s="146"/>
      <c r="AB89" s="146"/>
      <c r="AC89" s="146"/>
      <c r="AD89" s="146"/>
      <c r="AE89" s="146"/>
      <c r="AF89" s="146"/>
      <c r="AG89" s="146" t="s">
        <v>131</v>
      </c>
      <c r="AH89" s="146">
        <v>0</v>
      </c>
      <c r="AI89" s="146"/>
      <c r="AJ89" s="146"/>
      <c r="AK89" s="146"/>
      <c r="AL89" s="146"/>
      <c r="AM89" s="146"/>
      <c r="AN89" s="146"/>
      <c r="AO89" s="146"/>
      <c r="AP89" s="146"/>
      <c r="AQ89" s="146"/>
      <c r="AR89" s="146"/>
      <c r="AS89" s="146"/>
      <c r="AT89" s="146"/>
      <c r="AU89" s="146"/>
      <c r="AV89" s="146"/>
      <c r="AW89" s="146"/>
      <c r="AX89" s="146"/>
      <c r="AY89" s="146"/>
      <c r="AZ89" s="146"/>
      <c r="BA89" s="146"/>
      <c r="BB89" s="146"/>
      <c r="BC89" s="146"/>
      <c r="BD89" s="146"/>
      <c r="BE89" s="146"/>
      <c r="BF89" s="146"/>
      <c r="BG89" s="146"/>
      <c r="BH89" s="146"/>
    </row>
    <row r="90" spans="1:60" outlineLevel="1">
      <c r="A90" s="163">
        <v>39</v>
      </c>
      <c r="B90" s="164" t="s">
        <v>540</v>
      </c>
      <c r="C90" s="173" t="s">
        <v>541</v>
      </c>
      <c r="D90" s="165" t="s">
        <v>315</v>
      </c>
      <c r="E90" s="166">
        <v>1</v>
      </c>
      <c r="F90" s="167"/>
      <c r="G90" s="168">
        <f>ROUND(E90*F90,2)</f>
        <v>0</v>
      </c>
      <c r="H90" s="167"/>
      <c r="I90" s="168">
        <f>ROUND(E90*H90,2)</f>
        <v>0</v>
      </c>
      <c r="J90" s="167"/>
      <c r="K90" s="168">
        <f>ROUND(E90*J90,2)</f>
        <v>0</v>
      </c>
      <c r="L90" s="168">
        <v>21</v>
      </c>
      <c r="M90" s="168">
        <f>G90*(1+L90/100)</f>
        <v>0</v>
      </c>
      <c r="N90" s="168">
        <v>0</v>
      </c>
      <c r="O90" s="168">
        <f>ROUND(E90*N90,2)</f>
        <v>0</v>
      </c>
      <c r="P90" s="168">
        <v>0</v>
      </c>
      <c r="Q90" s="168">
        <f>ROUND(E90*P90,2)</f>
        <v>0</v>
      </c>
      <c r="R90" s="168"/>
      <c r="S90" s="168" t="s">
        <v>179</v>
      </c>
      <c r="T90" s="169" t="s">
        <v>180</v>
      </c>
      <c r="U90" s="155">
        <v>0</v>
      </c>
      <c r="V90" s="155">
        <f>ROUND(E90*U90,2)</f>
        <v>0</v>
      </c>
      <c r="W90" s="155"/>
      <c r="X90" s="155" t="s">
        <v>128</v>
      </c>
      <c r="Y90" s="146"/>
      <c r="Z90" s="146"/>
      <c r="AA90" s="146"/>
      <c r="AB90" s="146"/>
      <c r="AC90" s="146"/>
      <c r="AD90" s="146"/>
      <c r="AE90" s="146"/>
      <c r="AF90" s="146"/>
      <c r="AG90" s="146" t="s">
        <v>140</v>
      </c>
      <c r="AH90" s="146"/>
      <c r="AI90" s="146"/>
      <c r="AJ90" s="146"/>
      <c r="AK90" s="146"/>
      <c r="AL90" s="146"/>
      <c r="AM90" s="146"/>
      <c r="AN90" s="146"/>
      <c r="AO90" s="146"/>
      <c r="AP90" s="146"/>
      <c r="AQ90" s="146"/>
      <c r="AR90" s="146"/>
      <c r="AS90" s="146"/>
      <c r="AT90" s="146"/>
      <c r="AU90" s="146"/>
      <c r="AV90" s="146"/>
      <c r="AW90" s="146"/>
      <c r="AX90" s="146"/>
      <c r="AY90" s="146"/>
      <c r="AZ90" s="146"/>
      <c r="BA90" s="146"/>
      <c r="BB90" s="146"/>
      <c r="BC90" s="146"/>
      <c r="BD90" s="146"/>
      <c r="BE90" s="146"/>
      <c r="BF90" s="146"/>
      <c r="BG90" s="146"/>
      <c r="BH90" s="146"/>
    </row>
    <row r="91" spans="1:60" outlineLevel="1">
      <c r="A91" s="163">
        <v>40</v>
      </c>
      <c r="B91" s="164" t="s">
        <v>542</v>
      </c>
      <c r="C91" s="173" t="s">
        <v>543</v>
      </c>
      <c r="D91" s="165" t="s">
        <v>315</v>
      </c>
      <c r="E91" s="166">
        <v>1</v>
      </c>
      <c r="F91" s="167"/>
      <c r="G91" s="168">
        <f>ROUND(E91*F91,2)</f>
        <v>0</v>
      </c>
      <c r="H91" s="167"/>
      <c r="I91" s="168">
        <f>ROUND(E91*H91,2)</f>
        <v>0</v>
      </c>
      <c r="J91" s="167"/>
      <c r="K91" s="168">
        <f>ROUND(E91*J91,2)</f>
        <v>0</v>
      </c>
      <c r="L91" s="168">
        <v>21</v>
      </c>
      <c r="M91" s="168">
        <f>G91*(1+L91/100)</f>
        <v>0</v>
      </c>
      <c r="N91" s="168">
        <v>0</v>
      </c>
      <c r="O91" s="168">
        <f>ROUND(E91*N91,2)</f>
        <v>0</v>
      </c>
      <c r="P91" s="168">
        <v>0</v>
      </c>
      <c r="Q91" s="168">
        <f>ROUND(E91*P91,2)</f>
        <v>0</v>
      </c>
      <c r="R91" s="168"/>
      <c r="S91" s="168" t="s">
        <v>179</v>
      </c>
      <c r="T91" s="169" t="s">
        <v>180</v>
      </c>
      <c r="U91" s="155">
        <v>0</v>
      </c>
      <c r="V91" s="155">
        <f>ROUND(E91*U91,2)</f>
        <v>0</v>
      </c>
      <c r="W91" s="155"/>
      <c r="X91" s="155" t="s">
        <v>128</v>
      </c>
      <c r="Y91" s="146"/>
      <c r="Z91" s="146"/>
      <c r="AA91" s="146"/>
      <c r="AB91" s="146"/>
      <c r="AC91" s="146"/>
      <c r="AD91" s="146"/>
      <c r="AE91" s="146"/>
      <c r="AF91" s="146"/>
      <c r="AG91" s="146" t="s">
        <v>140</v>
      </c>
      <c r="AH91" s="146"/>
      <c r="AI91" s="146"/>
      <c r="AJ91" s="146"/>
      <c r="AK91" s="146"/>
      <c r="AL91" s="146"/>
      <c r="AM91" s="146"/>
      <c r="AN91" s="146"/>
      <c r="AO91" s="146"/>
      <c r="AP91" s="146"/>
      <c r="AQ91" s="146"/>
      <c r="AR91" s="146"/>
      <c r="AS91" s="146"/>
      <c r="AT91" s="146"/>
      <c r="AU91" s="146"/>
      <c r="AV91" s="146"/>
      <c r="AW91" s="146"/>
      <c r="AX91" s="146"/>
      <c r="AY91" s="146"/>
      <c r="AZ91" s="146"/>
      <c r="BA91" s="146"/>
      <c r="BB91" s="146"/>
      <c r="BC91" s="146"/>
      <c r="BD91" s="146"/>
      <c r="BE91" s="146"/>
      <c r="BF91" s="146"/>
      <c r="BG91" s="146"/>
      <c r="BH91" s="146"/>
    </row>
    <row r="92" spans="1:60" outlineLevel="1">
      <c r="A92" s="163">
        <v>41</v>
      </c>
      <c r="B92" s="164" t="s">
        <v>544</v>
      </c>
      <c r="C92" s="173" t="s">
        <v>545</v>
      </c>
      <c r="D92" s="165" t="s">
        <v>315</v>
      </c>
      <c r="E92" s="166">
        <v>1</v>
      </c>
      <c r="F92" s="167"/>
      <c r="G92" s="168">
        <f>ROUND(E92*F92,2)</f>
        <v>0</v>
      </c>
      <c r="H92" s="167"/>
      <c r="I92" s="168">
        <f>ROUND(E92*H92,2)</f>
        <v>0</v>
      </c>
      <c r="J92" s="167"/>
      <c r="K92" s="168">
        <f>ROUND(E92*J92,2)</f>
        <v>0</v>
      </c>
      <c r="L92" s="168">
        <v>21</v>
      </c>
      <c r="M92" s="168">
        <f>G92*(1+L92/100)</f>
        <v>0</v>
      </c>
      <c r="N92" s="168">
        <v>0</v>
      </c>
      <c r="O92" s="168">
        <f>ROUND(E92*N92,2)</f>
        <v>0</v>
      </c>
      <c r="P92" s="168">
        <v>0</v>
      </c>
      <c r="Q92" s="168">
        <f>ROUND(E92*P92,2)</f>
        <v>0</v>
      </c>
      <c r="R92" s="168"/>
      <c r="S92" s="168" t="s">
        <v>179</v>
      </c>
      <c r="T92" s="169" t="s">
        <v>180</v>
      </c>
      <c r="U92" s="155">
        <v>0</v>
      </c>
      <c r="V92" s="155">
        <f>ROUND(E92*U92,2)</f>
        <v>0</v>
      </c>
      <c r="W92" s="155"/>
      <c r="X92" s="155" t="s">
        <v>128</v>
      </c>
      <c r="Y92" s="146"/>
      <c r="Z92" s="146"/>
      <c r="AA92" s="146"/>
      <c r="AB92" s="146"/>
      <c r="AC92" s="146"/>
      <c r="AD92" s="146"/>
      <c r="AE92" s="146"/>
      <c r="AF92" s="146"/>
      <c r="AG92" s="146" t="s">
        <v>140</v>
      </c>
      <c r="AH92" s="146"/>
      <c r="AI92" s="146"/>
      <c r="AJ92" s="146"/>
      <c r="AK92" s="146"/>
      <c r="AL92" s="146"/>
      <c r="AM92" s="146"/>
      <c r="AN92" s="146"/>
      <c r="AO92" s="146"/>
      <c r="AP92" s="146"/>
      <c r="AQ92" s="146"/>
      <c r="AR92" s="146"/>
      <c r="AS92" s="146"/>
      <c r="AT92" s="146"/>
      <c r="AU92" s="146"/>
      <c r="AV92" s="146"/>
      <c r="AW92" s="146"/>
      <c r="AX92" s="146"/>
      <c r="AY92" s="146"/>
      <c r="AZ92" s="146"/>
      <c r="BA92" s="146"/>
      <c r="BB92" s="146"/>
      <c r="BC92" s="146"/>
      <c r="BD92" s="146"/>
      <c r="BE92" s="146"/>
      <c r="BF92" s="146"/>
      <c r="BG92" s="146"/>
      <c r="BH92" s="146"/>
    </row>
    <row r="93" spans="1:60" outlineLevel="1">
      <c r="A93" s="163">
        <v>42</v>
      </c>
      <c r="B93" s="164" t="s">
        <v>546</v>
      </c>
      <c r="C93" s="173" t="s">
        <v>547</v>
      </c>
      <c r="D93" s="165" t="s">
        <v>231</v>
      </c>
      <c r="E93" s="166">
        <v>1</v>
      </c>
      <c r="F93" s="167"/>
      <c r="G93" s="168">
        <f>ROUND(E93*F93,2)</f>
        <v>0</v>
      </c>
      <c r="H93" s="167"/>
      <c r="I93" s="168">
        <f>ROUND(E93*H93,2)</f>
        <v>0</v>
      </c>
      <c r="J93" s="167"/>
      <c r="K93" s="168">
        <f>ROUND(E93*J93,2)</f>
        <v>0</v>
      </c>
      <c r="L93" s="168">
        <v>21</v>
      </c>
      <c r="M93" s="168">
        <f>G93*(1+L93/100)</f>
        <v>0</v>
      </c>
      <c r="N93" s="168">
        <v>0</v>
      </c>
      <c r="O93" s="168">
        <f>ROUND(E93*N93,2)</f>
        <v>0</v>
      </c>
      <c r="P93" s="168">
        <v>0</v>
      </c>
      <c r="Q93" s="168">
        <f>ROUND(E93*P93,2)</f>
        <v>0</v>
      </c>
      <c r="R93" s="168"/>
      <c r="S93" s="168" t="s">
        <v>179</v>
      </c>
      <c r="T93" s="169" t="s">
        <v>180</v>
      </c>
      <c r="U93" s="155">
        <v>0.36</v>
      </c>
      <c r="V93" s="155">
        <f>ROUND(E93*U93,2)</f>
        <v>0.36</v>
      </c>
      <c r="W93" s="155"/>
      <c r="X93" s="155" t="s">
        <v>128</v>
      </c>
      <c r="Y93" s="146"/>
      <c r="Z93" s="146"/>
      <c r="AA93" s="146"/>
      <c r="AB93" s="146"/>
      <c r="AC93" s="146"/>
      <c r="AD93" s="146"/>
      <c r="AE93" s="146"/>
      <c r="AF93" s="146"/>
      <c r="AG93" s="146" t="s">
        <v>140</v>
      </c>
      <c r="AH93" s="146"/>
      <c r="AI93" s="146"/>
      <c r="AJ93" s="146"/>
      <c r="AK93" s="146"/>
      <c r="AL93" s="146"/>
      <c r="AM93" s="146"/>
      <c r="AN93" s="146"/>
      <c r="AO93" s="146"/>
      <c r="AP93" s="146"/>
      <c r="AQ93" s="146"/>
      <c r="AR93" s="146"/>
      <c r="AS93" s="146"/>
      <c r="AT93" s="146"/>
      <c r="AU93" s="146"/>
      <c r="AV93" s="146"/>
      <c r="AW93" s="146"/>
      <c r="AX93" s="146"/>
      <c r="AY93" s="146"/>
      <c r="AZ93" s="146"/>
      <c r="BA93" s="146"/>
      <c r="BB93" s="146"/>
      <c r="BC93" s="146"/>
      <c r="BD93" s="146"/>
      <c r="BE93" s="146"/>
      <c r="BF93" s="146"/>
      <c r="BG93" s="146"/>
      <c r="BH93" s="146"/>
    </row>
    <row r="94" spans="1:60">
      <c r="A94" s="149" t="s">
        <v>122</v>
      </c>
      <c r="B94" s="150" t="s">
        <v>53</v>
      </c>
      <c r="C94" s="172" t="s">
        <v>76</v>
      </c>
      <c r="D94" s="159"/>
      <c r="E94" s="160"/>
      <c r="F94" s="161"/>
      <c r="G94" s="161">
        <f>SUMIF(AG95:AG96,"&lt;&gt;NOR",G95:G96)</f>
        <v>0</v>
      </c>
      <c r="H94" s="161"/>
      <c r="I94" s="161">
        <f>SUM(I95:I96)</f>
        <v>0</v>
      </c>
      <c r="J94" s="161"/>
      <c r="K94" s="161">
        <f>SUM(K95:K96)</f>
        <v>0</v>
      </c>
      <c r="L94" s="161"/>
      <c r="M94" s="161">
        <f>SUM(M95:M96)</f>
        <v>0</v>
      </c>
      <c r="N94" s="161"/>
      <c r="O94" s="161">
        <f>SUM(O95:O96)</f>
        <v>0</v>
      </c>
      <c r="P94" s="161"/>
      <c r="Q94" s="161">
        <f>SUM(Q95:Q96)</f>
        <v>0</v>
      </c>
      <c r="R94" s="161"/>
      <c r="S94" s="161"/>
      <c r="T94" s="162"/>
      <c r="U94" s="158"/>
      <c r="V94" s="158">
        <f>SUM(V95:V96)</f>
        <v>132.49</v>
      </c>
      <c r="W94" s="158"/>
      <c r="X94" s="158"/>
      <c r="AG94" t="s">
        <v>123</v>
      </c>
    </row>
    <row r="95" spans="1:60" outlineLevel="1">
      <c r="A95" s="163">
        <v>43</v>
      </c>
      <c r="B95" s="164" t="s">
        <v>548</v>
      </c>
      <c r="C95" s="173" t="s">
        <v>549</v>
      </c>
      <c r="D95" s="165" t="s">
        <v>195</v>
      </c>
      <c r="E95" s="166">
        <v>339.72165000000001</v>
      </c>
      <c r="F95" s="167"/>
      <c r="G95" s="168">
        <f>ROUND(E95*F95,2)</f>
        <v>0</v>
      </c>
      <c r="H95" s="167"/>
      <c r="I95" s="168">
        <f>ROUND(E95*H95,2)</f>
        <v>0</v>
      </c>
      <c r="J95" s="167"/>
      <c r="K95" s="168">
        <f>ROUND(E95*J95,2)</f>
        <v>0</v>
      </c>
      <c r="L95" s="168">
        <v>21</v>
      </c>
      <c r="M95" s="168">
        <f>G95*(1+L95/100)</f>
        <v>0</v>
      </c>
      <c r="N95" s="168">
        <v>0</v>
      </c>
      <c r="O95" s="168">
        <f>ROUND(E95*N95,2)</f>
        <v>0</v>
      </c>
      <c r="P95" s="168">
        <v>0</v>
      </c>
      <c r="Q95" s="168">
        <f>ROUND(E95*P95,2)</f>
        <v>0</v>
      </c>
      <c r="R95" s="168" t="s">
        <v>439</v>
      </c>
      <c r="S95" s="168" t="s">
        <v>127</v>
      </c>
      <c r="T95" s="169" t="s">
        <v>127</v>
      </c>
      <c r="U95" s="155">
        <v>0.39</v>
      </c>
      <c r="V95" s="155">
        <f>ROUND(E95*U95,2)</f>
        <v>132.49</v>
      </c>
      <c r="W95" s="155"/>
      <c r="X95" s="155" t="s">
        <v>550</v>
      </c>
      <c r="Y95" s="146"/>
      <c r="Z95" s="146"/>
      <c r="AA95" s="146"/>
      <c r="AB95" s="146"/>
      <c r="AC95" s="146"/>
      <c r="AD95" s="146"/>
      <c r="AE95" s="146"/>
      <c r="AF95" s="146"/>
      <c r="AG95" s="146" t="s">
        <v>551</v>
      </c>
      <c r="AH95" s="146"/>
      <c r="AI95" s="146"/>
      <c r="AJ95" s="146"/>
      <c r="AK95" s="146"/>
      <c r="AL95" s="146"/>
      <c r="AM95" s="146"/>
      <c r="AN95" s="146"/>
      <c r="AO95" s="146"/>
      <c r="AP95" s="146"/>
      <c r="AQ95" s="146"/>
      <c r="AR95" s="146"/>
      <c r="AS95" s="146"/>
      <c r="AT95" s="146"/>
      <c r="AU95" s="146"/>
      <c r="AV95" s="146"/>
      <c r="AW95" s="146"/>
      <c r="AX95" s="146"/>
      <c r="AY95" s="146"/>
      <c r="AZ95" s="146"/>
      <c r="BA95" s="146"/>
      <c r="BB95" s="146"/>
      <c r="BC95" s="146"/>
      <c r="BD95" s="146"/>
      <c r="BE95" s="146"/>
      <c r="BF95" s="146"/>
      <c r="BG95" s="146"/>
      <c r="BH95" s="146"/>
    </row>
    <row r="96" spans="1:60" outlineLevel="1">
      <c r="A96" s="153"/>
      <c r="B96" s="154"/>
      <c r="C96" s="244" t="s">
        <v>552</v>
      </c>
      <c r="D96" s="245"/>
      <c r="E96" s="245"/>
      <c r="F96" s="245"/>
      <c r="G96" s="245"/>
      <c r="H96" s="155"/>
      <c r="I96" s="155"/>
      <c r="J96" s="155"/>
      <c r="K96" s="155"/>
      <c r="L96" s="155"/>
      <c r="M96" s="155"/>
      <c r="N96" s="155"/>
      <c r="O96" s="155"/>
      <c r="P96" s="155"/>
      <c r="Q96" s="155"/>
      <c r="R96" s="155"/>
      <c r="S96" s="155"/>
      <c r="T96" s="155"/>
      <c r="U96" s="155"/>
      <c r="V96" s="155"/>
      <c r="W96" s="155"/>
      <c r="X96" s="155"/>
      <c r="Y96" s="146"/>
      <c r="Z96" s="146"/>
      <c r="AA96" s="146"/>
      <c r="AB96" s="146"/>
      <c r="AC96" s="146"/>
      <c r="AD96" s="146"/>
      <c r="AE96" s="146"/>
      <c r="AF96" s="146"/>
      <c r="AG96" s="146" t="s">
        <v>429</v>
      </c>
      <c r="AH96" s="146"/>
      <c r="AI96" s="146"/>
      <c r="AJ96" s="146"/>
      <c r="AK96" s="146"/>
      <c r="AL96" s="146"/>
      <c r="AM96" s="146"/>
      <c r="AN96" s="146"/>
      <c r="AO96" s="146"/>
      <c r="AP96" s="146"/>
      <c r="AQ96" s="146"/>
      <c r="AR96" s="146"/>
      <c r="AS96" s="146"/>
      <c r="AT96" s="146"/>
      <c r="AU96" s="146"/>
      <c r="AV96" s="146"/>
      <c r="AW96" s="146"/>
      <c r="AX96" s="146"/>
      <c r="AY96" s="146"/>
      <c r="AZ96" s="146"/>
      <c r="BA96" s="146"/>
      <c r="BB96" s="146"/>
      <c r="BC96" s="146"/>
      <c r="BD96" s="146"/>
      <c r="BE96" s="146"/>
      <c r="BF96" s="146"/>
      <c r="BG96" s="146"/>
      <c r="BH96" s="146"/>
    </row>
    <row r="97" spans="1:60">
      <c r="A97" s="149" t="s">
        <v>122</v>
      </c>
      <c r="B97" s="150" t="s">
        <v>81</v>
      </c>
      <c r="C97" s="172" t="s">
        <v>82</v>
      </c>
      <c r="D97" s="159"/>
      <c r="E97" s="160"/>
      <c r="F97" s="161"/>
      <c r="G97" s="161">
        <f>SUMIF(AG98:AG98,"&lt;&gt;NOR",G98:G98)</f>
        <v>0</v>
      </c>
      <c r="H97" s="161"/>
      <c r="I97" s="161">
        <f>SUM(I98:I98)</f>
        <v>0</v>
      </c>
      <c r="J97" s="161"/>
      <c r="K97" s="161">
        <f>SUM(K98:K98)</f>
        <v>0</v>
      </c>
      <c r="L97" s="161"/>
      <c r="M97" s="161">
        <f>SUM(M98:M98)</f>
        <v>0</v>
      </c>
      <c r="N97" s="161"/>
      <c r="O97" s="161">
        <f>SUM(O98:O98)</f>
        <v>0</v>
      </c>
      <c r="P97" s="161"/>
      <c r="Q97" s="161">
        <f>SUM(Q98:Q98)</f>
        <v>0</v>
      </c>
      <c r="R97" s="161"/>
      <c r="S97" s="161"/>
      <c r="T97" s="162"/>
      <c r="U97" s="158"/>
      <c r="V97" s="158">
        <f>SUM(V98:V98)</f>
        <v>2.16</v>
      </c>
      <c r="W97" s="158"/>
      <c r="X97" s="158"/>
      <c r="AG97" t="s">
        <v>123</v>
      </c>
    </row>
    <row r="98" spans="1:60" outlineLevel="1">
      <c r="A98" s="163">
        <v>44</v>
      </c>
      <c r="B98" s="164" t="s">
        <v>553</v>
      </c>
      <c r="C98" s="173" t="s">
        <v>554</v>
      </c>
      <c r="D98" s="165" t="s">
        <v>238</v>
      </c>
      <c r="E98" s="166">
        <v>6</v>
      </c>
      <c r="F98" s="167"/>
      <c r="G98" s="168">
        <f>ROUND(E98*F98,2)</f>
        <v>0</v>
      </c>
      <c r="H98" s="167"/>
      <c r="I98" s="168">
        <f>ROUND(E98*H98,2)</f>
        <v>0</v>
      </c>
      <c r="J98" s="167"/>
      <c r="K98" s="168">
        <f>ROUND(E98*J98,2)</f>
        <v>0</v>
      </c>
      <c r="L98" s="168">
        <v>21</v>
      </c>
      <c r="M98" s="168">
        <f>G98*(1+L98/100)</f>
        <v>0</v>
      </c>
      <c r="N98" s="168">
        <v>6.0000000000000002E-5</v>
      </c>
      <c r="O98" s="168">
        <f>ROUND(E98*N98,2)</f>
        <v>0</v>
      </c>
      <c r="P98" s="168">
        <v>0</v>
      </c>
      <c r="Q98" s="168">
        <f>ROUND(E98*P98,2)</f>
        <v>0</v>
      </c>
      <c r="R98" s="168"/>
      <c r="S98" s="168" t="s">
        <v>179</v>
      </c>
      <c r="T98" s="169" t="s">
        <v>180</v>
      </c>
      <c r="U98" s="155">
        <v>0.36</v>
      </c>
      <c r="V98" s="155">
        <f>ROUND(E98*U98,2)</f>
        <v>2.16</v>
      </c>
      <c r="W98" s="155"/>
      <c r="X98" s="155" t="s">
        <v>128</v>
      </c>
      <c r="Y98" s="146"/>
      <c r="Z98" s="146"/>
      <c r="AA98" s="146"/>
      <c r="AB98" s="146"/>
      <c r="AC98" s="146"/>
      <c r="AD98" s="146"/>
      <c r="AE98" s="146"/>
      <c r="AF98" s="146"/>
      <c r="AG98" s="146" t="s">
        <v>140</v>
      </c>
      <c r="AH98" s="146"/>
      <c r="AI98" s="146"/>
      <c r="AJ98" s="146"/>
      <c r="AK98" s="146"/>
      <c r="AL98" s="146"/>
      <c r="AM98" s="146"/>
      <c r="AN98" s="146"/>
      <c r="AO98" s="146"/>
      <c r="AP98" s="146"/>
      <c r="AQ98" s="146"/>
      <c r="AR98" s="146"/>
      <c r="AS98" s="146"/>
      <c r="AT98" s="146"/>
      <c r="AU98" s="146"/>
      <c r="AV98" s="146"/>
      <c r="AW98" s="146"/>
      <c r="AX98" s="146"/>
      <c r="AY98" s="146"/>
      <c r="AZ98" s="146"/>
      <c r="BA98" s="146"/>
      <c r="BB98" s="146"/>
      <c r="BC98" s="146"/>
      <c r="BD98" s="146"/>
      <c r="BE98" s="146"/>
      <c r="BF98" s="146"/>
      <c r="BG98" s="146"/>
      <c r="BH98" s="146"/>
    </row>
    <row r="99" spans="1:60">
      <c r="A99" s="149" t="s">
        <v>122</v>
      </c>
      <c r="B99" s="150" t="s">
        <v>85</v>
      </c>
      <c r="C99" s="172" t="s">
        <v>86</v>
      </c>
      <c r="D99" s="159"/>
      <c r="E99" s="160"/>
      <c r="F99" s="161"/>
      <c r="G99" s="161">
        <f>SUMIF(AG100:AG100,"&lt;&gt;NOR",G100:G100)</f>
        <v>0</v>
      </c>
      <c r="H99" s="161"/>
      <c r="I99" s="161">
        <f>SUM(I100:I100)</f>
        <v>0</v>
      </c>
      <c r="J99" s="161"/>
      <c r="K99" s="161">
        <f>SUM(K100:K100)</f>
        <v>0</v>
      </c>
      <c r="L99" s="161"/>
      <c r="M99" s="161">
        <f>SUM(M100:M100)</f>
        <v>0</v>
      </c>
      <c r="N99" s="161"/>
      <c r="O99" s="161">
        <f>SUM(O100:O100)</f>
        <v>0.18</v>
      </c>
      <c r="P99" s="161"/>
      <c r="Q99" s="161">
        <f>SUM(Q100:Q100)</f>
        <v>0</v>
      </c>
      <c r="R99" s="161"/>
      <c r="S99" s="161"/>
      <c r="T99" s="162"/>
      <c r="U99" s="158"/>
      <c r="V99" s="158">
        <f>SUM(V100:V100)</f>
        <v>1.7</v>
      </c>
      <c r="W99" s="158"/>
      <c r="X99" s="158"/>
      <c r="AG99" t="s">
        <v>123</v>
      </c>
    </row>
    <row r="100" spans="1:60" outlineLevel="1">
      <c r="A100" s="163">
        <v>45</v>
      </c>
      <c r="B100" s="164" t="s">
        <v>555</v>
      </c>
      <c r="C100" s="173" t="s">
        <v>556</v>
      </c>
      <c r="D100" s="165" t="s">
        <v>152</v>
      </c>
      <c r="E100" s="166">
        <v>1.5</v>
      </c>
      <c r="F100" s="167"/>
      <c r="G100" s="168">
        <f>ROUND(E100*F100,2)</f>
        <v>0</v>
      </c>
      <c r="H100" s="167"/>
      <c r="I100" s="168">
        <f>ROUND(E100*H100,2)</f>
        <v>0</v>
      </c>
      <c r="J100" s="167"/>
      <c r="K100" s="168">
        <f>ROUND(E100*J100,2)</f>
        <v>0</v>
      </c>
      <c r="L100" s="168">
        <v>21</v>
      </c>
      <c r="M100" s="168">
        <f>G100*(1+L100/100)</f>
        <v>0</v>
      </c>
      <c r="N100" s="168">
        <v>0.12053</v>
      </c>
      <c r="O100" s="168">
        <f>ROUND(E100*N100,2)</f>
        <v>0.18</v>
      </c>
      <c r="P100" s="168">
        <v>0</v>
      </c>
      <c r="Q100" s="168">
        <f>ROUND(E100*P100,2)</f>
        <v>0</v>
      </c>
      <c r="R100" s="168"/>
      <c r="S100" s="168" t="s">
        <v>179</v>
      </c>
      <c r="T100" s="169" t="s">
        <v>180</v>
      </c>
      <c r="U100" s="155">
        <v>1.1299999999999999</v>
      </c>
      <c r="V100" s="155">
        <f>ROUND(E100*U100,2)</f>
        <v>1.7</v>
      </c>
      <c r="W100" s="155"/>
      <c r="X100" s="155" t="s">
        <v>128</v>
      </c>
      <c r="Y100" s="146"/>
      <c r="Z100" s="146"/>
      <c r="AA100" s="146"/>
      <c r="AB100" s="146"/>
      <c r="AC100" s="146"/>
      <c r="AD100" s="146"/>
      <c r="AE100" s="146"/>
      <c r="AF100" s="146"/>
      <c r="AG100" s="146" t="s">
        <v>140</v>
      </c>
      <c r="AH100" s="146"/>
      <c r="AI100" s="146"/>
      <c r="AJ100" s="146"/>
      <c r="AK100" s="146"/>
      <c r="AL100" s="146"/>
      <c r="AM100" s="146"/>
      <c r="AN100" s="146"/>
      <c r="AO100" s="146"/>
      <c r="AP100" s="146"/>
      <c r="AQ100" s="146"/>
      <c r="AR100" s="146"/>
      <c r="AS100" s="146"/>
      <c r="AT100" s="146"/>
      <c r="AU100" s="146"/>
      <c r="AV100" s="146"/>
      <c r="AW100" s="146"/>
      <c r="AX100" s="146"/>
      <c r="AY100" s="146"/>
      <c r="AZ100" s="146"/>
      <c r="BA100" s="146"/>
      <c r="BB100" s="146"/>
      <c r="BC100" s="146"/>
      <c r="BD100" s="146"/>
      <c r="BE100" s="146"/>
      <c r="BF100" s="146"/>
      <c r="BG100" s="146"/>
      <c r="BH100" s="146"/>
    </row>
    <row r="101" spans="1:60">
      <c r="A101" s="149" t="s">
        <v>122</v>
      </c>
      <c r="B101" s="150" t="s">
        <v>91</v>
      </c>
      <c r="C101" s="172" t="s">
        <v>92</v>
      </c>
      <c r="D101" s="159"/>
      <c r="E101" s="160"/>
      <c r="F101" s="161"/>
      <c r="G101" s="161">
        <f>SUMIF(AG102:AG110,"&lt;&gt;NOR",G102:G110)</f>
        <v>0</v>
      </c>
      <c r="H101" s="161"/>
      <c r="I101" s="161">
        <f>SUM(I102:I110)</f>
        <v>0</v>
      </c>
      <c r="J101" s="161"/>
      <c r="K101" s="161">
        <f>SUM(K102:K110)</f>
        <v>0</v>
      </c>
      <c r="L101" s="161"/>
      <c r="M101" s="161">
        <f>SUM(M102:M110)</f>
        <v>0</v>
      </c>
      <c r="N101" s="161"/>
      <c r="O101" s="161">
        <f>SUM(O102:O110)</f>
        <v>0</v>
      </c>
      <c r="P101" s="161"/>
      <c r="Q101" s="161">
        <f>SUM(Q102:Q110)</f>
        <v>0</v>
      </c>
      <c r="R101" s="161"/>
      <c r="S101" s="161"/>
      <c r="T101" s="162"/>
      <c r="U101" s="158"/>
      <c r="V101" s="158">
        <f>SUM(V102:V110)</f>
        <v>122.93</v>
      </c>
      <c r="W101" s="158"/>
      <c r="X101" s="158"/>
      <c r="AG101" t="s">
        <v>123</v>
      </c>
    </row>
    <row r="102" spans="1:60" outlineLevel="1">
      <c r="A102" s="163">
        <v>46</v>
      </c>
      <c r="B102" s="164" t="s">
        <v>193</v>
      </c>
      <c r="C102" s="173" t="s">
        <v>557</v>
      </c>
      <c r="D102" s="165" t="s">
        <v>195</v>
      </c>
      <c r="E102" s="166">
        <v>1254.355</v>
      </c>
      <c r="F102" s="167"/>
      <c r="G102" s="168">
        <f>ROUND(E102*F102,2)</f>
        <v>0</v>
      </c>
      <c r="H102" s="167"/>
      <c r="I102" s="168">
        <f>ROUND(E102*H102,2)</f>
        <v>0</v>
      </c>
      <c r="J102" s="167"/>
      <c r="K102" s="168">
        <f>ROUND(E102*J102,2)</f>
        <v>0</v>
      </c>
      <c r="L102" s="168">
        <v>21</v>
      </c>
      <c r="M102" s="168">
        <f>G102*(1+L102/100)</f>
        <v>0</v>
      </c>
      <c r="N102" s="168">
        <v>0</v>
      </c>
      <c r="O102" s="168">
        <f>ROUND(E102*N102,2)</f>
        <v>0</v>
      </c>
      <c r="P102" s="168">
        <v>0</v>
      </c>
      <c r="Q102" s="168">
        <f>ROUND(E102*P102,2)</f>
        <v>0</v>
      </c>
      <c r="R102" s="168" t="s">
        <v>439</v>
      </c>
      <c r="S102" s="168" t="s">
        <v>127</v>
      </c>
      <c r="T102" s="169" t="s">
        <v>127</v>
      </c>
      <c r="U102" s="155">
        <v>0</v>
      </c>
      <c r="V102" s="155">
        <f>ROUND(E102*U102,2)</f>
        <v>0</v>
      </c>
      <c r="W102" s="155"/>
      <c r="X102" s="155" t="s">
        <v>128</v>
      </c>
      <c r="Y102" s="146"/>
      <c r="Z102" s="146"/>
      <c r="AA102" s="146"/>
      <c r="AB102" s="146"/>
      <c r="AC102" s="146"/>
      <c r="AD102" s="146"/>
      <c r="AE102" s="146"/>
      <c r="AF102" s="146"/>
      <c r="AG102" s="146" t="s">
        <v>140</v>
      </c>
      <c r="AH102" s="146"/>
      <c r="AI102" s="146"/>
      <c r="AJ102" s="146"/>
      <c r="AK102" s="146"/>
      <c r="AL102" s="146"/>
      <c r="AM102" s="146"/>
      <c r="AN102" s="146"/>
      <c r="AO102" s="146"/>
      <c r="AP102" s="146"/>
      <c r="AQ102" s="146"/>
      <c r="AR102" s="146"/>
      <c r="AS102" s="146"/>
      <c r="AT102" s="146"/>
      <c r="AU102" s="146"/>
      <c r="AV102" s="146"/>
      <c r="AW102" s="146"/>
      <c r="AX102" s="146"/>
      <c r="AY102" s="146"/>
      <c r="AZ102" s="146"/>
      <c r="BA102" s="146"/>
      <c r="BB102" s="146"/>
      <c r="BC102" s="146"/>
      <c r="BD102" s="146"/>
      <c r="BE102" s="146"/>
      <c r="BF102" s="146"/>
      <c r="BG102" s="146"/>
      <c r="BH102" s="146"/>
    </row>
    <row r="103" spans="1:60" outlineLevel="1">
      <c r="A103" s="153"/>
      <c r="B103" s="154"/>
      <c r="C103" s="174" t="s">
        <v>558</v>
      </c>
      <c r="D103" s="156"/>
      <c r="E103" s="157">
        <v>1254.355</v>
      </c>
      <c r="F103" s="155"/>
      <c r="G103" s="155"/>
      <c r="H103" s="155"/>
      <c r="I103" s="155"/>
      <c r="J103" s="155"/>
      <c r="K103" s="155"/>
      <c r="L103" s="155"/>
      <c r="M103" s="155"/>
      <c r="N103" s="155"/>
      <c r="O103" s="155"/>
      <c r="P103" s="155"/>
      <c r="Q103" s="155"/>
      <c r="R103" s="155"/>
      <c r="S103" s="155"/>
      <c r="T103" s="155"/>
      <c r="U103" s="155"/>
      <c r="V103" s="155"/>
      <c r="W103" s="155"/>
      <c r="X103" s="155"/>
      <c r="Y103" s="146"/>
      <c r="Z103" s="146"/>
      <c r="AA103" s="146"/>
      <c r="AB103" s="146"/>
      <c r="AC103" s="146"/>
      <c r="AD103" s="146"/>
      <c r="AE103" s="146"/>
      <c r="AF103" s="146"/>
      <c r="AG103" s="146" t="s">
        <v>131</v>
      </c>
      <c r="AH103" s="146">
        <v>0</v>
      </c>
      <c r="AI103" s="146"/>
      <c r="AJ103" s="146"/>
      <c r="AK103" s="146"/>
      <c r="AL103" s="146"/>
      <c r="AM103" s="146"/>
      <c r="AN103" s="146"/>
      <c r="AO103" s="146"/>
      <c r="AP103" s="146"/>
      <c r="AQ103" s="146"/>
      <c r="AR103" s="146"/>
      <c r="AS103" s="146"/>
      <c r="AT103" s="146"/>
      <c r="AU103" s="146"/>
      <c r="AV103" s="146"/>
      <c r="AW103" s="146"/>
      <c r="AX103" s="146"/>
      <c r="AY103" s="146"/>
      <c r="AZ103" s="146"/>
      <c r="BA103" s="146"/>
      <c r="BB103" s="146"/>
      <c r="BC103" s="146"/>
      <c r="BD103" s="146"/>
      <c r="BE103" s="146"/>
      <c r="BF103" s="146"/>
      <c r="BG103" s="146"/>
      <c r="BH103" s="146"/>
    </row>
    <row r="104" spans="1:60" outlineLevel="1">
      <c r="A104" s="163">
        <v>47</v>
      </c>
      <c r="B104" s="164" t="s">
        <v>197</v>
      </c>
      <c r="C104" s="173" t="s">
        <v>198</v>
      </c>
      <c r="D104" s="165" t="s">
        <v>195</v>
      </c>
      <c r="E104" s="166">
        <v>250.87100000000001</v>
      </c>
      <c r="F104" s="167"/>
      <c r="G104" s="168">
        <f>ROUND(E104*F104,2)</f>
        <v>0</v>
      </c>
      <c r="H104" s="167"/>
      <c r="I104" s="168">
        <f>ROUND(E104*H104,2)</f>
        <v>0</v>
      </c>
      <c r="J104" s="167"/>
      <c r="K104" s="168">
        <f>ROUND(E104*J104,2)</f>
        <v>0</v>
      </c>
      <c r="L104" s="168">
        <v>21</v>
      </c>
      <c r="M104" s="168">
        <f>G104*(1+L104/100)</f>
        <v>0</v>
      </c>
      <c r="N104" s="168">
        <v>0</v>
      </c>
      <c r="O104" s="168">
        <f>ROUND(E104*N104,2)</f>
        <v>0</v>
      </c>
      <c r="P104" s="168">
        <v>0</v>
      </c>
      <c r="Q104" s="168">
        <f>ROUND(E104*P104,2)</f>
        <v>0</v>
      </c>
      <c r="R104" s="168" t="s">
        <v>199</v>
      </c>
      <c r="S104" s="168" t="s">
        <v>127</v>
      </c>
      <c r="T104" s="169" t="s">
        <v>127</v>
      </c>
      <c r="U104" s="155">
        <v>0.49</v>
      </c>
      <c r="V104" s="155">
        <f>ROUND(E104*U104,2)</f>
        <v>122.93</v>
      </c>
      <c r="W104" s="155"/>
      <c r="X104" s="155" t="s">
        <v>128</v>
      </c>
      <c r="Y104" s="146"/>
      <c r="Z104" s="146"/>
      <c r="AA104" s="146"/>
      <c r="AB104" s="146"/>
      <c r="AC104" s="146"/>
      <c r="AD104" s="146"/>
      <c r="AE104" s="146"/>
      <c r="AF104" s="146"/>
      <c r="AG104" s="146" t="s">
        <v>140</v>
      </c>
      <c r="AH104" s="146"/>
      <c r="AI104" s="146"/>
      <c r="AJ104" s="146"/>
      <c r="AK104" s="146"/>
      <c r="AL104" s="146"/>
      <c r="AM104" s="146"/>
      <c r="AN104" s="146"/>
      <c r="AO104" s="146"/>
      <c r="AP104" s="146"/>
      <c r="AQ104" s="146"/>
      <c r="AR104" s="146"/>
      <c r="AS104" s="146"/>
      <c r="AT104" s="146"/>
      <c r="AU104" s="146"/>
      <c r="AV104" s="146"/>
      <c r="AW104" s="146"/>
      <c r="AX104" s="146"/>
      <c r="AY104" s="146"/>
      <c r="AZ104" s="146"/>
      <c r="BA104" s="146"/>
      <c r="BB104" s="146"/>
      <c r="BC104" s="146"/>
      <c r="BD104" s="146"/>
      <c r="BE104" s="146"/>
      <c r="BF104" s="146"/>
      <c r="BG104" s="146"/>
      <c r="BH104" s="146"/>
    </row>
    <row r="105" spans="1:60" outlineLevel="1">
      <c r="A105" s="153"/>
      <c r="B105" s="154"/>
      <c r="C105" s="174" t="s">
        <v>559</v>
      </c>
      <c r="D105" s="156"/>
      <c r="E105" s="157">
        <v>250.87100000000001</v>
      </c>
      <c r="F105" s="155"/>
      <c r="G105" s="155"/>
      <c r="H105" s="155"/>
      <c r="I105" s="155"/>
      <c r="J105" s="155"/>
      <c r="K105" s="155"/>
      <c r="L105" s="155"/>
      <c r="M105" s="155"/>
      <c r="N105" s="155"/>
      <c r="O105" s="155"/>
      <c r="P105" s="155"/>
      <c r="Q105" s="155"/>
      <c r="R105" s="155"/>
      <c r="S105" s="155"/>
      <c r="T105" s="155"/>
      <c r="U105" s="155"/>
      <c r="V105" s="155"/>
      <c r="W105" s="155"/>
      <c r="X105" s="155"/>
      <c r="Y105" s="146"/>
      <c r="Z105" s="146"/>
      <c r="AA105" s="146"/>
      <c r="AB105" s="146"/>
      <c r="AC105" s="146"/>
      <c r="AD105" s="146"/>
      <c r="AE105" s="146"/>
      <c r="AF105" s="146"/>
      <c r="AG105" s="146" t="s">
        <v>131</v>
      </c>
      <c r="AH105" s="146">
        <v>0</v>
      </c>
      <c r="AI105" s="146"/>
      <c r="AJ105" s="146"/>
      <c r="AK105" s="146"/>
      <c r="AL105" s="146"/>
      <c r="AM105" s="146"/>
      <c r="AN105" s="146"/>
      <c r="AO105" s="146"/>
      <c r="AP105" s="146"/>
      <c r="AQ105" s="146"/>
      <c r="AR105" s="146"/>
      <c r="AS105" s="146"/>
      <c r="AT105" s="146"/>
      <c r="AU105" s="146"/>
      <c r="AV105" s="146"/>
      <c r="AW105" s="146"/>
      <c r="AX105" s="146"/>
      <c r="AY105" s="146"/>
      <c r="AZ105" s="146"/>
      <c r="BA105" s="146"/>
      <c r="BB105" s="146"/>
      <c r="BC105" s="146"/>
      <c r="BD105" s="146"/>
      <c r="BE105" s="146"/>
      <c r="BF105" s="146"/>
      <c r="BG105" s="146"/>
      <c r="BH105" s="146"/>
    </row>
    <row r="106" spans="1:60" outlineLevel="1">
      <c r="A106" s="163">
        <v>48</v>
      </c>
      <c r="B106" s="164" t="s">
        <v>560</v>
      </c>
      <c r="C106" s="173" t="s">
        <v>561</v>
      </c>
      <c r="D106" s="165" t="s">
        <v>195</v>
      </c>
      <c r="E106" s="166">
        <v>144.001</v>
      </c>
      <c r="F106" s="167"/>
      <c r="G106" s="168">
        <f>ROUND(E106*F106,2)</f>
        <v>0</v>
      </c>
      <c r="H106" s="167"/>
      <c r="I106" s="168">
        <f>ROUND(E106*H106,2)</f>
        <v>0</v>
      </c>
      <c r="J106" s="167"/>
      <c r="K106" s="168">
        <f>ROUND(E106*J106,2)</f>
        <v>0</v>
      </c>
      <c r="L106" s="168">
        <v>21</v>
      </c>
      <c r="M106" s="168">
        <f>G106*(1+L106/100)</f>
        <v>0</v>
      </c>
      <c r="N106" s="168">
        <v>0</v>
      </c>
      <c r="O106" s="168">
        <f>ROUND(E106*N106,2)</f>
        <v>0</v>
      </c>
      <c r="P106" s="168">
        <v>0</v>
      </c>
      <c r="Q106" s="168">
        <f>ROUND(E106*P106,2)</f>
        <v>0</v>
      </c>
      <c r="R106" s="168" t="s">
        <v>199</v>
      </c>
      <c r="S106" s="168" t="s">
        <v>127</v>
      </c>
      <c r="T106" s="169" t="s">
        <v>562</v>
      </c>
      <c r="U106" s="155">
        <v>0</v>
      </c>
      <c r="V106" s="155">
        <f>ROUND(E106*U106,2)</f>
        <v>0</v>
      </c>
      <c r="W106" s="155"/>
      <c r="X106" s="155" t="s">
        <v>128</v>
      </c>
      <c r="Y106" s="146"/>
      <c r="Z106" s="146"/>
      <c r="AA106" s="146"/>
      <c r="AB106" s="146"/>
      <c r="AC106" s="146"/>
      <c r="AD106" s="146"/>
      <c r="AE106" s="146"/>
      <c r="AF106" s="146"/>
      <c r="AG106" s="146" t="s">
        <v>140</v>
      </c>
      <c r="AH106" s="146"/>
      <c r="AI106" s="146"/>
      <c r="AJ106" s="146"/>
      <c r="AK106" s="146"/>
      <c r="AL106" s="146"/>
      <c r="AM106" s="146"/>
      <c r="AN106" s="146"/>
      <c r="AO106" s="146"/>
      <c r="AP106" s="146"/>
      <c r="AQ106" s="146"/>
      <c r="AR106" s="146"/>
      <c r="AS106" s="146"/>
      <c r="AT106" s="146"/>
      <c r="AU106" s="146"/>
      <c r="AV106" s="146"/>
      <c r="AW106" s="146"/>
      <c r="AX106" s="146"/>
      <c r="AY106" s="146"/>
      <c r="AZ106" s="146"/>
      <c r="BA106" s="146"/>
      <c r="BB106" s="146"/>
      <c r="BC106" s="146"/>
      <c r="BD106" s="146"/>
      <c r="BE106" s="146"/>
      <c r="BF106" s="146"/>
      <c r="BG106" s="146"/>
      <c r="BH106" s="146"/>
    </row>
    <row r="107" spans="1:60" outlineLevel="1">
      <c r="A107" s="153"/>
      <c r="B107" s="154"/>
      <c r="C107" s="174" t="s">
        <v>563</v>
      </c>
      <c r="D107" s="156"/>
      <c r="E107" s="157">
        <v>144.001</v>
      </c>
      <c r="F107" s="155"/>
      <c r="G107" s="155"/>
      <c r="H107" s="155"/>
      <c r="I107" s="155"/>
      <c r="J107" s="155"/>
      <c r="K107" s="155"/>
      <c r="L107" s="155"/>
      <c r="M107" s="155"/>
      <c r="N107" s="155"/>
      <c r="O107" s="155"/>
      <c r="P107" s="155"/>
      <c r="Q107" s="155"/>
      <c r="R107" s="155"/>
      <c r="S107" s="155"/>
      <c r="T107" s="155"/>
      <c r="U107" s="155"/>
      <c r="V107" s="155"/>
      <c r="W107" s="155"/>
      <c r="X107" s="155"/>
      <c r="Y107" s="146"/>
      <c r="Z107" s="146"/>
      <c r="AA107" s="146"/>
      <c r="AB107" s="146"/>
      <c r="AC107" s="146"/>
      <c r="AD107" s="146"/>
      <c r="AE107" s="146"/>
      <c r="AF107" s="146"/>
      <c r="AG107" s="146" t="s">
        <v>131</v>
      </c>
      <c r="AH107" s="146">
        <v>0</v>
      </c>
      <c r="AI107" s="146"/>
      <c r="AJ107" s="146"/>
      <c r="AK107" s="146"/>
      <c r="AL107" s="146"/>
      <c r="AM107" s="146"/>
      <c r="AN107" s="146"/>
      <c r="AO107" s="146"/>
      <c r="AP107" s="146"/>
      <c r="AQ107" s="146"/>
      <c r="AR107" s="146"/>
      <c r="AS107" s="146"/>
      <c r="AT107" s="146"/>
      <c r="AU107" s="146"/>
      <c r="AV107" s="146"/>
      <c r="AW107" s="146"/>
      <c r="AX107" s="146"/>
      <c r="AY107" s="146"/>
      <c r="AZ107" s="146"/>
      <c r="BA107" s="146"/>
      <c r="BB107" s="146"/>
      <c r="BC107" s="146"/>
      <c r="BD107" s="146"/>
      <c r="BE107" s="146"/>
      <c r="BF107" s="146"/>
      <c r="BG107" s="146"/>
      <c r="BH107" s="146"/>
    </row>
    <row r="108" spans="1:60" outlineLevel="1">
      <c r="A108" s="163">
        <v>49</v>
      </c>
      <c r="B108" s="164" t="s">
        <v>200</v>
      </c>
      <c r="C108" s="173" t="s">
        <v>201</v>
      </c>
      <c r="D108" s="165" t="s">
        <v>195</v>
      </c>
      <c r="E108" s="166">
        <v>17.55</v>
      </c>
      <c r="F108" s="167"/>
      <c r="G108" s="168">
        <f>ROUND(E108*F108,2)</f>
        <v>0</v>
      </c>
      <c r="H108" s="167"/>
      <c r="I108" s="168">
        <f>ROUND(E108*H108,2)</f>
        <v>0</v>
      </c>
      <c r="J108" s="167"/>
      <c r="K108" s="168">
        <f>ROUND(E108*J108,2)</f>
        <v>0</v>
      </c>
      <c r="L108" s="168">
        <v>21</v>
      </c>
      <c r="M108" s="168">
        <f>G108*(1+L108/100)</f>
        <v>0</v>
      </c>
      <c r="N108" s="168">
        <v>0</v>
      </c>
      <c r="O108" s="168">
        <f>ROUND(E108*N108,2)</f>
        <v>0</v>
      </c>
      <c r="P108" s="168">
        <v>0</v>
      </c>
      <c r="Q108" s="168">
        <f>ROUND(E108*P108,2)</f>
        <v>0</v>
      </c>
      <c r="R108" s="168" t="s">
        <v>199</v>
      </c>
      <c r="S108" s="168" t="s">
        <v>127</v>
      </c>
      <c r="T108" s="169" t="s">
        <v>127</v>
      </c>
      <c r="U108" s="155">
        <v>0</v>
      </c>
      <c r="V108" s="155">
        <f>ROUND(E108*U108,2)</f>
        <v>0</v>
      </c>
      <c r="W108" s="155"/>
      <c r="X108" s="155" t="s">
        <v>128</v>
      </c>
      <c r="Y108" s="146"/>
      <c r="Z108" s="146"/>
      <c r="AA108" s="146"/>
      <c r="AB108" s="146"/>
      <c r="AC108" s="146"/>
      <c r="AD108" s="146"/>
      <c r="AE108" s="146"/>
      <c r="AF108" s="146"/>
      <c r="AG108" s="146" t="s">
        <v>140</v>
      </c>
      <c r="AH108" s="146"/>
      <c r="AI108" s="146"/>
      <c r="AJ108" s="146"/>
      <c r="AK108" s="146"/>
      <c r="AL108" s="146"/>
      <c r="AM108" s="146"/>
      <c r="AN108" s="146"/>
      <c r="AO108" s="146"/>
      <c r="AP108" s="146"/>
      <c r="AQ108" s="146"/>
      <c r="AR108" s="146"/>
      <c r="AS108" s="146"/>
      <c r="AT108" s="146"/>
      <c r="AU108" s="146"/>
      <c r="AV108" s="146"/>
      <c r="AW108" s="146"/>
      <c r="AX108" s="146"/>
      <c r="AY108" s="146"/>
      <c r="AZ108" s="146"/>
      <c r="BA108" s="146"/>
      <c r="BB108" s="146"/>
      <c r="BC108" s="146"/>
      <c r="BD108" s="146"/>
      <c r="BE108" s="146"/>
      <c r="BF108" s="146"/>
      <c r="BG108" s="146"/>
      <c r="BH108" s="146"/>
    </row>
    <row r="109" spans="1:60" outlineLevel="1">
      <c r="A109" s="153"/>
      <c r="B109" s="154"/>
      <c r="C109" s="174" t="s">
        <v>564</v>
      </c>
      <c r="D109" s="156"/>
      <c r="E109" s="157">
        <v>17.55</v>
      </c>
      <c r="F109" s="155"/>
      <c r="G109" s="155"/>
      <c r="H109" s="155"/>
      <c r="I109" s="155"/>
      <c r="J109" s="155"/>
      <c r="K109" s="155"/>
      <c r="L109" s="155"/>
      <c r="M109" s="155"/>
      <c r="N109" s="155"/>
      <c r="O109" s="155"/>
      <c r="P109" s="155"/>
      <c r="Q109" s="155"/>
      <c r="R109" s="155"/>
      <c r="S109" s="155"/>
      <c r="T109" s="155"/>
      <c r="U109" s="155"/>
      <c r="V109" s="155"/>
      <c r="W109" s="155"/>
      <c r="X109" s="155"/>
      <c r="Y109" s="146"/>
      <c r="Z109" s="146"/>
      <c r="AA109" s="146"/>
      <c r="AB109" s="146"/>
      <c r="AC109" s="146"/>
      <c r="AD109" s="146"/>
      <c r="AE109" s="146"/>
      <c r="AF109" s="146"/>
      <c r="AG109" s="146" t="s">
        <v>131</v>
      </c>
      <c r="AH109" s="146">
        <v>0</v>
      </c>
      <c r="AI109" s="146"/>
      <c r="AJ109" s="146"/>
      <c r="AK109" s="146"/>
      <c r="AL109" s="146"/>
      <c r="AM109" s="146"/>
      <c r="AN109" s="146"/>
      <c r="AO109" s="146"/>
      <c r="AP109" s="146"/>
      <c r="AQ109" s="146"/>
      <c r="AR109" s="146"/>
      <c r="AS109" s="146"/>
      <c r="AT109" s="146"/>
      <c r="AU109" s="146"/>
      <c r="AV109" s="146"/>
      <c r="AW109" s="146"/>
      <c r="AX109" s="146"/>
      <c r="AY109" s="146"/>
      <c r="AZ109" s="146"/>
      <c r="BA109" s="146"/>
      <c r="BB109" s="146"/>
      <c r="BC109" s="146"/>
      <c r="BD109" s="146"/>
      <c r="BE109" s="146"/>
      <c r="BF109" s="146"/>
      <c r="BG109" s="146"/>
      <c r="BH109" s="146"/>
    </row>
    <row r="110" spans="1:60" outlineLevel="1">
      <c r="A110" s="163">
        <v>50</v>
      </c>
      <c r="B110" s="164" t="s">
        <v>565</v>
      </c>
      <c r="C110" s="173" t="s">
        <v>566</v>
      </c>
      <c r="D110" s="165" t="s">
        <v>195</v>
      </c>
      <c r="E110" s="166">
        <v>89.32</v>
      </c>
      <c r="F110" s="167"/>
      <c r="G110" s="168">
        <f>ROUND(E110*F110,2)</f>
        <v>0</v>
      </c>
      <c r="H110" s="167"/>
      <c r="I110" s="168">
        <f>ROUND(E110*H110,2)</f>
        <v>0</v>
      </c>
      <c r="J110" s="167"/>
      <c r="K110" s="168">
        <f>ROUND(E110*J110,2)</f>
        <v>0</v>
      </c>
      <c r="L110" s="168">
        <v>21</v>
      </c>
      <c r="M110" s="168">
        <f>G110*(1+L110/100)</f>
        <v>0</v>
      </c>
      <c r="N110" s="168">
        <v>0</v>
      </c>
      <c r="O110" s="168">
        <f>ROUND(E110*N110,2)</f>
        <v>0</v>
      </c>
      <c r="P110" s="168">
        <v>0</v>
      </c>
      <c r="Q110" s="168">
        <f>ROUND(E110*P110,2)</f>
        <v>0</v>
      </c>
      <c r="R110" s="168" t="s">
        <v>199</v>
      </c>
      <c r="S110" s="168" t="s">
        <v>127</v>
      </c>
      <c r="T110" s="169" t="s">
        <v>127</v>
      </c>
      <c r="U110" s="155">
        <v>0</v>
      </c>
      <c r="V110" s="155">
        <f>ROUND(E110*U110,2)</f>
        <v>0</v>
      </c>
      <c r="W110" s="155"/>
      <c r="X110" s="155" t="s">
        <v>128</v>
      </c>
      <c r="Y110" s="146"/>
      <c r="Z110" s="146"/>
      <c r="AA110" s="146"/>
      <c r="AB110" s="146"/>
      <c r="AC110" s="146"/>
      <c r="AD110" s="146"/>
      <c r="AE110" s="146"/>
      <c r="AF110" s="146"/>
      <c r="AG110" s="146" t="s">
        <v>140</v>
      </c>
      <c r="AH110" s="146"/>
      <c r="AI110" s="146"/>
      <c r="AJ110" s="146"/>
      <c r="AK110" s="146"/>
      <c r="AL110" s="146"/>
      <c r="AM110" s="146"/>
      <c r="AN110" s="146"/>
      <c r="AO110" s="146"/>
      <c r="AP110" s="146"/>
      <c r="AQ110" s="146"/>
      <c r="AR110" s="146"/>
      <c r="AS110" s="146"/>
      <c r="AT110" s="146"/>
      <c r="AU110" s="146"/>
      <c r="AV110" s="146"/>
      <c r="AW110" s="146"/>
      <c r="AX110" s="146"/>
      <c r="AY110" s="146"/>
      <c r="AZ110" s="146"/>
      <c r="BA110" s="146"/>
      <c r="BB110" s="146"/>
      <c r="BC110" s="146"/>
      <c r="BD110" s="146"/>
      <c r="BE110" s="146"/>
      <c r="BF110" s="146"/>
      <c r="BG110" s="146"/>
      <c r="BH110" s="146"/>
    </row>
    <row r="111" spans="1:60">
      <c r="A111" s="3"/>
      <c r="B111" s="4"/>
      <c r="C111" s="175"/>
      <c r="D111" s="6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AE111">
        <v>15</v>
      </c>
      <c r="AF111">
        <v>21</v>
      </c>
      <c r="AG111" t="s">
        <v>109</v>
      </c>
    </row>
    <row r="112" spans="1:60">
      <c r="A112" s="149"/>
      <c r="B112" s="150" t="s">
        <v>29</v>
      </c>
      <c r="C112" s="172"/>
      <c r="D112" s="151"/>
      <c r="E112" s="152"/>
      <c r="F112" s="152"/>
      <c r="G112" s="171">
        <f>G8+G49+G55+G69+G71+G86+G94+G97+G99+G101</f>
        <v>0</v>
      </c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AE112">
        <f>SUMIF(L7:L110,AE111,G7:G110)</f>
        <v>0</v>
      </c>
      <c r="AF112">
        <f>SUMIF(L7:L110,AF111,G7:G110)</f>
        <v>0</v>
      </c>
      <c r="AG112" t="s">
        <v>423</v>
      </c>
    </row>
    <row r="113" spans="3:33">
      <c r="C113" s="176"/>
      <c r="D113" s="10"/>
      <c r="AG113" t="s">
        <v>424</v>
      </c>
    </row>
    <row r="114" spans="3:33">
      <c r="D114" s="10"/>
    </row>
    <row r="115" spans="3:33">
      <c r="D115" s="10"/>
    </row>
    <row r="116" spans="3:33">
      <c r="D116" s="10"/>
    </row>
    <row r="117" spans="3:33">
      <c r="D117" s="10"/>
    </row>
    <row r="118" spans="3:33">
      <c r="D118" s="10"/>
    </row>
    <row r="119" spans="3:33">
      <c r="D119" s="10"/>
    </row>
    <row r="120" spans="3:33">
      <c r="D120" s="10"/>
    </row>
    <row r="121" spans="3:33">
      <c r="D121" s="10"/>
    </row>
    <row r="122" spans="3:33">
      <c r="D122" s="10"/>
    </row>
    <row r="123" spans="3:33">
      <c r="D123" s="10"/>
    </row>
    <row r="124" spans="3:33">
      <c r="D124" s="10"/>
    </row>
    <row r="125" spans="3:33">
      <c r="D125" s="10"/>
    </row>
    <row r="126" spans="3:33">
      <c r="D126" s="10"/>
    </row>
    <row r="127" spans="3:33">
      <c r="D127" s="10"/>
    </row>
    <row r="128" spans="3:33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9231" sheet="1"/>
  <mergeCells count="22">
    <mergeCell ref="C10:G10"/>
    <mergeCell ref="C12:G12"/>
    <mergeCell ref="C14:G14"/>
    <mergeCell ref="C16:G16"/>
    <mergeCell ref="A1:G1"/>
    <mergeCell ref="C2:G2"/>
    <mergeCell ref="C3:G3"/>
    <mergeCell ref="C4:G4"/>
    <mergeCell ref="C30:G30"/>
    <mergeCell ref="C33:G33"/>
    <mergeCell ref="C36:G36"/>
    <mergeCell ref="C38:G38"/>
    <mergeCell ref="C18:G18"/>
    <mergeCell ref="C21:G21"/>
    <mergeCell ref="C25:G25"/>
    <mergeCell ref="C27:G27"/>
    <mergeCell ref="C88:G88"/>
    <mergeCell ref="C96:G96"/>
    <mergeCell ref="C41:G41"/>
    <mergeCell ref="C59:G59"/>
    <mergeCell ref="C73:G73"/>
    <mergeCell ref="C79:G79"/>
  </mergeCells>
  <phoneticPr fontId="17" type="noConversion"/>
  <pageMargins left="0.59055118110236204" right="0.196850393700787" top="0.984251969" bottom="0.984251969" header="0.4921259845" footer="0.4921259845"/>
  <pageSetup paperSize="9" orientation="landscape" r:id="rId1"/>
  <headerFooter alignWithMargins="0"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45" outlineLevelRow="1"/>
  <cols>
    <col min="1" max="1" width="3.3828125" customWidth="1"/>
    <col min="2" max="2" width="12.53515625" style="121" customWidth="1"/>
    <col min="3" max="3" width="63.23046875" style="121" customWidth="1"/>
    <col min="4" max="4" width="4.84375" customWidth="1"/>
    <col min="5" max="5" width="10.53515625" customWidth="1"/>
    <col min="6" max="6" width="9.84375" customWidth="1"/>
    <col min="7" max="7" width="12.69140625" customWidth="1"/>
    <col min="8" max="17" width="0" hidden="1" customWidth="1"/>
    <col min="18" max="18" width="6.84375" customWidth="1"/>
    <col min="20" max="24" width="0" hidden="1" customWidth="1"/>
    <col min="29" max="29" width="0" hidden="1" customWidth="1"/>
    <col min="31" max="41" width="0" hidden="1" customWidth="1"/>
    <col min="53" max="53" width="98.61328125" customWidth="1"/>
  </cols>
  <sheetData>
    <row r="1" spans="1:60" ht="15.75" customHeight="1">
      <c r="A1" s="237" t="s">
        <v>96</v>
      </c>
      <c r="B1" s="237"/>
      <c r="C1" s="237"/>
      <c r="D1" s="237"/>
      <c r="E1" s="237"/>
      <c r="F1" s="237"/>
      <c r="G1" s="237"/>
      <c r="AG1" t="s">
        <v>97</v>
      </c>
    </row>
    <row r="2" spans="1:60" ht="25" customHeight="1">
      <c r="A2" s="139" t="s">
        <v>7</v>
      </c>
      <c r="B2" s="49" t="s">
        <v>44</v>
      </c>
      <c r="C2" s="238" t="s">
        <v>45</v>
      </c>
      <c r="D2" s="239"/>
      <c r="E2" s="239"/>
      <c r="F2" s="239"/>
      <c r="G2" s="240"/>
      <c r="AG2" t="s">
        <v>98</v>
      </c>
    </row>
    <row r="3" spans="1:60" ht="25" customHeight="1">
      <c r="A3" s="139" t="s">
        <v>8</v>
      </c>
      <c r="B3" s="49" t="s">
        <v>53</v>
      </c>
      <c r="C3" s="238" t="s">
        <v>54</v>
      </c>
      <c r="D3" s="239"/>
      <c r="E3" s="239"/>
      <c r="F3" s="239"/>
      <c r="G3" s="240"/>
      <c r="AC3" s="121" t="s">
        <v>98</v>
      </c>
      <c r="AG3" t="s">
        <v>99</v>
      </c>
    </row>
    <row r="4" spans="1:60" ht="25" customHeight="1">
      <c r="A4" s="140" t="s">
        <v>9</v>
      </c>
      <c r="B4" s="141" t="s">
        <v>55</v>
      </c>
      <c r="C4" s="241" t="s">
        <v>50</v>
      </c>
      <c r="D4" s="242"/>
      <c r="E4" s="242"/>
      <c r="F4" s="242"/>
      <c r="G4" s="243"/>
      <c r="AG4" t="s">
        <v>100</v>
      </c>
    </row>
    <row r="5" spans="1:60">
      <c r="D5" s="10"/>
    </row>
    <row r="6" spans="1:60" ht="37.299999999999997">
      <c r="A6" s="142" t="s">
        <v>101</v>
      </c>
      <c r="B6" s="144" t="s">
        <v>102</v>
      </c>
      <c r="C6" s="144" t="s">
        <v>103</v>
      </c>
      <c r="D6" s="143" t="s">
        <v>104</v>
      </c>
      <c r="E6" s="142" t="s">
        <v>105</v>
      </c>
      <c r="F6" s="142" t="s">
        <v>106</v>
      </c>
      <c r="G6" s="142" t="s">
        <v>29</v>
      </c>
      <c r="H6" s="145" t="s">
        <v>30</v>
      </c>
      <c r="I6" s="145" t="s">
        <v>107</v>
      </c>
      <c r="J6" s="145" t="s">
        <v>31</v>
      </c>
      <c r="K6" s="145" t="s">
        <v>108</v>
      </c>
      <c r="L6" s="145" t="s">
        <v>109</v>
      </c>
      <c r="M6" s="145" t="s">
        <v>110</v>
      </c>
      <c r="N6" s="145" t="s">
        <v>111</v>
      </c>
      <c r="O6" s="145" t="s">
        <v>112</v>
      </c>
      <c r="P6" s="145" t="s">
        <v>113</v>
      </c>
      <c r="Q6" s="145" t="s">
        <v>114</v>
      </c>
      <c r="R6" s="145" t="s">
        <v>115</v>
      </c>
      <c r="S6" s="145" t="s">
        <v>116</v>
      </c>
      <c r="T6" s="145" t="s">
        <v>117</v>
      </c>
      <c r="U6" s="145" t="s">
        <v>118</v>
      </c>
      <c r="V6" s="145" t="s">
        <v>119</v>
      </c>
      <c r="W6" s="145" t="s">
        <v>120</v>
      </c>
      <c r="X6" s="145" t="s">
        <v>121</v>
      </c>
    </row>
    <row r="7" spans="1:60" hidden="1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</row>
    <row r="8" spans="1:60">
      <c r="A8" s="149" t="s">
        <v>122</v>
      </c>
      <c r="B8" s="150" t="s">
        <v>95</v>
      </c>
      <c r="C8" s="172" t="s">
        <v>28</v>
      </c>
      <c r="D8" s="159"/>
      <c r="E8" s="160"/>
      <c r="F8" s="161"/>
      <c r="G8" s="161">
        <f>SUMIF(AG9:AG22,"&lt;&gt;NOR",G9:G22)</f>
        <v>0</v>
      </c>
      <c r="H8" s="161"/>
      <c r="I8" s="161">
        <f>SUM(I9:I22)</f>
        <v>0</v>
      </c>
      <c r="J8" s="161"/>
      <c r="K8" s="161">
        <f>SUM(K9:K22)</f>
        <v>0</v>
      </c>
      <c r="L8" s="161"/>
      <c r="M8" s="161">
        <f>SUM(M9:M22)</f>
        <v>0</v>
      </c>
      <c r="N8" s="161"/>
      <c r="O8" s="161">
        <f>SUM(O9:O22)</f>
        <v>0</v>
      </c>
      <c r="P8" s="161"/>
      <c r="Q8" s="161">
        <f>SUM(Q9:Q22)</f>
        <v>0</v>
      </c>
      <c r="R8" s="161"/>
      <c r="S8" s="161"/>
      <c r="T8" s="162"/>
      <c r="U8" s="158"/>
      <c r="V8" s="158">
        <f>SUM(V9:V22)</f>
        <v>0</v>
      </c>
      <c r="W8" s="158"/>
      <c r="X8" s="158"/>
      <c r="AG8" t="s">
        <v>123</v>
      </c>
    </row>
    <row r="9" spans="1:60" outlineLevel="1">
      <c r="A9" s="163">
        <v>1</v>
      </c>
      <c r="B9" s="164" t="s">
        <v>567</v>
      </c>
      <c r="C9" s="173" t="s">
        <v>568</v>
      </c>
      <c r="D9" s="165" t="s">
        <v>569</v>
      </c>
      <c r="E9" s="166">
        <v>1</v>
      </c>
      <c r="F9" s="167"/>
      <c r="G9" s="168">
        <f>ROUND(E9*F9,2)</f>
        <v>0</v>
      </c>
      <c r="H9" s="167"/>
      <c r="I9" s="168">
        <f>ROUND(E9*H9,2)</f>
        <v>0</v>
      </c>
      <c r="J9" s="167"/>
      <c r="K9" s="168">
        <f>ROUND(E9*J9,2)</f>
        <v>0</v>
      </c>
      <c r="L9" s="168">
        <v>21</v>
      </c>
      <c r="M9" s="168">
        <f>G9*(1+L9/100)</f>
        <v>0</v>
      </c>
      <c r="N9" s="168">
        <v>0</v>
      </c>
      <c r="O9" s="168">
        <f>ROUND(E9*N9,2)</f>
        <v>0</v>
      </c>
      <c r="P9" s="168">
        <v>0</v>
      </c>
      <c r="Q9" s="168">
        <f>ROUND(E9*P9,2)</f>
        <v>0</v>
      </c>
      <c r="R9" s="168"/>
      <c r="S9" s="168" t="s">
        <v>179</v>
      </c>
      <c r="T9" s="169" t="s">
        <v>180</v>
      </c>
      <c r="U9" s="155">
        <v>0</v>
      </c>
      <c r="V9" s="155">
        <f>ROUND(E9*U9,2)</f>
        <v>0</v>
      </c>
      <c r="W9" s="155"/>
      <c r="X9" s="155" t="s">
        <v>570</v>
      </c>
      <c r="Y9" s="146"/>
      <c r="Z9" s="146"/>
      <c r="AA9" s="146"/>
      <c r="AB9" s="146"/>
      <c r="AC9" s="146"/>
      <c r="AD9" s="146"/>
      <c r="AE9" s="146"/>
      <c r="AF9" s="146"/>
      <c r="AG9" s="146" t="s">
        <v>571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ht="31.3" outlineLevel="1">
      <c r="A10" s="153"/>
      <c r="B10" s="154"/>
      <c r="C10" s="235" t="s">
        <v>572</v>
      </c>
      <c r="D10" s="236"/>
      <c r="E10" s="236"/>
      <c r="F10" s="236"/>
      <c r="G10" s="236"/>
      <c r="H10" s="155"/>
      <c r="I10" s="155"/>
      <c r="J10" s="155"/>
      <c r="K10" s="155"/>
      <c r="L10" s="155"/>
      <c r="M10" s="155"/>
      <c r="N10" s="155"/>
      <c r="O10" s="155"/>
      <c r="P10" s="155"/>
      <c r="Q10" s="155"/>
      <c r="R10" s="155"/>
      <c r="S10" s="155"/>
      <c r="T10" s="155"/>
      <c r="U10" s="155"/>
      <c r="V10" s="155"/>
      <c r="W10" s="155"/>
      <c r="X10" s="155"/>
      <c r="Y10" s="146"/>
      <c r="Z10" s="146"/>
      <c r="AA10" s="146"/>
      <c r="AB10" s="146"/>
      <c r="AC10" s="146"/>
      <c r="AD10" s="146"/>
      <c r="AE10" s="146"/>
      <c r="AF10" s="146"/>
      <c r="AG10" s="146" t="s">
        <v>176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70" t="str">
        <f>C10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10" s="146"/>
      <c r="BC10" s="146"/>
      <c r="BD10" s="146"/>
      <c r="BE10" s="146"/>
      <c r="BF10" s="146"/>
      <c r="BG10" s="146"/>
      <c r="BH10" s="146"/>
    </row>
    <row r="11" spans="1:60" outlineLevel="1">
      <c r="A11" s="163">
        <v>2</v>
      </c>
      <c r="B11" s="164" t="s">
        <v>573</v>
      </c>
      <c r="C11" s="173" t="s">
        <v>574</v>
      </c>
      <c r="D11" s="165" t="s">
        <v>575</v>
      </c>
      <c r="E11" s="166">
        <v>1.7</v>
      </c>
      <c r="F11" s="167"/>
      <c r="G11" s="168">
        <f t="shared" ref="G11:G16" si="0">ROUND(E11*F11,2)</f>
        <v>0</v>
      </c>
      <c r="H11" s="167"/>
      <c r="I11" s="168">
        <f t="shared" ref="I11:I16" si="1">ROUND(E11*H11,2)</f>
        <v>0</v>
      </c>
      <c r="J11" s="167"/>
      <c r="K11" s="168">
        <f t="shared" ref="K11:K16" si="2">ROUND(E11*J11,2)</f>
        <v>0</v>
      </c>
      <c r="L11" s="168">
        <v>21</v>
      </c>
      <c r="M11" s="168">
        <f t="shared" ref="M11:M16" si="3">G11*(1+L11/100)</f>
        <v>0</v>
      </c>
      <c r="N11" s="168">
        <v>0</v>
      </c>
      <c r="O11" s="168">
        <f t="shared" ref="O11:O16" si="4">ROUND(E11*N11,2)</f>
        <v>0</v>
      </c>
      <c r="P11" s="168">
        <v>0</v>
      </c>
      <c r="Q11" s="168">
        <f t="shared" ref="Q11:Q16" si="5">ROUND(E11*P11,2)</f>
        <v>0</v>
      </c>
      <c r="R11" s="168"/>
      <c r="S11" s="168" t="s">
        <v>179</v>
      </c>
      <c r="T11" s="169" t="s">
        <v>180</v>
      </c>
      <c r="U11" s="155">
        <v>0</v>
      </c>
      <c r="V11" s="155">
        <f t="shared" ref="V11:V16" si="6">ROUND(E11*U11,2)</f>
        <v>0</v>
      </c>
      <c r="W11" s="155"/>
      <c r="X11" s="155" t="s">
        <v>570</v>
      </c>
      <c r="Y11" s="146"/>
      <c r="Z11" s="146"/>
      <c r="AA11" s="146"/>
      <c r="AB11" s="146"/>
      <c r="AC11" s="146"/>
      <c r="AD11" s="146"/>
      <c r="AE11" s="146"/>
      <c r="AF11" s="146"/>
      <c r="AG11" s="146" t="s">
        <v>571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1">
      <c r="A12" s="163">
        <v>3</v>
      </c>
      <c r="B12" s="164" t="s">
        <v>576</v>
      </c>
      <c r="C12" s="173" t="s">
        <v>577</v>
      </c>
      <c r="D12" s="165" t="s">
        <v>569</v>
      </c>
      <c r="E12" s="166">
        <v>1</v>
      </c>
      <c r="F12" s="167"/>
      <c r="G12" s="168">
        <f t="shared" si="0"/>
        <v>0</v>
      </c>
      <c r="H12" s="167"/>
      <c r="I12" s="168">
        <f t="shared" si="1"/>
        <v>0</v>
      </c>
      <c r="J12" s="167"/>
      <c r="K12" s="168">
        <f t="shared" si="2"/>
        <v>0</v>
      </c>
      <c r="L12" s="168">
        <v>21</v>
      </c>
      <c r="M12" s="168">
        <f t="shared" si="3"/>
        <v>0</v>
      </c>
      <c r="N12" s="168">
        <v>0</v>
      </c>
      <c r="O12" s="168">
        <f t="shared" si="4"/>
        <v>0</v>
      </c>
      <c r="P12" s="168">
        <v>0</v>
      </c>
      <c r="Q12" s="168">
        <f t="shared" si="5"/>
        <v>0</v>
      </c>
      <c r="R12" s="168"/>
      <c r="S12" s="168" t="s">
        <v>179</v>
      </c>
      <c r="T12" s="169" t="s">
        <v>180</v>
      </c>
      <c r="U12" s="155">
        <v>0</v>
      </c>
      <c r="V12" s="155">
        <f t="shared" si="6"/>
        <v>0</v>
      </c>
      <c r="W12" s="155"/>
      <c r="X12" s="155" t="s">
        <v>570</v>
      </c>
      <c r="Y12" s="146"/>
      <c r="Z12" s="146"/>
      <c r="AA12" s="146"/>
      <c r="AB12" s="146"/>
      <c r="AC12" s="146"/>
      <c r="AD12" s="146"/>
      <c r="AE12" s="146"/>
      <c r="AF12" s="146"/>
      <c r="AG12" s="146" t="s">
        <v>571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1">
      <c r="A13" s="163">
        <v>4</v>
      </c>
      <c r="B13" s="164" t="s">
        <v>578</v>
      </c>
      <c r="C13" s="173" t="s">
        <v>579</v>
      </c>
      <c r="D13" s="165" t="s">
        <v>315</v>
      </c>
      <c r="E13" s="166">
        <v>1</v>
      </c>
      <c r="F13" s="167"/>
      <c r="G13" s="168">
        <f t="shared" si="0"/>
        <v>0</v>
      </c>
      <c r="H13" s="167"/>
      <c r="I13" s="168">
        <f t="shared" si="1"/>
        <v>0</v>
      </c>
      <c r="J13" s="167"/>
      <c r="K13" s="168">
        <f t="shared" si="2"/>
        <v>0</v>
      </c>
      <c r="L13" s="168">
        <v>21</v>
      </c>
      <c r="M13" s="168">
        <f t="shared" si="3"/>
        <v>0</v>
      </c>
      <c r="N13" s="168">
        <v>0</v>
      </c>
      <c r="O13" s="168">
        <f t="shared" si="4"/>
        <v>0</v>
      </c>
      <c r="P13" s="168">
        <v>0</v>
      </c>
      <c r="Q13" s="168">
        <f t="shared" si="5"/>
        <v>0</v>
      </c>
      <c r="R13" s="168"/>
      <c r="S13" s="168" t="s">
        <v>179</v>
      </c>
      <c r="T13" s="169" t="s">
        <v>180</v>
      </c>
      <c r="U13" s="155">
        <v>0</v>
      </c>
      <c r="V13" s="155">
        <f t="shared" si="6"/>
        <v>0</v>
      </c>
      <c r="W13" s="155"/>
      <c r="X13" s="155" t="s">
        <v>570</v>
      </c>
      <c r="Y13" s="146"/>
      <c r="Z13" s="146"/>
      <c r="AA13" s="146"/>
      <c r="AB13" s="146"/>
      <c r="AC13" s="146"/>
      <c r="AD13" s="146"/>
      <c r="AE13" s="146"/>
      <c r="AF13" s="146"/>
      <c r="AG13" s="146" t="s">
        <v>571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1">
      <c r="A14" s="163">
        <v>5</v>
      </c>
      <c r="B14" s="164" t="s">
        <v>580</v>
      </c>
      <c r="C14" s="173" t="s">
        <v>581</v>
      </c>
      <c r="D14" s="165" t="s">
        <v>569</v>
      </c>
      <c r="E14" s="166">
        <v>1</v>
      </c>
      <c r="F14" s="167"/>
      <c r="G14" s="168">
        <f t="shared" si="0"/>
        <v>0</v>
      </c>
      <c r="H14" s="167"/>
      <c r="I14" s="168">
        <f t="shared" si="1"/>
        <v>0</v>
      </c>
      <c r="J14" s="167"/>
      <c r="K14" s="168">
        <f t="shared" si="2"/>
        <v>0</v>
      </c>
      <c r="L14" s="168">
        <v>21</v>
      </c>
      <c r="M14" s="168">
        <f t="shared" si="3"/>
        <v>0</v>
      </c>
      <c r="N14" s="168">
        <v>0</v>
      </c>
      <c r="O14" s="168">
        <f t="shared" si="4"/>
        <v>0</v>
      </c>
      <c r="P14" s="168">
        <v>0</v>
      </c>
      <c r="Q14" s="168">
        <f t="shared" si="5"/>
        <v>0</v>
      </c>
      <c r="R14" s="168"/>
      <c r="S14" s="168" t="s">
        <v>179</v>
      </c>
      <c r="T14" s="169" t="s">
        <v>180</v>
      </c>
      <c r="U14" s="155">
        <v>0</v>
      </c>
      <c r="V14" s="155">
        <f t="shared" si="6"/>
        <v>0</v>
      </c>
      <c r="W14" s="155"/>
      <c r="X14" s="155" t="s">
        <v>570</v>
      </c>
      <c r="Y14" s="146"/>
      <c r="Z14" s="146"/>
      <c r="AA14" s="146"/>
      <c r="AB14" s="146"/>
      <c r="AC14" s="146"/>
      <c r="AD14" s="146"/>
      <c r="AE14" s="146"/>
      <c r="AF14" s="146"/>
      <c r="AG14" s="146" t="s">
        <v>571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1">
      <c r="A15" s="163">
        <v>6</v>
      </c>
      <c r="B15" s="164" t="s">
        <v>582</v>
      </c>
      <c r="C15" s="173" t="s">
        <v>583</v>
      </c>
      <c r="D15" s="165" t="s">
        <v>569</v>
      </c>
      <c r="E15" s="166">
        <v>1</v>
      </c>
      <c r="F15" s="167"/>
      <c r="G15" s="168">
        <f t="shared" si="0"/>
        <v>0</v>
      </c>
      <c r="H15" s="167"/>
      <c r="I15" s="168">
        <f t="shared" si="1"/>
        <v>0</v>
      </c>
      <c r="J15" s="167"/>
      <c r="K15" s="168">
        <f t="shared" si="2"/>
        <v>0</v>
      </c>
      <c r="L15" s="168">
        <v>21</v>
      </c>
      <c r="M15" s="168">
        <f t="shared" si="3"/>
        <v>0</v>
      </c>
      <c r="N15" s="168">
        <v>0</v>
      </c>
      <c r="O15" s="168">
        <f t="shared" si="4"/>
        <v>0</v>
      </c>
      <c r="P15" s="168">
        <v>0</v>
      </c>
      <c r="Q15" s="168">
        <f t="shared" si="5"/>
        <v>0</v>
      </c>
      <c r="R15" s="168"/>
      <c r="S15" s="168" t="s">
        <v>179</v>
      </c>
      <c r="T15" s="169" t="s">
        <v>180</v>
      </c>
      <c r="U15" s="155">
        <v>0</v>
      </c>
      <c r="V15" s="155">
        <f t="shared" si="6"/>
        <v>0</v>
      </c>
      <c r="W15" s="155"/>
      <c r="X15" s="155" t="s">
        <v>570</v>
      </c>
      <c r="Y15" s="146"/>
      <c r="Z15" s="146"/>
      <c r="AA15" s="146"/>
      <c r="AB15" s="146"/>
      <c r="AC15" s="146"/>
      <c r="AD15" s="146"/>
      <c r="AE15" s="146"/>
      <c r="AF15" s="146"/>
      <c r="AG15" s="146" t="s">
        <v>571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outlineLevel="1">
      <c r="A16" s="163">
        <v>7</v>
      </c>
      <c r="B16" s="164" t="s">
        <v>584</v>
      </c>
      <c r="C16" s="173" t="s">
        <v>585</v>
      </c>
      <c r="D16" s="165" t="s">
        <v>569</v>
      </c>
      <c r="E16" s="166">
        <v>1</v>
      </c>
      <c r="F16" s="167"/>
      <c r="G16" s="168">
        <f t="shared" si="0"/>
        <v>0</v>
      </c>
      <c r="H16" s="167"/>
      <c r="I16" s="168">
        <f t="shared" si="1"/>
        <v>0</v>
      </c>
      <c r="J16" s="167"/>
      <c r="K16" s="168">
        <f t="shared" si="2"/>
        <v>0</v>
      </c>
      <c r="L16" s="168">
        <v>21</v>
      </c>
      <c r="M16" s="168">
        <f t="shared" si="3"/>
        <v>0</v>
      </c>
      <c r="N16" s="168">
        <v>0</v>
      </c>
      <c r="O16" s="168">
        <f t="shared" si="4"/>
        <v>0</v>
      </c>
      <c r="P16" s="168">
        <v>0</v>
      </c>
      <c r="Q16" s="168">
        <f t="shared" si="5"/>
        <v>0</v>
      </c>
      <c r="R16" s="168"/>
      <c r="S16" s="168" t="s">
        <v>127</v>
      </c>
      <c r="T16" s="169" t="s">
        <v>180</v>
      </c>
      <c r="U16" s="155">
        <v>0</v>
      </c>
      <c r="V16" s="155">
        <f t="shared" si="6"/>
        <v>0</v>
      </c>
      <c r="W16" s="155"/>
      <c r="X16" s="155" t="s">
        <v>570</v>
      </c>
      <c r="Y16" s="146"/>
      <c r="Z16" s="146"/>
      <c r="AA16" s="146"/>
      <c r="AB16" s="146"/>
      <c r="AC16" s="146"/>
      <c r="AD16" s="146"/>
      <c r="AE16" s="146"/>
      <c r="AF16" s="146"/>
      <c r="AG16" s="146" t="s">
        <v>571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ht="31.3" outlineLevel="1">
      <c r="A17" s="153"/>
      <c r="B17" s="154"/>
      <c r="C17" s="235" t="s">
        <v>606</v>
      </c>
      <c r="D17" s="236"/>
      <c r="E17" s="236"/>
      <c r="F17" s="236"/>
      <c r="G17" s="236"/>
      <c r="H17" s="155"/>
      <c r="I17" s="155"/>
      <c r="J17" s="155"/>
      <c r="K17" s="155"/>
      <c r="L17" s="155"/>
      <c r="M17" s="155"/>
      <c r="N17" s="155"/>
      <c r="O17" s="155"/>
      <c r="P17" s="155"/>
      <c r="Q17" s="155"/>
      <c r="R17" s="155"/>
      <c r="S17" s="155"/>
      <c r="T17" s="155"/>
      <c r="U17" s="155"/>
      <c r="V17" s="155"/>
      <c r="W17" s="155"/>
      <c r="X17" s="155"/>
      <c r="Y17" s="146"/>
      <c r="Z17" s="146"/>
      <c r="AA17" s="146"/>
      <c r="AB17" s="146"/>
      <c r="AC17" s="146"/>
      <c r="AD17" s="146"/>
      <c r="AE17" s="146"/>
      <c r="AF17" s="146"/>
      <c r="AG17" s="146" t="s">
        <v>176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70" t="str">
        <f>C17</f>
        <v>Náklady na vyhotovení dokumentace skutečného provedení stavby a její předání objednateli v požadované formě a požadovaném počtu.		Dokumentace skutečného provedení bude minimálně obsahovat kompletní výkresy skutečného provedení a kompletní seznam použitých materiálů. Dokumentace skutečného provedení bude zahrnovat kromě výše uvedeného tyto následující části:</v>
      </c>
      <c r="BB17" s="146"/>
      <c r="BC17" s="146"/>
      <c r="BD17" s="146"/>
      <c r="BE17" s="146"/>
      <c r="BF17" s="146"/>
      <c r="BG17" s="146"/>
      <c r="BH17" s="146"/>
    </row>
    <row r="18" spans="1:60" outlineLevel="1">
      <c r="A18" s="153"/>
      <c r="B18" s="154"/>
      <c r="C18" s="233" t="s">
        <v>607</v>
      </c>
      <c r="D18" s="234"/>
      <c r="E18" s="234"/>
      <c r="F18" s="234"/>
      <c r="G18" s="234"/>
      <c r="H18" s="155"/>
      <c r="I18" s="155"/>
      <c r="J18" s="155"/>
      <c r="K18" s="155"/>
      <c r="L18" s="155"/>
      <c r="M18" s="155"/>
      <c r="N18" s="155"/>
      <c r="O18" s="155"/>
      <c r="P18" s="155"/>
      <c r="Q18" s="155"/>
      <c r="R18" s="155"/>
      <c r="S18" s="155"/>
      <c r="T18" s="155"/>
      <c r="U18" s="155"/>
      <c r="V18" s="155"/>
      <c r="W18" s="155"/>
      <c r="X18" s="155"/>
      <c r="Y18" s="146"/>
      <c r="Z18" s="146"/>
      <c r="AA18" s="146"/>
      <c r="AB18" s="146"/>
      <c r="AC18" s="146"/>
      <c r="AD18" s="146"/>
      <c r="AE18" s="146"/>
      <c r="AF18" s="146"/>
      <c r="AG18" s="146" t="s">
        <v>176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outlineLevel="1">
      <c r="A19" s="153"/>
      <c r="B19" s="154"/>
      <c r="C19" s="233" t="s">
        <v>586</v>
      </c>
      <c r="D19" s="234"/>
      <c r="E19" s="234"/>
      <c r="F19" s="234"/>
      <c r="G19" s="234"/>
      <c r="H19" s="155"/>
      <c r="I19" s="155"/>
      <c r="J19" s="155"/>
      <c r="K19" s="155"/>
      <c r="L19" s="155"/>
      <c r="M19" s="155"/>
      <c r="N19" s="155"/>
      <c r="O19" s="155"/>
      <c r="P19" s="155"/>
      <c r="Q19" s="155"/>
      <c r="R19" s="155"/>
      <c r="S19" s="155"/>
      <c r="T19" s="155"/>
      <c r="U19" s="155"/>
      <c r="V19" s="155"/>
      <c r="W19" s="155"/>
      <c r="X19" s="155"/>
      <c r="Y19" s="146"/>
      <c r="Z19" s="146"/>
      <c r="AA19" s="146"/>
      <c r="AB19" s="146"/>
      <c r="AC19" s="146"/>
      <c r="AD19" s="146"/>
      <c r="AE19" s="146"/>
      <c r="AF19" s="146"/>
      <c r="AG19" s="146" t="s">
        <v>176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outlineLevel="1">
      <c r="A20" s="153"/>
      <c r="B20" s="154"/>
      <c r="C20" s="233" t="s">
        <v>608</v>
      </c>
      <c r="D20" s="234"/>
      <c r="E20" s="234"/>
      <c r="F20" s="234"/>
      <c r="G20" s="234"/>
      <c r="H20" s="155"/>
      <c r="I20" s="155"/>
      <c r="J20" s="155"/>
      <c r="K20" s="155"/>
      <c r="L20" s="155"/>
      <c r="M20" s="155"/>
      <c r="N20" s="155"/>
      <c r="O20" s="155"/>
      <c r="P20" s="155"/>
      <c r="Q20" s="155"/>
      <c r="R20" s="155"/>
      <c r="S20" s="155"/>
      <c r="T20" s="155"/>
      <c r="U20" s="155"/>
      <c r="V20" s="155"/>
      <c r="W20" s="155"/>
      <c r="X20" s="155"/>
      <c r="Y20" s="146"/>
      <c r="Z20" s="146"/>
      <c r="AA20" s="146"/>
      <c r="AB20" s="146"/>
      <c r="AC20" s="146"/>
      <c r="AD20" s="146"/>
      <c r="AE20" s="146"/>
      <c r="AF20" s="146"/>
      <c r="AG20" s="146" t="s">
        <v>176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outlineLevel="1">
      <c r="A21" s="153"/>
      <c r="B21" s="154"/>
      <c r="C21" s="233" t="s">
        <v>609</v>
      </c>
      <c r="D21" s="234"/>
      <c r="E21" s="234"/>
      <c r="F21" s="234"/>
      <c r="G21" s="234"/>
      <c r="H21" s="155"/>
      <c r="I21" s="155"/>
      <c r="J21" s="155"/>
      <c r="K21" s="155"/>
      <c r="L21" s="155"/>
      <c r="M21" s="155"/>
      <c r="N21" s="155"/>
      <c r="O21" s="155"/>
      <c r="P21" s="155"/>
      <c r="Q21" s="155"/>
      <c r="R21" s="155"/>
      <c r="S21" s="155"/>
      <c r="T21" s="155"/>
      <c r="U21" s="155"/>
      <c r="V21" s="155"/>
      <c r="W21" s="155"/>
      <c r="X21" s="155"/>
      <c r="Y21" s="146"/>
      <c r="Z21" s="146"/>
      <c r="AA21" s="146"/>
      <c r="AB21" s="146"/>
      <c r="AC21" s="146"/>
      <c r="AD21" s="146"/>
      <c r="AE21" s="146"/>
      <c r="AF21" s="146"/>
      <c r="AG21" s="146" t="s">
        <v>176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ht="21" outlineLevel="1">
      <c r="A22" s="153"/>
      <c r="B22" s="154"/>
      <c r="C22" s="233" t="s">
        <v>587</v>
      </c>
      <c r="D22" s="234"/>
      <c r="E22" s="234"/>
      <c r="F22" s="234"/>
      <c r="G22" s="234"/>
      <c r="H22" s="155"/>
      <c r="I22" s="155"/>
      <c r="J22" s="155"/>
      <c r="K22" s="155"/>
      <c r="L22" s="155"/>
      <c r="M22" s="155"/>
      <c r="N22" s="155"/>
      <c r="O22" s="155"/>
      <c r="P22" s="155"/>
      <c r="Q22" s="155"/>
      <c r="R22" s="155"/>
      <c r="S22" s="155"/>
      <c r="T22" s="155"/>
      <c r="U22" s="155"/>
      <c r="V22" s="155"/>
      <c r="W22" s="155"/>
      <c r="X22" s="155"/>
      <c r="Y22" s="146"/>
      <c r="Z22" s="146"/>
      <c r="AA22" s="146"/>
      <c r="AB22" s="146"/>
      <c r="AC22" s="146"/>
      <c r="AD22" s="146"/>
      <c r="AE22" s="146"/>
      <c r="AF22" s="146"/>
      <c r="AG22" s="146" t="s">
        <v>176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70" t="str">
        <f>C22</f>
        <v>Dokumentace skutečného provedení bude zhotovitelem předána objednateli v dohodnutém počtu  paré a bude předána objednateli před vydáním protokolu o evidenci prací nebo před vydáním potvrzení o předání díla. Současně bude objednateli předána v jednom vyhotovení v digitální formě.</v>
      </c>
      <c r="BB22" s="146"/>
      <c r="BC22" s="146"/>
      <c r="BD22" s="146"/>
      <c r="BE22" s="146"/>
      <c r="BF22" s="146"/>
      <c r="BG22" s="146"/>
      <c r="BH22" s="146"/>
    </row>
    <row r="23" spans="1:60">
      <c r="A23" s="149" t="s">
        <v>122</v>
      </c>
      <c r="B23" s="150" t="s">
        <v>94</v>
      </c>
      <c r="C23" s="172" t="s">
        <v>27</v>
      </c>
      <c r="D23" s="159"/>
      <c r="E23" s="160"/>
      <c r="F23" s="161"/>
      <c r="G23" s="161">
        <f>SUMIF(AG24:AG41,"&lt;&gt;NOR",G24:G41)</f>
        <v>0</v>
      </c>
      <c r="H23" s="161"/>
      <c r="I23" s="161">
        <f>SUM(I24:I41)</f>
        <v>0</v>
      </c>
      <c r="J23" s="161"/>
      <c r="K23" s="161">
        <f>SUM(K24:K41)</f>
        <v>0</v>
      </c>
      <c r="L23" s="161"/>
      <c r="M23" s="161">
        <f>SUM(M24:M41)</f>
        <v>0</v>
      </c>
      <c r="N23" s="161"/>
      <c r="O23" s="161">
        <f>SUM(O24:O41)</f>
        <v>0</v>
      </c>
      <c r="P23" s="161"/>
      <c r="Q23" s="161">
        <f>SUM(Q24:Q41)</f>
        <v>0</v>
      </c>
      <c r="R23" s="161"/>
      <c r="S23" s="161"/>
      <c r="T23" s="162"/>
      <c r="U23" s="158"/>
      <c r="V23" s="158">
        <f>SUM(V24:V41)</f>
        <v>0</v>
      </c>
      <c r="W23" s="158"/>
      <c r="X23" s="158"/>
      <c r="AG23" t="s">
        <v>123</v>
      </c>
    </row>
    <row r="24" spans="1:60" outlineLevel="1">
      <c r="A24" s="163">
        <v>8</v>
      </c>
      <c r="B24" s="164" t="s">
        <v>588</v>
      </c>
      <c r="C24" s="173" t="s">
        <v>589</v>
      </c>
      <c r="D24" s="165" t="s">
        <v>569</v>
      </c>
      <c r="E24" s="166">
        <v>1</v>
      </c>
      <c r="F24" s="167"/>
      <c r="G24" s="168">
        <f>ROUND(E24*F24,2)</f>
        <v>0</v>
      </c>
      <c r="H24" s="167"/>
      <c r="I24" s="168">
        <f>ROUND(E24*H24,2)</f>
        <v>0</v>
      </c>
      <c r="J24" s="167"/>
      <c r="K24" s="168">
        <f>ROUND(E24*J24,2)</f>
        <v>0</v>
      </c>
      <c r="L24" s="168">
        <v>21</v>
      </c>
      <c r="M24" s="168">
        <f>G24*(1+L24/100)</f>
        <v>0</v>
      </c>
      <c r="N24" s="168">
        <v>0</v>
      </c>
      <c r="O24" s="168">
        <f>ROUND(E24*N24,2)</f>
        <v>0</v>
      </c>
      <c r="P24" s="168">
        <v>0</v>
      </c>
      <c r="Q24" s="168">
        <f>ROUND(E24*P24,2)</f>
        <v>0</v>
      </c>
      <c r="R24" s="168"/>
      <c r="S24" s="168" t="s">
        <v>127</v>
      </c>
      <c r="T24" s="169" t="s">
        <v>180</v>
      </c>
      <c r="U24" s="155">
        <v>0</v>
      </c>
      <c r="V24" s="155">
        <f>ROUND(E24*U24,2)</f>
        <v>0</v>
      </c>
      <c r="W24" s="155"/>
      <c r="X24" s="155" t="s">
        <v>570</v>
      </c>
      <c r="Y24" s="146"/>
      <c r="Z24" s="146"/>
      <c r="AA24" s="146"/>
      <c r="AB24" s="146"/>
      <c r="AC24" s="146"/>
      <c r="AD24" s="146"/>
      <c r="AE24" s="146"/>
      <c r="AF24" s="146"/>
      <c r="AG24" s="146" t="s">
        <v>571</v>
      </c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1">
      <c r="A25" s="153"/>
      <c r="B25" s="154"/>
      <c r="C25" s="235" t="s">
        <v>610</v>
      </c>
      <c r="D25" s="236"/>
      <c r="E25" s="236"/>
      <c r="F25" s="236"/>
      <c r="G25" s="236"/>
      <c r="H25" s="155"/>
      <c r="I25" s="155"/>
      <c r="J25" s="155"/>
      <c r="K25" s="155"/>
      <c r="L25" s="155"/>
      <c r="M25" s="155"/>
      <c r="N25" s="155"/>
      <c r="O25" s="155"/>
      <c r="P25" s="155"/>
      <c r="Q25" s="155"/>
      <c r="R25" s="155"/>
      <c r="S25" s="155"/>
      <c r="T25" s="155"/>
      <c r="U25" s="155"/>
      <c r="V25" s="155"/>
      <c r="W25" s="155"/>
      <c r="X25" s="155"/>
      <c r="Y25" s="146"/>
      <c r="Z25" s="146"/>
      <c r="AA25" s="146"/>
      <c r="AB25" s="146"/>
      <c r="AC25" s="146"/>
      <c r="AD25" s="146"/>
      <c r="AE25" s="146"/>
      <c r="AF25" s="146"/>
      <c r="AG25" s="146" t="s">
        <v>176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1">
      <c r="A26" s="153"/>
      <c r="B26" s="154"/>
      <c r="C26" s="233" t="s">
        <v>590</v>
      </c>
      <c r="D26" s="234"/>
      <c r="E26" s="234"/>
      <c r="F26" s="234"/>
      <c r="G26" s="234"/>
      <c r="H26" s="155"/>
      <c r="I26" s="155"/>
      <c r="J26" s="155"/>
      <c r="K26" s="155"/>
      <c r="L26" s="155"/>
      <c r="M26" s="155"/>
      <c r="N26" s="155"/>
      <c r="O26" s="155"/>
      <c r="P26" s="155"/>
      <c r="Q26" s="155"/>
      <c r="R26" s="155"/>
      <c r="S26" s="155"/>
      <c r="T26" s="155"/>
      <c r="U26" s="155"/>
      <c r="V26" s="155"/>
      <c r="W26" s="155"/>
      <c r="X26" s="155"/>
      <c r="Y26" s="146"/>
      <c r="Z26" s="146"/>
      <c r="AA26" s="146"/>
      <c r="AB26" s="146"/>
      <c r="AC26" s="146"/>
      <c r="AD26" s="146"/>
      <c r="AE26" s="146"/>
      <c r="AF26" s="146"/>
      <c r="AG26" s="146" t="s">
        <v>176</v>
      </c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70" t="str">
        <f>C26</f>
        <v>Vyhotovení protokolu o vytyčení stavby se seznamem souřadnic vytyčených bodů a jejich polohopisnými (S-JTSK) a výškopisnými (Bpv) hodnotami.</v>
      </c>
      <c r="BB26" s="146"/>
      <c r="BC26" s="146"/>
      <c r="BD26" s="146"/>
      <c r="BE26" s="146"/>
      <c r="BF26" s="146"/>
      <c r="BG26" s="146"/>
      <c r="BH26" s="146"/>
    </row>
    <row r="27" spans="1:60" outlineLevel="1">
      <c r="A27" s="163">
        <v>9</v>
      </c>
      <c r="B27" s="164" t="s">
        <v>591</v>
      </c>
      <c r="C27" s="173" t="s">
        <v>592</v>
      </c>
      <c r="D27" s="165" t="s">
        <v>569</v>
      </c>
      <c r="E27" s="166">
        <v>1</v>
      </c>
      <c r="F27" s="167"/>
      <c r="G27" s="168">
        <f>ROUND(E27*F27,2)</f>
        <v>0</v>
      </c>
      <c r="H27" s="167"/>
      <c r="I27" s="168">
        <f>ROUND(E27*H27,2)</f>
        <v>0</v>
      </c>
      <c r="J27" s="167"/>
      <c r="K27" s="168">
        <f>ROUND(E27*J27,2)</f>
        <v>0</v>
      </c>
      <c r="L27" s="168">
        <v>21</v>
      </c>
      <c r="M27" s="168">
        <f>G27*(1+L27/100)</f>
        <v>0</v>
      </c>
      <c r="N27" s="168">
        <v>0</v>
      </c>
      <c r="O27" s="168">
        <f>ROUND(E27*N27,2)</f>
        <v>0</v>
      </c>
      <c r="P27" s="168">
        <v>0</v>
      </c>
      <c r="Q27" s="168">
        <f>ROUND(E27*P27,2)</f>
        <v>0</v>
      </c>
      <c r="R27" s="168"/>
      <c r="S27" s="168" t="s">
        <v>127</v>
      </c>
      <c r="T27" s="169" t="s">
        <v>180</v>
      </c>
      <c r="U27" s="155">
        <v>0</v>
      </c>
      <c r="V27" s="155">
        <f>ROUND(E27*U27,2)</f>
        <v>0</v>
      </c>
      <c r="W27" s="155"/>
      <c r="X27" s="155" t="s">
        <v>570</v>
      </c>
      <c r="Y27" s="146"/>
      <c r="Z27" s="146"/>
      <c r="AA27" s="146"/>
      <c r="AB27" s="146"/>
      <c r="AC27" s="146"/>
      <c r="AD27" s="146"/>
      <c r="AE27" s="146"/>
      <c r="AF27" s="146"/>
      <c r="AG27" s="146" t="s">
        <v>571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ht="21" outlineLevel="1">
      <c r="A28" s="153"/>
      <c r="B28" s="154"/>
      <c r="C28" s="235" t="s">
        <v>611</v>
      </c>
      <c r="D28" s="236"/>
      <c r="E28" s="236"/>
      <c r="F28" s="236"/>
      <c r="G28" s="236"/>
      <c r="H28" s="155"/>
      <c r="I28" s="155"/>
      <c r="J28" s="155"/>
      <c r="K28" s="155"/>
      <c r="L28" s="155"/>
      <c r="M28" s="155"/>
      <c r="N28" s="155"/>
      <c r="O28" s="155"/>
      <c r="P28" s="155"/>
      <c r="Q28" s="155"/>
      <c r="R28" s="155"/>
      <c r="S28" s="155"/>
      <c r="T28" s="155"/>
      <c r="U28" s="155"/>
      <c r="V28" s="155"/>
      <c r="W28" s="155"/>
      <c r="X28" s="155"/>
      <c r="Y28" s="146"/>
      <c r="Z28" s="146"/>
      <c r="AA28" s="146"/>
      <c r="AB28" s="146"/>
      <c r="AC28" s="146"/>
      <c r="AD28" s="146"/>
      <c r="AE28" s="146"/>
      <c r="AF28" s="146"/>
      <c r="AG28" s="146" t="s">
        <v>176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70" t="str">
        <f>C28</f>
        <v>Náklady spojené s případným vypracováním pNáklady spojené se zřízením přípojek energií k objektům zařízení staveniště, vybudování případných měřících odběrných míst a zařízení, případná příprava území pro objekty zařízení staveniště a vlastní vybudování objektů zařízení staveniště.</v>
      </c>
      <c r="BB28" s="146"/>
      <c r="BC28" s="146"/>
      <c r="BD28" s="146"/>
      <c r="BE28" s="146"/>
      <c r="BF28" s="146"/>
      <c r="BG28" s="146"/>
      <c r="BH28" s="146"/>
    </row>
    <row r="29" spans="1:60" outlineLevel="1">
      <c r="A29" s="153"/>
      <c r="B29" s="154"/>
      <c r="C29" s="233" t="s">
        <v>593</v>
      </c>
      <c r="D29" s="234"/>
      <c r="E29" s="234"/>
      <c r="F29" s="234"/>
      <c r="G29" s="234"/>
      <c r="H29" s="155"/>
      <c r="I29" s="155"/>
      <c r="J29" s="155"/>
      <c r="K29" s="155"/>
      <c r="L29" s="155"/>
      <c r="M29" s="155"/>
      <c r="N29" s="155"/>
      <c r="O29" s="155"/>
      <c r="P29" s="155"/>
      <c r="Q29" s="155"/>
      <c r="R29" s="155"/>
      <c r="S29" s="155"/>
      <c r="T29" s="155"/>
      <c r="U29" s="155"/>
      <c r="V29" s="155"/>
      <c r="W29" s="155"/>
      <c r="X29" s="155"/>
      <c r="Y29" s="146"/>
      <c r="Z29" s="146"/>
      <c r="AA29" s="146"/>
      <c r="AB29" s="146"/>
      <c r="AC29" s="146"/>
      <c r="AD29" s="146"/>
      <c r="AE29" s="146"/>
      <c r="AF29" s="146"/>
      <c r="AG29" s="146" t="s">
        <v>176</v>
      </c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outlineLevel="1">
      <c r="A30" s="153"/>
      <c r="B30" s="154"/>
      <c r="C30" s="233" t="s">
        <v>612</v>
      </c>
      <c r="D30" s="234"/>
      <c r="E30" s="234"/>
      <c r="F30" s="234"/>
      <c r="G30" s="234"/>
      <c r="H30" s="155"/>
      <c r="I30" s="155"/>
      <c r="J30" s="155"/>
      <c r="K30" s="155"/>
      <c r="L30" s="155"/>
      <c r="M30" s="155"/>
      <c r="N30" s="155"/>
      <c r="O30" s="155"/>
      <c r="P30" s="155"/>
      <c r="Q30" s="155"/>
      <c r="R30" s="155"/>
      <c r="S30" s="155"/>
      <c r="T30" s="155"/>
      <c r="U30" s="155"/>
      <c r="V30" s="155"/>
      <c r="W30" s="155"/>
      <c r="X30" s="155"/>
      <c r="Y30" s="146"/>
      <c r="Z30" s="146"/>
      <c r="AA30" s="146"/>
      <c r="AB30" s="146"/>
      <c r="AC30" s="146"/>
      <c r="AD30" s="146"/>
      <c r="AE30" s="146"/>
      <c r="AF30" s="146"/>
      <c r="AG30" s="146" t="s">
        <v>176</v>
      </c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outlineLevel="1">
      <c r="A31" s="153"/>
      <c r="B31" s="154"/>
      <c r="C31" s="233" t="s">
        <v>613</v>
      </c>
      <c r="D31" s="234"/>
      <c r="E31" s="234"/>
      <c r="F31" s="234"/>
      <c r="G31" s="234"/>
      <c r="H31" s="155"/>
      <c r="I31" s="155"/>
      <c r="J31" s="155"/>
      <c r="K31" s="155"/>
      <c r="L31" s="155"/>
      <c r="M31" s="155"/>
      <c r="N31" s="155"/>
      <c r="O31" s="155"/>
      <c r="P31" s="155"/>
      <c r="Q31" s="155"/>
      <c r="R31" s="155"/>
      <c r="S31" s="155"/>
      <c r="T31" s="155"/>
      <c r="U31" s="155"/>
      <c r="V31" s="155"/>
      <c r="W31" s="155"/>
      <c r="X31" s="155"/>
      <c r="Y31" s="146"/>
      <c r="Z31" s="146"/>
      <c r="AA31" s="146"/>
      <c r="AB31" s="146"/>
      <c r="AC31" s="146"/>
      <c r="AD31" s="146"/>
      <c r="AE31" s="146"/>
      <c r="AF31" s="146"/>
      <c r="AG31" s="146" t="s">
        <v>176</v>
      </c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70" t="str">
        <f>C31</f>
        <v>-zábory, vyřízení povolení pro zábory			-venkovní osvětlení staveniště, výkopů, manipulačních skladových ploch</v>
      </c>
      <c r="BB31" s="146"/>
      <c r="BC31" s="146"/>
      <c r="BD31" s="146"/>
      <c r="BE31" s="146"/>
      <c r="BF31" s="146"/>
      <c r="BG31" s="146"/>
      <c r="BH31" s="146"/>
    </row>
    <row r="32" spans="1:60" outlineLevel="1">
      <c r="A32" s="153"/>
      <c r="B32" s="154"/>
      <c r="C32" s="233" t="s">
        <v>614</v>
      </c>
      <c r="D32" s="234"/>
      <c r="E32" s="234"/>
      <c r="F32" s="234"/>
      <c r="G32" s="234"/>
      <c r="H32" s="155"/>
      <c r="I32" s="155"/>
      <c r="J32" s="155"/>
      <c r="K32" s="155"/>
      <c r="L32" s="155"/>
      <c r="M32" s="155"/>
      <c r="N32" s="155"/>
      <c r="O32" s="155"/>
      <c r="P32" s="155"/>
      <c r="Q32" s="155"/>
      <c r="R32" s="155"/>
      <c r="S32" s="155"/>
      <c r="T32" s="155"/>
      <c r="U32" s="155"/>
      <c r="V32" s="155"/>
      <c r="W32" s="155"/>
      <c r="X32" s="155"/>
      <c r="Y32" s="146"/>
      <c r="Z32" s="146"/>
      <c r="AA32" s="146"/>
      <c r="AB32" s="146"/>
      <c r="AC32" s="146"/>
      <c r="AD32" s="146"/>
      <c r="AE32" s="146"/>
      <c r="AF32" s="146"/>
      <c r="AG32" s="146" t="s">
        <v>176</v>
      </c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outlineLevel="1">
      <c r="A33" s="153"/>
      <c r="B33" s="154"/>
      <c r="C33" s="233" t="s">
        <v>615</v>
      </c>
      <c r="D33" s="234"/>
      <c r="E33" s="234"/>
      <c r="F33" s="234"/>
      <c r="G33" s="234"/>
      <c r="H33" s="155"/>
      <c r="I33" s="155"/>
      <c r="J33" s="155"/>
      <c r="K33" s="155"/>
      <c r="L33" s="155"/>
      <c r="M33" s="155"/>
      <c r="N33" s="155"/>
      <c r="O33" s="155"/>
      <c r="P33" s="155"/>
      <c r="Q33" s="155"/>
      <c r="R33" s="155"/>
      <c r="S33" s="155"/>
      <c r="T33" s="155"/>
      <c r="U33" s="155"/>
      <c r="V33" s="155"/>
      <c r="W33" s="155"/>
      <c r="X33" s="155"/>
      <c r="Y33" s="146"/>
      <c r="Z33" s="146"/>
      <c r="AA33" s="146"/>
      <c r="AB33" s="146"/>
      <c r="AC33" s="146"/>
      <c r="AD33" s="146"/>
      <c r="AE33" s="146"/>
      <c r="AF33" s="146"/>
      <c r="AG33" s="146" t="s">
        <v>176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outlineLevel="1">
      <c r="A34" s="153"/>
      <c r="B34" s="154"/>
      <c r="C34" s="233" t="s">
        <v>616</v>
      </c>
      <c r="D34" s="234"/>
      <c r="E34" s="234"/>
      <c r="F34" s="234"/>
      <c r="G34" s="234"/>
      <c r="H34" s="155"/>
      <c r="I34" s="155"/>
      <c r="J34" s="155"/>
      <c r="K34" s="155"/>
      <c r="L34" s="155"/>
      <c r="M34" s="155"/>
      <c r="N34" s="155"/>
      <c r="O34" s="155"/>
      <c r="P34" s="155"/>
      <c r="Q34" s="155"/>
      <c r="R34" s="155"/>
      <c r="S34" s="155"/>
      <c r="T34" s="155"/>
      <c r="U34" s="155"/>
      <c r="V34" s="155"/>
      <c r="W34" s="155"/>
      <c r="X34" s="155"/>
      <c r="Y34" s="146"/>
      <c r="Z34" s="146"/>
      <c r="AA34" s="146"/>
      <c r="AB34" s="146"/>
      <c r="AC34" s="146"/>
      <c r="AD34" s="146"/>
      <c r="AE34" s="146"/>
      <c r="AF34" s="146"/>
      <c r="AG34" s="146" t="s">
        <v>176</v>
      </c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outlineLevel="1">
      <c r="A35" s="153"/>
      <c r="B35" s="154"/>
      <c r="C35" s="233" t="s">
        <v>594</v>
      </c>
      <c r="D35" s="234"/>
      <c r="E35" s="234"/>
      <c r="F35" s="234"/>
      <c r="G35" s="234"/>
      <c r="H35" s="155"/>
      <c r="I35" s="155"/>
      <c r="J35" s="155"/>
      <c r="K35" s="155"/>
      <c r="L35" s="155"/>
      <c r="M35" s="155"/>
      <c r="N35" s="155"/>
      <c r="O35" s="155"/>
      <c r="P35" s="155"/>
      <c r="Q35" s="155"/>
      <c r="R35" s="155"/>
      <c r="S35" s="155"/>
      <c r="T35" s="155"/>
      <c r="U35" s="155"/>
      <c r="V35" s="155"/>
      <c r="W35" s="155"/>
      <c r="X35" s="155"/>
      <c r="Y35" s="146"/>
      <c r="Z35" s="146"/>
      <c r="AA35" s="146"/>
      <c r="AB35" s="146"/>
      <c r="AC35" s="146"/>
      <c r="AD35" s="146"/>
      <c r="AE35" s="146"/>
      <c r="AF35" s="146"/>
      <c r="AG35" s="146" t="s">
        <v>176</v>
      </c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1">
      <c r="A36" s="163">
        <v>10</v>
      </c>
      <c r="B36" s="164" t="s">
        <v>595</v>
      </c>
      <c r="C36" s="173" t="s">
        <v>596</v>
      </c>
      <c r="D36" s="165" t="s">
        <v>569</v>
      </c>
      <c r="E36" s="166">
        <v>1</v>
      </c>
      <c r="F36" s="167"/>
      <c r="G36" s="168">
        <f>ROUND(E36*F36,2)</f>
        <v>0</v>
      </c>
      <c r="H36" s="167"/>
      <c r="I36" s="168">
        <f>ROUND(E36*H36,2)</f>
        <v>0</v>
      </c>
      <c r="J36" s="167"/>
      <c r="K36" s="168">
        <f>ROUND(E36*J36,2)</f>
        <v>0</v>
      </c>
      <c r="L36" s="168">
        <v>21</v>
      </c>
      <c r="M36" s="168">
        <f>G36*(1+L36/100)</f>
        <v>0</v>
      </c>
      <c r="N36" s="168">
        <v>0</v>
      </c>
      <c r="O36" s="168">
        <f>ROUND(E36*N36,2)</f>
        <v>0</v>
      </c>
      <c r="P36" s="168">
        <v>0</v>
      </c>
      <c r="Q36" s="168">
        <f>ROUND(E36*P36,2)</f>
        <v>0</v>
      </c>
      <c r="R36" s="168"/>
      <c r="S36" s="168" t="s">
        <v>127</v>
      </c>
      <c r="T36" s="169" t="s">
        <v>180</v>
      </c>
      <c r="U36" s="155">
        <v>0</v>
      </c>
      <c r="V36" s="155">
        <f>ROUND(E36*U36,2)</f>
        <v>0</v>
      </c>
      <c r="W36" s="155"/>
      <c r="X36" s="155" t="s">
        <v>570</v>
      </c>
      <c r="Y36" s="146"/>
      <c r="Z36" s="146"/>
      <c r="AA36" s="146"/>
      <c r="AB36" s="146"/>
      <c r="AC36" s="146"/>
      <c r="AD36" s="146"/>
      <c r="AE36" s="146"/>
      <c r="AF36" s="146"/>
      <c r="AG36" s="146" t="s">
        <v>571</v>
      </c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ht="21" outlineLevel="1">
      <c r="A37" s="153"/>
      <c r="B37" s="154"/>
      <c r="C37" s="235" t="s">
        <v>597</v>
      </c>
      <c r="D37" s="236"/>
      <c r="E37" s="236"/>
      <c r="F37" s="236"/>
      <c r="G37" s="236"/>
      <c r="H37" s="155"/>
      <c r="I37" s="155"/>
      <c r="J37" s="155"/>
      <c r="K37" s="155"/>
      <c r="L37" s="155"/>
      <c r="M37" s="155"/>
      <c r="N37" s="155"/>
      <c r="O37" s="155"/>
      <c r="P37" s="155"/>
      <c r="Q37" s="155"/>
      <c r="R37" s="155"/>
      <c r="S37" s="155"/>
      <c r="T37" s="155"/>
      <c r="U37" s="155"/>
      <c r="V37" s="155"/>
      <c r="W37" s="155"/>
      <c r="X37" s="155"/>
      <c r="Y37" s="146"/>
      <c r="Z37" s="146"/>
      <c r="AA37" s="146"/>
      <c r="AB37" s="146"/>
      <c r="AC37" s="146"/>
      <c r="AD37" s="146"/>
      <c r="AE37" s="146"/>
      <c r="AF37" s="146"/>
      <c r="AG37" s="146" t="s">
        <v>176</v>
      </c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70" t="str">
        <f>C37</f>
        <v>Náklady na vybavení objektů zařízení staveniště ,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37" s="146"/>
      <c r="BC37" s="146"/>
      <c r="BD37" s="146"/>
      <c r="BE37" s="146"/>
      <c r="BF37" s="146"/>
      <c r="BG37" s="146"/>
      <c r="BH37" s="146"/>
    </row>
    <row r="38" spans="1:60" outlineLevel="1">
      <c r="A38" s="163">
        <v>11</v>
      </c>
      <c r="B38" s="164" t="s">
        <v>598</v>
      </c>
      <c r="C38" s="173" t="s">
        <v>599</v>
      </c>
      <c r="D38" s="165" t="s">
        <v>569</v>
      </c>
      <c r="E38" s="166">
        <v>1</v>
      </c>
      <c r="F38" s="167"/>
      <c r="G38" s="168">
        <f>ROUND(E38*F38,2)</f>
        <v>0</v>
      </c>
      <c r="H38" s="167"/>
      <c r="I38" s="168">
        <f>ROUND(E38*H38,2)</f>
        <v>0</v>
      </c>
      <c r="J38" s="167"/>
      <c r="K38" s="168">
        <f>ROUND(E38*J38,2)</f>
        <v>0</v>
      </c>
      <c r="L38" s="168">
        <v>21</v>
      </c>
      <c r="M38" s="168">
        <f>G38*(1+L38/100)</f>
        <v>0</v>
      </c>
      <c r="N38" s="168">
        <v>0</v>
      </c>
      <c r="O38" s="168">
        <f>ROUND(E38*N38,2)</f>
        <v>0</v>
      </c>
      <c r="P38" s="168">
        <v>0</v>
      </c>
      <c r="Q38" s="168">
        <f>ROUND(E38*P38,2)</f>
        <v>0</v>
      </c>
      <c r="R38" s="168"/>
      <c r="S38" s="168" t="s">
        <v>127</v>
      </c>
      <c r="T38" s="169" t="s">
        <v>180</v>
      </c>
      <c r="U38" s="155">
        <v>0</v>
      </c>
      <c r="V38" s="155">
        <f>ROUND(E38*U38,2)</f>
        <v>0</v>
      </c>
      <c r="W38" s="155"/>
      <c r="X38" s="155" t="s">
        <v>570</v>
      </c>
      <c r="Y38" s="146"/>
      <c r="Z38" s="146"/>
      <c r="AA38" s="146"/>
      <c r="AB38" s="146"/>
      <c r="AC38" s="146"/>
      <c r="AD38" s="146"/>
      <c r="AE38" s="146"/>
      <c r="AF38" s="146"/>
      <c r="AG38" s="146" t="s">
        <v>571</v>
      </c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ht="21" outlineLevel="1">
      <c r="A39" s="153"/>
      <c r="B39" s="154"/>
      <c r="C39" s="235" t="s">
        <v>600</v>
      </c>
      <c r="D39" s="236"/>
      <c r="E39" s="236"/>
      <c r="F39" s="236"/>
      <c r="G39" s="236"/>
      <c r="H39" s="155"/>
      <c r="I39" s="155"/>
      <c r="J39" s="155"/>
      <c r="K39" s="155"/>
      <c r="L39" s="155"/>
      <c r="M39" s="155"/>
      <c r="N39" s="155"/>
      <c r="O39" s="155"/>
      <c r="P39" s="155"/>
      <c r="Q39" s="155"/>
      <c r="R39" s="155"/>
      <c r="S39" s="155"/>
      <c r="T39" s="155"/>
      <c r="U39" s="155"/>
      <c r="V39" s="155"/>
      <c r="W39" s="155"/>
      <c r="X39" s="155"/>
      <c r="Y39" s="146"/>
      <c r="Z39" s="146"/>
      <c r="AA39" s="146"/>
      <c r="AB39" s="146"/>
      <c r="AC39" s="146"/>
      <c r="AD39" s="146"/>
      <c r="AE39" s="146"/>
      <c r="AF39" s="146"/>
      <c r="AG39" s="146" t="s">
        <v>176</v>
      </c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70" t="str">
        <f>C39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39" s="146"/>
      <c r="BC39" s="146"/>
      <c r="BD39" s="146"/>
      <c r="BE39" s="146"/>
      <c r="BF39" s="146"/>
      <c r="BG39" s="146"/>
      <c r="BH39" s="146"/>
    </row>
    <row r="40" spans="1:60" outlineLevel="1">
      <c r="A40" s="163">
        <v>12</v>
      </c>
      <c r="B40" s="164" t="s">
        <v>601</v>
      </c>
      <c r="C40" s="173" t="s">
        <v>602</v>
      </c>
      <c r="D40" s="165" t="s">
        <v>569</v>
      </c>
      <c r="E40" s="166">
        <v>1</v>
      </c>
      <c r="F40" s="167"/>
      <c r="G40" s="168">
        <f>ROUND(E40*F40,2)</f>
        <v>0</v>
      </c>
      <c r="H40" s="167"/>
      <c r="I40" s="168">
        <f>ROUND(E40*H40,2)</f>
        <v>0</v>
      </c>
      <c r="J40" s="167"/>
      <c r="K40" s="168">
        <f>ROUND(E40*J40,2)</f>
        <v>0</v>
      </c>
      <c r="L40" s="168">
        <v>21</v>
      </c>
      <c r="M40" s="168">
        <f>G40*(1+L40/100)</f>
        <v>0</v>
      </c>
      <c r="N40" s="168">
        <v>0</v>
      </c>
      <c r="O40" s="168">
        <f>ROUND(E40*N40,2)</f>
        <v>0</v>
      </c>
      <c r="P40" s="168">
        <v>0</v>
      </c>
      <c r="Q40" s="168">
        <f>ROUND(E40*P40,2)</f>
        <v>0</v>
      </c>
      <c r="R40" s="168"/>
      <c r="S40" s="168" t="s">
        <v>127</v>
      </c>
      <c r="T40" s="169" t="s">
        <v>180</v>
      </c>
      <c r="U40" s="155">
        <v>0</v>
      </c>
      <c r="V40" s="155">
        <f>ROUND(E40*U40,2)</f>
        <v>0</v>
      </c>
      <c r="W40" s="155"/>
      <c r="X40" s="155" t="s">
        <v>570</v>
      </c>
      <c r="Y40" s="146"/>
      <c r="Z40" s="146"/>
      <c r="AA40" s="146"/>
      <c r="AB40" s="146"/>
      <c r="AC40" s="146"/>
      <c r="AD40" s="146"/>
      <c r="AE40" s="146"/>
      <c r="AF40" s="146"/>
      <c r="AG40" s="146" t="s">
        <v>571</v>
      </c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1">
      <c r="A41" s="153"/>
      <c r="B41" s="154"/>
      <c r="C41" s="235" t="s">
        <v>603</v>
      </c>
      <c r="D41" s="236"/>
      <c r="E41" s="236"/>
      <c r="F41" s="236"/>
      <c r="G41" s="236"/>
      <c r="H41" s="155"/>
      <c r="I41" s="155"/>
      <c r="J41" s="155"/>
      <c r="K41" s="155"/>
      <c r="L41" s="155"/>
      <c r="M41" s="155"/>
      <c r="N41" s="155"/>
      <c r="O41" s="155"/>
      <c r="P41" s="155"/>
      <c r="Q41" s="155"/>
      <c r="R41" s="155"/>
      <c r="S41" s="155"/>
      <c r="T41" s="155"/>
      <c r="U41" s="155"/>
      <c r="V41" s="155"/>
      <c r="W41" s="155"/>
      <c r="X41" s="155"/>
      <c r="Y41" s="146"/>
      <c r="Z41" s="146"/>
      <c r="AA41" s="146"/>
      <c r="AB41" s="146"/>
      <c r="AC41" s="146"/>
      <c r="AD41" s="146"/>
      <c r="AE41" s="146"/>
      <c r="AF41" s="146"/>
      <c r="AG41" s="146" t="s">
        <v>176</v>
      </c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70" t="str">
        <f>C41</f>
        <v>Zaměření a vytýčení stávajících inženýrských sítí v místě stavby z hlediska jejich ochrany při provádění stavby.</v>
      </c>
      <c r="BB41" s="146"/>
      <c r="BC41" s="146"/>
      <c r="BD41" s="146"/>
      <c r="BE41" s="146"/>
      <c r="BF41" s="146"/>
      <c r="BG41" s="146"/>
      <c r="BH41" s="146"/>
    </row>
    <row r="42" spans="1:60">
      <c r="A42" s="149" t="s">
        <v>122</v>
      </c>
      <c r="B42" s="150" t="s">
        <v>95</v>
      </c>
      <c r="C42" s="172" t="s">
        <v>28</v>
      </c>
      <c r="D42" s="159"/>
      <c r="E42" s="160"/>
      <c r="F42" s="161"/>
      <c r="G42" s="161">
        <f>SUMIF(AG43:AG43,"&lt;&gt;NOR",G43:G43)</f>
        <v>0</v>
      </c>
      <c r="H42" s="161"/>
      <c r="I42" s="161">
        <f>SUM(I43:I43)</f>
        <v>0</v>
      </c>
      <c r="J42" s="161"/>
      <c r="K42" s="161">
        <f>SUM(K43:K43)</f>
        <v>0</v>
      </c>
      <c r="L42" s="161"/>
      <c r="M42" s="161">
        <f>SUM(M43:M43)</f>
        <v>0</v>
      </c>
      <c r="N42" s="161"/>
      <c r="O42" s="161">
        <f>SUM(O43:O43)</f>
        <v>0</v>
      </c>
      <c r="P42" s="161"/>
      <c r="Q42" s="161">
        <f>SUM(Q43:Q43)</f>
        <v>0</v>
      </c>
      <c r="R42" s="161"/>
      <c r="S42" s="161"/>
      <c r="T42" s="162"/>
      <c r="U42" s="158"/>
      <c r="V42" s="158">
        <f>SUM(V43:V43)</f>
        <v>0</v>
      </c>
      <c r="W42" s="158"/>
      <c r="X42" s="158"/>
      <c r="AG42" t="s">
        <v>123</v>
      </c>
    </row>
    <row r="43" spans="1:60" ht="20.6" outlineLevel="1">
      <c r="A43" s="163">
        <v>13</v>
      </c>
      <c r="B43" s="164" t="s">
        <v>55</v>
      </c>
      <c r="C43" s="173" t="s">
        <v>604</v>
      </c>
      <c r="D43" s="165" t="s">
        <v>605</v>
      </c>
      <c r="E43" s="166">
        <v>1</v>
      </c>
      <c r="F43" s="167"/>
      <c r="G43" s="168">
        <f>ROUND(E43*F43,2)</f>
        <v>0</v>
      </c>
      <c r="H43" s="167"/>
      <c r="I43" s="168">
        <f>ROUND(E43*H43,2)</f>
        <v>0</v>
      </c>
      <c r="J43" s="167"/>
      <c r="K43" s="168">
        <f>ROUND(E43*J43,2)</f>
        <v>0</v>
      </c>
      <c r="L43" s="168">
        <v>21</v>
      </c>
      <c r="M43" s="168">
        <f>G43*(1+L43/100)</f>
        <v>0</v>
      </c>
      <c r="N43" s="168">
        <v>0</v>
      </c>
      <c r="O43" s="168">
        <f>ROUND(E43*N43,2)</f>
        <v>0</v>
      </c>
      <c r="P43" s="168">
        <v>0</v>
      </c>
      <c r="Q43" s="168">
        <f>ROUND(E43*P43,2)</f>
        <v>0</v>
      </c>
      <c r="R43" s="168"/>
      <c r="S43" s="168" t="s">
        <v>179</v>
      </c>
      <c r="T43" s="169" t="s">
        <v>180</v>
      </c>
      <c r="U43" s="155">
        <v>0</v>
      </c>
      <c r="V43" s="155">
        <f>ROUND(E43*U43,2)</f>
        <v>0</v>
      </c>
      <c r="W43" s="155"/>
      <c r="X43" s="155" t="s">
        <v>570</v>
      </c>
      <c r="Y43" s="146"/>
      <c r="Z43" s="146"/>
      <c r="AA43" s="146"/>
      <c r="AB43" s="146"/>
      <c r="AC43" s="146"/>
      <c r="AD43" s="146"/>
      <c r="AE43" s="146"/>
      <c r="AF43" s="146"/>
      <c r="AG43" s="146" t="s">
        <v>571</v>
      </c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>
      <c r="A44" s="3"/>
      <c r="B44" s="4"/>
      <c r="C44" s="175"/>
      <c r="D44" s="6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AE44">
        <v>15</v>
      </c>
      <c r="AF44">
        <v>21</v>
      </c>
      <c r="AG44" t="s">
        <v>109</v>
      </c>
    </row>
    <row r="45" spans="1:60">
      <c r="A45" s="149"/>
      <c r="B45" s="150" t="s">
        <v>29</v>
      </c>
      <c r="C45" s="172"/>
      <c r="D45" s="151"/>
      <c r="E45" s="152"/>
      <c r="F45" s="152"/>
      <c r="G45" s="171">
        <f>G8+G23+G42</f>
        <v>0</v>
      </c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AE45">
        <f>SUMIF(L7:L43,AE44,G7:G43)</f>
        <v>0</v>
      </c>
      <c r="AF45">
        <f>SUMIF(L7:L43,AF44,G7:G43)</f>
        <v>0</v>
      </c>
      <c r="AG45" t="s">
        <v>423</v>
      </c>
    </row>
    <row r="46" spans="1:60">
      <c r="C46" s="176"/>
      <c r="D46" s="10"/>
      <c r="AG46" t="s">
        <v>424</v>
      </c>
    </row>
    <row r="47" spans="1:60">
      <c r="D47" s="10"/>
    </row>
    <row r="48" spans="1:60">
      <c r="D48" s="10"/>
    </row>
    <row r="49" spans="4:4">
      <c r="D49" s="10"/>
    </row>
    <row r="50" spans="4:4">
      <c r="D50" s="10"/>
    </row>
    <row r="51" spans="4:4">
      <c r="D51" s="10"/>
    </row>
    <row r="52" spans="4:4">
      <c r="D52" s="10"/>
    </row>
    <row r="53" spans="4:4">
      <c r="D53" s="10"/>
    </row>
    <row r="54" spans="4:4">
      <c r="D54" s="10"/>
    </row>
    <row r="55" spans="4:4">
      <c r="D55" s="10"/>
    </row>
    <row r="56" spans="4:4">
      <c r="D56" s="10"/>
    </row>
    <row r="57" spans="4:4">
      <c r="D57" s="10"/>
    </row>
    <row r="58" spans="4:4">
      <c r="D58" s="10"/>
    </row>
    <row r="59" spans="4:4">
      <c r="D59" s="10"/>
    </row>
    <row r="60" spans="4:4">
      <c r="D60" s="10"/>
    </row>
    <row r="61" spans="4:4">
      <c r="D61" s="10"/>
    </row>
    <row r="62" spans="4:4">
      <c r="D62" s="10"/>
    </row>
    <row r="63" spans="4:4">
      <c r="D63" s="10"/>
    </row>
    <row r="64" spans="4:4">
      <c r="D64" s="10"/>
    </row>
    <row r="65" spans="4:4">
      <c r="D65" s="10"/>
    </row>
    <row r="66" spans="4:4">
      <c r="D66" s="10"/>
    </row>
    <row r="67" spans="4:4">
      <c r="D67" s="10"/>
    </row>
    <row r="68" spans="4:4">
      <c r="D68" s="10"/>
    </row>
    <row r="69" spans="4:4">
      <c r="D69" s="10"/>
    </row>
    <row r="70" spans="4:4">
      <c r="D70" s="10"/>
    </row>
    <row r="71" spans="4:4">
      <c r="D71" s="10"/>
    </row>
    <row r="72" spans="4:4">
      <c r="D72" s="10"/>
    </row>
    <row r="73" spans="4:4">
      <c r="D73" s="10"/>
    </row>
    <row r="74" spans="4:4">
      <c r="D74" s="10"/>
    </row>
    <row r="75" spans="4:4">
      <c r="D75" s="10"/>
    </row>
    <row r="76" spans="4:4">
      <c r="D76" s="10"/>
    </row>
    <row r="77" spans="4:4">
      <c r="D77" s="10"/>
    </row>
    <row r="78" spans="4:4">
      <c r="D78" s="10"/>
    </row>
    <row r="79" spans="4:4">
      <c r="D79" s="10"/>
    </row>
    <row r="80" spans="4:4">
      <c r="D80" s="10"/>
    </row>
    <row r="81" spans="4:4">
      <c r="D81" s="10"/>
    </row>
    <row r="82" spans="4:4">
      <c r="D82" s="10"/>
    </row>
    <row r="83" spans="4:4">
      <c r="D83" s="10"/>
    </row>
    <row r="84" spans="4:4">
      <c r="D84" s="10"/>
    </row>
    <row r="85" spans="4:4">
      <c r="D85" s="10"/>
    </row>
    <row r="86" spans="4:4">
      <c r="D86" s="10"/>
    </row>
    <row r="87" spans="4:4">
      <c r="D87" s="10"/>
    </row>
    <row r="88" spans="4:4">
      <c r="D88" s="10"/>
    </row>
    <row r="89" spans="4:4">
      <c r="D89" s="10"/>
    </row>
    <row r="90" spans="4:4">
      <c r="D90" s="10"/>
    </row>
    <row r="91" spans="4:4">
      <c r="D91" s="10"/>
    </row>
    <row r="92" spans="4:4">
      <c r="D92" s="10"/>
    </row>
    <row r="93" spans="4:4">
      <c r="D93" s="10"/>
    </row>
    <row r="94" spans="4:4">
      <c r="D94" s="10"/>
    </row>
    <row r="95" spans="4:4">
      <c r="D95" s="10"/>
    </row>
    <row r="96" spans="4:4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9231" sheet="1"/>
  <mergeCells count="24">
    <mergeCell ref="C10:G10"/>
    <mergeCell ref="C17:G17"/>
    <mergeCell ref="C18:G18"/>
    <mergeCell ref="C19:G19"/>
    <mergeCell ref="A1:G1"/>
    <mergeCell ref="C2:G2"/>
    <mergeCell ref="C3:G3"/>
    <mergeCell ref="C4:G4"/>
    <mergeCell ref="C26:G26"/>
    <mergeCell ref="C28:G28"/>
    <mergeCell ref="C29:G29"/>
    <mergeCell ref="C30:G30"/>
    <mergeCell ref="C20:G20"/>
    <mergeCell ref="C21:G21"/>
    <mergeCell ref="C22:G22"/>
    <mergeCell ref="C25:G25"/>
    <mergeCell ref="C35:G35"/>
    <mergeCell ref="C37:G37"/>
    <mergeCell ref="C39:G39"/>
    <mergeCell ref="C41:G41"/>
    <mergeCell ref="C31:G31"/>
    <mergeCell ref="C32:G32"/>
    <mergeCell ref="C33:G33"/>
    <mergeCell ref="C34:G34"/>
  </mergeCells>
  <phoneticPr fontId="17" type="noConversion"/>
  <pageMargins left="0.59055118110236204" right="0.196850393700787" top="0.984251969" bottom="0.984251969" header="0.4921259845" footer="0.4921259845"/>
  <pageSetup paperSize="9" orientation="landscape" r:id="rId1"/>
  <headerFooter alignWithMargins="0"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01 01 Pol</vt:lpstr>
      <vt:lpstr>02 01 Pol</vt:lpstr>
      <vt:lpstr>99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'02 01 Pol'!Názvy_tisku</vt:lpstr>
      <vt:lpstr>'99 1 Pol'!Názvy_tisku</vt:lpstr>
      <vt:lpstr>oadresa</vt:lpstr>
      <vt:lpstr>Stavba!Objednatel</vt:lpstr>
      <vt:lpstr>Stavba!Objekt</vt:lpstr>
      <vt:lpstr>'01 01 Pol'!Oblast_tisku</vt:lpstr>
      <vt:lpstr>'02 01 Pol'!Oblast_tisku</vt:lpstr>
      <vt:lpstr>'99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Honza</dc:creator>
  <cp:lastModifiedBy>Honza</cp:lastModifiedBy>
  <cp:lastPrinted>2019-03-19T12:27:02Z</cp:lastPrinted>
  <dcterms:created xsi:type="dcterms:W3CDTF">2009-04-08T07:15:50Z</dcterms:created>
  <dcterms:modified xsi:type="dcterms:W3CDTF">2020-12-18T11:29:57Z</dcterms:modified>
</cp:coreProperties>
</file>