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nyking\Documents\___Kyncl\_2568_Dům s pečovatelskou službou_změna účelu stavby\"/>
    </mc:Choice>
  </mc:AlternateContent>
  <xr:revisionPtr revIDLastSave="0" documentId="8_{E0A04C0C-8BA0-4302-BE5E-FCC194C6CEC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001.1 Pol" sheetId="12" r:id="rId4"/>
    <sheet name="001 001.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'001 001.1 Pol'!$1:$7</definedName>
    <definedName name="_xlnm.Print_Titles" localSheetId="4">'001 001.2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'001 001.1 Pol'!$A$1:$X$189</definedName>
    <definedName name="_xlnm.Print_Area" localSheetId="4">'001 001.2 Pol'!$A$1:$X$240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H43" i="1" s="1"/>
  <c r="I43" i="1" s="1"/>
  <c r="G42" i="1"/>
  <c r="H42" i="1" s="1"/>
  <c r="I42" i="1" s="1"/>
  <c r="F42" i="1"/>
  <c r="G41" i="1"/>
  <c r="F41" i="1"/>
  <c r="G39" i="1"/>
  <c r="H39" i="1" s="1"/>
  <c r="I39" i="1" s="1"/>
  <c r="I44" i="1" s="1"/>
  <c r="F39" i="1"/>
  <c r="G239" i="13"/>
  <c r="BA235" i="13"/>
  <c r="BA233" i="13"/>
  <c r="BA23" i="13"/>
  <c r="BA19" i="13"/>
  <c r="I8" i="13"/>
  <c r="G9" i="13"/>
  <c r="M9" i="13" s="1"/>
  <c r="M8" i="13" s="1"/>
  <c r="I9" i="13"/>
  <c r="K9" i="13"/>
  <c r="K8" i="13" s="1"/>
  <c r="O9" i="13"/>
  <c r="Q9" i="13"/>
  <c r="Q8" i="13" s="1"/>
  <c r="V9" i="13"/>
  <c r="V8" i="13" s="1"/>
  <c r="G13" i="13"/>
  <c r="I13" i="13"/>
  <c r="K13" i="13"/>
  <c r="M13" i="13"/>
  <c r="O13" i="13"/>
  <c r="O8" i="13" s="1"/>
  <c r="Q13" i="13"/>
  <c r="V13" i="13"/>
  <c r="G17" i="13"/>
  <c r="O17" i="13"/>
  <c r="V17" i="13"/>
  <c r="G18" i="13"/>
  <c r="I18" i="13"/>
  <c r="K18" i="13"/>
  <c r="K17" i="13" s="1"/>
  <c r="M18" i="13"/>
  <c r="O18" i="13"/>
  <c r="Q18" i="13"/>
  <c r="Q17" i="13" s="1"/>
  <c r="V18" i="13"/>
  <c r="G22" i="13"/>
  <c r="M22" i="13" s="1"/>
  <c r="I22" i="13"/>
  <c r="I17" i="13" s="1"/>
  <c r="K22" i="13"/>
  <c r="O22" i="13"/>
  <c r="Q22" i="13"/>
  <c r="V22" i="13"/>
  <c r="I26" i="13"/>
  <c r="G27" i="13"/>
  <c r="M27" i="13" s="1"/>
  <c r="M26" i="13" s="1"/>
  <c r="I27" i="13"/>
  <c r="K27" i="13"/>
  <c r="K26" i="13" s="1"/>
  <c r="O27" i="13"/>
  <c r="Q27" i="13"/>
  <c r="Q26" i="13" s="1"/>
  <c r="V27" i="13"/>
  <c r="V26" i="13" s="1"/>
  <c r="G31" i="13"/>
  <c r="I31" i="13"/>
  <c r="K31" i="13"/>
  <c r="M31" i="13"/>
  <c r="O31" i="13"/>
  <c r="O26" i="13" s="1"/>
  <c r="Q31" i="13"/>
  <c r="V31" i="13"/>
  <c r="G35" i="13"/>
  <c r="I35" i="13"/>
  <c r="K35" i="13"/>
  <c r="M35" i="13"/>
  <c r="O35" i="13"/>
  <c r="Q35" i="13"/>
  <c r="V35" i="13"/>
  <c r="G39" i="13"/>
  <c r="Q39" i="13"/>
  <c r="V39" i="13"/>
  <c r="G40" i="13"/>
  <c r="M40" i="13" s="1"/>
  <c r="M39" i="13" s="1"/>
  <c r="I40" i="13"/>
  <c r="I39" i="13" s="1"/>
  <c r="K40" i="13"/>
  <c r="K39" i="13" s="1"/>
  <c r="O40" i="13"/>
  <c r="O39" i="13" s="1"/>
  <c r="Q40" i="13"/>
  <c r="V40" i="13"/>
  <c r="I41" i="13"/>
  <c r="O41" i="13"/>
  <c r="G42" i="13"/>
  <c r="M42" i="13" s="1"/>
  <c r="M41" i="13" s="1"/>
  <c r="I42" i="13"/>
  <c r="K42" i="13"/>
  <c r="K41" i="13" s="1"/>
  <c r="O42" i="13"/>
  <c r="Q42" i="13"/>
  <c r="Q41" i="13" s="1"/>
  <c r="V42" i="13"/>
  <c r="V41" i="13" s="1"/>
  <c r="G43" i="13"/>
  <c r="Q43" i="13"/>
  <c r="V43" i="13"/>
  <c r="G44" i="13"/>
  <c r="I44" i="13"/>
  <c r="K44" i="13"/>
  <c r="M44" i="13"/>
  <c r="M43" i="13" s="1"/>
  <c r="O44" i="13"/>
  <c r="O43" i="13" s="1"/>
  <c r="Q44" i="13"/>
  <c r="V44" i="13"/>
  <c r="G48" i="13"/>
  <c r="I48" i="13"/>
  <c r="K48" i="13"/>
  <c r="K43" i="13" s="1"/>
  <c r="M48" i="13"/>
  <c r="O48" i="13"/>
  <c r="Q48" i="13"/>
  <c r="V48" i="13"/>
  <c r="G50" i="13"/>
  <c r="I50" i="13"/>
  <c r="I43" i="13" s="1"/>
  <c r="K50" i="13"/>
  <c r="M50" i="13"/>
  <c r="O50" i="13"/>
  <c r="Q50" i="13"/>
  <c r="V50" i="13"/>
  <c r="I53" i="13"/>
  <c r="K53" i="13"/>
  <c r="O53" i="13"/>
  <c r="G54" i="13"/>
  <c r="M54" i="13" s="1"/>
  <c r="M53" i="13" s="1"/>
  <c r="I54" i="13"/>
  <c r="K54" i="13"/>
  <c r="O54" i="13"/>
  <c r="Q54" i="13"/>
  <c r="Q53" i="13" s="1"/>
  <c r="V54" i="13"/>
  <c r="V53" i="13" s="1"/>
  <c r="G58" i="13"/>
  <c r="I58" i="13"/>
  <c r="K58" i="13"/>
  <c r="Q58" i="13"/>
  <c r="V58" i="13"/>
  <c r="G59" i="13"/>
  <c r="I59" i="13"/>
  <c r="K59" i="13"/>
  <c r="M59" i="13"/>
  <c r="M58" i="13" s="1"/>
  <c r="O59" i="13"/>
  <c r="O58" i="13" s="1"/>
  <c r="Q59" i="13"/>
  <c r="V59" i="13"/>
  <c r="G64" i="13"/>
  <c r="M64" i="13"/>
  <c r="O64" i="13"/>
  <c r="Q64" i="13"/>
  <c r="V64" i="13"/>
  <c r="G65" i="13"/>
  <c r="I65" i="13"/>
  <c r="I64" i="13" s="1"/>
  <c r="K65" i="13"/>
  <c r="K64" i="13" s="1"/>
  <c r="M65" i="13"/>
  <c r="O65" i="13"/>
  <c r="Q65" i="13"/>
  <c r="V65" i="13"/>
  <c r="I66" i="13"/>
  <c r="K66" i="13"/>
  <c r="G67" i="13"/>
  <c r="M67" i="13" s="1"/>
  <c r="I67" i="13"/>
  <c r="K67" i="13"/>
  <c r="O67" i="13"/>
  <c r="Q67" i="13"/>
  <c r="Q66" i="13" s="1"/>
  <c r="V67" i="13"/>
  <c r="V66" i="13" s="1"/>
  <c r="G71" i="13"/>
  <c r="M71" i="13" s="1"/>
  <c r="I71" i="13"/>
  <c r="K71" i="13"/>
  <c r="O71" i="13"/>
  <c r="O66" i="13" s="1"/>
  <c r="Q71" i="13"/>
  <c r="V71" i="13"/>
  <c r="G76" i="13"/>
  <c r="I76" i="13"/>
  <c r="K76" i="13"/>
  <c r="M76" i="13"/>
  <c r="O76" i="13"/>
  <c r="Q76" i="13"/>
  <c r="V76" i="13"/>
  <c r="G78" i="13"/>
  <c r="I78" i="13"/>
  <c r="I77" i="13" s="1"/>
  <c r="K78" i="13"/>
  <c r="K77" i="13" s="1"/>
  <c r="M78" i="13"/>
  <c r="O78" i="13"/>
  <c r="Q78" i="13"/>
  <c r="V78" i="13"/>
  <c r="G79" i="13"/>
  <c r="M79" i="13" s="1"/>
  <c r="I79" i="13"/>
  <c r="K79" i="13"/>
  <c r="O79" i="13"/>
  <c r="Q79" i="13"/>
  <c r="V79" i="13"/>
  <c r="V77" i="13" s="1"/>
  <c r="G80" i="13"/>
  <c r="M80" i="13" s="1"/>
  <c r="I80" i="13"/>
  <c r="K80" i="13"/>
  <c r="O80" i="13"/>
  <c r="Q80" i="13"/>
  <c r="Q77" i="13" s="1"/>
  <c r="V80" i="13"/>
  <c r="G81" i="13"/>
  <c r="M81" i="13" s="1"/>
  <c r="I81" i="13"/>
  <c r="K81" i="13"/>
  <c r="O81" i="13"/>
  <c r="O77" i="13" s="1"/>
  <c r="Q81" i="13"/>
  <c r="V81" i="13"/>
  <c r="G82" i="13"/>
  <c r="I82" i="13"/>
  <c r="K82" i="13"/>
  <c r="M82" i="13"/>
  <c r="O82" i="13"/>
  <c r="Q82" i="13"/>
  <c r="V82" i="13"/>
  <c r="G83" i="13"/>
  <c r="I83" i="13"/>
  <c r="K83" i="13"/>
  <c r="M83" i="13"/>
  <c r="O83" i="13"/>
  <c r="Q83" i="13"/>
  <c r="V83" i="13"/>
  <c r="G84" i="13"/>
  <c r="I84" i="13"/>
  <c r="K84" i="13"/>
  <c r="M84" i="13"/>
  <c r="O84" i="13"/>
  <c r="Q84" i="13"/>
  <c r="V84" i="13"/>
  <c r="G89" i="13"/>
  <c r="M89" i="13" s="1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G92" i="13"/>
  <c r="O92" i="13"/>
  <c r="Q92" i="13"/>
  <c r="V92" i="13"/>
  <c r="G93" i="13"/>
  <c r="I93" i="13"/>
  <c r="K93" i="13"/>
  <c r="K92" i="13" s="1"/>
  <c r="M93" i="13"/>
  <c r="M92" i="13" s="1"/>
  <c r="O93" i="13"/>
  <c r="Q93" i="13"/>
  <c r="V93" i="13"/>
  <c r="G94" i="13"/>
  <c r="I94" i="13"/>
  <c r="I92" i="13" s="1"/>
  <c r="K94" i="13"/>
  <c r="M94" i="13"/>
  <c r="O94" i="13"/>
  <c r="Q94" i="13"/>
  <c r="V94" i="13"/>
  <c r="G97" i="13"/>
  <c r="M97" i="13" s="1"/>
  <c r="I97" i="13"/>
  <c r="K97" i="13"/>
  <c r="O97" i="13"/>
  <c r="Q97" i="13"/>
  <c r="Q96" i="13" s="1"/>
  <c r="V97" i="13"/>
  <c r="V96" i="13" s="1"/>
  <c r="G103" i="13"/>
  <c r="M103" i="13" s="1"/>
  <c r="I103" i="13"/>
  <c r="K103" i="13"/>
  <c r="O103" i="13"/>
  <c r="O96" i="13" s="1"/>
  <c r="Q103" i="13"/>
  <c r="V103" i="13"/>
  <c r="G108" i="13"/>
  <c r="I108" i="13"/>
  <c r="K108" i="13"/>
  <c r="M108" i="13"/>
  <c r="O108" i="13"/>
  <c r="Q108" i="13"/>
  <c r="V108" i="13"/>
  <c r="G113" i="13"/>
  <c r="I113" i="13"/>
  <c r="K113" i="13"/>
  <c r="K96" i="13" s="1"/>
  <c r="M113" i="13"/>
  <c r="O113" i="13"/>
  <c r="Q113" i="13"/>
  <c r="V113" i="13"/>
  <c r="G115" i="13"/>
  <c r="I115" i="13"/>
  <c r="K115" i="13"/>
  <c r="M115" i="13"/>
  <c r="O115" i="13"/>
  <c r="Q115" i="13"/>
  <c r="V115" i="13"/>
  <c r="G117" i="13"/>
  <c r="M117" i="13" s="1"/>
  <c r="I117" i="13"/>
  <c r="I96" i="13" s="1"/>
  <c r="K117" i="13"/>
  <c r="O117" i="13"/>
  <c r="Q117" i="13"/>
  <c r="V117" i="13"/>
  <c r="G123" i="13"/>
  <c r="M123" i="13" s="1"/>
  <c r="I123" i="13"/>
  <c r="K123" i="13"/>
  <c r="O123" i="13"/>
  <c r="Q123" i="13"/>
  <c r="V123" i="13"/>
  <c r="G132" i="13"/>
  <c r="Q132" i="13"/>
  <c r="V132" i="13"/>
  <c r="G133" i="13"/>
  <c r="I133" i="13"/>
  <c r="K133" i="13"/>
  <c r="M133" i="13"/>
  <c r="M132" i="13" s="1"/>
  <c r="O133" i="13"/>
  <c r="O132" i="13" s="1"/>
  <c r="Q133" i="13"/>
  <c r="V133" i="13"/>
  <c r="G136" i="13"/>
  <c r="I136" i="13"/>
  <c r="K136" i="13"/>
  <c r="K132" i="13" s="1"/>
  <c r="M136" i="13"/>
  <c r="O136" i="13"/>
  <c r="Q136" i="13"/>
  <c r="V136" i="13"/>
  <c r="G139" i="13"/>
  <c r="I139" i="13"/>
  <c r="I132" i="13" s="1"/>
  <c r="K139" i="13"/>
  <c r="M139" i="13"/>
  <c r="O139" i="13"/>
  <c r="Q139" i="13"/>
  <c r="V139" i="13"/>
  <c r="G142" i="13"/>
  <c r="M142" i="13" s="1"/>
  <c r="I142" i="13"/>
  <c r="K142" i="13"/>
  <c r="O142" i="13"/>
  <c r="Q142" i="13"/>
  <c r="Q141" i="13" s="1"/>
  <c r="V142" i="13"/>
  <c r="V141" i="13" s="1"/>
  <c r="G146" i="13"/>
  <c r="M146" i="13" s="1"/>
  <c r="I146" i="13"/>
  <c r="K146" i="13"/>
  <c r="O146" i="13"/>
  <c r="O141" i="13" s="1"/>
  <c r="Q146" i="13"/>
  <c r="V146" i="13"/>
  <c r="G150" i="13"/>
  <c r="I150" i="13"/>
  <c r="K150" i="13"/>
  <c r="M150" i="13"/>
  <c r="O150" i="13"/>
  <c r="Q150" i="13"/>
  <c r="V150" i="13"/>
  <c r="G154" i="13"/>
  <c r="I154" i="13"/>
  <c r="K154" i="13"/>
  <c r="M154" i="13"/>
  <c r="O154" i="13"/>
  <c r="Q154" i="13"/>
  <c r="V154" i="13"/>
  <c r="G158" i="13"/>
  <c r="I158" i="13"/>
  <c r="K158" i="13"/>
  <c r="K141" i="13" s="1"/>
  <c r="M158" i="13"/>
  <c r="O158" i="13"/>
  <c r="Q158" i="13"/>
  <c r="V158" i="13"/>
  <c r="G162" i="13"/>
  <c r="M162" i="13" s="1"/>
  <c r="I162" i="13"/>
  <c r="I141" i="13" s="1"/>
  <c r="K162" i="13"/>
  <c r="O162" i="13"/>
  <c r="Q162" i="13"/>
  <c r="V162" i="13"/>
  <c r="G163" i="13"/>
  <c r="M163" i="13" s="1"/>
  <c r="I163" i="13"/>
  <c r="K163" i="13"/>
  <c r="O163" i="13"/>
  <c r="Q163" i="13"/>
  <c r="V163" i="13"/>
  <c r="G170" i="13"/>
  <c r="M170" i="13" s="1"/>
  <c r="I170" i="13"/>
  <c r="K170" i="13"/>
  <c r="O170" i="13"/>
  <c r="Q170" i="13"/>
  <c r="V170" i="13"/>
  <c r="G177" i="13"/>
  <c r="I177" i="13"/>
  <c r="K177" i="13"/>
  <c r="M177" i="13"/>
  <c r="O177" i="13"/>
  <c r="Q177" i="13"/>
  <c r="V177" i="13"/>
  <c r="O184" i="13"/>
  <c r="G185" i="13"/>
  <c r="I185" i="13"/>
  <c r="I184" i="13" s="1"/>
  <c r="K185" i="13"/>
  <c r="K184" i="13" s="1"/>
  <c r="M185" i="13"/>
  <c r="O185" i="13"/>
  <c r="Q185" i="13"/>
  <c r="Q184" i="13" s="1"/>
  <c r="V185" i="13"/>
  <c r="G196" i="13"/>
  <c r="M196" i="13" s="1"/>
  <c r="I196" i="13"/>
  <c r="K196" i="13"/>
  <c r="O196" i="13"/>
  <c r="Q196" i="13"/>
  <c r="V196" i="13"/>
  <c r="V184" i="13" s="1"/>
  <c r="G208" i="13"/>
  <c r="M208" i="13" s="1"/>
  <c r="I208" i="13"/>
  <c r="K208" i="13"/>
  <c r="O208" i="13"/>
  <c r="Q208" i="13"/>
  <c r="V208" i="13"/>
  <c r="G220" i="13"/>
  <c r="M220" i="13" s="1"/>
  <c r="I220" i="13"/>
  <c r="K220" i="13"/>
  <c r="O220" i="13"/>
  <c r="Q220" i="13"/>
  <c r="V220" i="13"/>
  <c r="I225" i="13"/>
  <c r="O225" i="13"/>
  <c r="Q225" i="13"/>
  <c r="G226" i="13"/>
  <c r="G225" i="13" s="1"/>
  <c r="I226" i="13"/>
  <c r="K226" i="13"/>
  <c r="K225" i="13" s="1"/>
  <c r="M226" i="13"/>
  <c r="M225" i="13" s="1"/>
  <c r="O226" i="13"/>
  <c r="Q226" i="13"/>
  <c r="V226" i="13"/>
  <c r="V225" i="13" s="1"/>
  <c r="G228" i="13"/>
  <c r="M228" i="13" s="1"/>
  <c r="I228" i="13"/>
  <c r="I227" i="13" s="1"/>
  <c r="K228" i="13"/>
  <c r="O228" i="13"/>
  <c r="O227" i="13" s="1"/>
  <c r="Q228" i="13"/>
  <c r="V228" i="13"/>
  <c r="V227" i="13" s="1"/>
  <c r="G229" i="13"/>
  <c r="M229" i="13" s="1"/>
  <c r="I229" i="13"/>
  <c r="K229" i="13"/>
  <c r="O229" i="13"/>
  <c r="Q229" i="13"/>
  <c r="Q227" i="13" s="1"/>
  <c r="V229" i="13"/>
  <c r="G230" i="13"/>
  <c r="M230" i="13" s="1"/>
  <c r="I230" i="13"/>
  <c r="K230" i="13"/>
  <c r="O230" i="13"/>
  <c r="Q230" i="13"/>
  <c r="V230" i="13"/>
  <c r="G231" i="13"/>
  <c r="I231" i="13"/>
  <c r="K231" i="13"/>
  <c r="M231" i="13"/>
  <c r="O231" i="13"/>
  <c r="Q231" i="13"/>
  <c r="V231" i="13"/>
  <c r="G232" i="13"/>
  <c r="I232" i="13"/>
  <c r="K232" i="13"/>
  <c r="M232" i="13"/>
  <c r="O232" i="13"/>
  <c r="Q232" i="13"/>
  <c r="V232" i="13"/>
  <c r="G234" i="13"/>
  <c r="I234" i="13"/>
  <c r="K234" i="13"/>
  <c r="K227" i="13" s="1"/>
  <c r="M234" i="13"/>
  <c r="O234" i="13"/>
  <c r="Q234" i="13"/>
  <c r="V234" i="13"/>
  <c r="G236" i="13"/>
  <c r="M236" i="13" s="1"/>
  <c r="I236" i="13"/>
  <c r="K236" i="13"/>
  <c r="O236" i="13"/>
  <c r="Q236" i="13"/>
  <c r="V236" i="13"/>
  <c r="AE239" i="13"/>
  <c r="AF239" i="13"/>
  <c r="G188" i="12"/>
  <c r="BA178" i="12"/>
  <c r="BA173" i="12"/>
  <c r="BA10" i="12"/>
  <c r="G8" i="12"/>
  <c r="I8" i="12"/>
  <c r="V8" i="12"/>
  <c r="G9" i="12"/>
  <c r="I9" i="12"/>
  <c r="K9" i="12"/>
  <c r="K8" i="12" s="1"/>
  <c r="M9" i="12"/>
  <c r="M8" i="12" s="1"/>
  <c r="O9" i="12"/>
  <c r="O8" i="12" s="1"/>
  <c r="Q9" i="12"/>
  <c r="Q8" i="12" s="1"/>
  <c r="V9" i="12"/>
  <c r="G13" i="12"/>
  <c r="I13" i="12"/>
  <c r="K13" i="12"/>
  <c r="M13" i="12"/>
  <c r="O13" i="12"/>
  <c r="Q13" i="12"/>
  <c r="V13" i="12"/>
  <c r="O17" i="12"/>
  <c r="G18" i="12"/>
  <c r="G17" i="12" s="1"/>
  <c r="I18" i="12"/>
  <c r="I17" i="12" s="1"/>
  <c r="K18" i="12"/>
  <c r="K17" i="12" s="1"/>
  <c r="O18" i="12"/>
  <c r="Q18" i="12"/>
  <c r="Q17" i="12" s="1"/>
  <c r="V18" i="12"/>
  <c r="V17" i="12" s="1"/>
  <c r="I19" i="12"/>
  <c r="K19" i="12"/>
  <c r="G20" i="12"/>
  <c r="M20" i="12" s="1"/>
  <c r="M19" i="12" s="1"/>
  <c r="I20" i="12"/>
  <c r="K20" i="12"/>
  <c r="O20" i="12"/>
  <c r="O19" i="12" s="1"/>
  <c r="Q20" i="12"/>
  <c r="Q19" i="12" s="1"/>
  <c r="V20" i="12"/>
  <c r="V19" i="12" s="1"/>
  <c r="G21" i="12"/>
  <c r="Q21" i="12"/>
  <c r="V21" i="12"/>
  <c r="G22" i="12"/>
  <c r="I22" i="12"/>
  <c r="I21" i="12" s="1"/>
  <c r="K22" i="12"/>
  <c r="K21" i="12" s="1"/>
  <c r="M22" i="12"/>
  <c r="M21" i="12" s="1"/>
  <c r="O22" i="12"/>
  <c r="O21" i="12" s="1"/>
  <c r="Q22" i="12"/>
  <c r="V22" i="12"/>
  <c r="G24" i="12"/>
  <c r="G23" i="12" s="1"/>
  <c r="I24" i="12"/>
  <c r="I23" i="12" s="1"/>
  <c r="K24" i="12"/>
  <c r="K23" i="12" s="1"/>
  <c r="M24" i="12"/>
  <c r="O24" i="12"/>
  <c r="Q24" i="12"/>
  <c r="Q23" i="12" s="1"/>
  <c r="V24" i="12"/>
  <c r="V23" i="12" s="1"/>
  <c r="G28" i="12"/>
  <c r="M28" i="12" s="1"/>
  <c r="I28" i="12"/>
  <c r="K28" i="12"/>
  <c r="O28" i="12"/>
  <c r="Q28" i="12"/>
  <c r="V28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O23" i="12" s="1"/>
  <c r="Q35" i="12"/>
  <c r="V35" i="12"/>
  <c r="O38" i="12"/>
  <c r="Q38" i="12"/>
  <c r="G39" i="12"/>
  <c r="G38" i="12" s="1"/>
  <c r="I39" i="12"/>
  <c r="I38" i="12" s="1"/>
  <c r="K39" i="12"/>
  <c r="K38" i="12" s="1"/>
  <c r="M39" i="12"/>
  <c r="M38" i="12" s="1"/>
  <c r="O39" i="12"/>
  <c r="Q39" i="12"/>
  <c r="V39" i="12"/>
  <c r="V38" i="12" s="1"/>
  <c r="G42" i="12"/>
  <c r="I42" i="12"/>
  <c r="K42" i="12"/>
  <c r="M42" i="12"/>
  <c r="O42" i="12"/>
  <c r="Q42" i="12"/>
  <c r="V42" i="12"/>
  <c r="I46" i="12"/>
  <c r="K46" i="12"/>
  <c r="V46" i="12"/>
  <c r="G47" i="12"/>
  <c r="M47" i="12" s="1"/>
  <c r="M46" i="12" s="1"/>
  <c r="I47" i="12"/>
  <c r="K47" i="12"/>
  <c r="O47" i="12"/>
  <c r="O46" i="12" s="1"/>
  <c r="Q47" i="12"/>
  <c r="Q46" i="12" s="1"/>
  <c r="V47" i="12"/>
  <c r="G52" i="12"/>
  <c r="V52" i="12"/>
  <c r="G53" i="12"/>
  <c r="I53" i="12"/>
  <c r="I52" i="12" s="1"/>
  <c r="K53" i="12"/>
  <c r="K52" i="12" s="1"/>
  <c r="M53" i="12"/>
  <c r="M52" i="12" s="1"/>
  <c r="O53" i="12"/>
  <c r="O52" i="12" s="1"/>
  <c r="Q53" i="12"/>
  <c r="Q52" i="12" s="1"/>
  <c r="V53" i="12"/>
  <c r="G54" i="12"/>
  <c r="I54" i="12"/>
  <c r="K54" i="12"/>
  <c r="M54" i="12"/>
  <c r="O54" i="12"/>
  <c r="Q54" i="12"/>
  <c r="V54" i="12"/>
  <c r="G56" i="12"/>
  <c r="M56" i="12" s="1"/>
  <c r="I56" i="12"/>
  <c r="I55" i="12" s="1"/>
  <c r="K56" i="12"/>
  <c r="K55" i="12" s="1"/>
  <c r="O56" i="12"/>
  <c r="O55" i="12" s="1"/>
  <c r="Q56" i="12"/>
  <c r="Q55" i="12" s="1"/>
  <c r="V56" i="12"/>
  <c r="V55" i="12" s="1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I60" i="12"/>
  <c r="K60" i="12"/>
  <c r="M60" i="12"/>
  <c r="O60" i="12"/>
  <c r="Q60" i="12"/>
  <c r="V60" i="12"/>
  <c r="G63" i="12"/>
  <c r="M63" i="12" s="1"/>
  <c r="I63" i="12"/>
  <c r="I62" i="12" s="1"/>
  <c r="K63" i="12"/>
  <c r="K62" i="12" s="1"/>
  <c r="O63" i="12"/>
  <c r="O62" i="12" s="1"/>
  <c r="Q63" i="12"/>
  <c r="Q62" i="12" s="1"/>
  <c r="V63" i="12"/>
  <c r="V62" i="12" s="1"/>
  <c r="G67" i="12"/>
  <c r="M67" i="12" s="1"/>
  <c r="I67" i="12"/>
  <c r="K67" i="12"/>
  <c r="O67" i="12"/>
  <c r="Q67" i="12"/>
  <c r="V67" i="12"/>
  <c r="G71" i="12"/>
  <c r="M71" i="12" s="1"/>
  <c r="I71" i="12"/>
  <c r="K71" i="12"/>
  <c r="O71" i="12"/>
  <c r="Q71" i="12"/>
  <c r="V71" i="12"/>
  <c r="G74" i="12"/>
  <c r="I74" i="12"/>
  <c r="K74" i="12"/>
  <c r="M74" i="12"/>
  <c r="O74" i="12"/>
  <c r="Q74" i="12"/>
  <c r="V74" i="12"/>
  <c r="G76" i="12"/>
  <c r="I76" i="12"/>
  <c r="K76" i="12"/>
  <c r="M76" i="12"/>
  <c r="O76" i="12"/>
  <c r="Q76" i="12"/>
  <c r="V76" i="12"/>
  <c r="G79" i="12"/>
  <c r="I79" i="12"/>
  <c r="K79" i="12"/>
  <c r="M79" i="12"/>
  <c r="O79" i="12"/>
  <c r="Q79" i="12"/>
  <c r="V79" i="12"/>
  <c r="G91" i="12"/>
  <c r="M91" i="12" s="1"/>
  <c r="I91" i="12"/>
  <c r="K91" i="12"/>
  <c r="O91" i="12"/>
  <c r="Q91" i="12"/>
  <c r="V91" i="12"/>
  <c r="G93" i="12"/>
  <c r="G94" i="12"/>
  <c r="M94" i="12" s="1"/>
  <c r="M93" i="12" s="1"/>
  <c r="I94" i="12"/>
  <c r="K94" i="12"/>
  <c r="K93" i="12" s="1"/>
  <c r="O94" i="12"/>
  <c r="O93" i="12" s="1"/>
  <c r="Q94" i="12"/>
  <c r="Q93" i="12" s="1"/>
  <c r="V94" i="12"/>
  <c r="G97" i="12"/>
  <c r="I97" i="12"/>
  <c r="K97" i="12"/>
  <c r="M97" i="12"/>
  <c r="O97" i="12"/>
  <c r="Q97" i="12"/>
  <c r="V97" i="12"/>
  <c r="G100" i="12"/>
  <c r="I100" i="12"/>
  <c r="K100" i="12"/>
  <c r="M100" i="12"/>
  <c r="O100" i="12"/>
  <c r="Q100" i="12"/>
  <c r="V100" i="12"/>
  <c r="G103" i="12"/>
  <c r="I103" i="12"/>
  <c r="K103" i="12"/>
  <c r="M103" i="12"/>
  <c r="O103" i="12"/>
  <c r="Q103" i="12"/>
  <c r="V103" i="12"/>
  <c r="G106" i="12"/>
  <c r="M106" i="12" s="1"/>
  <c r="I106" i="12"/>
  <c r="I93" i="12" s="1"/>
  <c r="K106" i="12"/>
  <c r="O106" i="12"/>
  <c r="Q106" i="12"/>
  <c r="V106" i="12"/>
  <c r="G109" i="12"/>
  <c r="M109" i="12" s="1"/>
  <c r="I109" i="12"/>
  <c r="K109" i="12"/>
  <c r="O109" i="12"/>
  <c r="Q109" i="12"/>
  <c r="V109" i="12"/>
  <c r="V93" i="12" s="1"/>
  <c r="G115" i="12"/>
  <c r="M115" i="12" s="1"/>
  <c r="I115" i="12"/>
  <c r="K115" i="12"/>
  <c r="O115" i="12"/>
  <c r="Q115" i="12"/>
  <c r="V115" i="12"/>
  <c r="G121" i="12"/>
  <c r="I121" i="12"/>
  <c r="K121" i="12"/>
  <c r="M121" i="12"/>
  <c r="O121" i="12"/>
  <c r="Q121" i="12"/>
  <c r="V121" i="12"/>
  <c r="G127" i="12"/>
  <c r="I127" i="12"/>
  <c r="K127" i="12"/>
  <c r="M127" i="12"/>
  <c r="O127" i="12"/>
  <c r="Q127" i="12"/>
  <c r="V127" i="12"/>
  <c r="K128" i="12"/>
  <c r="G129" i="12"/>
  <c r="M129" i="12" s="1"/>
  <c r="I129" i="12"/>
  <c r="I128" i="12" s="1"/>
  <c r="K129" i="12"/>
  <c r="O129" i="12"/>
  <c r="O128" i="12" s="1"/>
  <c r="Q129" i="12"/>
  <c r="Q128" i="12" s="1"/>
  <c r="V129" i="12"/>
  <c r="V128" i="12" s="1"/>
  <c r="G135" i="12"/>
  <c r="M135" i="12" s="1"/>
  <c r="I135" i="12"/>
  <c r="K135" i="12"/>
  <c r="O135" i="12"/>
  <c r="Q135" i="12"/>
  <c r="V135" i="12"/>
  <c r="G142" i="12"/>
  <c r="M142" i="12" s="1"/>
  <c r="I142" i="12"/>
  <c r="K142" i="12"/>
  <c r="O142" i="12"/>
  <c r="Q142" i="12"/>
  <c r="V142" i="12"/>
  <c r="G149" i="12"/>
  <c r="I149" i="12"/>
  <c r="K149" i="12"/>
  <c r="M149" i="12"/>
  <c r="O149" i="12"/>
  <c r="Q149" i="12"/>
  <c r="V149" i="12"/>
  <c r="M151" i="12"/>
  <c r="O151" i="12"/>
  <c r="G152" i="12"/>
  <c r="G151" i="12" s="1"/>
  <c r="I152" i="12"/>
  <c r="I151" i="12" s="1"/>
  <c r="K152" i="12"/>
  <c r="K151" i="12" s="1"/>
  <c r="M152" i="12"/>
  <c r="O152" i="12"/>
  <c r="Q152" i="12"/>
  <c r="Q151" i="12" s="1"/>
  <c r="V152" i="12"/>
  <c r="V151" i="12" s="1"/>
  <c r="I153" i="12"/>
  <c r="K153" i="12"/>
  <c r="G154" i="12"/>
  <c r="M154" i="12" s="1"/>
  <c r="M153" i="12" s="1"/>
  <c r="I154" i="12"/>
  <c r="K154" i="12"/>
  <c r="O154" i="12"/>
  <c r="O153" i="12" s="1"/>
  <c r="Q154" i="12"/>
  <c r="Q153" i="12" s="1"/>
  <c r="V154" i="12"/>
  <c r="V153" i="12" s="1"/>
  <c r="G155" i="12"/>
  <c r="G156" i="12"/>
  <c r="I156" i="12"/>
  <c r="I155" i="12" s="1"/>
  <c r="K156" i="12"/>
  <c r="K155" i="12" s="1"/>
  <c r="M156" i="12"/>
  <c r="O156" i="12"/>
  <c r="O155" i="12" s="1"/>
  <c r="Q156" i="12"/>
  <c r="Q155" i="12" s="1"/>
  <c r="V156" i="12"/>
  <c r="G160" i="12"/>
  <c r="I160" i="12"/>
  <c r="K160" i="12"/>
  <c r="M160" i="12"/>
  <c r="O160" i="12"/>
  <c r="Q160" i="12"/>
  <c r="V160" i="12"/>
  <c r="G164" i="12"/>
  <c r="I164" i="12"/>
  <c r="K164" i="12"/>
  <c r="M164" i="12"/>
  <c r="O164" i="12"/>
  <c r="Q164" i="12"/>
  <c r="V164" i="12"/>
  <c r="G168" i="12"/>
  <c r="M168" i="12" s="1"/>
  <c r="I168" i="12"/>
  <c r="K168" i="12"/>
  <c r="O168" i="12"/>
  <c r="Q168" i="12"/>
  <c r="V168" i="12"/>
  <c r="G172" i="12"/>
  <c r="M172" i="12" s="1"/>
  <c r="I172" i="12"/>
  <c r="K172" i="12"/>
  <c r="O172" i="12"/>
  <c r="Q172" i="12"/>
  <c r="V172" i="12"/>
  <c r="G177" i="12"/>
  <c r="M177" i="12" s="1"/>
  <c r="I177" i="12"/>
  <c r="K177" i="12"/>
  <c r="O177" i="12"/>
  <c r="Q177" i="12"/>
  <c r="V177" i="12"/>
  <c r="V155" i="12" s="1"/>
  <c r="G182" i="12"/>
  <c r="I182" i="12"/>
  <c r="K182" i="12"/>
  <c r="M182" i="12"/>
  <c r="O182" i="12"/>
  <c r="Q182" i="12"/>
  <c r="V182" i="12"/>
  <c r="AF188" i="12"/>
  <c r="I20" i="1"/>
  <c r="I19" i="1"/>
  <c r="I18" i="1"/>
  <c r="F44" i="1"/>
  <c r="G44" i="1"/>
  <c r="G25" i="1" s="1"/>
  <c r="A25" i="1" s="1"/>
  <c r="G26" i="1" s="1"/>
  <c r="H41" i="1"/>
  <c r="I41" i="1" s="1"/>
  <c r="H40" i="1"/>
  <c r="I17" i="1" l="1"/>
  <c r="I71" i="1"/>
  <c r="J69" i="1" s="1"/>
  <c r="I16" i="1"/>
  <c r="I21" i="1" s="1"/>
  <c r="G28" i="1"/>
  <c r="A26" i="1"/>
  <c r="G23" i="1"/>
  <c r="M184" i="13"/>
  <c r="M141" i="13"/>
  <c r="M77" i="13"/>
  <c r="M17" i="13"/>
  <c r="M227" i="13"/>
  <c r="M66" i="13"/>
  <c r="M96" i="13"/>
  <c r="G66" i="13"/>
  <c r="G53" i="13"/>
  <c r="G41" i="13"/>
  <c r="G26" i="13"/>
  <c r="G8" i="13"/>
  <c r="G141" i="13"/>
  <c r="G96" i="13"/>
  <c r="G227" i="13"/>
  <c r="G184" i="13"/>
  <c r="G77" i="13"/>
  <c r="M155" i="12"/>
  <c r="M62" i="12"/>
  <c r="M23" i="12"/>
  <c r="M55" i="12"/>
  <c r="M128" i="12"/>
  <c r="G128" i="12"/>
  <c r="G62" i="12"/>
  <c r="G55" i="12"/>
  <c r="M18" i="12"/>
  <c r="M17" i="12" s="1"/>
  <c r="G153" i="12"/>
  <c r="G46" i="12"/>
  <c r="G19" i="12"/>
  <c r="AE188" i="12"/>
  <c r="H44" i="1"/>
  <c r="J43" i="1"/>
  <c r="J41" i="1"/>
  <c r="J42" i="1"/>
  <c r="J39" i="1"/>
  <c r="J44" i="1" s="1"/>
  <c r="J28" i="1"/>
  <c r="J26" i="1"/>
  <c r="G38" i="1"/>
  <c r="F38" i="1"/>
  <c r="J23" i="1"/>
  <c r="J24" i="1"/>
  <c r="J25" i="1"/>
  <c r="J27" i="1"/>
  <c r="E24" i="1"/>
  <c r="E26" i="1"/>
  <c r="J53" i="1" l="1"/>
  <c r="J59" i="1"/>
  <c r="J54" i="1"/>
  <c r="J52" i="1"/>
  <c r="J51" i="1"/>
  <c r="J61" i="1"/>
  <c r="J64" i="1"/>
  <c r="J57" i="1"/>
  <c r="J70" i="1"/>
  <c r="J56" i="1"/>
  <c r="J66" i="1"/>
  <c r="J62" i="1"/>
  <c r="J65" i="1"/>
  <c r="J63" i="1"/>
  <c r="J55" i="1"/>
  <c r="J58" i="1"/>
  <c r="J60" i="1"/>
  <c r="J68" i="1"/>
  <c r="J67" i="1"/>
  <c r="A23" i="1"/>
  <c r="J71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A752E645-B63F-4904-B2CA-98F37E41FD7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A5DA32-C00F-44C7-B81B-D84C8DB4FDB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877CD66F-D0B4-4E62-818A-A890C490E23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E063542-79D0-4D2A-A313-22F8A0F7697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<sst xmlns="http://schemas.openxmlformats.org/spreadsheetml/2006/main" count="1750" uniqueCount="439">
  <si>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</si>
  <si>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</si>
  <si>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</si>
  <si>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</si>
  <si>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</si>
  <si>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</si>
  <si>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</si>
  <si>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</si>
  <si>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</si>
  <si>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</si>
  <si>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</si>
  <si>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</si>
  <si>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</si>
  <si>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</si>
  <si>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</si>
  <si>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</si>
  <si>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</si>
  <si>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</si>
  <si>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</si>
  <si>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</si>
  <si>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</si>
  <si>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</si>
  <si>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</si>
  <si>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</si>
  <si>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</si>
  <si>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</si>
  <si>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</si>
  <si>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</si>
  <si>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</si>
  <si>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</si>
  <si>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</si>
  <si>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</si>
  <si>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</si>
  <si>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</si>
  <si>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</si>
  <si>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</si>
  <si>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</si>
  <si>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</si>
  <si>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</si>
  <si>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</si>
  <si>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</si>
  <si>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</si>
  <si>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</si>
  <si>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2568</t>
  </si>
  <si>
    <t>Dům s pečovatelskou službou - změna účelu užívání části stavby</t>
  </si>
  <si>
    <t>Novoměstské sociální služby</t>
  </si>
  <si>
    <t>Žďárská 68</t>
  </si>
  <si>
    <t>Nové Město na Moravě</t>
  </si>
  <si>
    <t>59231</t>
  </si>
  <si>
    <t>48899097</t>
  </si>
  <si>
    <t>Stavba</t>
  </si>
  <si>
    <t>Stavební objekt</t>
  </si>
  <si>
    <t>001</t>
  </si>
  <si>
    <t>Dům s pečovatelskou službou, NMnM</t>
  </si>
  <si>
    <t>001.1</t>
  </si>
  <si>
    <t>Místnost č.152</t>
  </si>
  <si>
    <t>001.2</t>
  </si>
  <si>
    <t>Místnost č.153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</si>
  <si>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</si>
  <si>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</si>
  <si>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</si>
  <si>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</si>
  <si>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</si>
  <si>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</si>
  <si>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</si>
  <si>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Upravy povrchů vnitřní</t>
  </si>
  <si>
    <t>63</t>
  </si>
  <si>
    <t>Podlahy a podlahové konstrukce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</si>
  <si>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</si>
  <si>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</si>
  <si>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</si>
  <si>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</si>
  <si>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</si>
  <si>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</si>
  <si>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</si>
  <si>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</si>
  <si>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</si>
  <si>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</si>
  <si>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</si>
  <si>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</si>
  <si>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720</t>
  </si>
  <si>
    <t>Zdravotechnická instalace</t>
  </si>
  <si>
    <t>721</t>
  </si>
  <si>
    <t>Vnitřní kanalizace</t>
  </si>
  <si>
    <t>725</t>
  </si>
  <si>
    <t>Zařizovací předměty</t>
  </si>
  <si>
    <t>726</t>
  </si>
  <si>
    <t>Předstěnové systémy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</si>
  <si>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</si>
  <si>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</si>
  <si>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</si>
  <si>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</si>
  <si>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</si>
  <si>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</si>
  <si>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</si>
  <si>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</si>
  <si>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786</t>
  </si>
  <si>
    <t>Čalounické úpravy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</si>
  <si>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</si>
  <si>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</si>
  <si>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</si>
  <si>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</si>
  <si>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</si>
  <si>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</si>
  <si>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</si>
  <si>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</si>
  <si>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</si>
  <si>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</si>
  <si>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</si>
  <si>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</si>
  <si>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</si>
  <si>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</si>
  <si>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</si>
  <si>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</si>
  <si>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</si>
  <si>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</si>
  <si>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</si>
  <si>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</si>
  <si>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</si>
  <si>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</si>
  <si>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</si>
  <si>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</si>
  <si>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</si>
  <si>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</si>
  <si>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</si>
  <si>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</si>
  <si>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</si>
  <si>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</si>
  <si>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</si>
  <si>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</si>
  <si>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</si>
  <si>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</si>
  <si>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</si>
  <si>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612425931RT2</t>
  </si>
  <si>
    <t>Omítka vápenná vnitřního ostění omítkou štukovou</t>
  </si>
  <si>
    <t>m2</t>
  </si>
  <si>
    <t>801-4</t>
  </si>
  <si>
    <t>RTS 20/ I</t>
  </si>
  <si>
    <t>Práce</t>
  </si>
  <si>
    <t>POL1_1</t>
  </si>
  <si>
    <t>okenního nebo dveřního, z pomocného pracovního lešení o výšce podlahy do 1900 mm a pro zatížení do 1,5 kPa,</t>
  </si>
  <si>
    <t>SPI</t>
  </si>
  <si>
    <t xml:space="preserve">ostění kolem zvětšeného otvoru  : </t>
  </si>
  <si>
    <t>VV</t>
  </si>
  <si>
    <t>(2*2,00+1,00)*0,35</t>
  </si>
  <si>
    <t>613473115R00</t>
  </si>
  <si>
    <t>Omítky vnitřní pilířů a sloupů ze suchých směsí příplatky za zabudované rohovníky</t>
  </si>
  <si>
    <t>m</t>
  </si>
  <si>
    <t>801-1</t>
  </si>
  <si>
    <t>s plochami rovnými, omítka vápenocementová, strojně nebo ručně nanášená, kompletní souvrství</t>
  </si>
  <si>
    <t>4*2,00+2*1,00</t>
  </si>
  <si>
    <t>900-001</t>
  </si>
  <si>
    <t>D+M vybourání podlahy + betonáž podlahy, pro nový odpad mobilní mycí vany</t>
  </si>
  <si>
    <t>kus</t>
  </si>
  <si>
    <t>Vlastní</t>
  </si>
  <si>
    <t>Indiv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</si>
  <si>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</si>
  <si>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</si>
  <si>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</si>
  <si>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</si>
  <si>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</si>
  <si>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965081713RT1</t>
  </si>
  <si>
    <t>Bourání podlah z keramických dlaždic, tloušťky do 10 mm, plochy přes 1 m2</t>
  </si>
  <si>
    <t>801-3</t>
  </si>
  <si>
    <t>bez podkladního lože, s jakoukoliv výplní spár</t>
  </si>
  <si>
    <t xml:space="preserve">odstranění stávající keramické dlažby : </t>
  </si>
  <si>
    <t>20,20</t>
  </si>
  <si>
    <t>965081702R00</t>
  </si>
  <si>
    <t>Bourání podlah Soklíků z dlažeb keramických tloušťky do 10 mm, výšky do 100 mm</t>
  </si>
  <si>
    <t xml:space="preserve">odstranění keramického soklíku : </t>
  </si>
  <si>
    <t>2*3,90+2*5,10</t>
  </si>
  <si>
    <t>-0,90-1,00-1,00-1,90-2,00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</si>
  <si>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</si>
  <si>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</si>
  <si>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</si>
  <si>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</si>
  <si>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</si>
  <si>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 xml:space="preserve">vybourání stávajících zárubní : </t>
  </si>
  <si>
    <t>0,90*1,97</t>
  </si>
  <si>
    <t>970231150R00</t>
  </si>
  <si>
    <t>Řezání cihelného zdiva hloubka řezu 150 mm</t>
  </si>
  <si>
    <t xml:space="preserve">rozšíření otvoru dveří na šířku 1000 mm : </t>
  </si>
  <si>
    <t>2,00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</si>
  <si>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</si>
  <si>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</si>
  <si>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</si>
  <si>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odsekání stávajícího keramického obkladu : </t>
  </si>
  <si>
    <t>(2,00+1,90)*2,00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</si>
  <si>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</si>
  <si>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</si>
  <si>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</si>
  <si>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</si>
  <si>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</si>
  <si>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</si>
  <si>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</si>
  <si>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1,2,4,5,9, : </t>
  </si>
  <si>
    <t>Součet: : 0,09092</t>
  </si>
  <si>
    <t>720-001</t>
  </si>
  <si>
    <t>D+M nový odpad - napojení mobilní mycí vany</t>
  </si>
  <si>
    <t>720-002</t>
  </si>
  <si>
    <t>D+M úprava rozvodů zdravotechniky pro, umyvadla</t>
  </si>
  <si>
    <t>725210821R00</t>
  </si>
  <si>
    <t>Demontáž umyvadel umyvadel bez výtokových armatur</t>
  </si>
  <si>
    <t>soubor</t>
  </si>
  <si>
    <t>800-721</t>
  </si>
  <si>
    <t>POL1_7</t>
  </si>
  <si>
    <t>725017130R00</t>
  </si>
  <si>
    <t>Umyvadlo na šrouby, bílé, šířka 500 mm, hloubka 410 mm</t>
  </si>
  <si>
    <t>725820802R00</t>
  </si>
  <si>
    <t>Demontáž baterií stojánkových do 1otvoru</t>
  </si>
  <si>
    <t>725-001</t>
  </si>
  <si>
    <t>D+M baterie umyvadlová se zásobníkem, přepínání sprcha nebo desinfekce</t>
  </si>
  <si>
    <t>998725201R00</t>
  </si>
  <si>
    <t>Přesun hmot pro zařizovací předměty v objektech výšky do 6 m</t>
  </si>
  <si>
    <t>vodorovně do 50 m</t>
  </si>
  <si>
    <t>771475014RT1</t>
  </si>
  <si>
    <t>Montáž soklíků z dlaždic keramických výšky 100 mm, soklíků vodorovných, kladených do flexibilního tmele</t>
  </si>
  <si>
    <t>800-771</t>
  </si>
  <si>
    <t xml:space="preserve">nový keramický soklík : </t>
  </si>
  <si>
    <t>3,30+3,90+5,10</t>
  </si>
  <si>
    <t>-0,90</t>
  </si>
  <si>
    <t>771479001R00</t>
  </si>
  <si>
    <t>Montáž soklíků z dlaždic keramických Řezání dlaždic pro soklíky</t>
  </si>
  <si>
    <t>771575109RT6</t>
  </si>
  <si>
    <t>Montáž podlah z dlaždic keramických 300 x 300 mm, režných nebo glazovaných, hladkých, kladených do flexibilního tmele</t>
  </si>
  <si>
    <t xml:space="preserve">nová keramická dlažba : </t>
  </si>
  <si>
    <t>771578011R00</t>
  </si>
  <si>
    <t>Zvláštní úpravy spár spára podlaha-stěna silikonem</t>
  </si>
  <si>
    <t>771100010RAB</t>
  </si>
  <si>
    <t>Vyrovnání podkladů pod dlažby stěrkovými hmotami tl. 6 mm, použití v interiéru, s penetrací</t>
  </si>
  <si>
    <t>AP-PSV</t>
  </si>
  <si>
    <t>Agregovaná položka</t>
  </si>
  <si>
    <t>POL2_7</t>
  </si>
  <si>
    <t xml:space="preserve">vyrovnání podlahy pod dlažbu : </t>
  </si>
  <si>
    <t>597642030R</t>
  </si>
  <si>
    <t>dlažba keramická š = 300 mm; l = 300 mm; h = 9,0 mm; povrch matný; pro interiér i exteriér</t>
  </si>
  <si>
    <t>SPCM</t>
  </si>
  <si>
    <t>Specifikace</t>
  </si>
  <si>
    <t>POL3_7</t>
  </si>
  <si>
    <t>Začátek provozního součtu</t>
  </si>
  <si>
    <t xml:space="preserve">  20,20</t>
  </si>
  <si>
    <t>Konec provozního součtu</t>
  </si>
  <si>
    <t>20,20*1,10</t>
  </si>
  <si>
    <t xml:space="preserve">  3,30+3,90+5,10</t>
  </si>
  <si>
    <t xml:space="preserve">  -0,90</t>
  </si>
  <si>
    <t>11,40*0,10*1,10</t>
  </si>
  <si>
    <t>998771201R00</t>
  </si>
  <si>
    <t>Přesun hmot pro podlahy z dlaždic v objektech výšky do 6 m</t>
  </si>
  <si>
    <t>50 m vodorovně</t>
  </si>
  <si>
    <t>781101111R00</t>
  </si>
  <si>
    <t>Příprava podkladu před provedením obkladu vyrovnání podkladu maltou ze SMS tl. do 7 mm</t>
  </si>
  <si>
    <t xml:space="preserve">pod nový keramický obklad : </t>
  </si>
  <si>
    <t>(2,90+1,90)*2,00</t>
  </si>
  <si>
    <t>781415016RT2</t>
  </si>
  <si>
    <t>Montáž obkladů vnitřních z obkládaček pórovinových montáž obkladů vnitřních  z obkladaček pórovinových do tmele  , nad 200 x 250 mm , lepených do flexibilního tmele</t>
  </si>
  <si>
    <t xml:space="preserve">nový keramický obklad : 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</si>
  <si>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</si>
  <si>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</si>
  <si>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</si>
  <si>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</si>
  <si>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781491001RT1</t>
  </si>
  <si>
    <t>Lišty k obkladům bez dodávky materiálu</t>
  </si>
  <si>
    <t>2,90+1,90+3*2,00</t>
  </si>
  <si>
    <t>23521593R</t>
  </si>
  <si>
    <t>vyrovnávací stěrka rychle tvrdnoucí; cementová; pro podlahy; samonivelační; pro interiér; zátěž střední, vyšší; tl. vrstvy 3,0 až 15,0 mm; pod dlažby, pod PVC; barva šedá</t>
  </si>
  <si>
    <t>kg</t>
  </si>
  <si>
    <t xml:space="preserve">  (2,90+1,90)*2,00</t>
  </si>
  <si>
    <t>9,60*10,40*1,10</t>
  </si>
  <si>
    <t>59760104.AR</t>
  </si>
  <si>
    <t>profil plastový na obklad vnější roh 90°; rozměr 10,0 mm; l = 2 500 mm</t>
  </si>
  <si>
    <t>RTS 14/ I</t>
  </si>
  <si>
    <t xml:space="preserve">  2,90+1,90+3*2,00</t>
  </si>
  <si>
    <t>10,80*1,10</t>
  </si>
  <si>
    <t>597813660R</t>
  </si>
  <si>
    <t>obklad keramický š = 198 mm; l = 248 mm; h = 6,8 mm; pro interiér; barva bílá; mat</t>
  </si>
  <si>
    <t>9,60*1,10</t>
  </si>
  <si>
    <t>998781201R00</t>
  </si>
  <si>
    <t>Přesun hmot pro obklady keramické v objektech výšky do 6 m</t>
  </si>
  <si>
    <t>784402801R00</t>
  </si>
  <si>
    <t>Odstranění maleb oškrabáním, v místnostech do 3,8 m</t>
  </si>
  <si>
    <t>800-784</t>
  </si>
  <si>
    <t xml:space="preserve">strop : </t>
  </si>
  <si>
    <t>3,90*5,10</t>
  </si>
  <si>
    <t xml:space="preserve">stěny : </t>
  </si>
  <si>
    <t>(2*3,90+2*5,10)*2,65</t>
  </si>
  <si>
    <t>-(3,90+1,90)*2,00</t>
  </si>
  <si>
    <t>784161401R00</t>
  </si>
  <si>
    <t>Příprava povrchu Penetrace (napouštění) podkladu disperzní, jednonásobná</t>
  </si>
  <si>
    <t xml:space="preserve">výmalba : </t>
  </si>
  <si>
    <t>784165512R00</t>
  </si>
  <si>
    <t>Malby z malířských směsí otěruvzdorných,  , bělost 93 %, dvojnásobné</t>
  </si>
  <si>
    <t>784011222RT2</t>
  </si>
  <si>
    <t>Ostatní práce zakrytí podlah,  , včetně papírové lepenky</t>
  </si>
  <si>
    <t>786-001</t>
  </si>
  <si>
    <t>D+M oddělující závěs do otvoru</t>
  </si>
  <si>
    <t>210-001</t>
  </si>
  <si>
    <t>D+M úprava a doplnění elektroinstalace</t>
  </si>
  <si>
    <t>979081111R00</t>
  </si>
  <si>
    <t>Odvoz suti a vybouraných hmot na skládku do 1 km</t>
  </si>
  <si>
    <t>Přesun suti</t>
  </si>
  <si>
    <t>POL8_</t>
  </si>
  <si>
    <t xml:space="preserve">Demontážní hmotnosti z položek s pořadovými čísly: : </t>
  </si>
  <si>
    <t xml:space="preserve">6,7,9,10,11,15,17, : </t>
  </si>
  <si>
    <t>Součet: : 1,09487</t>
  </si>
  <si>
    <t>979081121R00</t>
  </si>
  <si>
    <t>Odvoz suti a vybouraných hmot na skládku příplatek za každý další 1 km</t>
  </si>
  <si>
    <t>Součet: : 31,75117</t>
  </si>
  <si>
    <t>979990001R00</t>
  </si>
  <si>
    <t>Poplatek za skládku stavební suti, skupina 17 09 04 z Katalogu odpadů</t>
  </si>
  <si>
    <t>Součet: : 0,54743</t>
  </si>
  <si>
    <t>979990111R00</t>
  </si>
  <si>
    <t>Poplatek za skládku stavební keramika, skupina 17 01 03 z Katalogu odpadů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</si>
  <si>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</si>
  <si>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</si>
  <si>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</si>
  <si>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</si>
  <si>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979087391R00</t>
  </si>
  <si>
    <t xml:space="preserve">Vodorovné přemístění suti nošením k místu nakládky příplatek za každých dalších i započatých 10 m vzdálenosti suti,  </t>
  </si>
  <si>
    <t>Součet: : 9,85381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</si>
  <si>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</si>
  <si>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</si>
  <si>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</si>
  <si>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SUM</t>
  </si>
  <si>
    <t>END</t>
  </si>
  <si>
    <t>340239212RT2</t>
  </si>
  <si>
    <t>Zazdívka otvorů o ploše přes 1 m2 do 4 m2 v příčkách nebo stěnách cihlami  pálenými  tloušťky nad 100 mm</t>
  </si>
  <si>
    <t>včetně pomocného pracovního lešení</t>
  </si>
  <si>
    <t xml:space="preserve">zazdívka otvoru po vybouraných zárubních : </t>
  </si>
  <si>
    <t>1,00*2,10</t>
  </si>
  <si>
    <t>346275115R00</t>
  </si>
  <si>
    <t>Přizdívky a obezdívky z desek pórobetonových tloušťky 150 mm</t>
  </si>
  <si>
    <t>s pomocným lešením o výšce podlahy do 1900 mm a pro zatížení do 1,5 kPa.</t>
  </si>
  <si>
    <t xml:space="preserve">obezdívka závěsného WC : </t>
  </si>
  <si>
    <t>1,00*1,50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</si>
  <si>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</si>
  <si>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</si>
  <si>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</si>
  <si>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 xml:space="preserve">omítka na zazdívce po vybouraných zárubních : </t>
  </si>
  <si>
    <t>612473182R00</t>
  </si>
  <si>
    <t>Omítky vnitřní zdiva ze suchých směsí štukové, strojně</t>
  </si>
  <si>
    <t>631313611R00</t>
  </si>
  <si>
    <t xml:space="preserve">Mazanina z betonu prostého tl. přes 80 do 120 mm třídy C 16/20 ,  </t>
  </si>
  <si>
    <t>m3</t>
  </si>
  <si>
    <t>(z kameniva) hlazená dřevěným hladítkem</t>
  </si>
  <si>
    <t xml:space="preserve">nová vrchní betonová mazanina : </t>
  </si>
  <si>
    <t>6,48*0,10</t>
  </si>
  <si>
    <t>631312141R00</t>
  </si>
  <si>
    <t>Doplnění mazanin betonem prostým rýh v dosavadních mazaninách</t>
  </si>
  <si>
    <t>prostým betonem (s dodáním hmot) bez potěru,</t>
  </si>
  <si>
    <t xml:space="preserve">výplň rýhy po napojení nové kanalizace : </t>
  </si>
  <si>
    <t>4,50*0,25*0,30</t>
  </si>
  <si>
    <t>631319153R00</t>
  </si>
  <si>
    <t>Příplatek za přehlazení povrchu tloušťka mazaniny od 80 mm do 120 mm</t>
  </si>
  <si>
    <t>betonové mazaniny min. B 10 ocelovým hladítkem</t>
  </si>
  <si>
    <t>965042121RT2</t>
  </si>
  <si>
    <t>Bourání podkladů pod dlažby nebo litých celistvých dlažeb a mazanin  betonových nebo z litého asfaltu, tloušťky do 100 mm, plochy do 1 m2</t>
  </si>
  <si>
    <t xml:space="preserve">odbourání části podkladní vrstvy : </t>
  </si>
  <si>
    <t>4,00*0,50*0,10</t>
  </si>
  <si>
    <t>974042587R00</t>
  </si>
  <si>
    <t>Vysekání rýh v podlaze betonové do hloubky 250 mm, šířky do 300 mm</t>
  </si>
  <si>
    <t>nebo dlažbě s betonovým podkladem</t>
  </si>
  <si>
    <t xml:space="preserve">vybourání rýhy pro napojení nové kanalizace : </t>
  </si>
  <si>
    <t>4,50</t>
  </si>
  <si>
    <t>POL1_</t>
  </si>
  <si>
    <t xml:space="preserve">1,2,3,4,5,6,8,9,12, : </t>
  </si>
  <si>
    <t>Součet: : 3,35888</t>
  </si>
  <si>
    <t>D+M úprava rozvodů zdravotechniky pro, umyvadlo a sprchový kout</t>
  </si>
  <si>
    <t>721211502R00</t>
  </si>
  <si>
    <t>Vpusti podlahové průměr 110 mm, s nastavitelnou výškou vtoku, s ochranným roštem, s jedním zaslepením, výška norné stěny 70 mm, včetně dodávky materiálu</t>
  </si>
  <si>
    <t>včetně betonového lože</t>
  </si>
  <si>
    <t xml:space="preserve">nová vpusť ve sprchovém koutě : </t>
  </si>
  <si>
    <t>1,00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</si>
  <si>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</si>
  <si>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</si>
  <si>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</si>
  <si>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 xml:space="preserve">Ceny z položek s pořadovými čísly: : </t>
  </si>
  <si>
    <t xml:space="preserve">16,17, : </t>
  </si>
  <si>
    <t>Součet: : 53,55000</t>
  </si>
  <si>
    <t>721-001</t>
  </si>
  <si>
    <t>D+M potrubí pro napojení nové kanalizace</t>
  </si>
  <si>
    <t>725014141R00</t>
  </si>
  <si>
    <t>Klozetové mísy závěsné pro ZTP, bilé, hluboké splachování, zadní, včetně sedátka, šířka 360 mm, hloubka 700 mm, výška 480 mm</t>
  </si>
  <si>
    <t>725017153R00</t>
  </si>
  <si>
    <t>Umyvadlo invalidní, bílé, šířka 640 mm, hloubka 550 mm</t>
  </si>
  <si>
    <t>725291141R00</t>
  </si>
  <si>
    <t>Invalidní program madlo dvojité pevné, rozměr 600 mm, nerez</t>
  </si>
  <si>
    <t>725291142R00</t>
  </si>
  <si>
    <t>Invalidní program madlo dvojité pevné, rozměr 813 mm, nerez</t>
  </si>
  <si>
    <t>725291146R00</t>
  </si>
  <si>
    <t>Invalidní program madlo dvojité sklopné, rozměr 813 mm, nerez</t>
  </si>
  <si>
    <t>725291175R00</t>
  </si>
  <si>
    <t>Invalidní program sedátko sklopné s opěrnou nohou,  , nerez</t>
  </si>
  <si>
    <t xml:space="preserve">19,20,21,22,23,24,25,26,27, : </t>
  </si>
  <si>
    <t>Součet: : 407,06000</t>
  </si>
  <si>
    <t>D+M zrcadlo pro hendicapované osoby</t>
  </si>
  <si>
    <t>725-002</t>
  </si>
  <si>
    <t>D+M sprchová baterie vč.příslušenství</t>
  </si>
  <si>
    <t>725-003</t>
  </si>
  <si>
    <t>D+M baterie umyvadlová pro ZTP</t>
  </si>
  <si>
    <t>726211122R00</t>
  </si>
  <si>
    <t>Klozet montážní prvek pro zavěšené WC s nádržkou, pro instalaci s mokrými procesy do masivních zděných konstrukcí nebo pro předstěnovou instalaci s předezděním, včetně soupravy na tlumení hluku a připojením externího odsávání zápachu, bez ovladacího tlačitka, ovládání zepředu, stavební výška 108 cm, včetně dodávky materiálu</t>
  </si>
  <si>
    <t>998726221R00</t>
  </si>
  <si>
    <t>Přesun hmot pro předstěnové systémy v objektech výšky do 6 m</t>
  </si>
  <si>
    <t xml:space="preserve">M153 : </t>
  </si>
  <si>
    <t>6,48</t>
  </si>
  <si>
    <t xml:space="preserve">M151 : </t>
  </si>
  <si>
    <t>2*2,35+2*2,70</t>
  </si>
  <si>
    <t>771579792R00</t>
  </si>
  <si>
    <t>Příplatky k položkám montáže podlah keramických příplatek za podlahy keramické v omezeném prostoru</t>
  </si>
  <si>
    <t>771-001</t>
  </si>
  <si>
    <t>Příplatek za kladení dlažby ve sprchém koutu, sklon + kolem vpusti</t>
  </si>
  <si>
    <t xml:space="preserve">  M153 : </t>
  </si>
  <si>
    <t xml:space="preserve">  6,48</t>
  </si>
  <si>
    <t xml:space="preserve">  M151 : </t>
  </si>
  <si>
    <t xml:space="preserve">  1,00</t>
  </si>
  <si>
    <t>7,48*1,10</t>
  </si>
  <si>
    <t>776401800RT1</t>
  </si>
  <si>
    <t>Demontáž soklíků nebo lišt pryžových nebo PVC odstranění a uložení na hromady</t>
  </si>
  <si>
    <t>800-775</t>
  </si>
  <si>
    <t xml:space="preserve">demontáž stávajícího PVC na podlaze : </t>
  </si>
  <si>
    <t>2*2,35+2*2,70-0,90-0,90</t>
  </si>
  <si>
    <t>776511820RT3</t>
  </si>
  <si>
    <t>Odstranění povlakových podlah z nášlapné plochy lepených, s podložkou, z ploch do 10 m2</t>
  </si>
  <si>
    <t>998776201R00</t>
  </si>
  <si>
    <t>Přesun hmot pro podlahy povlakové v objektech výšky do 6 m</t>
  </si>
  <si>
    <t>(2*2,35+2*2,70)*2,00</t>
  </si>
  <si>
    <t>-1,00*2,00</t>
  </si>
  <si>
    <t>2*2,00</t>
  </si>
  <si>
    <t xml:space="preserve">  (2*2,35+2*2,70)*2,00</t>
  </si>
  <si>
    <t xml:space="preserve">  -1,00*2,00</t>
  </si>
  <si>
    <t>18,20*10,40*1,10</t>
  </si>
  <si>
    <t xml:space="preserve">  2*2,35+2*2,70</t>
  </si>
  <si>
    <t xml:space="preserve">  2*2,00</t>
  </si>
  <si>
    <t>14,10*1,10</t>
  </si>
  <si>
    <t>18,20*1,10</t>
  </si>
  <si>
    <t>(2*2,35+2*2,70)*0,65</t>
  </si>
  <si>
    <t>3,38</t>
  </si>
  <si>
    <t>(2*1,50+2*2,70)*2,65</t>
  </si>
  <si>
    <t>D+M úprava a doplnění elektroinstalace, vč.signalizace pro postižené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</si>
</sst>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y1vmu9biTqtPcrSeoCZbqp8TaqSi/aViv4hmk+iYfZiIKf4ktDKbqNWhyBYQSpPQ6w51Hz45TKNyUvAVKg+Ikg==" saltValue="BQKIfj95N9RMwIRzyvH7E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SUMIF(F51:F70,A16,I51:I70)+SUMIF(F51:F70,"PSU",I51:I70)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SUMIF(F51:F70,A17,I51:I70)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SUMIF(F51:F70,A18,I51:I70)</f>
        <v>0</v>
      </c>
      <c r="J18" s="85"/>
    </row>
    <row r="19" spans="1:10" ht="23.25" customHeight="1" x14ac:dyDescent="0.2">
      <c r="A19" s="196" t="s">
        <v>103</v>
      </c>
      <c r="B19" s="38" t="s">
        <v>27</v>
      </c>
      <c r="C19" s="62"/>
      <c r="D19" s="63"/>
      <c r="E19" s="83"/>
      <c r="F19" s="84"/>
      <c r="G19" s="83"/>
      <c r="H19" s="84"/>
      <c r="I19" s="83">
        <f>SUMIF(F51:F70,A19,I51:I70)</f>
        <v>0</v>
      </c>
      <c r="J19" s="85"/>
    </row>
    <row r="20" spans="1:10" ht="23.25" customHeight="1" x14ac:dyDescent="0.2">
      <c r="A20" s="196" t="s">
        <v>104</v>
      </c>
      <c r="B20" s="38" t="s">
        <v>28</v>
      </c>
      <c r="C20" s="62"/>
      <c r="D20" s="63"/>
      <c r="E20" s="83"/>
      <c r="F20" s="84"/>
      <c r="G20" s="83"/>
      <c r="H20" s="84"/>
      <c r="I20" s="83">
        <f>SUMIF(F51:F70,A20,I51:I70)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50</v>
      </c>
      <c r="C39" s="148"/>
      <c r="D39" s="148"/>
      <c r="E39" s="148"/>
      <c r="F39" s="149">
        <f>'001 001.1 Pol'!AE188+'001 001.2 Pol'!AE239</f>
        <v>0</v>
      </c>
      <c r="G39" s="150">
        <f>'001 001.1 Pol'!AF188+'001 001.2 Pol'!AF239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7">
        <v>2</v>
      </c>
      <c r="B40" s="153"/>
      <c r="C40" s="154" t="s">
        <v>51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customHeight="1" x14ac:dyDescent="0.2">
      <c r="A41" s="137">
        <v>2</v>
      </c>
      <c r="B41" s="153" t="s">
        <v>52</v>
      </c>
      <c r="C41" s="154" t="s">
        <v>53</v>
      </c>
      <c r="D41" s="154"/>
      <c r="E41" s="154"/>
      <c r="F41" s="155">
        <f>'001 001.1 Pol'!AE188+'001 001.2 Pol'!AE239</f>
        <v>0</v>
      </c>
      <c r="G41" s="156">
        <f>'001 001.1 Pol'!AF188+'001 001.2 Pol'!AF239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7">
        <v>3</v>
      </c>
      <c r="B42" s="158" t="s">
        <v>54</v>
      </c>
      <c r="C42" s="148" t="s">
        <v>55</v>
      </c>
      <c r="D42" s="148"/>
      <c r="E42" s="148"/>
      <c r="F42" s="159">
        <f>'001 001.1 Pol'!AE188</f>
        <v>0</v>
      </c>
      <c r="G42" s="151">
        <f>'001 001.1 Pol'!AF188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7">
        <v>3</v>
      </c>
      <c r="B43" s="158" t="s">
        <v>56</v>
      </c>
      <c r="C43" s="148" t="s">
        <v>57</v>
      </c>
      <c r="D43" s="148"/>
      <c r="E43" s="148"/>
      <c r="F43" s="159">
        <f>'001 001.2 Pol'!AE239</f>
        <v>0</v>
      </c>
      <c r="G43" s="151">
        <f>'001 001.2 Pol'!AF239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7"/>
      <c r="B44" s="160" t="s">
        <v>58</v>
      </c>
      <c r="C44" s="161"/>
      <c r="D44" s="161"/>
      <c r="E44" s="162"/>
      <c r="F44" s="163">
        <f>SUMIF(A39:A43,"=1",F39:F43)</f>
        <v>0</v>
      </c>
      <c r="G44" s="164">
        <f>SUMIF(A39:A43,"=1",G39:G43)</f>
        <v>0</v>
      </c>
      <c r="H44" s="164">
        <f>SUMIF(A39:A43,"=1",H39:H43)</f>
        <v>0</v>
      </c>
      <c r="I44" s="164">
        <f>SUMIF(A39:A43,"=1",I39:I43)</f>
        <v>0</v>
      </c>
      <c r="J44" s="165">
        <f>SUMIF(A39:A43,"=1",J39:J43)</f>
        <v>0</v>
      </c>
    </row>
    <row r="48" spans="1:10" ht="15.75" x14ac:dyDescent="0.25">
      <c r="B48" s="176" t="s">
        <v>60</v>
      </c>
    </row>
    <row r="50" spans="1:10" ht="25.5" customHeight="1" x14ac:dyDescent="0.2">
      <c r="A50" s="178"/>
      <c r="B50" s="181" t="s">
        <v>17</v>
      </c>
      <c r="C50" s="181" t="s">
        <v>5</v>
      </c>
      <c r="D50" s="182"/>
      <c r="E50" s="182"/>
      <c r="F50" s="183" t="s">
        <v>61</v>
      </c>
      <c r="G50" s="183"/>
      <c r="H50" s="183"/>
      <c r="I50" s="183" t="s">
        <v>29</v>
      </c>
      <c r="J50" s="183" t="s">
        <v>0</v>
      </c>
    </row>
    <row r="51" spans="1:10" ht="36.75" customHeight="1" x14ac:dyDescent="0.2">
      <c r="A51" s="179"/>
      <c r="B51" s="184" t="s">
        <v>62</v>
      </c>
      <c r="C51" s="185" t="s">
        <v>63</v>
      </c>
      <c r="D51" s="186"/>
      <c r="E51" s="186"/>
      <c r="F51" s="192" t="s">
        <v>24</v>
      </c>
      <c r="G51" s="193"/>
      <c r="H51" s="193"/>
      <c r="I51" s="193">
        <f>'001 001.2 Pol'!G8</f>
        <v>0</v>
      </c>
      <c r="J51" s="190" t="str">
        <f>IF(I71=0,"",I51/I71*100)</f>
        <v/>
      </c>
    </row>
    <row r="52" spans="1:10" ht="36.75" customHeight="1" x14ac:dyDescent="0.2">
      <c r="A52" s="179"/>
      <c r="B52" s="184" t="s">
        <v>64</v>
      </c>
      <c r="C52" s="185" t="s">
        <v>65</v>
      </c>
      <c r="D52" s="186"/>
      <c r="E52" s="186"/>
      <c r="F52" s="192" t="s">
        <v>24</v>
      </c>
      <c r="G52" s="193"/>
      <c r="H52" s="193"/>
      <c r="I52" s="193">
        <f>'001 001.1 Pol'!G8+'001 001.2 Pol'!G17</f>
        <v>0</v>
      </c>
      <c r="J52" s="190" t="str">
        <f>IF(I71=0,"",I52/I71*100)</f>
        <v/>
      </c>
    </row>
    <row r="53" spans="1:10" ht="36.75" customHeight="1" x14ac:dyDescent="0.2">
      <c r="A53" s="179"/>
      <c r="B53" s="184" t="s">
        <v>66</v>
      </c>
      <c r="C53" s="185" t="s">
        <v>67</v>
      </c>
      <c r="D53" s="186"/>
      <c r="E53" s="186"/>
      <c r="F53" s="192" t="s">
        <v>24</v>
      </c>
      <c r="G53" s="193"/>
      <c r="H53" s="193"/>
      <c r="I53" s="193">
        <f>'001 001.2 Pol'!G26</f>
        <v>0</v>
      </c>
      <c r="J53" s="190" t="str">
        <f>IF(I71=0,"",I53/I71*100)</f>
        <v/>
      </c>
    </row>
    <row r="54" spans="1:10" ht="36.75" customHeight="1" x14ac:dyDescent="0.2">
      <c r="A54" s="179"/>
      <c r="B54" s="184" t="s">
        <v>68</v>
      </c>
      <c r="C54" s="185" t="s">
        <v>69</v>
      </c>
      <c r="D54" s="186"/>
      <c r="E54" s="186"/>
      <c r="F54" s="192" t="s">
        <v>24</v>
      </c>
      <c r="G54" s="193"/>
      <c r="H54" s="193"/>
      <c r="I54" s="193">
        <f>'001 001.1 Pol'!G17</f>
        <v>0</v>
      </c>
      <c r="J54" s="190" t="str">
        <f>IF(I71=0,"",I54/I71*100)</f>
        <v/>
      </c>
    </row>
    <row r="55" spans="1:10" ht="36.75" customHeight="1" x14ac:dyDescent="0.2">
      <c r="A55" s="179"/>
      <c r="B55" s="184" t="s">
        <v>70</v>
      </c>
      <c r="C55" s="185" t="s">
        <v>71</v>
      </c>
      <c r="D55" s="186"/>
      <c r="E55" s="186"/>
      <c r="F55" s="192" t="s">
        <v>24</v>
      </c>
      <c r="G55" s="193"/>
      <c r="H55" s="193"/>
      <c r="I55" s="193">
        <f>'001 001.1 Pol'!G19+'001 001.2 Pol'!G39</f>
        <v>0</v>
      </c>
      <c r="J55" s="190" t="str">
        <f>IF(I71=0,"",I55/I71*100)</f>
        <v/>
      </c>
    </row>
    <row r="56" spans="1:10" ht="36.75" customHeight="1" x14ac:dyDescent="0.2">
      <c r="A56" s="179"/>
      <c r="B56" s="184" t="s">
        <v>72</v>
      </c>
      <c r="C56" s="185" t="s">
        <v>73</v>
      </c>
      <c r="D56" s="186"/>
      <c r="E56" s="186"/>
      <c r="F56" s="192" t="s">
        <v>24</v>
      </c>
      <c r="G56" s="193"/>
      <c r="H56" s="193"/>
      <c r="I56" s="193">
        <f>'001 001.1 Pol'!G21+'001 001.2 Pol'!G41</f>
        <v>0</v>
      </c>
      <c r="J56" s="190" t="str">
        <f>IF(I71=0,"",I56/I71*100)</f>
        <v/>
      </c>
    </row>
    <row r="57" spans="1:10" ht="36.75" customHeight="1" x14ac:dyDescent="0.2">
      <c r="A57" s="179"/>
      <c r="B57" s="184" t="s">
        <v>74</v>
      </c>
      <c r="C57" s="185" t="s">
        <v>75</v>
      </c>
      <c r="D57" s="186"/>
      <c r="E57" s="186"/>
      <c r="F57" s="192" t="s">
        <v>24</v>
      </c>
      <c r="G57" s="193"/>
      <c r="H57" s="193"/>
      <c r="I57" s="193">
        <f>'001 001.1 Pol'!G23+'001 001.2 Pol'!G43</f>
        <v>0</v>
      </c>
      <c r="J57" s="190" t="str">
        <f>IF(I71=0,"",I57/I71*100)</f>
        <v/>
      </c>
    </row>
    <row r="58" spans="1:10" ht="36.75" customHeight="1" x14ac:dyDescent="0.2">
      <c r="A58" s="179"/>
      <c r="B58" s="184" t="s">
        <v>76</v>
      </c>
      <c r="C58" s="185" t="s">
        <v>77</v>
      </c>
      <c r="D58" s="186"/>
      <c r="E58" s="186"/>
      <c r="F58" s="192" t="s">
        <v>24</v>
      </c>
      <c r="G58" s="193"/>
      <c r="H58" s="193"/>
      <c r="I58" s="193">
        <f>'001 001.1 Pol'!G38+'001 001.2 Pol'!G53</f>
        <v>0</v>
      </c>
      <c r="J58" s="190" t="str">
        <f>IF(I71=0,"",I58/I71*100)</f>
        <v/>
      </c>
    </row>
    <row r="59" spans="1:10" ht="36.75" customHeight="1" x14ac:dyDescent="0.2">
      <c r="A59" s="179"/>
      <c r="B59" s="184" t="s">
        <v>78</v>
      </c>
      <c r="C59" s="185" t="s">
        <v>79</v>
      </c>
      <c r="D59" s="186"/>
      <c r="E59" s="186"/>
      <c r="F59" s="192" t="s">
        <v>24</v>
      </c>
      <c r="G59" s="193"/>
      <c r="H59" s="193"/>
      <c r="I59" s="193">
        <f>'001 001.1 Pol'!G46+'001 001.2 Pol'!G58</f>
        <v>0</v>
      </c>
      <c r="J59" s="190" t="str">
        <f>IF(I71=0,"",I59/I71*100)</f>
        <v/>
      </c>
    </row>
    <row r="60" spans="1:10" ht="36.75" customHeight="1" x14ac:dyDescent="0.2">
      <c r="A60" s="179"/>
      <c r="B60" s="184" t="s">
        <v>80</v>
      </c>
      <c r="C60" s="185" t="s">
        <v>81</v>
      </c>
      <c r="D60" s="186"/>
      <c r="E60" s="186"/>
      <c r="F60" s="192" t="s">
        <v>25</v>
      </c>
      <c r="G60" s="193"/>
      <c r="H60" s="193"/>
      <c r="I60" s="193">
        <f>'001 001.1 Pol'!G52+'001 001.2 Pol'!G64</f>
        <v>0</v>
      </c>
      <c r="J60" s="190" t="str">
        <f>IF(I71=0,"",I60/I71*100)</f>
        <v/>
      </c>
    </row>
    <row r="61" spans="1:10" ht="36.75" customHeight="1" x14ac:dyDescent="0.2">
      <c r="A61" s="179"/>
      <c r="B61" s="184" t="s">
        <v>82</v>
      </c>
      <c r="C61" s="185" t="s">
        <v>83</v>
      </c>
      <c r="D61" s="186"/>
      <c r="E61" s="186"/>
      <c r="F61" s="192" t="s">
        <v>25</v>
      </c>
      <c r="G61" s="193"/>
      <c r="H61" s="193"/>
      <c r="I61" s="193">
        <f>'001 001.2 Pol'!G66</f>
        <v>0</v>
      </c>
      <c r="J61" s="190" t="str">
        <f>IF(I71=0,"",I61/I71*100)</f>
        <v/>
      </c>
    </row>
    <row r="62" spans="1:10" ht="36.75" customHeight="1" x14ac:dyDescent="0.2">
      <c r="A62" s="179"/>
      <c r="B62" s="184" t="s">
        <v>84</v>
      </c>
      <c r="C62" s="185" t="s">
        <v>85</v>
      </c>
      <c r="D62" s="186"/>
      <c r="E62" s="186"/>
      <c r="F62" s="192" t="s">
        <v>25</v>
      </c>
      <c r="G62" s="193"/>
      <c r="H62" s="193"/>
      <c r="I62" s="193">
        <f>'001 001.1 Pol'!G55+'001 001.2 Pol'!G77</f>
        <v>0</v>
      </c>
      <c r="J62" s="190" t="str">
        <f>IF(I71=0,"",I62/I71*100)</f>
        <v/>
      </c>
    </row>
    <row r="63" spans="1:10" ht="36.75" customHeight="1" x14ac:dyDescent="0.2">
      <c r="A63" s="179"/>
      <c r="B63" s="184" t="s">
        <v>86</v>
      </c>
      <c r="C63" s="185" t="s">
        <v>87</v>
      </c>
      <c r="D63" s="186"/>
      <c r="E63" s="186"/>
      <c r="F63" s="192" t="s">
        <v>25</v>
      </c>
      <c r="G63" s="193"/>
      <c r="H63" s="193"/>
      <c r="I63" s="193">
        <f>'001 001.2 Pol'!G92</f>
        <v>0</v>
      </c>
      <c r="J63" s="190" t="str">
        <f>IF(I71=0,"",I63/I71*100)</f>
        <v/>
      </c>
    </row>
    <row r="64" spans="1:10" ht="36.75" customHeight="1" x14ac:dyDescent="0.2">
      <c r="A64" s="179"/>
      <c r="B64" s="184" t="s">
        <v>88</v>
      </c>
      <c r="C64" s="185" t="s">
        <v>89</v>
      </c>
      <c r="D64" s="186"/>
      <c r="E64" s="186"/>
      <c r="F64" s="192" t="s">
        <v>25</v>
      </c>
      <c r="G64" s="193"/>
      <c r="H64" s="193"/>
      <c r="I64" s="193">
        <f>'001 001.1 Pol'!G62+'001 001.2 Pol'!G96</f>
        <v>0</v>
      </c>
      <c r="J64" s="190" t="str">
        <f>IF(I71=0,"",I64/I71*100)</f>
        <v/>
      </c>
    </row>
    <row r="65" spans="1:10" ht="36.75" customHeight="1" x14ac:dyDescent="0.2">
      <c r="A65" s="179"/>
      <c r="B65" s="184" t="s">
        <v>90</v>
      </c>
      <c r="C65" s="185" t="s">
        <v>91</v>
      </c>
      <c r="D65" s="186"/>
      <c r="E65" s="186"/>
      <c r="F65" s="192" t="s">
        <v>25</v>
      </c>
      <c r="G65" s="193"/>
      <c r="H65" s="193"/>
      <c r="I65" s="193">
        <f>'001 001.2 Pol'!G132</f>
        <v>0</v>
      </c>
      <c r="J65" s="190" t="str">
        <f>IF(I71=0,"",I65/I71*100)</f>
        <v/>
      </c>
    </row>
    <row r="66" spans="1:10" ht="36.75" customHeight="1" x14ac:dyDescent="0.2">
      <c r="A66" s="179"/>
      <c r="B66" s="184" t="s">
        <v>92</v>
      </c>
      <c r="C66" s="185" t="s">
        <v>93</v>
      </c>
      <c r="D66" s="186"/>
      <c r="E66" s="186"/>
      <c r="F66" s="192" t="s">
        <v>25</v>
      </c>
      <c r="G66" s="193"/>
      <c r="H66" s="193"/>
      <c r="I66" s="193">
        <f>'001 001.1 Pol'!G93+'001 001.2 Pol'!G141</f>
        <v>0</v>
      </c>
      <c r="J66" s="190" t="str">
        <f>IF(I71=0,"",I66/I71*100)</f>
        <v/>
      </c>
    </row>
    <row r="67" spans="1:10" ht="36.75" customHeight="1" x14ac:dyDescent="0.2">
      <c r="A67" s="179"/>
      <c r="B67" s="184" t="s">
        <v>94</v>
      </c>
      <c r="C67" s="185" t="s">
        <v>95</v>
      </c>
      <c r="D67" s="186"/>
      <c r="E67" s="186"/>
      <c r="F67" s="192" t="s">
        <v>25</v>
      </c>
      <c r="G67" s="193"/>
      <c r="H67" s="193"/>
      <c r="I67" s="193">
        <f>'001 001.1 Pol'!G128+'001 001.2 Pol'!G184</f>
        <v>0</v>
      </c>
      <c r="J67" s="190" t="str">
        <f>IF(I71=0,"",I67/I71*100)</f>
        <v/>
      </c>
    </row>
    <row r="68" spans="1:10" ht="36.75" customHeight="1" x14ac:dyDescent="0.2">
      <c r="A68" s="179"/>
      <c r="B68" s="184" t="s">
        <v>96</v>
      </c>
      <c r="C68" s="185" t="s">
        <v>97</v>
      </c>
      <c r="D68" s="186"/>
      <c r="E68" s="186"/>
      <c r="F68" s="192" t="s">
        <v>25</v>
      </c>
      <c r="G68" s="193"/>
      <c r="H68" s="193"/>
      <c r="I68" s="193">
        <f>'001 001.1 Pol'!G151</f>
        <v>0</v>
      </c>
      <c r="J68" s="190" t="str">
        <f>IF(I71=0,"",I68/I71*100)</f>
        <v/>
      </c>
    </row>
    <row r="69" spans="1:10" ht="36.75" customHeight="1" x14ac:dyDescent="0.2">
      <c r="A69" s="179"/>
      <c r="B69" s="184" t="s">
        <v>98</v>
      </c>
      <c r="C69" s="185" t="s">
        <v>99</v>
      </c>
      <c r="D69" s="186"/>
      <c r="E69" s="186"/>
      <c r="F69" s="192" t="s">
        <v>26</v>
      </c>
      <c r="G69" s="193"/>
      <c r="H69" s="193"/>
      <c r="I69" s="193">
        <f>'001 001.1 Pol'!G153+'001 001.2 Pol'!G225</f>
        <v>0</v>
      </c>
      <c r="J69" s="190" t="str">
        <f>IF(I71=0,"",I69/I71*100)</f>
        <v/>
      </c>
    </row>
    <row r="70" spans="1:10" ht="36.75" customHeight="1" x14ac:dyDescent="0.2">
      <c r="A70" s="179"/>
      <c r="B70" s="184" t="s">
        <v>100</v>
      </c>
      <c r="C70" s="185" t="s">
        <v>101</v>
      </c>
      <c r="D70" s="186"/>
      <c r="E70" s="186"/>
      <c r="F70" s="192" t="s">
        <v>102</v>
      </c>
      <c r="G70" s="193"/>
      <c r="H70" s="193"/>
      <c r="I70" s="193">
        <f>'001 001.1 Pol'!G155+'001 001.2 Pol'!G227</f>
        <v>0</v>
      </c>
      <c r="J70" s="190" t="str">
        <f>IF(I71=0,"",I70/I71*100)</f>
        <v/>
      </c>
    </row>
    <row r="71" spans="1:10" ht="25.5" customHeight="1" x14ac:dyDescent="0.2">
      <c r="A71" s="180"/>
      <c r="B71" s="187" t="s">
        <v>1</v>
      </c>
      <c r="C71" s="188"/>
      <c r="D71" s="189"/>
      <c r="E71" s="189"/>
      <c r="F71" s="194"/>
      <c r="G71" s="195"/>
      <c r="H71" s="195"/>
      <c r="I71" s="195">
        <f>SUM(I51:I70)</f>
        <v>0</v>
      </c>
      <c r="J71" s="191">
        <f>SUM(J51:J70)</f>
        <v>0</v>
      </c>
    </row>
    <row r="72" spans="1:10" x14ac:dyDescent="0.2">
      <c r="F72" s="135"/>
      <c r="G72" s="135"/>
      <c r="H72" s="135"/>
      <c r="I72" s="135"/>
      <c r="J72" s="136"/>
    </row>
    <row r="73" spans="1:10" x14ac:dyDescent="0.2">
      <c r="F73" s="135"/>
      <c r="G73" s="135"/>
      <c r="H73" s="135"/>
      <c r="I73" s="135"/>
      <c r="J73" s="136"/>
    </row>
    <row r="74" spans="1:10" x14ac:dyDescent="0.2">
      <c r="F74" s="135"/>
      <c r="G74" s="135"/>
      <c r="H74" s="135"/>
      <c r="I74" s="135"/>
      <c r="J74" s="136"/>
    </row>
  </sheetData>
  <sheetProtection algorithmName="SHA-512" hashValue="xs3rmfJvpB4tMTsdC/hnebAgTnF2TEyshcqW5izbninYtwPsQRmlssVVC0wv7Owuqw3+hyGOoSmGFT2ni2aS1w==" saltValue="F06ZLKMr6a3epu2UUsi1w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DD/reHXj/xucGvQ0rQEoJA3m774HwrgEHFvi6C4cutkm7q8BE1RmHGYC2SO96NE4m1fT9N8s49TbNBPm/97vaw==" saltValue="Xs/UDK7jtyz68A4vYZoaf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C4A7-31BF-4C2E-A73A-3D9C9EFC1CB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105</v>
      </c>
      <c r="B1" s="197"/>
      <c r="C1" s="197"/>
      <c r="D1" s="197"/>
      <c r="E1" s="197"/>
      <c r="F1" s="197"/>
      <c r="G1" s="197"/>
      <c r="AG1" t="s">
        <v>106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107</v>
      </c>
    </row>
    <row r="3" spans="1:60" ht="24.95" customHeight="1" x14ac:dyDescent="0.2">
      <c r="A3" s="198" t="s">
        <v>8</v>
      </c>
      <c r="B3" s="49" t="s">
        <v>52</v>
      </c>
      <c r="C3" s="201" t="s">
        <v>53</v>
      </c>
      <c r="D3" s="199"/>
      <c r="E3" s="199"/>
      <c r="F3" s="199"/>
      <c r="G3" s="200"/>
      <c r="AC3" s="177" t="s">
        <v>107</v>
      </c>
      <c r="AG3" t="s">
        <v>108</v>
      </c>
    </row>
    <row r="4" spans="1:60" ht="24.95" customHeight="1" x14ac:dyDescent="0.2">
      <c r="A4" s="202" t="s">
        <v>9</v>
      </c>
      <c r="B4" s="203" t="s">
        <v>54</v>
      </c>
      <c r="C4" s="204" t="s">
        <v>55</v>
      </c>
      <c r="D4" s="205"/>
      <c r="E4" s="205"/>
      <c r="F4" s="205"/>
      <c r="G4" s="206"/>
      <c r="AG4" t="s">
        <v>109</v>
      </c>
    </row>
    <row r="5" spans="1:60" x14ac:dyDescent="0.2">
      <c r="D5" s="10"/>
    </row>
    <row r="6" spans="1:60" ht="38.25" x14ac:dyDescent="0.2">
      <c r="A6" s="208" t="s">
        <v>110</v>
      </c>
      <c r="B6" s="210" t="s">
        <v>111</v>
      </c>
      <c r="C6" s="210" t="s">
        <v>112</v>
      </c>
      <c r="D6" s="209" t="s">
        <v>113</v>
      </c>
      <c r="E6" s="208" t="s">
        <v>114</v>
      </c>
      <c r="F6" s="207" t="s">
        <v>115</v>
      </c>
      <c r="G6" s="208" t="s">
        <v>29</v>
      </c>
      <c r="H6" s="211" t="s">
        <v>30</v>
      </c>
      <c r="I6" s="211" t="s">
        <v>116</v>
      </c>
      <c r="J6" s="211" t="s">
        <v>31</v>
      </c>
      <c r="K6" s="211" t="s">
        <v>117</v>
      </c>
      <c r="L6" s="211" t="s">
        <v>118</v>
      </c>
      <c r="M6" s="211" t="s">
        <v>119</v>
      </c>
      <c r="N6" s="211" t="s">
        <v>120</v>
      </c>
      <c r="O6" s="211" t="s">
        <v>121</v>
      </c>
      <c r="P6" s="211" t="s">
        <v>122</v>
      </c>
      <c r="Q6" s="211" t="s">
        <v>123</v>
      </c>
      <c r="R6" s="211" t="s">
        <v>124</v>
      </c>
      <c r="S6" s="211" t="s">
        <v>125</v>
      </c>
      <c r="T6" s="211" t="s">
        <v>126</v>
      </c>
      <c r="U6" s="211" t="s">
        <v>127</v>
      </c>
      <c r="V6" s="211" t="s">
        <v>128</v>
      </c>
      <c r="W6" s="211" t="s">
        <v>129</v>
      </c>
      <c r="X6" s="211" t="s">
        <v>130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9" t="s">
        <v>131</v>
      </c>
      <c r="B8" s="230" t="s">
        <v>64</v>
      </c>
      <c r="C8" s="254" t="s">
        <v>65</v>
      </c>
      <c r="D8" s="231"/>
      <c r="E8" s="232"/>
      <c r="F8" s="233"/>
      <c r="G8" s="233">
        <f>SUMIF(AG9:AG16,"&lt;&gt;NOR",G9:G16)</f>
        <v>0</v>
      </c>
      <c r="H8" s="233"/>
      <c r="I8" s="233">
        <f>SUM(I9:I16)</f>
        <v>0</v>
      </c>
      <c r="J8" s="233"/>
      <c r="K8" s="233">
        <f>SUM(K9:K16)</f>
        <v>0</v>
      </c>
      <c r="L8" s="233"/>
      <c r="M8" s="233">
        <f>SUM(M9:M16)</f>
        <v>0</v>
      </c>
      <c r="N8" s="233"/>
      <c r="O8" s="233">
        <f>SUM(O9:O16)</f>
        <v>0.06</v>
      </c>
      <c r="P8" s="233"/>
      <c r="Q8" s="233">
        <f>SUM(Q9:Q16)</f>
        <v>0</v>
      </c>
      <c r="R8" s="233"/>
      <c r="S8" s="233"/>
      <c r="T8" s="234"/>
      <c r="U8" s="228"/>
      <c r="V8" s="228">
        <f>SUM(V9:V16)</f>
        <v>3.2699999999999996</v>
      </c>
      <c r="W8" s="228"/>
      <c r="X8" s="228"/>
      <c r="AG8" t="s">
        <v>132</v>
      </c>
    </row>
    <row r="9" spans="1:60" outlineLevel="1" x14ac:dyDescent="0.2">
      <c r="A9" s="235">
        <v>1</v>
      </c>
      <c r="B9" s="236" t="s">
        <v>133</v>
      </c>
      <c r="C9" s="255" t="s">
        <v>134</v>
      </c>
      <c r="D9" s="237" t="s">
        <v>135</v>
      </c>
      <c r="E9" s="238">
        <v>1.75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15</v>
      </c>
      <c r="M9" s="240">
        <f>G9*(1+L9/100)</f>
        <v>0</v>
      </c>
      <c r="N9" s="240">
        <v>3.3709999999999997E-2</v>
      </c>
      <c r="O9" s="240">
        <f>ROUND(E9*N9,2)</f>
        <v>0.06</v>
      </c>
      <c r="P9" s="240">
        <v>0</v>
      </c>
      <c r="Q9" s="240">
        <f>ROUND(E9*P9,2)</f>
        <v>0</v>
      </c>
      <c r="R9" s="240" t="s">
        <v>136</v>
      </c>
      <c r="S9" s="240" t="s">
        <v>137</v>
      </c>
      <c r="T9" s="241" t="s">
        <v>137</v>
      </c>
      <c r="U9" s="222">
        <v>1.1841699999999999</v>
      </c>
      <c r="V9" s="222">
        <f>ROUND(E9*U9,2)</f>
        <v>2.0699999999999998</v>
      </c>
      <c r="W9" s="222"/>
      <c r="X9" s="222" t="s">
        <v>138</v>
      </c>
      <c r="Y9" s="212"/>
      <c r="Z9" s="212"/>
      <c r="AA9" s="212"/>
      <c r="AB9" s="212"/>
      <c r="AC9" s="212"/>
      <c r="AD9" s="212"/>
      <c r="AE9" s="212"/>
      <c r="AF9" s="212"/>
      <c r="AG9" s="212" t="s">
        <v>139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6" t="s">
        <v>140</v>
      </c>
      <c r="D10" s="243"/>
      <c r="E10" s="243"/>
      <c r="F10" s="243"/>
      <c r="G10" s="243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141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2" t="str">
        <f>C10</f>
        <v>okenního nebo dveřního, z pomocného pracovního lešení o výšce podlahy do 1900 mm a pro zatížení do 1,5 kPa,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57" t="s">
        <v>142</v>
      </c>
      <c r="D11" s="224"/>
      <c r="E11" s="225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143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57" t="s">
        <v>144</v>
      </c>
      <c r="D12" s="224"/>
      <c r="E12" s="225">
        <v>1.75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2"/>
      <c r="Z12" s="212"/>
      <c r="AA12" s="212"/>
      <c r="AB12" s="212"/>
      <c r="AC12" s="212"/>
      <c r="AD12" s="212"/>
      <c r="AE12" s="212"/>
      <c r="AF12" s="212"/>
      <c r="AG12" s="212" t="s">
        <v>143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5">
        <v>2</v>
      </c>
      <c r="B13" s="236" t="s">
        <v>145</v>
      </c>
      <c r="C13" s="255" t="s">
        <v>146</v>
      </c>
      <c r="D13" s="237" t="s">
        <v>147</v>
      </c>
      <c r="E13" s="238">
        <v>10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15</v>
      </c>
      <c r="M13" s="240">
        <f>G13*(1+L13/100)</f>
        <v>0</v>
      </c>
      <c r="N13" s="240">
        <v>4.6000000000000001E-4</v>
      </c>
      <c r="O13" s="240">
        <f>ROUND(E13*N13,2)</f>
        <v>0</v>
      </c>
      <c r="P13" s="240">
        <v>0</v>
      </c>
      <c r="Q13" s="240">
        <f>ROUND(E13*P13,2)</f>
        <v>0</v>
      </c>
      <c r="R13" s="240" t="s">
        <v>148</v>
      </c>
      <c r="S13" s="240" t="s">
        <v>137</v>
      </c>
      <c r="T13" s="241" t="s">
        <v>137</v>
      </c>
      <c r="U13" s="222">
        <v>0.12</v>
      </c>
      <c r="V13" s="222">
        <f>ROUND(E13*U13,2)</f>
        <v>1.2</v>
      </c>
      <c r="W13" s="222"/>
      <c r="X13" s="222" t="s">
        <v>138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139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56" t="s">
        <v>149</v>
      </c>
      <c r="D14" s="243"/>
      <c r="E14" s="243"/>
      <c r="F14" s="243"/>
      <c r="G14" s="243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141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7" t="s">
        <v>142</v>
      </c>
      <c r="D15" s="224"/>
      <c r="E15" s="225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143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57" t="s">
        <v>150</v>
      </c>
      <c r="D16" s="224"/>
      <c r="E16" s="225">
        <v>10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143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29" t="s">
        <v>131</v>
      </c>
      <c r="B17" s="230" t="s">
        <v>68</v>
      </c>
      <c r="C17" s="254" t="s">
        <v>69</v>
      </c>
      <c r="D17" s="231"/>
      <c r="E17" s="232"/>
      <c r="F17" s="233"/>
      <c r="G17" s="233">
        <f>SUMIF(AG18:AG18,"&lt;&gt;NOR",G18:G18)</f>
        <v>0</v>
      </c>
      <c r="H17" s="233"/>
      <c r="I17" s="233">
        <f>SUM(I18:I18)</f>
        <v>0</v>
      </c>
      <c r="J17" s="233"/>
      <c r="K17" s="233">
        <f>SUM(K18:K18)</f>
        <v>0</v>
      </c>
      <c r="L17" s="233"/>
      <c r="M17" s="233">
        <f>SUM(M18:M18)</f>
        <v>0</v>
      </c>
      <c r="N17" s="233"/>
      <c r="O17" s="233">
        <f>SUM(O18:O18)</f>
        <v>0</v>
      </c>
      <c r="P17" s="233"/>
      <c r="Q17" s="233">
        <f>SUM(Q18:Q18)</f>
        <v>0</v>
      </c>
      <c r="R17" s="233"/>
      <c r="S17" s="233"/>
      <c r="T17" s="234"/>
      <c r="U17" s="228"/>
      <c r="V17" s="228">
        <f>SUM(V18:V18)</f>
        <v>0</v>
      </c>
      <c r="W17" s="228"/>
      <c r="X17" s="228"/>
      <c r="AG17" t="s">
        <v>132</v>
      </c>
    </row>
    <row r="18" spans="1:60" outlineLevel="1" x14ac:dyDescent="0.2">
      <c r="A18" s="244">
        <v>3</v>
      </c>
      <c r="B18" s="245" t="s">
        <v>151</v>
      </c>
      <c r="C18" s="258" t="s">
        <v>152</v>
      </c>
      <c r="D18" s="246" t="s">
        <v>153</v>
      </c>
      <c r="E18" s="247">
        <v>1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15</v>
      </c>
      <c r="M18" s="249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49"/>
      <c r="S18" s="249" t="s">
        <v>154</v>
      </c>
      <c r="T18" s="250" t="s">
        <v>155</v>
      </c>
      <c r="U18" s="222">
        <v>0</v>
      </c>
      <c r="V18" s="222">
        <f>ROUND(E18*U18,2)</f>
        <v>0</v>
      </c>
      <c r="W18" s="222"/>
      <c r="X18" s="222" t="s">
        <v>138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139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29" t="s">
        <v>131</v>
      </c>
      <c r="B19" s="230" t="s">
        <v>70</v>
      </c>
      <c r="C19" s="254" t="s">
        <v>71</v>
      </c>
      <c r="D19" s="231"/>
      <c r="E19" s="232"/>
      <c r="F19" s="233"/>
      <c r="G19" s="233">
        <f>SUMIF(AG20:AG20,"&lt;&gt;NOR",G20:G20)</f>
        <v>0</v>
      </c>
      <c r="H19" s="233"/>
      <c r="I19" s="233">
        <f>SUM(I20:I20)</f>
        <v>0</v>
      </c>
      <c r="J19" s="233"/>
      <c r="K19" s="233">
        <f>SUM(K20:K20)</f>
        <v>0</v>
      </c>
      <c r="L19" s="233"/>
      <c r="M19" s="233">
        <f>SUM(M20:M20)</f>
        <v>0</v>
      </c>
      <c r="N19" s="233"/>
      <c r="O19" s="233">
        <f>SUM(O20:O20)</f>
        <v>0.02</v>
      </c>
      <c r="P19" s="233"/>
      <c r="Q19" s="233">
        <f>SUM(Q20:Q20)</f>
        <v>0</v>
      </c>
      <c r="R19" s="233"/>
      <c r="S19" s="233"/>
      <c r="T19" s="234"/>
      <c r="U19" s="228"/>
      <c r="V19" s="228">
        <f>SUM(V20:V20)</f>
        <v>3.58</v>
      </c>
      <c r="W19" s="228"/>
      <c r="X19" s="228"/>
      <c r="AG19" t="s">
        <v>132</v>
      </c>
    </row>
    <row r="20" spans="1:60" outlineLevel="1" x14ac:dyDescent="0.2">
      <c r="A20" s="244">
        <v>4</v>
      </c>
      <c r="B20" s="245" t="s">
        <v>156</v>
      </c>
      <c r="C20" s="258" t="s">
        <v>157</v>
      </c>
      <c r="D20" s="246" t="s">
        <v>135</v>
      </c>
      <c r="E20" s="247">
        <v>20.2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15</v>
      </c>
      <c r="M20" s="249">
        <f>G20*(1+L20/100)</f>
        <v>0</v>
      </c>
      <c r="N20" s="249">
        <v>1.2099999999999999E-3</v>
      </c>
      <c r="O20" s="249">
        <f>ROUND(E20*N20,2)</f>
        <v>0.02</v>
      </c>
      <c r="P20" s="249">
        <v>0</v>
      </c>
      <c r="Q20" s="249">
        <f>ROUND(E20*P20,2)</f>
        <v>0</v>
      </c>
      <c r="R20" s="249" t="s">
        <v>158</v>
      </c>
      <c r="S20" s="249" t="s">
        <v>137</v>
      </c>
      <c r="T20" s="250" t="s">
        <v>137</v>
      </c>
      <c r="U20" s="222">
        <v>0.17699999999999999</v>
      </c>
      <c r="V20" s="222">
        <f>ROUND(E20*U20,2)</f>
        <v>3.58</v>
      </c>
      <c r="W20" s="222"/>
      <c r="X20" s="222" t="s">
        <v>138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139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29" t="s">
        <v>131</v>
      </c>
      <c r="B21" s="230" t="s">
        <v>72</v>
      </c>
      <c r="C21" s="254" t="s">
        <v>73</v>
      </c>
      <c r="D21" s="231"/>
      <c r="E21" s="232"/>
      <c r="F21" s="233"/>
      <c r="G21" s="233">
        <f>SUMIF(AG22:AG22,"&lt;&gt;NOR",G22:G22)</f>
        <v>0</v>
      </c>
      <c r="H21" s="233"/>
      <c r="I21" s="233">
        <f>SUM(I22:I22)</f>
        <v>0</v>
      </c>
      <c r="J21" s="233"/>
      <c r="K21" s="233">
        <f>SUM(K22:K22)</f>
        <v>0</v>
      </c>
      <c r="L21" s="233"/>
      <c r="M21" s="233">
        <f>SUM(M22:M22)</f>
        <v>0</v>
      </c>
      <c r="N21" s="233"/>
      <c r="O21" s="233">
        <f>SUM(O22:O22)</f>
        <v>0</v>
      </c>
      <c r="P21" s="233"/>
      <c r="Q21" s="233">
        <f>SUM(Q22:Q22)</f>
        <v>0</v>
      </c>
      <c r="R21" s="233"/>
      <c r="S21" s="233"/>
      <c r="T21" s="234"/>
      <c r="U21" s="228"/>
      <c r="V21" s="228">
        <f>SUM(V22:V22)</f>
        <v>6.22</v>
      </c>
      <c r="W21" s="228"/>
      <c r="X21" s="228"/>
      <c r="AG21" t="s">
        <v>132</v>
      </c>
    </row>
    <row r="22" spans="1:60" ht="56.25" outlineLevel="1" x14ac:dyDescent="0.2">
      <c r="A22" s="244">
        <v>5</v>
      </c>
      <c r="B22" s="245" t="s">
        <v>159</v>
      </c>
      <c r="C22" s="258" t="s">
        <v>160</v>
      </c>
      <c r="D22" s="246" t="s">
        <v>135</v>
      </c>
      <c r="E22" s="247">
        <v>20.2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15</v>
      </c>
      <c r="M22" s="249">
        <f>G22*(1+L22/100)</f>
        <v>0</v>
      </c>
      <c r="N22" s="249">
        <v>4.0000000000000003E-5</v>
      </c>
      <c r="O22" s="249">
        <f>ROUND(E22*N22,2)</f>
        <v>0</v>
      </c>
      <c r="P22" s="249">
        <v>0</v>
      </c>
      <c r="Q22" s="249">
        <f>ROUND(E22*P22,2)</f>
        <v>0</v>
      </c>
      <c r="R22" s="249" t="s">
        <v>148</v>
      </c>
      <c r="S22" s="249" t="s">
        <v>137</v>
      </c>
      <c r="T22" s="250" t="s">
        <v>137</v>
      </c>
      <c r="U22" s="222">
        <v>0.308</v>
      </c>
      <c r="V22" s="222">
        <f>ROUND(E22*U22,2)</f>
        <v>6.22</v>
      </c>
      <c r="W22" s="222"/>
      <c r="X22" s="222" t="s">
        <v>138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139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29" t="s">
        <v>131</v>
      </c>
      <c r="B23" s="230" t="s">
        <v>74</v>
      </c>
      <c r="C23" s="254" t="s">
        <v>75</v>
      </c>
      <c r="D23" s="231"/>
      <c r="E23" s="232"/>
      <c r="F23" s="233"/>
      <c r="G23" s="233">
        <f>SUMIF(AG24:AG37,"&lt;&gt;NOR",G24:G37)</f>
        <v>0</v>
      </c>
      <c r="H23" s="233"/>
      <c r="I23" s="233">
        <f>SUM(I24:I37)</f>
        <v>0</v>
      </c>
      <c r="J23" s="233"/>
      <c r="K23" s="233">
        <f>SUM(K24:K37)</f>
        <v>0</v>
      </c>
      <c r="L23" s="233"/>
      <c r="M23" s="233">
        <f>SUM(M24:M37)</f>
        <v>0</v>
      </c>
      <c r="N23" s="233"/>
      <c r="O23" s="233">
        <f>SUM(O24:O37)</f>
        <v>0</v>
      </c>
      <c r="P23" s="233"/>
      <c r="Q23" s="233">
        <f>SUM(Q24:Q37)</f>
        <v>0.53</v>
      </c>
      <c r="R23" s="233"/>
      <c r="S23" s="233"/>
      <c r="T23" s="234"/>
      <c r="U23" s="228"/>
      <c r="V23" s="228">
        <f>SUM(V24:V37)</f>
        <v>7.1400000000000006</v>
      </c>
      <c r="W23" s="228"/>
      <c r="X23" s="228"/>
      <c r="AG23" t="s">
        <v>132</v>
      </c>
    </row>
    <row r="24" spans="1:60" outlineLevel="1" x14ac:dyDescent="0.2">
      <c r="A24" s="235">
        <v>6</v>
      </c>
      <c r="B24" s="236" t="s">
        <v>161</v>
      </c>
      <c r="C24" s="255" t="s">
        <v>162</v>
      </c>
      <c r="D24" s="237" t="s">
        <v>135</v>
      </c>
      <c r="E24" s="238">
        <v>20.2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15</v>
      </c>
      <c r="M24" s="240">
        <f>G24*(1+L24/100)</f>
        <v>0</v>
      </c>
      <c r="N24" s="240">
        <v>0</v>
      </c>
      <c r="O24" s="240">
        <f>ROUND(E24*N24,2)</f>
        <v>0</v>
      </c>
      <c r="P24" s="240">
        <v>0.02</v>
      </c>
      <c r="Q24" s="240">
        <f>ROUND(E24*P24,2)</f>
        <v>0.4</v>
      </c>
      <c r="R24" s="240" t="s">
        <v>163</v>
      </c>
      <c r="S24" s="240" t="s">
        <v>137</v>
      </c>
      <c r="T24" s="241" t="s">
        <v>137</v>
      </c>
      <c r="U24" s="222">
        <v>0.23</v>
      </c>
      <c r="V24" s="222">
        <f>ROUND(E24*U24,2)</f>
        <v>4.6500000000000004</v>
      </c>
      <c r="W24" s="222"/>
      <c r="X24" s="222" t="s">
        <v>138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139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56" t="s">
        <v>164</v>
      </c>
      <c r="D25" s="243"/>
      <c r="E25" s="243"/>
      <c r="F25" s="243"/>
      <c r="G25" s="243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141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7" t="s">
        <v>165</v>
      </c>
      <c r="D26" s="224"/>
      <c r="E26" s="225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143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7" t="s">
        <v>166</v>
      </c>
      <c r="D27" s="224"/>
      <c r="E27" s="225">
        <v>20.2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143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5">
        <v>7</v>
      </c>
      <c r="B28" s="236" t="s">
        <v>167</v>
      </c>
      <c r="C28" s="255" t="s">
        <v>168</v>
      </c>
      <c r="D28" s="237" t="s">
        <v>147</v>
      </c>
      <c r="E28" s="238">
        <v>11.2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15</v>
      </c>
      <c r="M28" s="240">
        <f>G28*(1+L28/100)</f>
        <v>0</v>
      </c>
      <c r="N28" s="240">
        <v>0</v>
      </c>
      <c r="O28" s="240">
        <f>ROUND(E28*N28,2)</f>
        <v>0</v>
      </c>
      <c r="P28" s="240">
        <v>4.0000000000000002E-4</v>
      </c>
      <c r="Q28" s="240">
        <f>ROUND(E28*P28,2)</f>
        <v>0</v>
      </c>
      <c r="R28" s="240" t="s">
        <v>163</v>
      </c>
      <c r="S28" s="240" t="s">
        <v>137</v>
      </c>
      <c r="T28" s="241" t="s">
        <v>137</v>
      </c>
      <c r="U28" s="222">
        <v>7.0000000000000007E-2</v>
      </c>
      <c r="V28" s="222">
        <f>ROUND(E28*U28,2)</f>
        <v>0.78</v>
      </c>
      <c r="W28" s="222"/>
      <c r="X28" s="222" t="s">
        <v>138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139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56" t="s">
        <v>164</v>
      </c>
      <c r="D29" s="243"/>
      <c r="E29" s="243"/>
      <c r="F29" s="243"/>
      <c r="G29" s="243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141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57" t="s">
        <v>169</v>
      </c>
      <c r="D30" s="224"/>
      <c r="E30" s="225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143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57" t="s">
        <v>170</v>
      </c>
      <c r="D31" s="224"/>
      <c r="E31" s="225">
        <v>18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2"/>
      <c r="Z31" s="212"/>
      <c r="AA31" s="212"/>
      <c r="AB31" s="212"/>
      <c r="AC31" s="212"/>
      <c r="AD31" s="212"/>
      <c r="AE31" s="212"/>
      <c r="AF31" s="212"/>
      <c r="AG31" s="212" t="s">
        <v>143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57" t="s">
        <v>171</v>
      </c>
      <c r="D32" s="224"/>
      <c r="E32" s="225">
        <v>-6.8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143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5">
        <v>8</v>
      </c>
      <c r="B33" s="236" t="s">
        <v>172</v>
      </c>
      <c r="C33" s="255" t="s">
        <v>173</v>
      </c>
      <c r="D33" s="237" t="s">
        <v>153</v>
      </c>
      <c r="E33" s="238">
        <v>1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15</v>
      </c>
      <c r="M33" s="240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0" t="s">
        <v>163</v>
      </c>
      <c r="S33" s="240" t="s">
        <v>137</v>
      </c>
      <c r="T33" s="241" t="s">
        <v>137</v>
      </c>
      <c r="U33" s="222">
        <v>0.05</v>
      </c>
      <c r="V33" s="222">
        <f>ROUND(E33*U33,2)</f>
        <v>0.05</v>
      </c>
      <c r="W33" s="222"/>
      <c r="X33" s="222" t="s">
        <v>138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139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6" t="s">
        <v>174</v>
      </c>
      <c r="D34" s="243"/>
      <c r="E34" s="243"/>
      <c r="F34" s="243"/>
      <c r="G34" s="243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141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33.75" outlineLevel="1" x14ac:dyDescent="0.2">
      <c r="A35" s="235">
        <v>9</v>
      </c>
      <c r="B35" s="236" t="s">
        <v>175</v>
      </c>
      <c r="C35" s="255" t="s">
        <v>176</v>
      </c>
      <c r="D35" s="237" t="s">
        <v>135</v>
      </c>
      <c r="E35" s="238">
        <v>1.7729999999999999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15</v>
      </c>
      <c r="M35" s="240">
        <f>G35*(1+L35/100)</f>
        <v>0</v>
      </c>
      <c r="N35" s="240">
        <v>1.17E-3</v>
      </c>
      <c r="O35" s="240">
        <f>ROUND(E35*N35,2)</f>
        <v>0</v>
      </c>
      <c r="P35" s="240">
        <v>7.5999999999999998E-2</v>
      </c>
      <c r="Q35" s="240">
        <f>ROUND(E35*P35,2)</f>
        <v>0.13</v>
      </c>
      <c r="R35" s="240" t="s">
        <v>163</v>
      </c>
      <c r="S35" s="240" t="s">
        <v>137</v>
      </c>
      <c r="T35" s="241" t="s">
        <v>137</v>
      </c>
      <c r="U35" s="222">
        <v>0.93899999999999995</v>
      </c>
      <c r="V35" s="222">
        <f>ROUND(E35*U35,2)</f>
        <v>1.66</v>
      </c>
      <c r="W35" s="222"/>
      <c r="X35" s="222" t="s">
        <v>138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139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57" t="s">
        <v>177</v>
      </c>
      <c r="D36" s="224"/>
      <c r="E36" s="225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143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57" t="s">
        <v>178</v>
      </c>
      <c r="D37" s="224"/>
      <c r="E37" s="225">
        <v>1.77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143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x14ac:dyDescent="0.2">
      <c r="A38" s="229" t="s">
        <v>131</v>
      </c>
      <c r="B38" s="230" t="s">
        <v>76</v>
      </c>
      <c r="C38" s="254" t="s">
        <v>77</v>
      </c>
      <c r="D38" s="231"/>
      <c r="E38" s="232"/>
      <c r="F38" s="233"/>
      <c r="G38" s="233">
        <f>SUMIF(AG39:AG45,"&lt;&gt;NOR",G39:G45)</f>
        <v>0</v>
      </c>
      <c r="H38" s="233"/>
      <c r="I38" s="233">
        <f>SUM(I39:I45)</f>
        <v>0</v>
      </c>
      <c r="J38" s="233"/>
      <c r="K38" s="233">
        <f>SUM(K39:K45)</f>
        <v>0</v>
      </c>
      <c r="L38" s="233"/>
      <c r="M38" s="233">
        <f>SUM(M39:M45)</f>
        <v>0</v>
      </c>
      <c r="N38" s="233"/>
      <c r="O38" s="233">
        <f>SUM(O39:O45)</f>
        <v>0</v>
      </c>
      <c r="P38" s="233"/>
      <c r="Q38" s="233">
        <f>SUM(Q39:Q45)</f>
        <v>0.53</v>
      </c>
      <c r="R38" s="233"/>
      <c r="S38" s="233"/>
      <c r="T38" s="234"/>
      <c r="U38" s="228"/>
      <c r="V38" s="228">
        <f>SUM(V39:V45)</f>
        <v>4.7699999999999996</v>
      </c>
      <c r="W38" s="228"/>
      <c r="X38" s="228"/>
      <c r="AG38" t="s">
        <v>132</v>
      </c>
    </row>
    <row r="39" spans="1:60" outlineLevel="1" x14ac:dyDescent="0.2">
      <c r="A39" s="235">
        <v>10</v>
      </c>
      <c r="B39" s="236" t="s">
        <v>179</v>
      </c>
      <c r="C39" s="255" t="s">
        <v>180</v>
      </c>
      <c r="D39" s="237" t="s">
        <v>147</v>
      </c>
      <c r="E39" s="238">
        <v>2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15</v>
      </c>
      <c r="M39" s="240">
        <f>G39*(1+L39/100)</f>
        <v>0</v>
      </c>
      <c r="N39" s="240">
        <v>0</v>
      </c>
      <c r="O39" s="240">
        <f>ROUND(E39*N39,2)</f>
        <v>0</v>
      </c>
      <c r="P39" s="240">
        <v>4.6000000000000001E-4</v>
      </c>
      <c r="Q39" s="240">
        <f>ROUND(E39*P39,2)</f>
        <v>0</v>
      </c>
      <c r="R39" s="240" t="s">
        <v>163</v>
      </c>
      <c r="S39" s="240" t="s">
        <v>137</v>
      </c>
      <c r="T39" s="241" t="s">
        <v>137</v>
      </c>
      <c r="U39" s="222">
        <v>1.2150000000000001</v>
      </c>
      <c r="V39" s="222">
        <f>ROUND(E39*U39,2)</f>
        <v>2.4300000000000002</v>
      </c>
      <c r="W39" s="222"/>
      <c r="X39" s="222" t="s">
        <v>138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139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57" t="s">
        <v>181</v>
      </c>
      <c r="D40" s="224"/>
      <c r="E40" s="225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2"/>
      <c r="Z40" s="212"/>
      <c r="AA40" s="212"/>
      <c r="AB40" s="212"/>
      <c r="AC40" s="212"/>
      <c r="AD40" s="212"/>
      <c r="AE40" s="212"/>
      <c r="AF40" s="212"/>
      <c r="AG40" s="212" t="s">
        <v>143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57" t="s">
        <v>182</v>
      </c>
      <c r="D41" s="224"/>
      <c r="E41" s="225">
        <v>2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143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35">
        <v>11</v>
      </c>
      <c r="B42" s="236" t="s">
        <v>183</v>
      </c>
      <c r="C42" s="255" t="s">
        <v>184</v>
      </c>
      <c r="D42" s="237" t="s">
        <v>135</v>
      </c>
      <c r="E42" s="238">
        <v>7.8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15</v>
      </c>
      <c r="M42" s="240">
        <f>G42*(1+L42/100)</f>
        <v>0</v>
      </c>
      <c r="N42" s="240">
        <v>0</v>
      </c>
      <c r="O42" s="240">
        <f>ROUND(E42*N42,2)</f>
        <v>0</v>
      </c>
      <c r="P42" s="240">
        <v>6.8000000000000005E-2</v>
      </c>
      <c r="Q42" s="240">
        <f>ROUND(E42*P42,2)</f>
        <v>0.53</v>
      </c>
      <c r="R42" s="240" t="s">
        <v>163</v>
      </c>
      <c r="S42" s="240" t="s">
        <v>137</v>
      </c>
      <c r="T42" s="241" t="s">
        <v>137</v>
      </c>
      <c r="U42" s="222">
        <v>0.3</v>
      </c>
      <c r="V42" s="222">
        <f>ROUND(E42*U42,2)</f>
        <v>2.34</v>
      </c>
      <c r="W42" s="222"/>
      <c r="X42" s="222" t="s">
        <v>138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139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56" t="s">
        <v>185</v>
      </c>
      <c r="D43" s="243"/>
      <c r="E43" s="243"/>
      <c r="F43" s="243"/>
      <c r="G43" s="243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141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57" t="s">
        <v>186</v>
      </c>
      <c r="D44" s="224"/>
      <c r="E44" s="225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2"/>
      <c r="Z44" s="212"/>
      <c r="AA44" s="212"/>
      <c r="AB44" s="212"/>
      <c r="AC44" s="212"/>
      <c r="AD44" s="212"/>
      <c r="AE44" s="212"/>
      <c r="AF44" s="212"/>
      <c r="AG44" s="212" t="s">
        <v>143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57" t="s">
        <v>187</v>
      </c>
      <c r="D45" s="224"/>
      <c r="E45" s="225">
        <v>7.8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143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x14ac:dyDescent="0.2">
      <c r="A46" s="229" t="s">
        <v>131</v>
      </c>
      <c r="B46" s="230" t="s">
        <v>78</v>
      </c>
      <c r="C46" s="254" t="s">
        <v>79</v>
      </c>
      <c r="D46" s="231"/>
      <c r="E46" s="232"/>
      <c r="F46" s="233"/>
      <c r="G46" s="233">
        <f>SUMIF(AG47:AG51,"&lt;&gt;NOR",G47:G51)</f>
        <v>0</v>
      </c>
      <c r="H46" s="233"/>
      <c r="I46" s="233">
        <f>SUM(I47:I51)</f>
        <v>0</v>
      </c>
      <c r="J46" s="233"/>
      <c r="K46" s="233">
        <f>SUM(K47:K51)</f>
        <v>0</v>
      </c>
      <c r="L46" s="233"/>
      <c r="M46" s="233">
        <f>SUM(M47:M51)</f>
        <v>0</v>
      </c>
      <c r="N46" s="233"/>
      <c r="O46" s="233">
        <f>SUM(O47:O51)</f>
        <v>0</v>
      </c>
      <c r="P46" s="233"/>
      <c r="Q46" s="233">
        <f>SUM(Q47:Q51)</f>
        <v>0</v>
      </c>
      <c r="R46" s="233"/>
      <c r="S46" s="233"/>
      <c r="T46" s="234"/>
      <c r="U46" s="228"/>
      <c r="V46" s="228">
        <f>SUM(V47:V51)</f>
        <v>0.09</v>
      </c>
      <c r="W46" s="228"/>
      <c r="X46" s="228"/>
      <c r="AG46" t="s">
        <v>132</v>
      </c>
    </row>
    <row r="47" spans="1:60" ht="33.75" outlineLevel="1" x14ac:dyDescent="0.2">
      <c r="A47" s="235">
        <v>12</v>
      </c>
      <c r="B47" s="236" t="s">
        <v>188</v>
      </c>
      <c r="C47" s="255" t="s">
        <v>189</v>
      </c>
      <c r="D47" s="237" t="s">
        <v>190</v>
      </c>
      <c r="E47" s="238">
        <v>9.0920000000000001E-2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15</v>
      </c>
      <c r="M47" s="240">
        <f>G47*(1+L47/100)</f>
        <v>0</v>
      </c>
      <c r="N47" s="240">
        <v>0</v>
      </c>
      <c r="O47" s="240">
        <f>ROUND(E47*N47,2)</f>
        <v>0</v>
      </c>
      <c r="P47" s="240">
        <v>0</v>
      </c>
      <c r="Q47" s="240">
        <f>ROUND(E47*P47,2)</f>
        <v>0</v>
      </c>
      <c r="R47" s="240" t="s">
        <v>136</v>
      </c>
      <c r="S47" s="240" t="s">
        <v>137</v>
      </c>
      <c r="T47" s="241" t="s">
        <v>137</v>
      </c>
      <c r="U47" s="222">
        <v>0.9385</v>
      </c>
      <c r="V47" s="222">
        <f>ROUND(E47*U47,2)</f>
        <v>0.09</v>
      </c>
      <c r="W47" s="222"/>
      <c r="X47" s="222" t="s">
        <v>191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192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56" t="s">
        <v>193</v>
      </c>
      <c r="D48" s="243"/>
      <c r="E48" s="243"/>
      <c r="F48" s="243"/>
      <c r="G48" s="243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2"/>
      <c r="Z48" s="212"/>
      <c r="AA48" s="212"/>
      <c r="AB48" s="212"/>
      <c r="AC48" s="212"/>
      <c r="AD48" s="212"/>
      <c r="AE48" s="212"/>
      <c r="AF48" s="212"/>
      <c r="AG48" s="212" t="s">
        <v>141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57" t="s">
        <v>194</v>
      </c>
      <c r="D49" s="224"/>
      <c r="E49" s="225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143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57" t="s">
        <v>195</v>
      </c>
      <c r="D50" s="224"/>
      <c r="E50" s="225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2"/>
      <c r="Z50" s="212"/>
      <c r="AA50" s="212"/>
      <c r="AB50" s="212"/>
      <c r="AC50" s="212"/>
      <c r="AD50" s="212"/>
      <c r="AE50" s="212"/>
      <c r="AF50" s="212"/>
      <c r="AG50" s="212" t="s">
        <v>143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57" t="s">
        <v>196</v>
      </c>
      <c r="D51" s="224"/>
      <c r="E51" s="225">
        <v>9.0920000000000001E-2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143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">
      <c r="A52" s="229" t="s">
        <v>131</v>
      </c>
      <c r="B52" s="230" t="s">
        <v>80</v>
      </c>
      <c r="C52" s="254" t="s">
        <v>81</v>
      </c>
      <c r="D52" s="231"/>
      <c r="E52" s="232"/>
      <c r="F52" s="233"/>
      <c r="G52" s="233">
        <f>SUMIF(AG53:AG54,"&lt;&gt;NOR",G53:G54)</f>
        <v>0</v>
      </c>
      <c r="H52" s="233"/>
      <c r="I52" s="233">
        <f>SUM(I53:I54)</f>
        <v>0</v>
      </c>
      <c r="J52" s="233"/>
      <c r="K52" s="233">
        <f>SUM(K53:K54)</f>
        <v>0</v>
      </c>
      <c r="L52" s="233"/>
      <c r="M52" s="233">
        <f>SUM(M53:M54)</f>
        <v>0</v>
      </c>
      <c r="N52" s="233"/>
      <c r="O52" s="233">
        <f>SUM(O53:O54)</f>
        <v>0</v>
      </c>
      <c r="P52" s="233"/>
      <c r="Q52" s="233">
        <f>SUM(Q53:Q54)</f>
        <v>0</v>
      </c>
      <c r="R52" s="233"/>
      <c r="S52" s="233"/>
      <c r="T52" s="234"/>
      <c r="U52" s="228"/>
      <c r="V52" s="228">
        <f>SUM(V53:V54)</f>
        <v>0</v>
      </c>
      <c r="W52" s="228"/>
      <c r="X52" s="228"/>
      <c r="AG52" t="s">
        <v>132</v>
      </c>
    </row>
    <row r="53" spans="1:60" outlineLevel="1" x14ac:dyDescent="0.2">
      <c r="A53" s="244">
        <v>13</v>
      </c>
      <c r="B53" s="245" t="s">
        <v>197</v>
      </c>
      <c r="C53" s="258" t="s">
        <v>198</v>
      </c>
      <c r="D53" s="246" t="s">
        <v>153</v>
      </c>
      <c r="E53" s="247">
        <v>1</v>
      </c>
      <c r="F53" s="248"/>
      <c r="G53" s="249">
        <f>ROUND(E53*F53,2)</f>
        <v>0</v>
      </c>
      <c r="H53" s="248"/>
      <c r="I53" s="249">
        <f>ROUND(E53*H53,2)</f>
        <v>0</v>
      </c>
      <c r="J53" s="248"/>
      <c r="K53" s="249">
        <f>ROUND(E53*J53,2)</f>
        <v>0</v>
      </c>
      <c r="L53" s="249">
        <v>15</v>
      </c>
      <c r="M53" s="249">
        <f>G53*(1+L53/100)</f>
        <v>0</v>
      </c>
      <c r="N53" s="249">
        <v>0</v>
      </c>
      <c r="O53" s="249">
        <f>ROUND(E53*N53,2)</f>
        <v>0</v>
      </c>
      <c r="P53" s="249">
        <v>0</v>
      </c>
      <c r="Q53" s="249">
        <f>ROUND(E53*P53,2)</f>
        <v>0</v>
      </c>
      <c r="R53" s="249"/>
      <c r="S53" s="249" t="s">
        <v>154</v>
      </c>
      <c r="T53" s="250" t="s">
        <v>155</v>
      </c>
      <c r="U53" s="222">
        <v>0</v>
      </c>
      <c r="V53" s="222">
        <f>ROUND(E53*U53,2)</f>
        <v>0</v>
      </c>
      <c r="W53" s="222"/>
      <c r="X53" s="222" t="s">
        <v>138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139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4">
        <v>14</v>
      </c>
      <c r="B54" s="245" t="s">
        <v>199</v>
      </c>
      <c r="C54" s="258" t="s">
        <v>200</v>
      </c>
      <c r="D54" s="246" t="s">
        <v>153</v>
      </c>
      <c r="E54" s="247">
        <v>1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15</v>
      </c>
      <c r="M54" s="249">
        <f>G54*(1+L54/100)</f>
        <v>0</v>
      </c>
      <c r="N54" s="249">
        <v>0</v>
      </c>
      <c r="O54" s="249">
        <f>ROUND(E54*N54,2)</f>
        <v>0</v>
      </c>
      <c r="P54" s="249">
        <v>0</v>
      </c>
      <c r="Q54" s="249">
        <f>ROUND(E54*P54,2)</f>
        <v>0</v>
      </c>
      <c r="R54" s="249"/>
      <c r="S54" s="249" t="s">
        <v>154</v>
      </c>
      <c r="T54" s="250" t="s">
        <v>155</v>
      </c>
      <c r="U54" s="222">
        <v>0</v>
      </c>
      <c r="V54" s="222">
        <f>ROUND(E54*U54,2)</f>
        <v>0</v>
      </c>
      <c r="W54" s="222"/>
      <c r="X54" s="222" t="s">
        <v>138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139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229" t="s">
        <v>131</v>
      </c>
      <c r="B55" s="230" t="s">
        <v>84</v>
      </c>
      <c r="C55" s="254" t="s">
        <v>85</v>
      </c>
      <c r="D55" s="231"/>
      <c r="E55" s="232"/>
      <c r="F55" s="233"/>
      <c r="G55" s="233">
        <f>SUMIF(AG56:AG61,"&lt;&gt;NOR",G56:G61)</f>
        <v>0</v>
      </c>
      <c r="H55" s="233"/>
      <c r="I55" s="233">
        <f>SUM(I56:I61)</f>
        <v>0</v>
      </c>
      <c r="J55" s="233"/>
      <c r="K55" s="233">
        <f>SUM(K56:K61)</f>
        <v>0</v>
      </c>
      <c r="L55" s="233"/>
      <c r="M55" s="233">
        <f>SUM(M56:M61)</f>
        <v>0</v>
      </c>
      <c r="N55" s="233"/>
      <c r="O55" s="233">
        <f>SUM(O56:O61)</f>
        <v>0.02</v>
      </c>
      <c r="P55" s="233"/>
      <c r="Q55" s="233">
        <f>SUM(Q56:Q61)</f>
        <v>0.02</v>
      </c>
      <c r="R55" s="233"/>
      <c r="S55" s="233"/>
      <c r="T55" s="234"/>
      <c r="U55" s="228"/>
      <c r="V55" s="228">
        <f>SUM(V56:V61)</f>
        <v>3.95</v>
      </c>
      <c r="W55" s="228"/>
      <c r="X55" s="228"/>
      <c r="AG55" t="s">
        <v>132</v>
      </c>
    </row>
    <row r="56" spans="1:60" outlineLevel="1" x14ac:dyDescent="0.2">
      <c r="A56" s="244">
        <v>15</v>
      </c>
      <c r="B56" s="245" t="s">
        <v>201</v>
      </c>
      <c r="C56" s="258" t="s">
        <v>202</v>
      </c>
      <c r="D56" s="246" t="s">
        <v>203</v>
      </c>
      <c r="E56" s="247">
        <v>1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15</v>
      </c>
      <c r="M56" s="249">
        <f>G56*(1+L56/100)</f>
        <v>0</v>
      </c>
      <c r="N56" s="249">
        <v>0</v>
      </c>
      <c r="O56" s="249">
        <f>ROUND(E56*N56,2)</f>
        <v>0</v>
      </c>
      <c r="P56" s="249">
        <v>1.9460000000000002E-2</v>
      </c>
      <c r="Q56" s="249">
        <f>ROUND(E56*P56,2)</f>
        <v>0.02</v>
      </c>
      <c r="R56" s="249" t="s">
        <v>204</v>
      </c>
      <c r="S56" s="249" t="s">
        <v>137</v>
      </c>
      <c r="T56" s="250" t="s">
        <v>137</v>
      </c>
      <c r="U56" s="222">
        <v>0.38200000000000001</v>
      </c>
      <c r="V56" s="222">
        <f>ROUND(E56*U56,2)</f>
        <v>0.38</v>
      </c>
      <c r="W56" s="222"/>
      <c r="X56" s="222" t="s">
        <v>138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205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4">
        <v>16</v>
      </c>
      <c r="B57" s="245" t="s">
        <v>206</v>
      </c>
      <c r="C57" s="258" t="s">
        <v>207</v>
      </c>
      <c r="D57" s="246" t="s">
        <v>203</v>
      </c>
      <c r="E57" s="247">
        <v>2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15</v>
      </c>
      <c r="M57" s="249">
        <f>G57*(1+L57/100)</f>
        <v>0</v>
      </c>
      <c r="N57" s="249">
        <v>1.001E-2</v>
      </c>
      <c r="O57" s="249">
        <f>ROUND(E57*N57,2)</f>
        <v>0.02</v>
      </c>
      <c r="P57" s="249">
        <v>0</v>
      </c>
      <c r="Q57" s="249">
        <f>ROUND(E57*P57,2)</f>
        <v>0</v>
      </c>
      <c r="R57" s="249" t="s">
        <v>204</v>
      </c>
      <c r="S57" s="249" t="s">
        <v>137</v>
      </c>
      <c r="T57" s="250" t="s">
        <v>137</v>
      </c>
      <c r="U57" s="222">
        <v>1.1890000000000001</v>
      </c>
      <c r="V57" s="222">
        <f>ROUND(E57*U57,2)</f>
        <v>2.38</v>
      </c>
      <c r="W57" s="222"/>
      <c r="X57" s="222" t="s">
        <v>138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205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44">
        <v>17</v>
      </c>
      <c r="B58" s="245" t="s">
        <v>208</v>
      </c>
      <c r="C58" s="258" t="s">
        <v>209</v>
      </c>
      <c r="D58" s="246" t="s">
        <v>203</v>
      </c>
      <c r="E58" s="247">
        <v>1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15</v>
      </c>
      <c r="M58" s="249">
        <f>G58*(1+L58/100)</f>
        <v>0</v>
      </c>
      <c r="N58" s="249">
        <v>0</v>
      </c>
      <c r="O58" s="249">
        <f>ROUND(E58*N58,2)</f>
        <v>0</v>
      </c>
      <c r="P58" s="249">
        <v>8.5999999999999998E-4</v>
      </c>
      <c r="Q58" s="249">
        <f>ROUND(E58*P58,2)</f>
        <v>0</v>
      </c>
      <c r="R58" s="249" t="s">
        <v>204</v>
      </c>
      <c r="S58" s="249" t="s">
        <v>137</v>
      </c>
      <c r="T58" s="250" t="s">
        <v>137</v>
      </c>
      <c r="U58" s="222">
        <v>0.222</v>
      </c>
      <c r="V58" s="222">
        <f>ROUND(E58*U58,2)</f>
        <v>0.22</v>
      </c>
      <c r="W58" s="222"/>
      <c r="X58" s="222" t="s">
        <v>138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205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35">
        <v>18</v>
      </c>
      <c r="B59" s="236" t="s">
        <v>210</v>
      </c>
      <c r="C59" s="255" t="s">
        <v>211</v>
      </c>
      <c r="D59" s="237" t="s">
        <v>153</v>
      </c>
      <c r="E59" s="238">
        <v>2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15</v>
      </c>
      <c r="M59" s="240">
        <f>G59*(1+L59/100)</f>
        <v>0</v>
      </c>
      <c r="N59" s="240">
        <v>8.4999999999999995E-4</v>
      </c>
      <c r="O59" s="240">
        <f>ROUND(E59*N59,2)</f>
        <v>0</v>
      </c>
      <c r="P59" s="240">
        <v>0</v>
      </c>
      <c r="Q59" s="240">
        <f>ROUND(E59*P59,2)</f>
        <v>0</v>
      </c>
      <c r="R59" s="240"/>
      <c r="S59" s="240" t="s">
        <v>154</v>
      </c>
      <c r="T59" s="241" t="s">
        <v>155</v>
      </c>
      <c r="U59" s="222">
        <v>0.48499999999999999</v>
      </c>
      <c r="V59" s="222">
        <f>ROUND(E59*U59,2)</f>
        <v>0.97</v>
      </c>
      <c r="W59" s="222"/>
      <c r="X59" s="222" t="s">
        <v>138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139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>
        <v>19</v>
      </c>
      <c r="B60" s="220" t="s">
        <v>212</v>
      </c>
      <c r="C60" s="259" t="s">
        <v>213</v>
      </c>
      <c r="D60" s="221" t="s">
        <v>0</v>
      </c>
      <c r="E60" s="251"/>
      <c r="F60" s="223"/>
      <c r="G60" s="222">
        <f>ROUND(E60*F60,2)</f>
        <v>0</v>
      </c>
      <c r="H60" s="223"/>
      <c r="I60" s="222">
        <f>ROUND(E60*H60,2)</f>
        <v>0</v>
      </c>
      <c r="J60" s="223"/>
      <c r="K60" s="222">
        <f>ROUND(E60*J60,2)</f>
        <v>0</v>
      </c>
      <c r="L60" s="222">
        <v>15</v>
      </c>
      <c r="M60" s="222">
        <f>G60*(1+L60/100)</f>
        <v>0</v>
      </c>
      <c r="N60" s="222">
        <v>0</v>
      </c>
      <c r="O60" s="222">
        <f>ROUND(E60*N60,2)</f>
        <v>0</v>
      </c>
      <c r="P60" s="222">
        <v>0</v>
      </c>
      <c r="Q60" s="222">
        <f>ROUND(E60*P60,2)</f>
        <v>0</v>
      </c>
      <c r="R60" s="222" t="s">
        <v>204</v>
      </c>
      <c r="S60" s="222" t="s">
        <v>137</v>
      </c>
      <c r="T60" s="222" t="s">
        <v>137</v>
      </c>
      <c r="U60" s="222">
        <v>0</v>
      </c>
      <c r="V60" s="222">
        <f>ROUND(E60*U60,2)</f>
        <v>0</v>
      </c>
      <c r="W60" s="222"/>
      <c r="X60" s="222" t="s">
        <v>191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192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0" t="s">
        <v>214</v>
      </c>
      <c r="D61" s="252"/>
      <c r="E61" s="252"/>
      <c r="F61" s="252"/>
      <c r="G61" s="25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141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229" t="s">
        <v>131</v>
      </c>
      <c r="B62" s="230" t="s">
        <v>88</v>
      </c>
      <c r="C62" s="254" t="s">
        <v>89</v>
      </c>
      <c r="D62" s="231"/>
      <c r="E62" s="232"/>
      <c r="F62" s="233"/>
      <c r="G62" s="233">
        <f>SUMIF(AG63:AG92,"&lt;&gt;NOR",G63:G92)</f>
        <v>0</v>
      </c>
      <c r="H62" s="233"/>
      <c r="I62" s="233">
        <f>SUM(I63:I92)</f>
        <v>0</v>
      </c>
      <c r="J62" s="233"/>
      <c r="K62" s="233">
        <f>SUM(K63:K92)</f>
        <v>0</v>
      </c>
      <c r="L62" s="233"/>
      <c r="M62" s="233">
        <f>SUM(M63:M92)</f>
        <v>0</v>
      </c>
      <c r="N62" s="233"/>
      <c r="O62" s="233">
        <f>SUM(O63:O92)</f>
        <v>0.75</v>
      </c>
      <c r="P62" s="233"/>
      <c r="Q62" s="233">
        <f>SUM(Q63:Q92)</f>
        <v>0</v>
      </c>
      <c r="R62" s="233"/>
      <c r="S62" s="233"/>
      <c r="T62" s="234"/>
      <c r="U62" s="228"/>
      <c r="V62" s="228">
        <f>SUM(V63:V92)</f>
        <v>31.89</v>
      </c>
      <c r="W62" s="228"/>
      <c r="X62" s="228"/>
      <c r="AG62" t="s">
        <v>132</v>
      </c>
    </row>
    <row r="63" spans="1:60" ht="22.5" outlineLevel="1" x14ac:dyDescent="0.2">
      <c r="A63" s="235">
        <v>20</v>
      </c>
      <c r="B63" s="236" t="s">
        <v>215</v>
      </c>
      <c r="C63" s="255" t="s">
        <v>216</v>
      </c>
      <c r="D63" s="237" t="s">
        <v>147</v>
      </c>
      <c r="E63" s="238">
        <v>11.4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15</v>
      </c>
      <c r="M63" s="240">
        <f>G63*(1+L63/100)</f>
        <v>0</v>
      </c>
      <c r="N63" s="240">
        <v>4.4000000000000002E-4</v>
      </c>
      <c r="O63" s="240">
        <f>ROUND(E63*N63,2)</f>
        <v>0.01</v>
      </c>
      <c r="P63" s="240">
        <v>0</v>
      </c>
      <c r="Q63" s="240">
        <f>ROUND(E63*P63,2)</f>
        <v>0</v>
      </c>
      <c r="R63" s="240" t="s">
        <v>217</v>
      </c>
      <c r="S63" s="240" t="s">
        <v>137</v>
      </c>
      <c r="T63" s="241" t="s">
        <v>137</v>
      </c>
      <c r="U63" s="222">
        <v>0.23599999999999999</v>
      </c>
      <c r="V63" s="222">
        <f>ROUND(E63*U63,2)</f>
        <v>2.69</v>
      </c>
      <c r="W63" s="222"/>
      <c r="X63" s="222" t="s">
        <v>138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205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57" t="s">
        <v>218</v>
      </c>
      <c r="D64" s="224"/>
      <c r="E64" s="225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2"/>
      <c r="Z64" s="212"/>
      <c r="AA64" s="212"/>
      <c r="AB64" s="212"/>
      <c r="AC64" s="212"/>
      <c r="AD64" s="212"/>
      <c r="AE64" s="212"/>
      <c r="AF64" s="212"/>
      <c r="AG64" s="212" t="s">
        <v>143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57" t="s">
        <v>219</v>
      </c>
      <c r="D65" s="224"/>
      <c r="E65" s="225">
        <v>12.3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2"/>
      <c r="Z65" s="212"/>
      <c r="AA65" s="212"/>
      <c r="AB65" s="212"/>
      <c r="AC65" s="212"/>
      <c r="AD65" s="212"/>
      <c r="AE65" s="212"/>
      <c r="AF65" s="212"/>
      <c r="AG65" s="212" t="s">
        <v>143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57" t="s">
        <v>220</v>
      </c>
      <c r="D66" s="224"/>
      <c r="E66" s="225">
        <v>-0.9</v>
      </c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2"/>
      <c r="Z66" s="212"/>
      <c r="AA66" s="212"/>
      <c r="AB66" s="212"/>
      <c r="AC66" s="212"/>
      <c r="AD66" s="212"/>
      <c r="AE66" s="212"/>
      <c r="AF66" s="212"/>
      <c r="AG66" s="212" t="s">
        <v>143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35">
        <v>21</v>
      </c>
      <c r="B67" s="236" t="s">
        <v>221</v>
      </c>
      <c r="C67" s="255" t="s">
        <v>222</v>
      </c>
      <c r="D67" s="237" t="s">
        <v>147</v>
      </c>
      <c r="E67" s="238">
        <v>11.4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15</v>
      </c>
      <c r="M67" s="240">
        <f>G67*(1+L67/100)</f>
        <v>0</v>
      </c>
      <c r="N67" s="240">
        <v>0</v>
      </c>
      <c r="O67" s="240">
        <f>ROUND(E67*N67,2)</f>
        <v>0</v>
      </c>
      <c r="P67" s="240">
        <v>0</v>
      </c>
      <c r="Q67" s="240">
        <f>ROUND(E67*P67,2)</f>
        <v>0</v>
      </c>
      <c r="R67" s="240" t="s">
        <v>217</v>
      </c>
      <c r="S67" s="240" t="s">
        <v>137</v>
      </c>
      <c r="T67" s="241" t="s">
        <v>137</v>
      </c>
      <c r="U67" s="222">
        <v>0.154</v>
      </c>
      <c r="V67" s="222">
        <f>ROUND(E67*U67,2)</f>
        <v>1.76</v>
      </c>
      <c r="W67" s="222"/>
      <c r="X67" s="222" t="s">
        <v>138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205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57" t="s">
        <v>218</v>
      </c>
      <c r="D68" s="224"/>
      <c r="E68" s="225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2"/>
      <c r="Z68" s="212"/>
      <c r="AA68" s="212"/>
      <c r="AB68" s="212"/>
      <c r="AC68" s="212"/>
      <c r="AD68" s="212"/>
      <c r="AE68" s="212"/>
      <c r="AF68" s="212"/>
      <c r="AG68" s="212" t="s">
        <v>143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57" t="s">
        <v>219</v>
      </c>
      <c r="D69" s="224"/>
      <c r="E69" s="225">
        <v>12.3</v>
      </c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143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57" t="s">
        <v>220</v>
      </c>
      <c r="D70" s="224"/>
      <c r="E70" s="225">
        <v>-0.9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2"/>
      <c r="Z70" s="212"/>
      <c r="AA70" s="212"/>
      <c r="AB70" s="212"/>
      <c r="AC70" s="212"/>
      <c r="AD70" s="212"/>
      <c r="AE70" s="212"/>
      <c r="AF70" s="212"/>
      <c r="AG70" s="212" t="s">
        <v>143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35">
        <v>22</v>
      </c>
      <c r="B71" s="236" t="s">
        <v>223</v>
      </c>
      <c r="C71" s="255" t="s">
        <v>224</v>
      </c>
      <c r="D71" s="237" t="s">
        <v>135</v>
      </c>
      <c r="E71" s="238">
        <v>20.2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15</v>
      </c>
      <c r="M71" s="240">
        <f>G71*(1+L71/100)</f>
        <v>0</v>
      </c>
      <c r="N71" s="240">
        <v>3.8999999999999998E-3</v>
      </c>
      <c r="O71" s="240">
        <f>ROUND(E71*N71,2)</f>
        <v>0.08</v>
      </c>
      <c r="P71" s="240">
        <v>0</v>
      </c>
      <c r="Q71" s="240">
        <f>ROUND(E71*P71,2)</f>
        <v>0</v>
      </c>
      <c r="R71" s="240" t="s">
        <v>217</v>
      </c>
      <c r="S71" s="240" t="s">
        <v>137</v>
      </c>
      <c r="T71" s="241" t="s">
        <v>137</v>
      </c>
      <c r="U71" s="222">
        <v>0.97799999999999998</v>
      </c>
      <c r="V71" s="222">
        <f>ROUND(E71*U71,2)</f>
        <v>19.760000000000002</v>
      </c>
      <c r="W71" s="222"/>
      <c r="X71" s="222" t="s">
        <v>138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205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57" t="s">
        <v>225</v>
      </c>
      <c r="D72" s="224"/>
      <c r="E72" s="225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143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57" t="s">
        <v>166</v>
      </c>
      <c r="D73" s="224"/>
      <c r="E73" s="225">
        <v>20.2</v>
      </c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143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35">
        <v>23</v>
      </c>
      <c r="B74" s="236" t="s">
        <v>226</v>
      </c>
      <c r="C74" s="255" t="s">
        <v>227</v>
      </c>
      <c r="D74" s="237" t="s">
        <v>147</v>
      </c>
      <c r="E74" s="238">
        <v>18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15</v>
      </c>
      <c r="M74" s="240">
        <f>G74*(1+L74/100)</f>
        <v>0</v>
      </c>
      <c r="N74" s="240">
        <v>4.0000000000000003E-5</v>
      </c>
      <c r="O74" s="240">
        <f>ROUND(E74*N74,2)</f>
        <v>0</v>
      </c>
      <c r="P74" s="240">
        <v>0</v>
      </c>
      <c r="Q74" s="240">
        <f>ROUND(E74*P74,2)</f>
        <v>0</v>
      </c>
      <c r="R74" s="240" t="s">
        <v>217</v>
      </c>
      <c r="S74" s="240" t="s">
        <v>137</v>
      </c>
      <c r="T74" s="241" t="s">
        <v>137</v>
      </c>
      <c r="U74" s="222">
        <v>7.0000000000000007E-2</v>
      </c>
      <c r="V74" s="222">
        <f>ROUND(E74*U74,2)</f>
        <v>1.26</v>
      </c>
      <c r="W74" s="222"/>
      <c r="X74" s="222" t="s">
        <v>138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205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57" t="s">
        <v>170</v>
      </c>
      <c r="D75" s="224"/>
      <c r="E75" s="225">
        <v>18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143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35">
        <v>24</v>
      </c>
      <c r="B76" s="236" t="s">
        <v>228</v>
      </c>
      <c r="C76" s="255" t="s">
        <v>229</v>
      </c>
      <c r="D76" s="237" t="s">
        <v>135</v>
      </c>
      <c r="E76" s="238">
        <v>20.2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15</v>
      </c>
      <c r="M76" s="240">
        <f>G76*(1+L76/100)</f>
        <v>0</v>
      </c>
      <c r="N76" s="240">
        <v>1.018E-2</v>
      </c>
      <c r="O76" s="240">
        <f>ROUND(E76*N76,2)</f>
        <v>0.21</v>
      </c>
      <c r="P76" s="240">
        <v>0</v>
      </c>
      <c r="Q76" s="240">
        <f>ROUND(E76*P76,2)</f>
        <v>0</v>
      </c>
      <c r="R76" s="240" t="s">
        <v>230</v>
      </c>
      <c r="S76" s="240" t="s">
        <v>137</v>
      </c>
      <c r="T76" s="241" t="s">
        <v>137</v>
      </c>
      <c r="U76" s="222">
        <v>0.31788</v>
      </c>
      <c r="V76" s="222">
        <f>ROUND(E76*U76,2)</f>
        <v>6.42</v>
      </c>
      <c r="W76" s="222"/>
      <c r="X76" s="222" t="s">
        <v>231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232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57" t="s">
        <v>233</v>
      </c>
      <c r="D77" s="224"/>
      <c r="E77" s="225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143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57" t="s">
        <v>166</v>
      </c>
      <c r="D78" s="224"/>
      <c r="E78" s="225">
        <v>20.2</v>
      </c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143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35">
        <v>25</v>
      </c>
      <c r="B79" s="236" t="s">
        <v>234</v>
      </c>
      <c r="C79" s="255" t="s">
        <v>235</v>
      </c>
      <c r="D79" s="237" t="s">
        <v>135</v>
      </c>
      <c r="E79" s="238">
        <v>23.474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15</v>
      </c>
      <c r="M79" s="240">
        <f>G79*(1+L79/100)</f>
        <v>0</v>
      </c>
      <c r="N79" s="240">
        <v>1.9199999999999998E-2</v>
      </c>
      <c r="O79" s="240">
        <f>ROUND(E79*N79,2)</f>
        <v>0.45</v>
      </c>
      <c r="P79" s="240">
        <v>0</v>
      </c>
      <c r="Q79" s="240">
        <f>ROUND(E79*P79,2)</f>
        <v>0</v>
      </c>
      <c r="R79" s="240" t="s">
        <v>236</v>
      </c>
      <c r="S79" s="240" t="s">
        <v>137</v>
      </c>
      <c r="T79" s="241" t="s">
        <v>137</v>
      </c>
      <c r="U79" s="222">
        <v>0</v>
      </c>
      <c r="V79" s="222">
        <f>ROUND(E79*U79,2)</f>
        <v>0</v>
      </c>
      <c r="W79" s="222"/>
      <c r="X79" s="222" t="s">
        <v>237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238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57" t="s">
        <v>225</v>
      </c>
      <c r="D80" s="224"/>
      <c r="E80" s="225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2"/>
      <c r="Z80" s="212"/>
      <c r="AA80" s="212"/>
      <c r="AB80" s="212"/>
      <c r="AC80" s="212"/>
      <c r="AD80" s="212"/>
      <c r="AE80" s="212"/>
      <c r="AF80" s="212"/>
      <c r="AG80" s="212" t="s">
        <v>143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1" t="s">
        <v>239</v>
      </c>
      <c r="D81" s="226"/>
      <c r="E81" s="227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143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2" t="s">
        <v>240</v>
      </c>
      <c r="D82" s="226"/>
      <c r="E82" s="227">
        <v>20.2</v>
      </c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2"/>
      <c r="Z82" s="212"/>
      <c r="AA82" s="212"/>
      <c r="AB82" s="212"/>
      <c r="AC82" s="212"/>
      <c r="AD82" s="212"/>
      <c r="AE82" s="212"/>
      <c r="AF82" s="212"/>
      <c r="AG82" s="212" t="s">
        <v>143</v>
      </c>
      <c r="AH82" s="212">
        <v>2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1" t="s">
        <v>241</v>
      </c>
      <c r="D83" s="226"/>
      <c r="E83" s="227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2"/>
      <c r="Z83" s="212"/>
      <c r="AA83" s="212"/>
      <c r="AB83" s="212"/>
      <c r="AC83" s="212"/>
      <c r="AD83" s="212"/>
      <c r="AE83" s="212"/>
      <c r="AF83" s="212"/>
      <c r="AG83" s="212" t="s">
        <v>143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57" t="s">
        <v>242</v>
      </c>
      <c r="D84" s="224"/>
      <c r="E84" s="225">
        <v>22.22</v>
      </c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143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57" t="s">
        <v>218</v>
      </c>
      <c r="D85" s="224"/>
      <c r="E85" s="225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143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1" t="s">
        <v>239</v>
      </c>
      <c r="D86" s="226"/>
      <c r="E86" s="227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2"/>
      <c r="Z86" s="212"/>
      <c r="AA86" s="212"/>
      <c r="AB86" s="212"/>
      <c r="AC86" s="212"/>
      <c r="AD86" s="212"/>
      <c r="AE86" s="212"/>
      <c r="AF86" s="212"/>
      <c r="AG86" s="212" t="s">
        <v>143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2" t="s">
        <v>243</v>
      </c>
      <c r="D87" s="226"/>
      <c r="E87" s="227">
        <v>12.3</v>
      </c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143</v>
      </c>
      <c r="AH87" s="212">
        <v>2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62" t="s">
        <v>244</v>
      </c>
      <c r="D88" s="226"/>
      <c r="E88" s="227">
        <v>-0.9</v>
      </c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2"/>
      <c r="Z88" s="212"/>
      <c r="AA88" s="212"/>
      <c r="AB88" s="212"/>
      <c r="AC88" s="212"/>
      <c r="AD88" s="212"/>
      <c r="AE88" s="212"/>
      <c r="AF88" s="212"/>
      <c r="AG88" s="212" t="s">
        <v>143</v>
      </c>
      <c r="AH88" s="212">
        <v>2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1" t="s">
        <v>241</v>
      </c>
      <c r="D89" s="226"/>
      <c r="E89" s="227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2"/>
      <c r="Z89" s="212"/>
      <c r="AA89" s="212"/>
      <c r="AB89" s="212"/>
      <c r="AC89" s="212"/>
      <c r="AD89" s="212"/>
      <c r="AE89" s="212"/>
      <c r="AF89" s="212"/>
      <c r="AG89" s="212" t="s">
        <v>143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57" t="s">
        <v>245</v>
      </c>
      <c r="D90" s="224"/>
      <c r="E90" s="225">
        <v>1.25</v>
      </c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143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>
        <v>26</v>
      </c>
      <c r="B91" s="220" t="s">
        <v>246</v>
      </c>
      <c r="C91" s="259" t="s">
        <v>247</v>
      </c>
      <c r="D91" s="221" t="s">
        <v>0</v>
      </c>
      <c r="E91" s="251"/>
      <c r="F91" s="223"/>
      <c r="G91" s="222">
        <f>ROUND(E91*F91,2)</f>
        <v>0</v>
      </c>
      <c r="H91" s="223"/>
      <c r="I91" s="222">
        <f>ROUND(E91*H91,2)</f>
        <v>0</v>
      </c>
      <c r="J91" s="223"/>
      <c r="K91" s="222">
        <f>ROUND(E91*J91,2)</f>
        <v>0</v>
      </c>
      <c r="L91" s="222">
        <v>15</v>
      </c>
      <c r="M91" s="222">
        <f>G91*(1+L91/100)</f>
        <v>0</v>
      </c>
      <c r="N91" s="222">
        <v>0</v>
      </c>
      <c r="O91" s="222">
        <f>ROUND(E91*N91,2)</f>
        <v>0</v>
      </c>
      <c r="P91" s="222">
        <v>0</v>
      </c>
      <c r="Q91" s="222">
        <f>ROUND(E91*P91,2)</f>
        <v>0</v>
      </c>
      <c r="R91" s="222" t="s">
        <v>217</v>
      </c>
      <c r="S91" s="222" t="s">
        <v>137</v>
      </c>
      <c r="T91" s="222" t="s">
        <v>137</v>
      </c>
      <c r="U91" s="222">
        <v>0</v>
      </c>
      <c r="V91" s="222">
        <f>ROUND(E91*U91,2)</f>
        <v>0</v>
      </c>
      <c r="W91" s="222"/>
      <c r="X91" s="222" t="s">
        <v>191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192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0" t="s">
        <v>248</v>
      </c>
      <c r="D92" s="252"/>
      <c r="E92" s="252"/>
      <c r="F92" s="252"/>
      <c r="G92" s="25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2"/>
      <c r="Z92" s="212"/>
      <c r="AA92" s="212"/>
      <c r="AB92" s="212"/>
      <c r="AC92" s="212"/>
      <c r="AD92" s="212"/>
      <c r="AE92" s="212"/>
      <c r="AF92" s="212"/>
      <c r="AG92" s="212" t="s">
        <v>141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229" t="s">
        <v>131</v>
      </c>
      <c r="B93" s="230" t="s">
        <v>92</v>
      </c>
      <c r="C93" s="254" t="s">
        <v>93</v>
      </c>
      <c r="D93" s="231"/>
      <c r="E93" s="232"/>
      <c r="F93" s="233"/>
      <c r="G93" s="233">
        <f>SUMIF(AG94:AG127,"&lt;&gt;NOR",G94:G127)</f>
        <v>0</v>
      </c>
      <c r="H93" s="233"/>
      <c r="I93" s="233">
        <f>SUM(I94:I127)</f>
        <v>0</v>
      </c>
      <c r="J93" s="233"/>
      <c r="K93" s="233">
        <f>SUM(K94:K127)</f>
        <v>0</v>
      </c>
      <c r="L93" s="233"/>
      <c r="M93" s="233">
        <f>SUM(M94:M127)</f>
        <v>0</v>
      </c>
      <c r="N93" s="233"/>
      <c r="O93" s="233">
        <f>SUM(O94:O127)</f>
        <v>0.26</v>
      </c>
      <c r="P93" s="233"/>
      <c r="Q93" s="233">
        <f>SUM(Q94:Q127)</f>
        <v>0</v>
      </c>
      <c r="R93" s="233"/>
      <c r="S93" s="233"/>
      <c r="T93" s="234"/>
      <c r="U93" s="228"/>
      <c r="V93" s="228">
        <f>SUM(V94:V127)</f>
        <v>14.879999999999999</v>
      </c>
      <c r="W93" s="228"/>
      <c r="X93" s="228"/>
      <c r="AG93" t="s">
        <v>132</v>
      </c>
    </row>
    <row r="94" spans="1:60" ht="22.5" outlineLevel="1" x14ac:dyDescent="0.2">
      <c r="A94" s="235">
        <v>27</v>
      </c>
      <c r="B94" s="236" t="s">
        <v>249</v>
      </c>
      <c r="C94" s="255" t="s">
        <v>250</v>
      </c>
      <c r="D94" s="237" t="s">
        <v>135</v>
      </c>
      <c r="E94" s="238">
        <v>9.6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15</v>
      </c>
      <c r="M94" s="240">
        <f>G94*(1+L94/100)</f>
        <v>0</v>
      </c>
      <c r="N94" s="240">
        <v>0</v>
      </c>
      <c r="O94" s="240">
        <f>ROUND(E94*N94,2)</f>
        <v>0</v>
      </c>
      <c r="P94" s="240">
        <v>0</v>
      </c>
      <c r="Q94" s="240">
        <f>ROUND(E94*P94,2)</f>
        <v>0</v>
      </c>
      <c r="R94" s="240" t="s">
        <v>217</v>
      </c>
      <c r="S94" s="240" t="s">
        <v>137</v>
      </c>
      <c r="T94" s="241" t="s">
        <v>137</v>
      </c>
      <c r="U94" s="222">
        <v>0.33</v>
      </c>
      <c r="V94" s="222">
        <f>ROUND(E94*U94,2)</f>
        <v>3.17</v>
      </c>
      <c r="W94" s="222"/>
      <c r="X94" s="222" t="s">
        <v>138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205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57" t="s">
        <v>251</v>
      </c>
      <c r="D95" s="224"/>
      <c r="E95" s="225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2"/>
      <c r="Z95" s="212"/>
      <c r="AA95" s="212"/>
      <c r="AB95" s="212"/>
      <c r="AC95" s="212"/>
      <c r="AD95" s="212"/>
      <c r="AE95" s="212"/>
      <c r="AF95" s="212"/>
      <c r="AG95" s="212" t="s">
        <v>143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57" t="s">
        <v>252</v>
      </c>
      <c r="D96" s="224"/>
      <c r="E96" s="225">
        <v>9.6</v>
      </c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2"/>
      <c r="Z96" s="212"/>
      <c r="AA96" s="212"/>
      <c r="AB96" s="212"/>
      <c r="AC96" s="212"/>
      <c r="AD96" s="212"/>
      <c r="AE96" s="212"/>
      <c r="AF96" s="212"/>
      <c r="AG96" s="212" t="s">
        <v>143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 x14ac:dyDescent="0.2">
      <c r="A97" s="235">
        <v>28</v>
      </c>
      <c r="B97" s="236" t="s">
        <v>253</v>
      </c>
      <c r="C97" s="255" t="s">
        <v>254</v>
      </c>
      <c r="D97" s="237" t="s">
        <v>135</v>
      </c>
      <c r="E97" s="238">
        <v>9.6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15</v>
      </c>
      <c r="M97" s="240">
        <f>G97*(1+L97/100)</f>
        <v>0</v>
      </c>
      <c r="N97" s="240">
        <v>2.5300000000000001E-3</v>
      </c>
      <c r="O97" s="240">
        <f>ROUND(E97*N97,2)</f>
        <v>0.02</v>
      </c>
      <c r="P97" s="240">
        <v>0</v>
      </c>
      <c r="Q97" s="240">
        <f>ROUND(E97*P97,2)</f>
        <v>0</v>
      </c>
      <c r="R97" s="240" t="s">
        <v>217</v>
      </c>
      <c r="S97" s="240" t="s">
        <v>137</v>
      </c>
      <c r="T97" s="241" t="s">
        <v>137</v>
      </c>
      <c r="U97" s="222">
        <v>0.98399999999999999</v>
      </c>
      <c r="V97" s="222">
        <f>ROUND(E97*U97,2)</f>
        <v>9.4499999999999993</v>
      </c>
      <c r="W97" s="222"/>
      <c r="X97" s="222" t="s">
        <v>138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205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57" t="s">
        <v>255</v>
      </c>
      <c r="D98" s="224"/>
      <c r="E98" s="225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2"/>
      <c r="Z98" s="212"/>
      <c r="AA98" s="212"/>
      <c r="AB98" s="212"/>
      <c r="AC98" s="212"/>
      <c r="AD98" s="212"/>
      <c r="AE98" s="212"/>
      <c r="AF98" s="212"/>
      <c r="AG98" s="212" t="s">
        <v>143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57" t="s">
        <v>252</v>
      </c>
      <c r="D99" s="224"/>
      <c r="E99" s="225">
        <v>9.6</v>
      </c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143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33.75" outlineLevel="1" x14ac:dyDescent="0.2">
      <c r="A100" s="235">
        <v>29</v>
      </c>
      <c r="B100" s="236" t="s">
        <v>256</v>
      </c>
      <c r="C100" s="255" t="s">
        <v>257</v>
      </c>
      <c r="D100" s="237" t="s">
        <v>135</v>
      </c>
      <c r="E100" s="238">
        <v>9.6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15</v>
      </c>
      <c r="M100" s="240">
        <f>G100*(1+L100/100)</f>
        <v>0</v>
      </c>
      <c r="N100" s="240">
        <v>1.1E-4</v>
      </c>
      <c r="O100" s="240">
        <f>ROUND(E100*N100,2)</f>
        <v>0</v>
      </c>
      <c r="P100" s="240">
        <v>0</v>
      </c>
      <c r="Q100" s="240">
        <f>ROUND(E100*P100,2)</f>
        <v>0</v>
      </c>
      <c r="R100" s="240" t="s">
        <v>217</v>
      </c>
      <c r="S100" s="240" t="s">
        <v>137</v>
      </c>
      <c r="T100" s="241" t="s">
        <v>137</v>
      </c>
      <c r="U100" s="222">
        <v>0</v>
      </c>
      <c r="V100" s="222">
        <f>ROUND(E100*U100,2)</f>
        <v>0</v>
      </c>
      <c r="W100" s="222"/>
      <c r="X100" s="222" t="s">
        <v>138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205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57" t="s">
        <v>255</v>
      </c>
      <c r="D101" s="224"/>
      <c r="E101" s="225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143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57" t="s">
        <v>252</v>
      </c>
      <c r="D102" s="224"/>
      <c r="E102" s="225">
        <v>9.6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143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33.75" outlineLevel="1" x14ac:dyDescent="0.2">
      <c r="A103" s="235">
        <v>30</v>
      </c>
      <c r="B103" s="236" t="s">
        <v>258</v>
      </c>
      <c r="C103" s="255" t="s">
        <v>259</v>
      </c>
      <c r="D103" s="237" t="s">
        <v>135</v>
      </c>
      <c r="E103" s="238">
        <v>9.6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15</v>
      </c>
      <c r="M103" s="240">
        <f>G103*(1+L103/100)</f>
        <v>0</v>
      </c>
      <c r="N103" s="240">
        <v>0</v>
      </c>
      <c r="O103" s="240">
        <f>ROUND(E103*N103,2)</f>
        <v>0</v>
      </c>
      <c r="P103" s="240">
        <v>0</v>
      </c>
      <c r="Q103" s="240">
        <f>ROUND(E103*P103,2)</f>
        <v>0</v>
      </c>
      <c r="R103" s="240" t="s">
        <v>217</v>
      </c>
      <c r="S103" s="240" t="s">
        <v>137</v>
      </c>
      <c r="T103" s="241" t="s">
        <v>137</v>
      </c>
      <c r="U103" s="222">
        <v>0.1</v>
      </c>
      <c r="V103" s="222">
        <f>ROUND(E103*U103,2)</f>
        <v>0.96</v>
      </c>
      <c r="W103" s="222"/>
      <c r="X103" s="222" t="s">
        <v>138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205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57" t="s">
        <v>255</v>
      </c>
      <c r="D104" s="224"/>
      <c r="E104" s="225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143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57" t="s">
        <v>252</v>
      </c>
      <c r="D105" s="224"/>
      <c r="E105" s="225">
        <v>9.6</v>
      </c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143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35">
        <v>31</v>
      </c>
      <c r="B106" s="236" t="s">
        <v>260</v>
      </c>
      <c r="C106" s="255" t="s">
        <v>261</v>
      </c>
      <c r="D106" s="237" t="s">
        <v>147</v>
      </c>
      <c r="E106" s="238">
        <v>10.8</v>
      </c>
      <c r="F106" s="239"/>
      <c r="G106" s="240">
        <f>ROUND(E106*F106,2)</f>
        <v>0</v>
      </c>
      <c r="H106" s="239"/>
      <c r="I106" s="240">
        <f>ROUND(E106*H106,2)</f>
        <v>0</v>
      </c>
      <c r="J106" s="239"/>
      <c r="K106" s="240">
        <f>ROUND(E106*J106,2)</f>
        <v>0</v>
      </c>
      <c r="L106" s="240">
        <v>15</v>
      </c>
      <c r="M106" s="240">
        <f>G106*(1+L106/100)</f>
        <v>0</v>
      </c>
      <c r="N106" s="240">
        <v>0</v>
      </c>
      <c r="O106" s="240">
        <f>ROUND(E106*N106,2)</f>
        <v>0</v>
      </c>
      <c r="P106" s="240">
        <v>0</v>
      </c>
      <c r="Q106" s="240">
        <f>ROUND(E106*P106,2)</f>
        <v>0</v>
      </c>
      <c r="R106" s="240" t="s">
        <v>217</v>
      </c>
      <c r="S106" s="240" t="s">
        <v>137</v>
      </c>
      <c r="T106" s="241" t="s">
        <v>137</v>
      </c>
      <c r="U106" s="222">
        <v>0.12</v>
      </c>
      <c r="V106" s="222">
        <f>ROUND(E106*U106,2)</f>
        <v>1.3</v>
      </c>
      <c r="W106" s="222"/>
      <c r="X106" s="222" t="s">
        <v>138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205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57" t="s">
        <v>255</v>
      </c>
      <c r="D107" s="224"/>
      <c r="E107" s="225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143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57" t="s">
        <v>262</v>
      </c>
      <c r="D108" s="224"/>
      <c r="E108" s="225">
        <v>10.8</v>
      </c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143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33.75" outlineLevel="1" x14ac:dyDescent="0.2">
      <c r="A109" s="235">
        <v>32</v>
      </c>
      <c r="B109" s="236" t="s">
        <v>263</v>
      </c>
      <c r="C109" s="255" t="s">
        <v>264</v>
      </c>
      <c r="D109" s="237" t="s">
        <v>265</v>
      </c>
      <c r="E109" s="238">
        <v>109.824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15</v>
      </c>
      <c r="M109" s="240">
        <f>G109*(1+L109/100)</f>
        <v>0</v>
      </c>
      <c r="N109" s="240">
        <v>1E-3</v>
      </c>
      <c r="O109" s="240">
        <f>ROUND(E109*N109,2)</f>
        <v>0.11</v>
      </c>
      <c r="P109" s="240">
        <v>0</v>
      </c>
      <c r="Q109" s="240">
        <f>ROUND(E109*P109,2)</f>
        <v>0</v>
      </c>
      <c r="R109" s="240" t="s">
        <v>236</v>
      </c>
      <c r="S109" s="240" t="s">
        <v>137</v>
      </c>
      <c r="T109" s="241" t="s">
        <v>137</v>
      </c>
      <c r="U109" s="222">
        <v>0</v>
      </c>
      <c r="V109" s="222">
        <f>ROUND(E109*U109,2)</f>
        <v>0</v>
      </c>
      <c r="W109" s="222"/>
      <c r="X109" s="222" t="s">
        <v>237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238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57" t="s">
        <v>251</v>
      </c>
      <c r="D110" s="224"/>
      <c r="E110" s="225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143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1" t="s">
        <v>239</v>
      </c>
      <c r="D111" s="226"/>
      <c r="E111" s="227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143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2" t="s">
        <v>266</v>
      </c>
      <c r="D112" s="226"/>
      <c r="E112" s="227">
        <v>9.6</v>
      </c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143</v>
      </c>
      <c r="AH112" s="212">
        <v>2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1" t="s">
        <v>241</v>
      </c>
      <c r="D113" s="226"/>
      <c r="E113" s="227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143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57" t="s">
        <v>267</v>
      </c>
      <c r="D114" s="224"/>
      <c r="E114" s="225">
        <v>109.82</v>
      </c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143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35">
        <v>33</v>
      </c>
      <c r="B115" s="236" t="s">
        <v>268</v>
      </c>
      <c r="C115" s="255" t="s">
        <v>269</v>
      </c>
      <c r="D115" s="237" t="s">
        <v>147</v>
      </c>
      <c r="E115" s="238">
        <v>11.88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15</v>
      </c>
      <c r="M115" s="240">
        <f>G115*(1+L115/100)</f>
        <v>0</v>
      </c>
      <c r="N115" s="240">
        <v>2.2000000000000001E-4</v>
      </c>
      <c r="O115" s="240">
        <f>ROUND(E115*N115,2)</f>
        <v>0</v>
      </c>
      <c r="P115" s="240">
        <v>0</v>
      </c>
      <c r="Q115" s="240">
        <f>ROUND(E115*P115,2)</f>
        <v>0</v>
      </c>
      <c r="R115" s="240" t="s">
        <v>236</v>
      </c>
      <c r="S115" s="240" t="s">
        <v>270</v>
      </c>
      <c r="T115" s="241" t="s">
        <v>270</v>
      </c>
      <c r="U115" s="222">
        <v>0</v>
      </c>
      <c r="V115" s="222">
        <f>ROUND(E115*U115,2)</f>
        <v>0</v>
      </c>
      <c r="W115" s="222"/>
      <c r="X115" s="222" t="s">
        <v>237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238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57" t="s">
        <v>255</v>
      </c>
      <c r="D116" s="224"/>
      <c r="E116" s="225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143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1" t="s">
        <v>239</v>
      </c>
      <c r="D117" s="226"/>
      <c r="E117" s="227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143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2" t="s">
        <v>271</v>
      </c>
      <c r="D118" s="226"/>
      <c r="E118" s="227">
        <v>10.8</v>
      </c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143</v>
      </c>
      <c r="AH118" s="212">
        <v>2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1" t="s">
        <v>241</v>
      </c>
      <c r="D119" s="226"/>
      <c r="E119" s="227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143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57" t="s">
        <v>272</v>
      </c>
      <c r="D120" s="224"/>
      <c r="E120" s="225">
        <v>11.88</v>
      </c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143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35">
        <v>34</v>
      </c>
      <c r="B121" s="236" t="s">
        <v>273</v>
      </c>
      <c r="C121" s="255" t="s">
        <v>274</v>
      </c>
      <c r="D121" s="237" t="s">
        <v>135</v>
      </c>
      <c r="E121" s="238">
        <v>10.56</v>
      </c>
      <c r="F121" s="239"/>
      <c r="G121" s="240">
        <f>ROUND(E121*F121,2)</f>
        <v>0</v>
      </c>
      <c r="H121" s="239"/>
      <c r="I121" s="240">
        <f>ROUND(E121*H121,2)</f>
        <v>0</v>
      </c>
      <c r="J121" s="239"/>
      <c r="K121" s="240">
        <f>ROUND(E121*J121,2)</f>
        <v>0</v>
      </c>
      <c r="L121" s="240">
        <v>15</v>
      </c>
      <c r="M121" s="240">
        <f>G121*(1+L121/100)</f>
        <v>0</v>
      </c>
      <c r="N121" s="240">
        <v>1.26E-2</v>
      </c>
      <c r="O121" s="240">
        <f>ROUND(E121*N121,2)</f>
        <v>0.13</v>
      </c>
      <c r="P121" s="240">
        <v>0</v>
      </c>
      <c r="Q121" s="240">
        <f>ROUND(E121*P121,2)</f>
        <v>0</v>
      </c>
      <c r="R121" s="240" t="s">
        <v>236</v>
      </c>
      <c r="S121" s="240" t="s">
        <v>137</v>
      </c>
      <c r="T121" s="241" t="s">
        <v>137</v>
      </c>
      <c r="U121" s="222">
        <v>0</v>
      </c>
      <c r="V121" s="222">
        <f>ROUND(E121*U121,2)</f>
        <v>0</v>
      </c>
      <c r="W121" s="222"/>
      <c r="X121" s="222" t="s">
        <v>237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238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57" t="s">
        <v>255</v>
      </c>
      <c r="D122" s="224"/>
      <c r="E122" s="225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143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1" t="s">
        <v>239</v>
      </c>
      <c r="D123" s="226"/>
      <c r="E123" s="227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143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2" t="s">
        <v>266</v>
      </c>
      <c r="D124" s="226"/>
      <c r="E124" s="227">
        <v>9.6</v>
      </c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143</v>
      </c>
      <c r="AH124" s="212">
        <v>2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1" t="s">
        <v>241</v>
      </c>
      <c r="D125" s="226"/>
      <c r="E125" s="227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143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57" t="s">
        <v>275</v>
      </c>
      <c r="D126" s="224"/>
      <c r="E126" s="225">
        <v>10.56</v>
      </c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143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>
        <v>35</v>
      </c>
      <c r="B127" s="220" t="s">
        <v>276</v>
      </c>
      <c r="C127" s="259" t="s">
        <v>277</v>
      </c>
      <c r="D127" s="221" t="s">
        <v>0</v>
      </c>
      <c r="E127" s="251"/>
      <c r="F127" s="223"/>
      <c r="G127" s="222">
        <f>ROUND(E127*F127,2)</f>
        <v>0</v>
      </c>
      <c r="H127" s="223"/>
      <c r="I127" s="222">
        <f>ROUND(E127*H127,2)</f>
        <v>0</v>
      </c>
      <c r="J127" s="223"/>
      <c r="K127" s="222">
        <f>ROUND(E127*J127,2)</f>
        <v>0</v>
      </c>
      <c r="L127" s="222">
        <v>15</v>
      </c>
      <c r="M127" s="222">
        <f>G127*(1+L127/100)</f>
        <v>0</v>
      </c>
      <c r="N127" s="222">
        <v>0</v>
      </c>
      <c r="O127" s="222">
        <f>ROUND(E127*N127,2)</f>
        <v>0</v>
      </c>
      <c r="P127" s="222">
        <v>0</v>
      </c>
      <c r="Q127" s="222">
        <f>ROUND(E127*P127,2)</f>
        <v>0</v>
      </c>
      <c r="R127" s="222" t="s">
        <v>217</v>
      </c>
      <c r="S127" s="222" t="s">
        <v>137</v>
      </c>
      <c r="T127" s="222" t="s">
        <v>137</v>
      </c>
      <c r="U127" s="222">
        <v>0</v>
      </c>
      <c r="V127" s="222">
        <f>ROUND(E127*U127,2)</f>
        <v>0</v>
      </c>
      <c r="W127" s="222"/>
      <c r="X127" s="222" t="s">
        <v>191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192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x14ac:dyDescent="0.2">
      <c r="A128" s="229" t="s">
        <v>131</v>
      </c>
      <c r="B128" s="230" t="s">
        <v>94</v>
      </c>
      <c r="C128" s="254" t="s">
        <v>95</v>
      </c>
      <c r="D128" s="231"/>
      <c r="E128" s="232"/>
      <c r="F128" s="233"/>
      <c r="G128" s="233">
        <f>SUMIF(AG129:AG150,"&lt;&gt;NOR",G129:G150)</f>
        <v>0</v>
      </c>
      <c r="H128" s="233"/>
      <c r="I128" s="233">
        <f>SUM(I129:I150)</f>
        <v>0</v>
      </c>
      <c r="J128" s="233"/>
      <c r="K128" s="233">
        <f>SUM(K129:K150)</f>
        <v>0</v>
      </c>
      <c r="L128" s="233"/>
      <c r="M128" s="233">
        <f>SUM(M129:M150)</f>
        <v>0</v>
      </c>
      <c r="N128" s="233"/>
      <c r="O128" s="233">
        <f>SUM(O129:O150)</f>
        <v>0.05</v>
      </c>
      <c r="P128" s="233"/>
      <c r="Q128" s="233">
        <f>SUM(Q129:Q150)</f>
        <v>0</v>
      </c>
      <c r="R128" s="233"/>
      <c r="S128" s="233"/>
      <c r="T128" s="234"/>
      <c r="U128" s="228"/>
      <c r="V128" s="228">
        <f>SUM(V129:V150)</f>
        <v>11.7</v>
      </c>
      <c r="W128" s="228"/>
      <c r="X128" s="228"/>
      <c r="AG128" t="s">
        <v>132</v>
      </c>
    </row>
    <row r="129" spans="1:60" outlineLevel="1" x14ac:dyDescent="0.2">
      <c r="A129" s="235">
        <v>36</v>
      </c>
      <c r="B129" s="236" t="s">
        <v>278</v>
      </c>
      <c r="C129" s="255" t="s">
        <v>279</v>
      </c>
      <c r="D129" s="237" t="s">
        <v>135</v>
      </c>
      <c r="E129" s="238">
        <v>55.99</v>
      </c>
      <c r="F129" s="239"/>
      <c r="G129" s="240">
        <f>ROUND(E129*F129,2)</f>
        <v>0</v>
      </c>
      <c r="H129" s="239"/>
      <c r="I129" s="240">
        <f>ROUND(E129*H129,2)</f>
        <v>0</v>
      </c>
      <c r="J129" s="239"/>
      <c r="K129" s="240">
        <f>ROUND(E129*J129,2)</f>
        <v>0</v>
      </c>
      <c r="L129" s="240">
        <v>15</v>
      </c>
      <c r="M129" s="240">
        <f>G129*(1+L129/100)</f>
        <v>0</v>
      </c>
      <c r="N129" s="240">
        <v>0</v>
      </c>
      <c r="O129" s="240">
        <f>ROUND(E129*N129,2)</f>
        <v>0</v>
      </c>
      <c r="P129" s="240">
        <v>0</v>
      </c>
      <c r="Q129" s="240">
        <f>ROUND(E129*P129,2)</f>
        <v>0</v>
      </c>
      <c r="R129" s="240" t="s">
        <v>280</v>
      </c>
      <c r="S129" s="240" t="s">
        <v>137</v>
      </c>
      <c r="T129" s="241" t="s">
        <v>137</v>
      </c>
      <c r="U129" s="222">
        <v>6.9709999999999994E-2</v>
      </c>
      <c r="V129" s="222">
        <f>ROUND(E129*U129,2)</f>
        <v>3.9</v>
      </c>
      <c r="W129" s="222"/>
      <c r="X129" s="222" t="s">
        <v>138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205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57" t="s">
        <v>281</v>
      </c>
      <c r="D130" s="224"/>
      <c r="E130" s="225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143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57" t="s">
        <v>282</v>
      </c>
      <c r="D131" s="224"/>
      <c r="E131" s="225">
        <v>19.89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143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57" t="s">
        <v>283</v>
      </c>
      <c r="D132" s="224"/>
      <c r="E132" s="225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143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57" t="s">
        <v>284</v>
      </c>
      <c r="D133" s="224"/>
      <c r="E133" s="225">
        <v>47.7</v>
      </c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143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57" t="s">
        <v>285</v>
      </c>
      <c r="D134" s="224"/>
      <c r="E134" s="225">
        <v>-11.6</v>
      </c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143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35">
        <v>37</v>
      </c>
      <c r="B135" s="236" t="s">
        <v>286</v>
      </c>
      <c r="C135" s="255" t="s">
        <v>287</v>
      </c>
      <c r="D135" s="237" t="s">
        <v>135</v>
      </c>
      <c r="E135" s="238">
        <v>55.99</v>
      </c>
      <c r="F135" s="239"/>
      <c r="G135" s="240">
        <f>ROUND(E135*F135,2)</f>
        <v>0</v>
      </c>
      <c r="H135" s="239"/>
      <c r="I135" s="240">
        <f>ROUND(E135*H135,2)</f>
        <v>0</v>
      </c>
      <c r="J135" s="239"/>
      <c r="K135" s="240">
        <f>ROUND(E135*J135,2)</f>
        <v>0</v>
      </c>
      <c r="L135" s="240">
        <v>15</v>
      </c>
      <c r="M135" s="240">
        <f>G135*(1+L135/100)</f>
        <v>0</v>
      </c>
      <c r="N135" s="240">
        <v>1.7000000000000001E-4</v>
      </c>
      <c r="O135" s="240">
        <f>ROUND(E135*N135,2)</f>
        <v>0.01</v>
      </c>
      <c r="P135" s="240">
        <v>0</v>
      </c>
      <c r="Q135" s="240">
        <f>ROUND(E135*P135,2)</f>
        <v>0</v>
      </c>
      <c r="R135" s="240" t="s">
        <v>280</v>
      </c>
      <c r="S135" s="240" t="s">
        <v>137</v>
      </c>
      <c r="T135" s="241" t="s">
        <v>137</v>
      </c>
      <c r="U135" s="222">
        <v>3.2480000000000002E-2</v>
      </c>
      <c r="V135" s="222">
        <f>ROUND(E135*U135,2)</f>
        <v>1.82</v>
      </c>
      <c r="W135" s="222"/>
      <c r="X135" s="222" t="s">
        <v>138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205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57" t="s">
        <v>288</v>
      </c>
      <c r="D136" s="224"/>
      <c r="E136" s="225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143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57" t="s">
        <v>281</v>
      </c>
      <c r="D137" s="224"/>
      <c r="E137" s="225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143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57" t="s">
        <v>282</v>
      </c>
      <c r="D138" s="224"/>
      <c r="E138" s="225">
        <v>19.89</v>
      </c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143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57" t="s">
        <v>283</v>
      </c>
      <c r="D139" s="224"/>
      <c r="E139" s="225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143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57" t="s">
        <v>284</v>
      </c>
      <c r="D140" s="224"/>
      <c r="E140" s="225">
        <v>47.7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143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57" t="s">
        <v>285</v>
      </c>
      <c r="D141" s="224"/>
      <c r="E141" s="225">
        <v>-11.6</v>
      </c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143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35">
        <v>38</v>
      </c>
      <c r="B142" s="236" t="s">
        <v>289</v>
      </c>
      <c r="C142" s="255" t="s">
        <v>290</v>
      </c>
      <c r="D142" s="237" t="s">
        <v>135</v>
      </c>
      <c r="E142" s="238">
        <v>55.99</v>
      </c>
      <c r="F142" s="239"/>
      <c r="G142" s="240">
        <f>ROUND(E142*F142,2)</f>
        <v>0</v>
      </c>
      <c r="H142" s="239"/>
      <c r="I142" s="240">
        <f>ROUND(E142*H142,2)</f>
        <v>0</v>
      </c>
      <c r="J142" s="239"/>
      <c r="K142" s="240">
        <f>ROUND(E142*J142,2)</f>
        <v>0</v>
      </c>
      <c r="L142" s="240">
        <v>15</v>
      </c>
      <c r="M142" s="240">
        <f>G142*(1+L142/100)</f>
        <v>0</v>
      </c>
      <c r="N142" s="240">
        <v>4.6000000000000001E-4</v>
      </c>
      <c r="O142" s="240">
        <f>ROUND(E142*N142,2)</f>
        <v>0.03</v>
      </c>
      <c r="P142" s="240">
        <v>0</v>
      </c>
      <c r="Q142" s="240">
        <f>ROUND(E142*P142,2)</f>
        <v>0</v>
      </c>
      <c r="R142" s="240" t="s">
        <v>280</v>
      </c>
      <c r="S142" s="240" t="s">
        <v>137</v>
      </c>
      <c r="T142" s="241" t="s">
        <v>137</v>
      </c>
      <c r="U142" s="222">
        <v>0.10191</v>
      </c>
      <c r="V142" s="222">
        <f>ROUND(E142*U142,2)</f>
        <v>5.71</v>
      </c>
      <c r="W142" s="222"/>
      <c r="X142" s="222" t="s">
        <v>138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205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57" t="s">
        <v>288</v>
      </c>
      <c r="D143" s="224"/>
      <c r="E143" s="225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143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57" t="s">
        <v>281</v>
      </c>
      <c r="D144" s="224"/>
      <c r="E144" s="225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143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57" t="s">
        <v>282</v>
      </c>
      <c r="D145" s="224"/>
      <c r="E145" s="225">
        <v>19.89</v>
      </c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143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57" t="s">
        <v>283</v>
      </c>
      <c r="D146" s="224"/>
      <c r="E146" s="225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143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57" t="s">
        <v>284</v>
      </c>
      <c r="D147" s="224"/>
      <c r="E147" s="225">
        <v>47.7</v>
      </c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143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57" t="s">
        <v>285</v>
      </c>
      <c r="D148" s="224"/>
      <c r="E148" s="225">
        <v>-11.6</v>
      </c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143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35">
        <v>39</v>
      </c>
      <c r="B149" s="236" t="s">
        <v>291</v>
      </c>
      <c r="C149" s="255" t="s">
        <v>292</v>
      </c>
      <c r="D149" s="237" t="s">
        <v>135</v>
      </c>
      <c r="E149" s="238">
        <v>20.2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15</v>
      </c>
      <c r="M149" s="240">
        <f>G149*(1+L149/100)</f>
        <v>0</v>
      </c>
      <c r="N149" s="240">
        <v>3.5E-4</v>
      </c>
      <c r="O149" s="240">
        <f>ROUND(E149*N149,2)</f>
        <v>0.01</v>
      </c>
      <c r="P149" s="240">
        <v>0</v>
      </c>
      <c r="Q149" s="240">
        <f>ROUND(E149*P149,2)</f>
        <v>0</v>
      </c>
      <c r="R149" s="240" t="s">
        <v>280</v>
      </c>
      <c r="S149" s="240" t="s">
        <v>137</v>
      </c>
      <c r="T149" s="241" t="s">
        <v>137</v>
      </c>
      <c r="U149" s="222">
        <v>1.35E-2</v>
      </c>
      <c r="V149" s="222">
        <f>ROUND(E149*U149,2)</f>
        <v>0.27</v>
      </c>
      <c r="W149" s="222"/>
      <c r="X149" s="222" t="s">
        <v>138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205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57" t="s">
        <v>166</v>
      </c>
      <c r="D150" s="224"/>
      <c r="E150" s="225">
        <v>20.2</v>
      </c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143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">
      <c r="A151" s="229" t="s">
        <v>131</v>
      </c>
      <c r="B151" s="230" t="s">
        <v>96</v>
      </c>
      <c r="C151" s="254" t="s">
        <v>97</v>
      </c>
      <c r="D151" s="231"/>
      <c r="E151" s="232"/>
      <c r="F151" s="233"/>
      <c r="G151" s="233">
        <f>SUMIF(AG152:AG152,"&lt;&gt;NOR",G152:G152)</f>
        <v>0</v>
      </c>
      <c r="H151" s="233"/>
      <c r="I151" s="233">
        <f>SUM(I152:I152)</f>
        <v>0</v>
      </c>
      <c r="J151" s="233"/>
      <c r="K151" s="233">
        <f>SUM(K152:K152)</f>
        <v>0</v>
      </c>
      <c r="L151" s="233"/>
      <c r="M151" s="233">
        <f>SUM(M152:M152)</f>
        <v>0</v>
      </c>
      <c r="N151" s="233"/>
      <c r="O151" s="233">
        <f>SUM(O152:O152)</f>
        <v>0</v>
      </c>
      <c r="P151" s="233"/>
      <c r="Q151" s="233">
        <f>SUM(Q152:Q152)</f>
        <v>0</v>
      </c>
      <c r="R151" s="233"/>
      <c r="S151" s="233"/>
      <c r="T151" s="234"/>
      <c r="U151" s="228"/>
      <c r="V151" s="228">
        <f>SUM(V152:V152)</f>
        <v>0</v>
      </c>
      <c r="W151" s="228"/>
      <c r="X151" s="228"/>
      <c r="AG151" t="s">
        <v>132</v>
      </c>
    </row>
    <row r="152" spans="1:60" outlineLevel="1" x14ac:dyDescent="0.2">
      <c r="A152" s="244">
        <v>40</v>
      </c>
      <c r="B152" s="245" t="s">
        <v>293</v>
      </c>
      <c r="C152" s="258" t="s">
        <v>294</v>
      </c>
      <c r="D152" s="246" t="s">
        <v>153</v>
      </c>
      <c r="E152" s="247">
        <v>1</v>
      </c>
      <c r="F152" s="248"/>
      <c r="G152" s="249">
        <f>ROUND(E152*F152,2)</f>
        <v>0</v>
      </c>
      <c r="H152" s="248"/>
      <c r="I152" s="249">
        <f>ROUND(E152*H152,2)</f>
        <v>0</v>
      </c>
      <c r="J152" s="248"/>
      <c r="K152" s="249">
        <f>ROUND(E152*J152,2)</f>
        <v>0</v>
      </c>
      <c r="L152" s="249">
        <v>15</v>
      </c>
      <c r="M152" s="249">
        <f>G152*(1+L152/100)</f>
        <v>0</v>
      </c>
      <c r="N152" s="249">
        <v>0</v>
      </c>
      <c r="O152" s="249">
        <f>ROUND(E152*N152,2)</f>
        <v>0</v>
      </c>
      <c r="P152" s="249">
        <v>0</v>
      </c>
      <c r="Q152" s="249">
        <f>ROUND(E152*P152,2)</f>
        <v>0</v>
      </c>
      <c r="R152" s="249"/>
      <c r="S152" s="249" t="s">
        <v>154</v>
      </c>
      <c r="T152" s="250" t="s">
        <v>155</v>
      </c>
      <c r="U152" s="222">
        <v>0</v>
      </c>
      <c r="V152" s="222">
        <f>ROUND(E152*U152,2)</f>
        <v>0</v>
      </c>
      <c r="W152" s="222"/>
      <c r="X152" s="222" t="s">
        <v>138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139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x14ac:dyDescent="0.2">
      <c r="A153" s="229" t="s">
        <v>131</v>
      </c>
      <c r="B153" s="230" t="s">
        <v>98</v>
      </c>
      <c r="C153" s="254" t="s">
        <v>99</v>
      </c>
      <c r="D153" s="231"/>
      <c r="E153" s="232"/>
      <c r="F153" s="233"/>
      <c r="G153" s="233">
        <f>SUMIF(AG154:AG154,"&lt;&gt;NOR",G154:G154)</f>
        <v>0</v>
      </c>
      <c r="H153" s="233"/>
      <c r="I153" s="233">
        <f>SUM(I154:I154)</f>
        <v>0</v>
      </c>
      <c r="J153" s="233"/>
      <c r="K153" s="233">
        <f>SUM(K154:K154)</f>
        <v>0</v>
      </c>
      <c r="L153" s="233"/>
      <c r="M153" s="233">
        <f>SUM(M154:M154)</f>
        <v>0</v>
      </c>
      <c r="N153" s="233"/>
      <c r="O153" s="233">
        <f>SUM(O154:O154)</f>
        <v>0</v>
      </c>
      <c r="P153" s="233"/>
      <c r="Q153" s="233">
        <f>SUM(Q154:Q154)</f>
        <v>0</v>
      </c>
      <c r="R153" s="233"/>
      <c r="S153" s="233"/>
      <c r="T153" s="234"/>
      <c r="U153" s="228"/>
      <c r="V153" s="228">
        <f>SUM(V154:V154)</f>
        <v>0</v>
      </c>
      <c r="W153" s="228"/>
      <c r="X153" s="228"/>
      <c r="AG153" t="s">
        <v>132</v>
      </c>
    </row>
    <row r="154" spans="1:60" outlineLevel="1" x14ac:dyDescent="0.2">
      <c r="A154" s="244">
        <v>41</v>
      </c>
      <c r="B154" s="245" t="s">
        <v>295</v>
      </c>
      <c r="C154" s="258" t="s">
        <v>296</v>
      </c>
      <c r="D154" s="246" t="s">
        <v>153</v>
      </c>
      <c r="E154" s="247">
        <v>1</v>
      </c>
      <c r="F154" s="248"/>
      <c r="G154" s="249">
        <f>ROUND(E154*F154,2)</f>
        <v>0</v>
      </c>
      <c r="H154" s="248"/>
      <c r="I154" s="249">
        <f>ROUND(E154*H154,2)</f>
        <v>0</v>
      </c>
      <c r="J154" s="248"/>
      <c r="K154" s="249">
        <f>ROUND(E154*J154,2)</f>
        <v>0</v>
      </c>
      <c r="L154" s="249">
        <v>15</v>
      </c>
      <c r="M154" s="249">
        <f>G154*(1+L154/100)</f>
        <v>0</v>
      </c>
      <c r="N154" s="249">
        <v>0</v>
      </c>
      <c r="O154" s="249">
        <f>ROUND(E154*N154,2)</f>
        <v>0</v>
      </c>
      <c r="P154" s="249">
        <v>0</v>
      </c>
      <c r="Q154" s="249">
        <f>ROUND(E154*P154,2)</f>
        <v>0</v>
      </c>
      <c r="R154" s="249"/>
      <c r="S154" s="249" t="s">
        <v>154</v>
      </c>
      <c r="T154" s="250" t="s">
        <v>155</v>
      </c>
      <c r="U154" s="222">
        <v>0</v>
      </c>
      <c r="V154" s="222">
        <f>ROUND(E154*U154,2)</f>
        <v>0</v>
      </c>
      <c r="W154" s="222"/>
      <c r="X154" s="222" t="s">
        <v>138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139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x14ac:dyDescent="0.2">
      <c r="A155" s="229" t="s">
        <v>131</v>
      </c>
      <c r="B155" s="230" t="s">
        <v>100</v>
      </c>
      <c r="C155" s="254" t="s">
        <v>101</v>
      </c>
      <c r="D155" s="231"/>
      <c r="E155" s="232"/>
      <c r="F155" s="233"/>
      <c r="G155" s="233">
        <f>SUMIF(AG156:AG186,"&lt;&gt;NOR",G156:G186)</f>
        <v>0</v>
      </c>
      <c r="H155" s="233"/>
      <c r="I155" s="233">
        <f>SUM(I156:I186)</f>
        <v>0</v>
      </c>
      <c r="J155" s="233"/>
      <c r="K155" s="233">
        <f>SUM(K156:K186)</f>
        <v>0</v>
      </c>
      <c r="L155" s="233"/>
      <c r="M155" s="233">
        <f>SUM(M156:M186)</f>
        <v>0</v>
      </c>
      <c r="N155" s="233"/>
      <c r="O155" s="233">
        <f>SUM(O156:O186)</f>
        <v>0</v>
      </c>
      <c r="P155" s="233"/>
      <c r="Q155" s="233">
        <f>SUM(Q156:Q186)</f>
        <v>0</v>
      </c>
      <c r="R155" s="233"/>
      <c r="S155" s="233"/>
      <c r="T155" s="234"/>
      <c r="U155" s="228"/>
      <c r="V155" s="228">
        <f>SUM(V156:V186)</f>
        <v>5.0200000000000005</v>
      </c>
      <c r="W155" s="228"/>
      <c r="X155" s="228"/>
      <c r="AG155" t="s">
        <v>132</v>
      </c>
    </row>
    <row r="156" spans="1:60" outlineLevel="1" x14ac:dyDescent="0.2">
      <c r="A156" s="235">
        <v>42</v>
      </c>
      <c r="B156" s="236" t="s">
        <v>297</v>
      </c>
      <c r="C156" s="255" t="s">
        <v>298</v>
      </c>
      <c r="D156" s="237" t="s">
        <v>190</v>
      </c>
      <c r="E156" s="238">
        <v>1.09487</v>
      </c>
      <c r="F156" s="239"/>
      <c r="G156" s="240">
        <f>ROUND(E156*F156,2)</f>
        <v>0</v>
      </c>
      <c r="H156" s="239"/>
      <c r="I156" s="240">
        <f>ROUND(E156*H156,2)</f>
        <v>0</v>
      </c>
      <c r="J156" s="239"/>
      <c r="K156" s="240">
        <f>ROUND(E156*J156,2)</f>
        <v>0</v>
      </c>
      <c r="L156" s="240">
        <v>15</v>
      </c>
      <c r="M156" s="240">
        <f>G156*(1+L156/100)</f>
        <v>0</v>
      </c>
      <c r="N156" s="240">
        <v>0</v>
      </c>
      <c r="O156" s="240">
        <f>ROUND(E156*N156,2)</f>
        <v>0</v>
      </c>
      <c r="P156" s="240">
        <v>0</v>
      </c>
      <c r="Q156" s="240">
        <f>ROUND(E156*P156,2)</f>
        <v>0</v>
      </c>
      <c r="R156" s="240" t="s">
        <v>163</v>
      </c>
      <c r="S156" s="240" t="s">
        <v>137</v>
      </c>
      <c r="T156" s="241" t="s">
        <v>137</v>
      </c>
      <c r="U156" s="222">
        <v>0.49</v>
      </c>
      <c r="V156" s="222">
        <f>ROUND(E156*U156,2)</f>
        <v>0.54</v>
      </c>
      <c r="W156" s="222"/>
      <c r="X156" s="222" t="s">
        <v>299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300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57" t="s">
        <v>301</v>
      </c>
      <c r="D157" s="224"/>
      <c r="E157" s="225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143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57" t="s">
        <v>302</v>
      </c>
      <c r="D158" s="224"/>
      <c r="E158" s="225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143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57" t="s">
        <v>303</v>
      </c>
      <c r="D159" s="224"/>
      <c r="E159" s="225">
        <v>1.09487</v>
      </c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143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35">
        <v>43</v>
      </c>
      <c r="B160" s="236" t="s">
        <v>304</v>
      </c>
      <c r="C160" s="255" t="s">
        <v>305</v>
      </c>
      <c r="D160" s="237" t="s">
        <v>190</v>
      </c>
      <c r="E160" s="238">
        <v>31.751169999999998</v>
      </c>
      <c r="F160" s="239"/>
      <c r="G160" s="240">
        <f>ROUND(E160*F160,2)</f>
        <v>0</v>
      </c>
      <c r="H160" s="239"/>
      <c r="I160" s="240">
        <f>ROUND(E160*H160,2)</f>
        <v>0</v>
      </c>
      <c r="J160" s="239"/>
      <c r="K160" s="240">
        <f>ROUND(E160*J160,2)</f>
        <v>0</v>
      </c>
      <c r="L160" s="240">
        <v>15</v>
      </c>
      <c r="M160" s="240">
        <f>G160*(1+L160/100)</f>
        <v>0</v>
      </c>
      <c r="N160" s="240">
        <v>0</v>
      </c>
      <c r="O160" s="240">
        <f>ROUND(E160*N160,2)</f>
        <v>0</v>
      </c>
      <c r="P160" s="240">
        <v>0</v>
      </c>
      <c r="Q160" s="240">
        <f>ROUND(E160*P160,2)</f>
        <v>0</v>
      </c>
      <c r="R160" s="240" t="s">
        <v>163</v>
      </c>
      <c r="S160" s="240" t="s">
        <v>137</v>
      </c>
      <c r="T160" s="241" t="s">
        <v>137</v>
      </c>
      <c r="U160" s="222">
        <v>0</v>
      </c>
      <c r="V160" s="222">
        <f>ROUND(E160*U160,2)</f>
        <v>0</v>
      </c>
      <c r="W160" s="222"/>
      <c r="X160" s="222" t="s">
        <v>299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300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/>
      <c r="B161" s="220"/>
      <c r="C161" s="257" t="s">
        <v>301</v>
      </c>
      <c r="D161" s="224"/>
      <c r="E161" s="225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143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57" t="s">
        <v>302</v>
      </c>
      <c r="D162" s="224"/>
      <c r="E162" s="225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143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57" t="s">
        <v>306</v>
      </c>
      <c r="D163" s="224"/>
      <c r="E163" s="225">
        <v>31.751169999999998</v>
      </c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143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35">
        <v>44</v>
      </c>
      <c r="B164" s="236" t="s">
        <v>307</v>
      </c>
      <c r="C164" s="255" t="s">
        <v>308</v>
      </c>
      <c r="D164" s="237" t="s">
        <v>190</v>
      </c>
      <c r="E164" s="238">
        <v>0.54742999999999997</v>
      </c>
      <c r="F164" s="239"/>
      <c r="G164" s="240">
        <f>ROUND(E164*F164,2)</f>
        <v>0</v>
      </c>
      <c r="H164" s="239"/>
      <c r="I164" s="240">
        <f>ROUND(E164*H164,2)</f>
        <v>0</v>
      </c>
      <c r="J164" s="239"/>
      <c r="K164" s="240">
        <f>ROUND(E164*J164,2)</f>
        <v>0</v>
      </c>
      <c r="L164" s="240">
        <v>15</v>
      </c>
      <c r="M164" s="240">
        <f>G164*(1+L164/100)</f>
        <v>0</v>
      </c>
      <c r="N164" s="240">
        <v>0</v>
      </c>
      <c r="O164" s="240">
        <f>ROUND(E164*N164,2)</f>
        <v>0</v>
      </c>
      <c r="P164" s="240">
        <v>0</v>
      </c>
      <c r="Q164" s="240">
        <f>ROUND(E164*P164,2)</f>
        <v>0</v>
      </c>
      <c r="R164" s="240" t="s">
        <v>163</v>
      </c>
      <c r="S164" s="240" t="s">
        <v>137</v>
      </c>
      <c r="T164" s="241" t="s">
        <v>137</v>
      </c>
      <c r="U164" s="222">
        <v>0</v>
      </c>
      <c r="V164" s="222">
        <f>ROUND(E164*U164,2)</f>
        <v>0</v>
      </c>
      <c r="W164" s="222"/>
      <c r="X164" s="222" t="s">
        <v>299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300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57" t="s">
        <v>301</v>
      </c>
      <c r="D165" s="224"/>
      <c r="E165" s="225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143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57" t="s">
        <v>302</v>
      </c>
      <c r="D166" s="224"/>
      <c r="E166" s="225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143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57" t="s">
        <v>309</v>
      </c>
      <c r="D167" s="224"/>
      <c r="E167" s="225">
        <v>0.54742999999999997</v>
      </c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143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35">
        <v>45</v>
      </c>
      <c r="B168" s="236" t="s">
        <v>310</v>
      </c>
      <c r="C168" s="255" t="s">
        <v>311</v>
      </c>
      <c r="D168" s="237" t="s">
        <v>190</v>
      </c>
      <c r="E168" s="238">
        <v>0.54742999999999997</v>
      </c>
      <c r="F168" s="239"/>
      <c r="G168" s="240">
        <f>ROUND(E168*F168,2)</f>
        <v>0</v>
      </c>
      <c r="H168" s="239"/>
      <c r="I168" s="240">
        <f>ROUND(E168*H168,2)</f>
        <v>0</v>
      </c>
      <c r="J168" s="239"/>
      <c r="K168" s="240">
        <f>ROUND(E168*J168,2)</f>
        <v>0</v>
      </c>
      <c r="L168" s="240">
        <v>15</v>
      </c>
      <c r="M168" s="240">
        <f>G168*(1+L168/100)</f>
        <v>0</v>
      </c>
      <c r="N168" s="240">
        <v>0</v>
      </c>
      <c r="O168" s="240">
        <f>ROUND(E168*N168,2)</f>
        <v>0</v>
      </c>
      <c r="P168" s="240">
        <v>0</v>
      </c>
      <c r="Q168" s="240">
        <f>ROUND(E168*P168,2)</f>
        <v>0</v>
      </c>
      <c r="R168" s="240" t="s">
        <v>163</v>
      </c>
      <c r="S168" s="240" t="s">
        <v>137</v>
      </c>
      <c r="T168" s="241" t="s">
        <v>137</v>
      </c>
      <c r="U168" s="222">
        <v>0</v>
      </c>
      <c r="V168" s="222">
        <f>ROUND(E168*U168,2)</f>
        <v>0</v>
      </c>
      <c r="W168" s="222"/>
      <c r="X168" s="222" t="s">
        <v>299</v>
      </c>
      <c r="Y168" s="212"/>
      <c r="Z168" s="212"/>
      <c r="AA168" s="212"/>
      <c r="AB168" s="212"/>
      <c r="AC168" s="212"/>
      <c r="AD168" s="212"/>
      <c r="AE168" s="212"/>
      <c r="AF168" s="212"/>
      <c r="AG168" s="212" t="s">
        <v>300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57" t="s">
        <v>301</v>
      </c>
      <c r="D169" s="224"/>
      <c r="E169" s="225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143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57" t="s">
        <v>302</v>
      </c>
      <c r="D170" s="224"/>
      <c r="E170" s="225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143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57" t="s">
        <v>309</v>
      </c>
      <c r="D171" s="224"/>
      <c r="E171" s="225">
        <v>0.54742999999999997</v>
      </c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143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2.5" outlineLevel="1" x14ac:dyDescent="0.2">
      <c r="A172" s="235">
        <v>46</v>
      </c>
      <c r="B172" s="236" t="s">
        <v>312</v>
      </c>
      <c r="C172" s="255" t="s">
        <v>313</v>
      </c>
      <c r="D172" s="237" t="s">
        <v>190</v>
      </c>
      <c r="E172" s="238">
        <v>1.09487</v>
      </c>
      <c r="F172" s="239"/>
      <c r="G172" s="240">
        <f>ROUND(E172*F172,2)</f>
        <v>0</v>
      </c>
      <c r="H172" s="239"/>
      <c r="I172" s="240">
        <f>ROUND(E172*H172,2)</f>
        <v>0</v>
      </c>
      <c r="J172" s="239"/>
      <c r="K172" s="240">
        <f>ROUND(E172*J172,2)</f>
        <v>0</v>
      </c>
      <c r="L172" s="240">
        <v>15</v>
      </c>
      <c r="M172" s="240">
        <f>G172*(1+L172/100)</f>
        <v>0</v>
      </c>
      <c r="N172" s="240">
        <v>0</v>
      </c>
      <c r="O172" s="240">
        <f>ROUND(E172*N172,2)</f>
        <v>0</v>
      </c>
      <c r="P172" s="240">
        <v>0</v>
      </c>
      <c r="Q172" s="240">
        <f>ROUND(E172*P172,2)</f>
        <v>0</v>
      </c>
      <c r="R172" s="240" t="s">
        <v>314</v>
      </c>
      <c r="S172" s="240" t="s">
        <v>137</v>
      </c>
      <c r="T172" s="241" t="s">
        <v>137</v>
      </c>
      <c r="U172" s="222">
        <v>0.752</v>
      </c>
      <c r="V172" s="222">
        <f>ROUND(E172*U172,2)</f>
        <v>0.82</v>
      </c>
      <c r="W172" s="222"/>
      <c r="X172" s="222" t="s">
        <v>299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300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56" t="s">
        <v>315</v>
      </c>
      <c r="D173" s="243"/>
      <c r="E173" s="243"/>
      <c r="F173" s="243"/>
      <c r="G173" s="243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141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42" t="str">
        <f>C173</f>
        <v>nebo vybouraných hmot nošením nebo přehazováním k místu nakládky přístupnému normálním dopravním prostředkům do 10 m,</v>
      </c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57" t="s">
        <v>301</v>
      </c>
      <c r="D174" s="224"/>
      <c r="E174" s="225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143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57" t="s">
        <v>302</v>
      </c>
      <c r="D175" s="224"/>
      <c r="E175" s="225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143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57" t="s">
        <v>303</v>
      </c>
      <c r="D176" s="224"/>
      <c r="E176" s="225">
        <v>1.09487</v>
      </c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143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 x14ac:dyDescent="0.2">
      <c r="A177" s="235">
        <v>47</v>
      </c>
      <c r="B177" s="236" t="s">
        <v>316</v>
      </c>
      <c r="C177" s="255" t="s">
        <v>317</v>
      </c>
      <c r="D177" s="237" t="s">
        <v>190</v>
      </c>
      <c r="E177" s="238">
        <v>9.8538099999999993</v>
      </c>
      <c r="F177" s="239"/>
      <c r="G177" s="240">
        <f>ROUND(E177*F177,2)</f>
        <v>0</v>
      </c>
      <c r="H177" s="239"/>
      <c r="I177" s="240">
        <f>ROUND(E177*H177,2)</f>
        <v>0</v>
      </c>
      <c r="J177" s="239"/>
      <c r="K177" s="240">
        <f>ROUND(E177*J177,2)</f>
        <v>0</v>
      </c>
      <c r="L177" s="240">
        <v>15</v>
      </c>
      <c r="M177" s="240">
        <f>G177*(1+L177/100)</f>
        <v>0</v>
      </c>
      <c r="N177" s="240">
        <v>0</v>
      </c>
      <c r="O177" s="240">
        <f>ROUND(E177*N177,2)</f>
        <v>0</v>
      </c>
      <c r="P177" s="240">
        <v>0</v>
      </c>
      <c r="Q177" s="240">
        <f>ROUND(E177*P177,2)</f>
        <v>0</v>
      </c>
      <c r="R177" s="240" t="s">
        <v>314</v>
      </c>
      <c r="S177" s="240" t="s">
        <v>137</v>
      </c>
      <c r="T177" s="241" t="s">
        <v>137</v>
      </c>
      <c r="U177" s="222">
        <v>0.36</v>
      </c>
      <c r="V177" s="222">
        <f>ROUND(E177*U177,2)</f>
        <v>3.55</v>
      </c>
      <c r="W177" s="222"/>
      <c r="X177" s="222" t="s">
        <v>299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300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9"/>
      <c r="B178" s="220"/>
      <c r="C178" s="256" t="s">
        <v>315</v>
      </c>
      <c r="D178" s="243"/>
      <c r="E178" s="243"/>
      <c r="F178" s="243"/>
      <c r="G178" s="243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141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42" t="str">
        <f>C178</f>
        <v>nebo vybouraných hmot nošením nebo přehazováním k místu nakládky přístupnému normálním dopravním prostředkům do 10 m,</v>
      </c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57" t="s">
        <v>301</v>
      </c>
      <c r="D179" s="224"/>
      <c r="E179" s="225"/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143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57" t="s">
        <v>302</v>
      </c>
      <c r="D180" s="224"/>
      <c r="E180" s="225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143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57" t="s">
        <v>318</v>
      </c>
      <c r="D181" s="224"/>
      <c r="E181" s="225">
        <v>9.8538099999999993</v>
      </c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143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ht="22.5" outlineLevel="1" x14ac:dyDescent="0.2">
      <c r="A182" s="235">
        <v>48</v>
      </c>
      <c r="B182" s="236" t="s">
        <v>319</v>
      </c>
      <c r="C182" s="255" t="s">
        <v>320</v>
      </c>
      <c r="D182" s="237" t="s">
        <v>190</v>
      </c>
      <c r="E182" s="238">
        <v>1.09487</v>
      </c>
      <c r="F182" s="239"/>
      <c r="G182" s="240">
        <f>ROUND(E182*F182,2)</f>
        <v>0</v>
      </c>
      <c r="H182" s="239"/>
      <c r="I182" s="240">
        <f>ROUND(E182*H182,2)</f>
        <v>0</v>
      </c>
      <c r="J182" s="239"/>
      <c r="K182" s="240">
        <f>ROUND(E182*J182,2)</f>
        <v>0</v>
      </c>
      <c r="L182" s="240">
        <v>15</v>
      </c>
      <c r="M182" s="240">
        <f>G182*(1+L182/100)</f>
        <v>0</v>
      </c>
      <c r="N182" s="240">
        <v>0</v>
      </c>
      <c r="O182" s="240">
        <f>ROUND(E182*N182,2)</f>
        <v>0</v>
      </c>
      <c r="P182" s="240">
        <v>0</v>
      </c>
      <c r="Q182" s="240">
        <f>ROUND(E182*P182,2)</f>
        <v>0</v>
      </c>
      <c r="R182" s="240" t="s">
        <v>314</v>
      </c>
      <c r="S182" s="240" t="s">
        <v>137</v>
      </c>
      <c r="T182" s="241" t="s">
        <v>137</v>
      </c>
      <c r="U182" s="222">
        <v>9.9000000000000005E-2</v>
      </c>
      <c r="V182" s="222">
        <f>ROUND(E182*U182,2)</f>
        <v>0.11</v>
      </c>
      <c r="W182" s="222"/>
      <c r="X182" s="222" t="s">
        <v>299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300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56" t="s">
        <v>321</v>
      </c>
      <c r="D183" s="243"/>
      <c r="E183" s="243"/>
      <c r="F183" s="243"/>
      <c r="G183" s="243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141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57" t="s">
        <v>301</v>
      </c>
      <c r="D184" s="224"/>
      <c r="E184" s="225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143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57" t="s">
        <v>302</v>
      </c>
      <c r="D185" s="224"/>
      <c r="E185" s="225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143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57" t="s">
        <v>303</v>
      </c>
      <c r="D186" s="224"/>
      <c r="E186" s="225">
        <v>1.09487</v>
      </c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143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x14ac:dyDescent="0.2">
      <c r="A187" s="3"/>
      <c r="B187" s="4"/>
      <c r="C187" s="26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AE187">
        <v>15</v>
      </c>
      <c r="AF187">
        <v>21</v>
      </c>
      <c r="AG187" t="s">
        <v>118</v>
      </c>
    </row>
    <row r="188" spans="1:60" x14ac:dyDescent="0.2">
      <c r="A188" s="215"/>
      <c r="B188" s="216" t="s">
        <v>29</v>
      </c>
      <c r="C188" s="264"/>
      <c r="D188" s="217"/>
      <c r="E188" s="218"/>
      <c r="F188" s="218"/>
      <c r="G188" s="253">
        <f>G8+G17+G19+G21+G23+G38+G46+G52+G55+G62+G93+G128+G151+G153+G155</f>
        <v>0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AE188">
        <f>SUMIF(L7:L186,AE187,G7:G186)</f>
        <v>0</v>
      </c>
      <c r="AF188">
        <f>SUMIF(L7:L186,AF187,G7:G186)</f>
        <v>0</v>
      </c>
      <c r="AG188" t="s">
        <v>322</v>
      </c>
    </row>
    <row r="189" spans="1:60" x14ac:dyDescent="0.2">
      <c r="C189" s="265"/>
      <c r="D189" s="10"/>
      <c r="AG189" t="s">
        <v>323</v>
      </c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u2VXZ3yZegaLYiMjcFGn65tMXosxnYzvqM2LQm3deEW78TWo5UpT692iUthNoLFxfs/5kYPaIw4Ox3GH4cpSg==" saltValue="eYteLhS4TBMZ7cgVXVJfXA==" spinCount="100000" sheet="1"/>
  <mergeCells count="16">
    <mergeCell ref="C92:G92"/>
    <mergeCell ref="C173:G173"/>
    <mergeCell ref="C178:G178"/>
    <mergeCell ref="C183:G183"/>
    <mergeCell ref="C25:G25"/>
    <mergeCell ref="C29:G29"/>
    <mergeCell ref="C34:G34"/>
    <mergeCell ref="C43:G43"/>
    <mergeCell ref="C48:G48"/>
    <mergeCell ref="C61:G61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17DB9-DAD0-439B-8654-C8AE66D8687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105</v>
      </c>
      <c r="B1" s="197"/>
      <c r="C1" s="197"/>
      <c r="D1" s="197"/>
      <c r="E1" s="197"/>
      <c r="F1" s="197"/>
      <c r="G1" s="197"/>
      <c r="AG1" t="s">
        <v>106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107</v>
      </c>
    </row>
    <row r="3" spans="1:60" ht="24.95" customHeight="1" x14ac:dyDescent="0.2">
      <c r="A3" s="198" t="s">
        <v>8</v>
      </c>
      <c r="B3" s="49" t="s">
        <v>52</v>
      </c>
      <c r="C3" s="201" t="s">
        <v>53</v>
      </c>
      <c r="D3" s="199"/>
      <c r="E3" s="199"/>
      <c r="F3" s="199"/>
      <c r="G3" s="200"/>
      <c r="AC3" s="177" t="s">
        <v>107</v>
      </c>
      <c r="AG3" t="s">
        <v>108</v>
      </c>
    </row>
    <row r="4" spans="1:60" ht="24.95" customHeight="1" x14ac:dyDescent="0.2">
      <c r="A4" s="202" t="s">
        <v>9</v>
      </c>
      <c r="B4" s="203" t="s">
        <v>56</v>
      </c>
      <c r="C4" s="204" t="s">
        <v>57</v>
      </c>
      <c r="D4" s="205"/>
      <c r="E4" s="205"/>
      <c r="F4" s="205"/>
      <c r="G4" s="206"/>
      <c r="AG4" t="s">
        <v>109</v>
      </c>
    </row>
    <row r="5" spans="1:60" x14ac:dyDescent="0.2">
      <c r="D5" s="10"/>
    </row>
    <row r="6" spans="1:60" ht="38.25" x14ac:dyDescent="0.2">
      <c r="A6" s="208" t="s">
        <v>110</v>
      </c>
      <c r="B6" s="210" t="s">
        <v>111</v>
      </c>
      <c r="C6" s="210" t="s">
        <v>112</v>
      </c>
      <c r="D6" s="209" t="s">
        <v>113</v>
      </c>
      <c r="E6" s="208" t="s">
        <v>114</v>
      </c>
      <c r="F6" s="207" t="s">
        <v>115</v>
      </c>
      <c r="G6" s="208" t="s">
        <v>29</v>
      </c>
      <c r="H6" s="211" t="s">
        <v>30</v>
      </c>
      <c r="I6" s="211" t="s">
        <v>116</v>
      </c>
      <c r="J6" s="211" t="s">
        <v>31</v>
      </c>
      <c r="K6" s="211" t="s">
        <v>117</v>
      </c>
      <c r="L6" s="211" t="s">
        <v>118</v>
      </c>
      <c r="M6" s="211" t="s">
        <v>119</v>
      </c>
      <c r="N6" s="211" t="s">
        <v>120</v>
      </c>
      <c r="O6" s="211" t="s">
        <v>121</v>
      </c>
      <c r="P6" s="211" t="s">
        <v>122</v>
      </c>
      <c r="Q6" s="211" t="s">
        <v>123</v>
      </c>
      <c r="R6" s="211" t="s">
        <v>124</v>
      </c>
      <c r="S6" s="211" t="s">
        <v>125</v>
      </c>
      <c r="T6" s="211" t="s">
        <v>126</v>
      </c>
      <c r="U6" s="211" t="s">
        <v>127</v>
      </c>
      <c r="V6" s="211" t="s">
        <v>128</v>
      </c>
      <c r="W6" s="211" t="s">
        <v>129</v>
      </c>
      <c r="X6" s="211" t="s">
        <v>130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9" t="s">
        <v>131</v>
      </c>
      <c r="B8" s="230" t="s">
        <v>62</v>
      </c>
      <c r="C8" s="254" t="s">
        <v>63</v>
      </c>
      <c r="D8" s="231"/>
      <c r="E8" s="232"/>
      <c r="F8" s="233"/>
      <c r="G8" s="233">
        <f>SUMIF(AG9:AG16,"&lt;&gt;NOR",G9:G16)</f>
        <v>0</v>
      </c>
      <c r="H8" s="233"/>
      <c r="I8" s="233">
        <f>SUM(I9:I16)</f>
        <v>0</v>
      </c>
      <c r="J8" s="233"/>
      <c r="K8" s="233">
        <f>SUM(K9:K16)</f>
        <v>0</v>
      </c>
      <c r="L8" s="233"/>
      <c r="M8" s="233">
        <f>SUM(M9:M16)</f>
        <v>0</v>
      </c>
      <c r="N8" s="233"/>
      <c r="O8" s="233">
        <f>SUM(O9:O16)</f>
        <v>0.77</v>
      </c>
      <c r="P8" s="233"/>
      <c r="Q8" s="233">
        <f>SUM(Q9:Q16)</f>
        <v>0</v>
      </c>
      <c r="R8" s="233"/>
      <c r="S8" s="233"/>
      <c r="T8" s="234"/>
      <c r="U8" s="228"/>
      <c r="V8" s="228">
        <f>SUM(V9:V16)</f>
        <v>2.76</v>
      </c>
      <c r="W8" s="228"/>
      <c r="X8" s="228"/>
      <c r="AG8" t="s">
        <v>132</v>
      </c>
    </row>
    <row r="9" spans="1:60" ht="22.5" outlineLevel="1" x14ac:dyDescent="0.2">
      <c r="A9" s="235">
        <v>1</v>
      </c>
      <c r="B9" s="236" t="s">
        <v>324</v>
      </c>
      <c r="C9" s="255" t="s">
        <v>325</v>
      </c>
      <c r="D9" s="237" t="s">
        <v>135</v>
      </c>
      <c r="E9" s="238">
        <v>2.1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15</v>
      </c>
      <c r="M9" s="240">
        <f>G9*(1+L9/100)</f>
        <v>0</v>
      </c>
      <c r="N9" s="240">
        <v>0.25595000000000001</v>
      </c>
      <c r="O9" s="240">
        <f>ROUND(E9*N9,2)</f>
        <v>0.54</v>
      </c>
      <c r="P9" s="240">
        <v>0</v>
      </c>
      <c r="Q9" s="240">
        <f>ROUND(E9*P9,2)</f>
        <v>0</v>
      </c>
      <c r="R9" s="240" t="s">
        <v>136</v>
      </c>
      <c r="S9" s="240" t="s">
        <v>137</v>
      </c>
      <c r="T9" s="241" t="s">
        <v>137</v>
      </c>
      <c r="U9" s="222">
        <v>0.81100000000000005</v>
      </c>
      <c r="V9" s="222">
        <f>ROUND(E9*U9,2)</f>
        <v>1.7</v>
      </c>
      <c r="W9" s="222"/>
      <c r="X9" s="222" t="s">
        <v>138</v>
      </c>
      <c r="Y9" s="212"/>
      <c r="Z9" s="212"/>
      <c r="AA9" s="212"/>
      <c r="AB9" s="212"/>
      <c r="AC9" s="212"/>
      <c r="AD9" s="212"/>
      <c r="AE9" s="212"/>
      <c r="AF9" s="212"/>
      <c r="AG9" s="212" t="s">
        <v>139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6" t="s">
        <v>326</v>
      </c>
      <c r="D10" s="243"/>
      <c r="E10" s="243"/>
      <c r="F10" s="243"/>
      <c r="G10" s="243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141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57" t="s">
        <v>327</v>
      </c>
      <c r="D11" s="224"/>
      <c r="E11" s="225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143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57" t="s">
        <v>328</v>
      </c>
      <c r="D12" s="224"/>
      <c r="E12" s="225">
        <v>2.1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2"/>
      <c r="Z12" s="212"/>
      <c r="AA12" s="212"/>
      <c r="AB12" s="212"/>
      <c r="AC12" s="212"/>
      <c r="AD12" s="212"/>
      <c r="AE12" s="212"/>
      <c r="AF12" s="212"/>
      <c r="AG12" s="212" t="s">
        <v>143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5">
        <v>2</v>
      </c>
      <c r="B13" s="236" t="s">
        <v>329</v>
      </c>
      <c r="C13" s="255" t="s">
        <v>330</v>
      </c>
      <c r="D13" s="237" t="s">
        <v>135</v>
      </c>
      <c r="E13" s="238">
        <v>1.5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15</v>
      </c>
      <c r="M13" s="240">
        <f>G13*(1+L13/100)</f>
        <v>0</v>
      </c>
      <c r="N13" s="240">
        <v>0.15262000000000001</v>
      </c>
      <c r="O13" s="240">
        <f>ROUND(E13*N13,2)</f>
        <v>0.23</v>
      </c>
      <c r="P13" s="240">
        <v>0</v>
      </c>
      <c r="Q13" s="240">
        <f>ROUND(E13*P13,2)</f>
        <v>0</v>
      </c>
      <c r="R13" s="240" t="s">
        <v>148</v>
      </c>
      <c r="S13" s="240" t="s">
        <v>137</v>
      </c>
      <c r="T13" s="241" t="s">
        <v>137</v>
      </c>
      <c r="U13" s="222">
        <v>0.70399999999999996</v>
      </c>
      <c r="V13" s="222">
        <f>ROUND(E13*U13,2)</f>
        <v>1.06</v>
      </c>
      <c r="W13" s="222"/>
      <c r="X13" s="222" t="s">
        <v>138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139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56" t="s">
        <v>331</v>
      </c>
      <c r="D14" s="243"/>
      <c r="E14" s="243"/>
      <c r="F14" s="243"/>
      <c r="G14" s="243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141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7" t="s">
        <v>332</v>
      </c>
      <c r="D15" s="224"/>
      <c r="E15" s="225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143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57" t="s">
        <v>333</v>
      </c>
      <c r="D16" s="224"/>
      <c r="E16" s="225">
        <v>1.5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143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29" t="s">
        <v>131</v>
      </c>
      <c r="B17" s="230" t="s">
        <v>64</v>
      </c>
      <c r="C17" s="254" t="s">
        <v>65</v>
      </c>
      <c r="D17" s="231"/>
      <c r="E17" s="232"/>
      <c r="F17" s="233"/>
      <c r="G17" s="233">
        <f>SUMIF(AG18:AG25,"&lt;&gt;NOR",G18:G25)</f>
        <v>0</v>
      </c>
      <c r="H17" s="233"/>
      <c r="I17" s="233">
        <f>SUM(I18:I25)</f>
        <v>0</v>
      </c>
      <c r="J17" s="233"/>
      <c r="K17" s="233">
        <f>SUM(K18:K25)</f>
        <v>0</v>
      </c>
      <c r="L17" s="233"/>
      <c r="M17" s="233">
        <f>SUM(M18:M25)</f>
        <v>0</v>
      </c>
      <c r="N17" s="233"/>
      <c r="O17" s="233">
        <f>SUM(O18:O25)</f>
        <v>0.1</v>
      </c>
      <c r="P17" s="233"/>
      <c r="Q17" s="233">
        <f>SUM(Q18:Q25)</f>
        <v>0</v>
      </c>
      <c r="R17" s="233"/>
      <c r="S17" s="233"/>
      <c r="T17" s="234"/>
      <c r="U17" s="228"/>
      <c r="V17" s="228">
        <f>SUM(V18:V25)</f>
        <v>2.09</v>
      </c>
      <c r="W17" s="228"/>
      <c r="X17" s="228"/>
      <c r="AG17" t="s">
        <v>132</v>
      </c>
    </row>
    <row r="18" spans="1:60" outlineLevel="1" x14ac:dyDescent="0.2">
      <c r="A18" s="235">
        <v>3</v>
      </c>
      <c r="B18" s="236" t="s">
        <v>334</v>
      </c>
      <c r="C18" s="255" t="s">
        <v>335</v>
      </c>
      <c r="D18" s="237" t="s">
        <v>135</v>
      </c>
      <c r="E18" s="238">
        <v>2.1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15</v>
      </c>
      <c r="M18" s="240">
        <f>G18*(1+L18/100)</f>
        <v>0</v>
      </c>
      <c r="N18" s="240">
        <v>2.0750000000000001E-2</v>
      </c>
      <c r="O18" s="240">
        <f>ROUND(E18*N18,2)</f>
        <v>0.04</v>
      </c>
      <c r="P18" s="240">
        <v>0</v>
      </c>
      <c r="Q18" s="240">
        <f>ROUND(E18*P18,2)</f>
        <v>0</v>
      </c>
      <c r="R18" s="240" t="s">
        <v>148</v>
      </c>
      <c r="S18" s="240" t="s">
        <v>137</v>
      </c>
      <c r="T18" s="241" t="s">
        <v>137</v>
      </c>
      <c r="U18" s="222">
        <v>0.37</v>
      </c>
      <c r="V18" s="222">
        <f>ROUND(E18*U18,2)</f>
        <v>0.78</v>
      </c>
      <c r="W18" s="222"/>
      <c r="X18" s="222" t="s">
        <v>138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139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56" t="s">
        <v>336</v>
      </c>
      <c r="D19" s="243"/>
      <c r="E19" s="243"/>
      <c r="F19" s="243"/>
      <c r="G19" s="243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141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2" t="str">
        <f>C19</f>
        <v>omítka vápenocementová, strojně nebo ručně nanášená v podlaží i ve schodišti na jakýkoliv druh podkladu, kompletní souvrství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57" t="s">
        <v>337</v>
      </c>
      <c r="D20" s="224"/>
      <c r="E20" s="225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143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57" t="s">
        <v>328</v>
      </c>
      <c r="D21" s="224"/>
      <c r="E21" s="225">
        <v>2.1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143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35">
        <v>4</v>
      </c>
      <c r="B22" s="236" t="s">
        <v>338</v>
      </c>
      <c r="C22" s="255" t="s">
        <v>339</v>
      </c>
      <c r="D22" s="237" t="s">
        <v>135</v>
      </c>
      <c r="E22" s="238">
        <v>2.1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15</v>
      </c>
      <c r="M22" s="240">
        <f>G22*(1+L22/100)</f>
        <v>0</v>
      </c>
      <c r="N22" s="240">
        <v>2.7980000000000001E-2</v>
      </c>
      <c r="O22" s="240">
        <f>ROUND(E22*N22,2)</f>
        <v>0.06</v>
      </c>
      <c r="P22" s="240">
        <v>0</v>
      </c>
      <c r="Q22" s="240">
        <f>ROUND(E22*P22,2)</f>
        <v>0</v>
      </c>
      <c r="R22" s="240" t="s">
        <v>148</v>
      </c>
      <c r="S22" s="240" t="s">
        <v>137</v>
      </c>
      <c r="T22" s="241" t="s">
        <v>137</v>
      </c>
      <c r="U22" s="222">
        <v>0.626</v>
      </c>
      <c r="V22" s="222">
        <f>ROUND(E22*U22,2)</f>
        <v>1.31</v>
      </c>
      <c r="W22" s="222"/>
      <c r="X22" s="222" t="s">
        <v>138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139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56" t="s">
        <v>336</v>
      </c>
      <c r="D23" s="243"/>
      <c r="E23" s="243"/>
      <c r="F23" s="243"/>
      <c r="G23" s="243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141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42" t="str">
        <f>C23</f>
        <v>omítka vápenocementová, strojně nebo ručně nanášená v podlaží i ve schodišti na jakýkoliv druh podkladu, kompletní souvrství</v>
      </c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57" t="s">
        <v>337</v>
      </c>
      <c r="D24" s="224"/>
      <c r="E24" s="225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143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57" t="s">
        <v>328</v>
      </c>
      <c r="D25" s="224"/>
      <c r="E25" s="225">
        <v>2.1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143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">
      <c r="A26" s="229" t="s">
        <v>131</v>
      </c>
      <c r="B26" s="230" t="s">
        <v>66</v>
      </c>
      <c r="C26" s="254" t="s">
        <v>67</v>
      </c>
      <c r="D26" s="231"/>
      <c r="E26" s="232"/>
      <c r="F26" s="233"/>
      <c r="G26" s="233">
        <f>SUMIF(AG27:AG38,"&lt;&gt;NOR",G27:G38)</f>
        <v>0</v>
      </c>
      <c r="H26" s="233"/>
      <c r="I26" s="233">
        <f>SUM(I27:I38)</f>
        <v>0</v>
      </c>
      <c r="J26" s="233"/>
      <c r="K26" s="233">
        <f>SUM(K27:K38)</f>
        <v>0</v>
      </c>
      <c r="L26" s="233"/>
      <c r="M26" s="233">
        <f>SUM(M27:M38)</f>
        <v>0</v>
      </c>
      <c r="N26" s="233"/>
      <c r="O26" s="233">
        <f>SUM(O27:O38)</f>
        <v>2.48</v>
      </c>
      <c r="P26" s="233"/>
      <c r="Q26" s="233">
        <f>SUM(Q27:Q38)</f>
        <v>0</v>
      </c>
      <c r="R26" s="233"/>
      <c r="S26" s="233"/>
      <c r="T26" s="234"/>
      <c r="U26" s="228"/>
      <c r="V26" s="228">
        <f>SUM(V27:V38)</f>
        <v>4.34</v>
      </c>
      <c r="W26" s="228"/>
      <c r="X26" s="228"/>
      <c r="AG26" t="s">
        <v>132</v>
      </c>
    </row>
    <row r="27" spans="1:60" outlineLevel="1" x14ac:dyDescent="0.2">
      <c r="A27" s="235">
        <v>5</v>
      </c>
      <c r="B27" s="236" t="s">
        <v>340</v>
      </c>
      <c r="C27" s="255" t="s">
        <v>341</v>
      </c>
      <c r="D27" s="237" t="s">
        <v>342</v>
      </c>
      <c r="E27" s="238">
        <v>0.64800000000000002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15</v>
      </c>
      <c r="M27" s="240">
        <f>G27*(1+L27/100)</f>
        <v>0</v>
      </c>
      <c r="N27" s="240">
        <v>2.5249999999999999</v>
      </c>
      <c r="O27" s="240">
        <f>ROUND(E27*N27,2)</f>
        <v>1.64</v>
      </c>
      <c r="P27" s="240">
        <v>0</v>
      </c>
      <c r="Q27" s="240">
        <f>ROUND(E27*P27,2)</f>
        <v>0</v>
      </c>
      <c r="R27" s="240" t="s">
        <v>148</v>
      </c>
      <c r="S27" s="240" t="s">
        <v>137</v>
      </c>
      <c r="T27" s="241" t="s">
        <v>137</v>
      </c>
      <c r="U27" s="222">
        <v>2.58</v>
      </c>
      <c r="V27" s="222">
        <f>ROUND(E27*U27,2)</f>
        <v>1.67</v>
      </c>
      <c r="W27" s="222"/>
      <c r="X27" s="222" t="s">
        <v>138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139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6" t="s">
        <v>343</v>
      </c>
      <c r="D28" s="243"/>
      <c r="E28" s="243"/>
      <c r="F28" s="243"/>
      <c r="G28" s="243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141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57" t="s">
        <v>344</v>
      </c>
      <c r="D29" s="224"/>
      <c r="E29" s="225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143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57" t="s">
        <v>345</v>
      </c>
      <c r="D30" s="224"/>
      <c r="E30" s="225">
        <v>0.65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143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5">
        <v>6</v>
      </c>
      <c r="B31" s="236" t="s">
        <v>346</v>
      </c>
      <c r="C31" s="255" t="s">
        <v>347</v>
      </c>
      <c r="D31" s="237" t="s">
        <v>342</v>
      </c>
      <c r="E31" s="238">
        <v>0.33750000000000002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15</v>
      </c>
      <c r="M31" s="240">
        <f>G31*(1+L31/100)</f>
        <v>0</v>
      </c>
      <c r="N31" s="240">
        <v>2.5</v>
      </c>
      <c r="O31" s="240">
        <f>ROUND(E31*N31,2)</f>
        <v>0.84</v>
      </c>
      <c r="P31" s="240">
        <v>0</v>
      </c>
      <c r="Q31" s="240">
        <f>ROUND(E31*P31,2)</f>
        <v>0</v>
      </c>
      <c r="R31" s="240" t="s">
        <v>136</v>
      </c>
      <c r="S31" s="240" t="s">
        <v>137</v>
      </c>
      <c r="T31" s="241" t="s">
        <v>137</v>
      </c>
      <c r="U31" s="222">
        <v>5.33</v>
      </c>
      <c r="V31" s="222">
        <f>ROUND(E31*U31,2)</f>
        <v>1.8</v>
      </c>
      <c r="W31" s="222"/>
      <c r="X31" s="222" t="s">
        <v>138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139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56" t="s">
        <v>348</v>
      </c>
      <c r="D32" s="243"/>
      <c r="E32" s="243"/>
      <c r="F32" s="243"/>
      <c r="G32" s="243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141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57" t="s">
        <v>349</v>
      </c>
      <c r="D33" s="224"/>
      <c r="E33" s="225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143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7" t="s">
        <v>350</v>
      </c>
      <c r="D34" s="224"/>
      <c r="E34" s="225">
        <v>0.34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143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5">
        <v>7</v>
      </c>
      <c r="B35" s="236" t="s">
        <v>351</v>
      </c>
      <c r="C35" s="255" t="s">
        <v>352</v>
      </c>
      <c r="D35" s="237" t="s">
        <v>342</v>
      </c>
      <c r="E35" s="238">
        <v>0.64800000000000002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15</v>
      </c>
      <c r="M35" s="240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0" t="s">
        <v>148</v>
      </c>
      <c r="S35" s="240" t="s">
        <v>137</v>
      </c>
      <c r="T35" s="241" t="s">
        <v>137</v>
      </c>
      <c r="U35" s="222">
        <v>1.35</v>
      </c>
      <c r="V35" s="222">
        <f>ROUND(E35*U35,2)</f>
        <v>0.87</v>
      </c>
      <c r="W35" s="222"/>
      <c r="X35" s="222" t="s">
        <v>138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139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56" t="s">
        <v>353</v>
      </c>
      <c r="D36" s="243"/>
      <c r="E36" s="243"/>
      <c r="F36" s="243"/>
      <c r="G36" s="243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141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57" t="s">
        <v>344</v>
      </c>
      <c r="D37" s="224"/>
      <c r="E37" s="225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143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57" t="s">
        <v>345</v>
      </c>
      <c r="D38" s="224"/>
      <c r="E38" s="225">
        <v>0.65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2"/>
      <c r="Z38" s="212"/>
      <c r="AA38" s="212"/>
      <c r="AB38" s="212"/>
      <c r="AC38" s="212"/>
      <c r="AD38" s="212"/>
      <c r="AE38" s="212"/>
      <c r="AF38" s="212"/>
      <c r="AG38" s="212" t="s">
        <v>143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x14ac:dyDescent="0.2">
      <c r="A39" s="229" t="s">
        <v>131</v>
      </c>
      <c r="B39" s="230" t="s">
        <v>70</v>
      </c>
      <c r="C39" s="254" t="s">
        <v>71</v>
      </c>
      <c r="D39" s="231"/>
      <c r="E39" s="232"/>
      <c r="F39" s="233"/>
      <c r="G39" s="233">
        <f>SUMIF(AG40:AG40,"&lt;&gt;NOR",G40:G40)</f>
        <v>0</v>
      </c>
      <c r="H39" s="233"/>
      <c r="I39" s="233">
        <f>SUM(I40:I40)</f>
        <v>0</v>
      </c>
      <c r="J39" s="233"/>
      <c r="K39" s="233">
        <f>SUM(K40:K40)</f>
        <v>0</v>
      </c>
      <c r="L39" s="233"/>
      <c r="M39" s="233">
        <f>SUM(M40:M40)</f>
        <v>0</v>
      </c>
      <c r="N39" s="233"/>
      <c r="O39" s="233">
        <f>SUM(O40:O40)</f>
        <v>0.01</v>
      </c>
      <c r="P39" s="233"/>
      <c r="Q39" s="233">
        <f>SUM(Q40:Q40)</f>
        <v>0</v>
      </c>
      <c r="R39" s="233"/>
      <c r="S39" s="233"/>
      <c r="T39" s="234"/>
      <c r="U39" s="228"/>
      <c r="V39" s="228">
        <f>SUM(V40:V40)</f>
        <v>1.1499999999999999</v>
      </c>
      <c r="W39" s="228"/>
      <c r="X39" s="228"/>
      <c r="AG39" t="s">
        <v>132</v>
      </c>
    </row>
    <row r="40" spans="1:60" outlineLevel="1" x14ac:dyDescent="0.2">
      <c r="A40" s="244">
        <v>8</v>
      </c>
      <c r="B40" s="245" t="s">
        <v>156</v>
      </c>
      <c r="C40" s="258" t="s">
        <v>157</v>
      </c>
      <c r="D40" s="246" t="s">
        <v>135</v>
      </c>
      <c r="E40" s="247">
        <v>6.48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15</v>
      </c>
      <c r="M40" s="249">
        <f>G40*(1+L40/100)</f>
        <v>0</v>
      </c>
      <c r="N40" s="249">
        <v>1.2099999999999999E-3</v>
      </c>
      <c r="O40" s="249">
        <f>ROUND(E40*N40,2)</f>
        <v>0.01</v>
      </c>
      <c r="P40" s="249">
        <v>0</v>
      </c>
      <c r="Q40" s="249">
        <f>ROUND(E40*P40,2)</f>
        <v>0</v>
      </c>
      <c r="R40" s="249" t="s">
        <v>158</v>
      </c>
      <c r="S40" s="249" t="s">
        <v>137</v>
      </c>
      <c r="T40" s="250" t="s">
        <v>137</v>
      </c>
      <c r="U40" s="222">
        <v>0.17699999999999999</v>
      </c>
      <c r="V40" s="222">
        <f>ROUND(E40*U40,2)</f>
        <v>1.1499999999999999</v>
      </c>
      <c r="W40" s="222"/>
      <c r="X40" s="222" t="s">
        <v>138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139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29" t="s">
        <v>131</v>
      </c>
      <c r="B41" s="230" t="s">
        <v>72</v>
      </c>
      <c r="C41" s="254" t="s">
        <v>73</v>
      </c>
      <c r="D41" s="231"/>
      <c r="E41" s="232"/>
      <c r="F41" s="233"/>
      <c r="G41" s="233">
        <f>SUMIF(AG42:AG42,"&lt;&gt;NOR",G42:G42)</f>
        <v>0</v>
      </c>
      <c r="H41" s="233"/>
      <c r="I41" s="233">
        <f>SUM(I42:I42)</f>
        <v>0</v>
      </c>
      <c r="J41" s="233"/>
      <c r="K41" s="233">
        <f>SUM(K42:K42)</f>
        <v>0</v>
      </c>
      <c r="L41" s="233"/>
      <c r="M41" s="233">
        <f>SUM(M42:M42)</f>
        <v>0</v>
      </c>
      <c r="N41" s="233"/>
      <c r="O41" s="233">
        <f>SUM(O42:O42)</f>
        <v>0</v>
      </c>
      <c r="P41" s="233"/>
      <c r="Q41" s="233">
        <f>SUM(Q42:Q42)</f>
        <v>0</v>
      </c>
      <c r="R41" s="233"/>
      <c r="S41" s="233"/>
      <c r="T41" s="234"/>
      <c r="U41" s="228"/>
      <c r="V41" s="228">
        <f>SUM(V42:V42)</f>
        <v>2</v>
      </c>
      <c r="W41" s="228"/>
      <c r="X41" s="228"/>
      <c r="AG41" t="s">
        <v>132</v>
      </c>
    </row>
    <row r="42" spans="1:60" ht="56.25" outlineLevel="1" x14ac:dyDescent="0.2">
      <c r="A42" s="244">
        <v>9</v>
      </c>
      <c r="B42" s="245" t="s">
        <v>159</v>
      </c>
      <c r="C42" s="258" t="s">
        <v>160</v>
      </c>
      <c r="D42" s="246" t="s">
        <v>135</v>
      </c>
      <c r="E42" s="247">
        <v>6.48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15</v>
      </c>
      <c r="M42" s="249">
        <f>G42*(1+L42/100)</f>
        <v>0</v>
      </c>
      <c r="N42" s="249">
        <v>4.0000000000000003E-5</v>
      </c>
      <c r="O42" s="249">
        <f>ROUND(E42*N42,2)</f>
        <v>0</v>
      </c>
      <c r="P42" s="249">
        <v>0</v>
      </c>
      <c r="Q42" s="249">
        <f>ROUND(E42*P42,2)</f>
        <v>0</v>
      </c>
      <c r="R42" s="249" t="s">
        <v>148</v>
      </c>
      <c r="S42" s="249" t="s">
        <v>137</v>
      </c>
      <c r="T42" s="250" t="s">
        <v>137</v>
      </c>
      <c r="U42" s="222">
        <v>0.308</v>
      </c>
      <c r="V42" s="222">
        <f>ROUND(E42*U42,2)</f>
        <v>2</v>
      </c>
      <c r="W42" s="222"/>
      <c r="X42" s="222" t="s">
        <v>138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139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x14ac:dyDescent="0.2">
      <c r="A43" s="229" t="s">
        <v>131</v>
      </c>
      <c r="B43" s="230" t="s">
        <v>74</v>
      </c>
      <c r="C43" s="254" t="s">
        <v>75</v>
      </c>
      <c r="D43" s="231"/>
      <c r="E43" s="232"/>
      <c r="F43" s="233"/>
      <c r="G43" s="233">
        <f>SUMIF(AG44:AG52,"&lt;&gt;NOR",G44:G52)</f>
        <v>0</v>
      </c>
      <c r="H43" s="233"/>
      <c r="I43" s="233">
        <f>SUM(I44:I52)</f>
        <v>0</v>
      </c>
      <c r="J43" s="233"/>
      <c r="K43" s="233">
        <f>SUM(K44:K52)</f>
        <v>0</v>
      </c>
      <c r="L43" s="233"/>
      <c r="M43" s="233">
        <f>SUM(M44:M52)</f>
        <v>0</v>
      </c>
      <c r="N43" s="233"/>
      <c r="O43" s="233">
        <f>SUM(O44:O52)</f>
        <v>0</v>
      </c>
      <c r="P43" s="233"/>
      <c r="Q43" s="233">
        <f>SUM(Q44:Q52)</f>
        <v>2</v>
      </c>
      <c r="R43" s="233"/>
      <c r="S43" s="233"/>
      <c r="T43" s="234"/>
      <c r="U43" s="228"/>
      <c r="V43" s="228">
        <f>SUM(V44:V52)</f>
        <v>12.360000000000001</v>
      </c>
      <c r="W43" s="228"/>
      <c r="X43" s="228"/>
      <c r="AG43" t="s">
        <v>132</v>
      </c>
    </row>
    <row r="44" spans="1:60" ht="22.5" outlineLevel="1" x14ac:dyDescent="0.2">
      <c r="A44" s="235">
        <v>10</v>
      </c>
      <c r="B44" s="236" t="s">
        <v>354</v>
      </c>
      <c r="C44" s="255" t="s">
        <v>355</v>
      </c>
      <c r="D44" s="237" t="s">
        <v>342</v>
      </c>
      <c r="E44" s="238">
        <v>0.84799999999999998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15</v>
      </c>
      <c r="M44" s="240">
        <f>G44*(1+L44/100)</f>
        <v>0</v>
      </c>
      <c r="N44" s="240">
        <v>0</v>
      </c>
      <c r="O44" s="240">
        <f>ROUND(E44*N44,2)</f>
        <v>0</v>
      </c>
      <c r="P44" s="240">
        <v>2.2000000000000002</v>
      </c>
      <c r="Q44" s="240">
        <f>ROUND(E44*P44,2)</f>
        <v>1.87</v>
      </c>
      <c r="R44" s="240" t="s">
        <v>163</v>
      </c>
      <c r="S44" s="240" t="s">
        <v>137</v>
      </c>
      <c r="T44" s="241" t="s">
        <v>137</v>
      </c>
      <c r="U44" s="222">
        <v>12.56</v>
      </c>
      <c r="V44" s="222">
        <f>ROUND(E44*U44,2)</f>
        <v>10.65</v>
      </c>
      <c r="W44" s="222"/>
      <c r="X44" s="222" t="s">
        <v>138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139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57" t="s">
        <v>356</v>
      </c>
      <c r="D45" s="224"/>
      <c r="E45" s="225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143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57" t="s">
        <v>345</v>
      </c>
      <c r="D46" s="224"/>
      <c r="E46" s="225">
        <v>0.65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2"/>
      <c r="Z46" s="212"/>
      <c r="AA46" s="212"/>
      <c r="AB46" s="212"/>
      <c r="AC46" s="212"/>
      <c r="AD46" s="212"/>
      <c r="AE46" s="212"/>
      <c r="AF46" s="212"/>
      <c r="AG46" s="212" t="s">
        <v>143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57" t="s">
        <v>357</v>
      </c>
      <c r="D47" s="224"/>
      <c r="E47" s="225">
        <v>0.2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143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5">
        <v>11</v>
      </c>
      <c r="B48" s="236" t="s">
        <v>172</v>
      </c>
      <c r="C48" s="255" t="s">
        <v>173</v>
      </c>
      <c r="D48" s="237" t="s">
        <v>153</v>
      </c>
      <c r="E48" s="238">
        <v>1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15</v>
      </c>
      <c r="M48" s="240">
        <f>G48*(1+L48/100)</f>
        <v>0</v>
      </c>
      <c r="N48" s="240">
        <v>0</v>
      </c>
      <c r="O48" s="240">
        <f>ROUND(E48*N48,2)</f>
        <v>0</v>
      </c>
      <c r="P48" s="240">
        <v>0</v>
      </c>
      <c r="Q48" s="240">
        <f>ROUND(E48*P48,2)</f>
        <v>0</v>
      </c>
      <c r="R48" s="240" t="s">
        <v>163</v>
      </c>
      <c r="S48" s="240" t="s">
        <v>137</v>
      </c>
      <c r="T48" s="241" t="s">
        <v>137</v>
      </c>
      <c r="U48" s="222">
        <v>0.05</v>
      </c>
      <c r="V48" s="222">
        <f>ROUND(E48*U48,2)</f>
        <v>0.05</v>
      </c>
      <c r="W48" s="222"/>
      <c r="X48" s="222" t="s">
        <v>138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139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56" t="s">
        <v>174</v>
      </c>
      <c r="D49" s="243"/>
      <c r="E49" s="243"/>
      <c r="F49" s="243"/>
      <c r="G49" s="243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141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33.75" outlineLevel="1" x14ac:dyDescent="0.2">
      <c r="A50" s="235">
        <v>12</v>
      </c>
      <c r="B50" s="236" t="s">
        <v>175</v>
      </c>
      <c r="C50" s="255" t="s">
        <v>176</v>
      </c>
      <c r="D50" s="237" t="s">
        <v>135</v>
      </c>
      <c r="E50" s="238">
        <v>1.7729999999999999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15</v>
      </c>
      <c r="M50" s="240">
        <f>G50*(1+L50/100)</f>
        <v>0</v>
      </c>
      <c r="N50" s="240">
        <v>1.17E-3</v>
      </c>
      <c r="O50" s="240">
        <f>ROUND(E50*N50,2)</f>
        <v>0</v>
      </c>
      <c r="P50" s="240">
        <v>7.5999999999999998E-2</v>
      </c>
      <c r="Q50" s="240">
        <f>ROUND(E50*P50,2)</f>
        <v>0.13</v>
      </c>
      <c r="R50" s="240" t="s">
        <v>163</v>
      </c>
      <c r="S50" s="240" t="s">
        <v>137</v>
      </c>
      <c r="T50" s="241" t="s">
        <v>137</v>
      </c>
      <c r="U50" s="222">
        <v>0.93899999999999995</v>
      </c>
      <c r="V50" s="222">
        <f>ROUND(E50*U50,2)</f>
        <v>1.66</v>
      </c>
      <c r="W50" s="222"/>
      <c r="X50" s="222" t="s">
        <v>138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139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57" t="s">
        <v>177</v>
      </c>
      <c r="D51" s="224"/>
      <c r="E51" s="225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143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57" t="s">
        <v>178</v>
      </c>
      <c r="D52" s="224"/>
      <c r="E52" s="225">
        <v>1.77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2"/>
      <c r="Z52" s="212"/>
      <c r="AA52" s="212"/>
      <c r="AB52" s="212"/>
      <c r="AC52" s="212"/>
      <c r="AD52" s="212"/>
      <c r="AE52" s="212"/>
      <c r="AF52" s="212"/>
      <c r="AG52" s="212" t="s">
        <v>143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29" t="s">
        <v>131</v>
      </c>
      <c r="B53" s="230" t="s">
        <v>76</v>
      </c>
      <c r="C53" s="254" t="s">
        <v>77</v>
      </c>
      <c r="D53" s="231"/>
      <c r="E53" s="232"/>
      <c r="F53" s="233"/>
      <c r="G53" s="233">
        <f>SUMIF(AG54:AG57,"&lt;&gt;NOR",G54:G57)</f>
        <v>0</v>
      </c>
      <c r="H53" s="233"/>
      <c r="I53" s="233">
        <f>SUM(I54:I57)</f>
        <v>0</v>
      </c>
      <c r="J53" s="233"/>
      <c r="K53" s="233">
        <f>SUM(K54:K57)</f>
        <v>0</v>
      </c>
      <c r="L53" s="233"/>
      <c r="M53" s="233">
        <f>SUM(M54:M57)</f>
        <v>0</v>
      </c>
      <c r="N53" s="233"/>
      <c r="O53" s="233">
        <f>SUM(O54:O57)</f>
        <v>0</v>
      </c>
      <c r="P53" s="233"/>
      <c r="Q53" s="233">
        <f>SUM(Q54:Q57)</f>
        <v>0.74</v>
      </c>
      <c r="R53" s="233"/>
      <c r="S53" s="233"/>
      <c r="T53" s="234"/>
      <c r="U53" s="228"/>
      <c r="V53" s="228">
        <f>SUM(V54:V57)</f>
        <v>10.24</v>
      </c>
      <c r="W53" s="228"/>
      <c r="X53" s="228"/>
      <c r="AG53" t="s">
        <v>132</v>
      </c>
    </row>
    <row r="54" spans="1:60" outlineLevel="1" x14ac:dyDescent="0.2">
      <c r="A54" s="235">
        <v>13</v>
      </c>
      <c r="B54" s="236" t="s">
        <v>358</v>
      </c>
      <c r="C54" s="255" t="s">
        <v>359</v>
      </c>
      <c r="D54" s="237" t="s">
        <v>147</v>
      </c>
      <c r="E54" s="238">
        <v>4.5</v>
      </c>
      <c r="F54" s="239"/>
      <c r="G54" s="240">
        <f>ROUND(E54*F54,2)</f>
        <v>0</v>
      </c>
      <c r="H54" s="239"/>
      <c r="I54" s="240">
        <f>ROUND(E54*H54,2)</f>
        <v>0</v>
      </c>
      <c r="J54" s="239"/>
      <c r="K54" s="240">
        <f>ROUND(E54*J54,2)</f>
        <v>0</v>
      </c>
      <c r="L54" s="240">
        <v>15</v>
      </c>
      <c r="M54" s="240">
        <f>G54*(1+L54/100)</f>
        <v>0</v>
      </c>
      <c r="N54" s="240">
        <v>0</v>
      </c>
      <c r="O54" s="240">
        <f>ROUND(E54*N54,2)</f>
        <v>0</v>
      </c>
      <c r="P54" s="240">
        <v>0.16500000000000001</v>
      </c>
      <c r="Q54" s="240">
        <f>ROUND(E54*P54,2)</f>
        <v>0.74</v>
      </c>
      <c r="R54" s="240" t="s">
        <v>163</v>
      </c>
      <c r="S54" s="240" t="s">
        <v>137</v>
      </c>
      <c r="T54" s="241" t="s">
        <v>137</v>
      </c>
      <c r="U54" s="222">
        <v>2.2759999999999998</v>
      </c>
      <c r="V54" s="222">
        <f>ROUND(E54*U54,2)</f>
        <v>10.24</v>
      </c>
      <c r="W54" s="222"/>
      <c r="X54" s="222" t="s">
        <v>138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139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56" t="s">
        <v>360</v>
      </c>
      <c r="D55" s="243"/>
      <c r="E55" s="243"/>
      <c r="F55" s="243"/>
      <c r="G55" s="243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141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57" t="s">
        <v>361</v>
      </c>
      <c r="D56" s="224"/>
      <c r="E56" s="225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2"/>
      <c r="Z56" s="212"/>
      <c r="AA56" s="212"/>
      <c r="AB56" s="212"/>
      <c r="AC56" s="212"/>
      <c r="AD56" s="212"/>
      <c r="AE56" s="212"/>
      <c r="AF56" s="212"/>
      <c r="AG56" s="212" t="s">
        <v>143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57" t="s">
        <v>362</v>
      </c>
      <c r="D57" s="224"/>
      <c r="E57" s="225">
        <v>4.5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2"/>
      <c r="Z57" s="212"/>
      <c r="AA57" s="212"/>
      <c r="AB57" s="212"/>
      <c r="AC57" s="212"/>
      <c r="AD57" s="212"/>
      <c r="AE57" s="212"/>
      <c r="AF57" s="212"/>
      <c r="AG57" s="212" t="s">
        <v>143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">
      <c r="A58" s="229" t="s">
        <v>131</v>
      </c>
      <c r="B58" s="230" t="s">
        <v>78</v>
      </c>
      <c r="C58" s="254" t="s">
        <v>79</v>
      </c>
      <c r="D58" s="231"/>
      <c r="E58" s="232"/>
      <c r="F58" s="233"/>
      <c r="G58" s="233">
        <f>SUMIF(AG59:AG63,"&lt;&gt;NOR",G59:G63)</f>
        <v>0</v>
      </c>
      <c r="H58" s="233"/>
      <c r="I58" s="233">
        <f>SUM(I59:I63)</f>
        <v>0</v>
      </c>
      <c r="J58" s="233"/>
      <c r="K58" s="233">
        <f>SUM(K59:K63)</f>
        <v>0</v>
      </c>
      <c r="L58" s="233"/>
      <c r="M58" s="233">
        <f>SUM(M59:M63)</f>
        <v>0</v>
      </c>
      <c r="N58" s="233"/>
      <c r="O58" s="233">
        <f>SUM(O59:O63)</f>
        <v>0</v>
      </c>
      <c r="P58" s="233"/>
      <c r="Q58" s="233">
        <f>SUM(Q59:Q63)</f>
        <v>0</v>
      </c>
      <c r="R58" s="233"/>
      <c r="S58" s="233"/>
      <c r="T58" s="234"/>
      <c r="U58" s="228"/>
      <c r="V58" s="228">
        <f>SUM(V59:V63)</f>
        <v>3.15</v>
      </c>
      <c r="W58" s="228"/>
      <c r="X58" s="228"/>
      <c r="AG58" t="s">
        <v>132</v>
      </c>
    </row>
    <row r="59" spans="1:60" ht="33.75" outlineLevel="1" x14ac:dyDescent="0.2">
      <c r="A59" s="235">
        <v>14</v>
      </c>
      <c r="B59" s="236" t="s">
        <v>188</v>
      </c>
      <c r="C59" s="255" t="s">
        <v>189</v>
      </c>
      <c r="D59" s="237" t="s">
        <v>190</v>
      </c>
      <c r="E59" s="238">
        <v>3.3588800000000001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15</v>
      </c>
      <c r="M59" s="240">
        <f>G59*(1+L59/100)</f>
        <v>0</v>
      </c>
      <c r="N59" s="240">
        <v>0</v>
      </c>
      <c r="O59" s="240">
        <f>ROUND(E59*N59,2)</f>
        <v>0</v>
      </c>
      <c r="P59" s="240">
        <v>0</v>
      </c>
      <c r="Q59" s="240">
        <f>ROUND(E59*P59,2)</f>
        <v>0</v>
      </c>
      <c r="R59" s="240" t="s">
        <v>136</v>
      </c>
      <c r="S59" s="240" t="s">
        <v>137</v>
      </c>
      <c r="T59" s="241" t="s">
        <v>137</v>
      </c>
      <c r="U59" s="222">
        <v>0.9385</v>
      </c>
      <c r="V59" s="222">
        <f>ROUND(E59*U59,2)</f>
        <v>3.15</v>
      </c>
      <c r="W59" s="222"/>
      <c r="X59" s="222" t="s">
        <v>138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363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56" t="s">
        <v>193</v>
      </c>
      <c r="D60" s="243"/>
      <c r="E60" s="243"/>
      <c r="F60" s="243"/>
      <c r="G60" s="243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2"/>
      <c r="Z60" s="212"/>
      <c r="AA60" s="212"/>
      <c r="AB60" s="212"/>
      <c r="AC60" s="212"/>
      <c r="AD60" s="212"/>
      <c r="AE60" s="212"/>
      <c r="AF60" s="212"/>
      <c r="AG60" s="212" t="s">
        <v>141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57" t="s">
        <v>194</v>
      </c>
      <c r="D61" s="224"/>
      <c r="E61" s="225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143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57" t="s">
        <v>364</v>
      </c>
      <c r="D62" s="224"/>
      <c r="E62" s="225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2"/>
      <c r="Z62" s="212"/>
      <c r="AA62" s="212"/>
      <c r="AB62" s="212"/>
      <c r="AC62" s="212"/>
      <c r="AD62" s="212"/>
      <c r="AE62" s="212"/>
      <c r="AF62" s="212"/>
      <c r="AG62" s="212" t="s">
        <v>143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57" t="s">
        <v>365</v>
      </c>
      <c r="D63" s="224"/>
      <c r="E63" s="225">
        <v>3.3588800000000001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2"/>
      <c r="Z63" s="212"/>
      <c r="AA63" s="212"/>
      <c r="AB63" s="212"/>
      <c r="AC63" s="212"/>
      <c r="AD63" s="212"/>
      <c r="AE63" s="212"/>
      <c r="AF63" s="212"/>
      <c r="AG63" s="212" t="s">
        <v>143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x14ac:dyDescent="0.2">
      <c r="A64" s="229" t="s">
        <v>131</v>
      </c>
      <c r="B64" s="230" t="s">
        <v>80</v>
      </c>
      <c r="C64" s="254" t="s">
        <v>81</v>
      </c>
      <c r="D64" s="231"/>
      <c r="E64" s="232"/>
      <c r="F64" s="233"/>
      <c r="G64" s="233">
        <f>SUMIF(AG65:AG65,"&lt;&gt;NOR",G65:G65)</f>
        <v>0</v>
      </c>
      <c r="H64" s="233"/>
      <c r="I64" s="233">
        <f>SUM(I65:I65)</f>
        <v>0</v>
      </c>
      <c r="J64" s="233"/>
      <c r="K64" s="233">
        <f>SUM(K65:K65)</f>
        <v>0</v>
      </c>
      <c r="L64" s="233"/>
      <c r="M64" s="233">
        <f>SUM(M65:M65)</f>
        <v>0</v>
      </c>
      <c r="N64" s="233"/>
      <c r="O64" s="233">
        <f>SUM(O65:O65)</f>
        <v>0</v>
      </c>
      <c r="P64" s="233"/>
      <c r="Q64" s="233">
        <f>SUM(Q65:Q65)</f>
        <v>0</v>
      </c>
      <c r="R64" s="233"/>
      <c r="S64" s="233"/>
      <c r="T64" s="234"/>
      <c r="U64" s="228"/>
      <c r="V64" s="228">
        <f>SUM(V65:V65)</f>
        <v>0</v>
      </c>
      <c r="W64" s="228"/>
      <c r="X64" s="228"/>
      <c r="AG64" t="s">
        <v>132</v>
      </c>
    </row>
    <row r="65" spans="1:60" outlineLevel="1" x14ac:dyDescent="0.2">
      <c r="A65" s="244">
        <v>15</v>
      </c>
      <c r="B65" s="245" t="s">
        <v>197</v>
      </c>
      <c r="C65" s="258" t="s">
        <v>366</v>
      </c>
      <c r="D65" s="246" t="s">
        <v>153</v>
      </c>
      <c r="E65" s="247">
        <v>1</v>
      </c>
      <c r="F65" s="248"/>
      <c r="G65" s="249">
        <f>ROUND(E65*F65,2)</f>
        <v>0</v>
      </c>
      <c r="H65" s="248"/>
      <c r="I65" s="249">
        <f>ROUND(E65*H65,2)</f>
        <v>0</v>
      </c>
      <c r="J65" s="248"/>
      <c r="K65" s="249">
        <f>ROUND(E65*J65,2)</f>
        <v>0</v>
      </c>
      <c r="L65" s="249">
        <v>15</v>
      </c>
      <c r="M65" s="249">
        <f>G65*(1+L65/100)</f>
        <v>0</v>
      </c>
      <c r="N65" s="249">
        <v>0</v>
      </c>
      <c r="O65" s="249">
        <f>ROUND(E65*N65,2)</f>
        <v>0</v>
      </c>
      <c r="P65" s="249">
        <v>0</v>
      </c>
      <c r="Q65" s="249">
        <f>ROUND(E65*P65,2)</f>
        <v>0</v>
      </c>
      <c r="R65" s="249"/>
      <c r="S65" s="249" t="s">
        <v>154</v>
      </c>
      <c r="T65" s="250" t="s">
        <v>155</v>
      </c>
      <c r="U65" s="222">
        <v>0</v>
      </c>
      <c r="V65" s="222">
        <f>ROUND(E65*U65,2)</f>
        <v>0</v>
      </c>
      <c r="W65" s="222"/>
      <c r="X65" s="222" t="s">
        <v>138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139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229" t="s">
        <v>131</v>
      </c>
      <c r="B66" s="230" t="s">
        <v>82</v>
      </c>
      <c r="C66" s="254" t="s">
        <v>83</v>
      </c>
      <c r="D66" s="231"/>
      <c r="E66" s="232"/>
      <c r="F66" s="233"/>
      <c r="G66" s="233">
        <f>SUMIF(AG67:AG76,"&lt;&gt;NOR",G67:G76)</f>
        <v>0</v>
      </c>
      <c r="H66" s="233"/>
      <c r="I66" s="233">
        <f>SUM(I67:I76)</f>
        <v>0</v>
      </c>
      <c r="J66" s="233"/>
      <c r="K66" s="233">
        <f>SUM(K67:K76)</f>
        <v>0</v>
      </c>
      <c r="L66" s="233"/>
      <c r="M66" s="233">
        <f>SUM(M67:M76)</f>
        <v>0</v>
      </c>
      <c r="N66" s="233"/>
      <c r="O66" s="233">
        <f>SUM(O67:O76)</f>
        <v>0.01</v>
      </c>
      <c r="P66" s="233"/>
      <c r="Q66" s="233">
        <f>SUM(Q67:Q76)</f>
        <v>0</v>
      </c>
      <c r="R66" s="233"/>
      <c r="S66" s="233"/>
      <c r="T66" s="234"/>
      <c r="U66" s="228"/>
      <c r="V66" s="228">
        <f>SUM(V67:V76)</f>
        <v>0.42</v>
      </c>
      <c r="W66" s="228"/>
      <c r="X66" s="228"/>
      <c r="AG66" t="s">
        <v>132</v>
      </c>
    </row>
    <row r="67" spans="1:60" ht="22.5" outlineLevel="1" x14ac:dyDescent="0.2">
      <c r="A67" s="235">
        <v>16</v>
      </c>
      <c r="B67" s="236" t="s">
        <v>367</v>
      </c>
      <c r="C67" s="255" t="s">
        <v>368</v>
      </c>
      <c r="D67" s="237" t="s">
        <v>153</v>
      </c>
      <c r="E67" s="238">
        <v>1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15</v>
      </c>
      <c r="M67" s="240">
        <f>G67*(1+L67/100)</f>
        <v>0</v>
      </c>
      <c r="N67" s="240">
        <v>7.6099999999999996E-3</v>
      </c>
      <c r="O67" s="240">
        <f>ROUND(E67*N67,2)</f>
        <v>0.01</v>
      </c>
      <c r="P67" s="240">
        <v>0</v>
      </c>
      <c r="Q67" s="240">
        <f>ROUND(E67*P67,2)</f>
        <v>0</v>
      </c>
      <c r="R67" s="240" t="s">
        <v>204</v>
      </c>
      <c r="S67" s="240" t="s">
        <v>137</v>
      </c>
      <c r="T67" s="241" t="s">
        <v>137</v>
      </c>
      <c r="U67" s="222">
        <v>0.42</v>
      </c>
      <c r="V67" s="222">
        <f>ROUND(E67*U67,2)</f>
        <v>0.42</v>
      </c>
      <c r="W67" s="222"/>
      <c r="X67" s="222" t="s">
        <v>138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205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56" t="s">
        <v>369</v>
      </c>
      <c r="D68" s="243"/>
      <c r="E68" s="243"/>
      <c r="F68" s="243"/>
      <c r="G68" s="243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2"/>
      <c r="Z68" s="212"/>
      <c r="AA68" s="212"/>
      <c r="AB68" s="212"/>
      <c r="AC68" s="212"/>
      <c r="AD68" s="212"/>
      <c r="AE68" s="212"/>
      <c r="AF68" s="212"/>
      <c r="AG68" s="212" t="s">
        <v>141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57" t="s">
        <v>370</v>
      </c>
      <c r="D69" s="224"/>
      <c r="E69" s="225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143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57" t="s">
        <v>371</v>
      </c>
      <c r="D70" s="224"/>
      <c r="E70" s="225">
        <v>1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2"/>
      <c r="Z70" s="212"/>
      <c r="AA70" s="212"/>
      <c r="AB70" s="212"/>
      <c r="AC70" s="212"/>
      <c r="AD70" s="212"/>
      <c r="AE70" s="212"/>
      <c r="AF70" s="212"/>
      <c r="AG70" s="212" t="s">
        <v>143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35">
        <v>17</v>
      </c>
      <c r="B71" s="236" t="s">
        <v>372</v>
      </c>
      <c r="C71" s="255" t="s">
        <v>373</v>
      </c>
      <c r="D71" s="237" t="s">
        <v>0</v>
      </c>
      <c r="E71" s="238">
        <v>53.55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15</v>
      </c>
      <c r="M71" s="240">
        <f>G71*(1+L71/100)</f>
        <v>0</v>
      </c>
      <c r="N71" s="240">
        <v>0</v>
      </c>
      <c r="O71" s="240">
        <f>ROUND(E71*N71,2)</f>
        <v>0</v>
      </c>
      <c r="P71" s="240">
        <v>0</v>
      </c>
      <c r="Q71" s="240">
        <f>ROUND(E71*P71,2)</f>
        <v>0</v>
      </c>
      <c r="R71" s="240" t="s">
        <v>204</v>
      </c>
      <c r="S71" s="240" t="s">
        <v>137</v>
      </c>
      <c r="T71" s="241" t="s">
        <v>137</v>
      </c>
      <c r="U71" s="222">
        <v>0</v>
      </c>
      <c r="V71" s="222">
        <f>ROUND(E71*U71,2)</f>
        <v>0</v>
      </c>
      <c r="W71" s="222"/>
      <c r="X71" s="222" t="s">
        <v>138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363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56" t="s">
        <v>374</v>
      </c>
      <c r="D72" s="243"/>
      <c r="E72" s="243"/>
      <c r="F72" s="243"/>
      <c r="G72" s="243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141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57" t="s">
        <v>375</v>
      </c>
      <c r="D73" s="224"/>
      <c r="E73" s="225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143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57" t="s">
        <v>376</v>
      </c>
      <c r="D74" s="224"/>
      <c r="E74" s="225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143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57" t="s">
        <v>377</v>
      </c>
      <c r="D75" s="224"/>
      <c r="E75" s="225">
        <v>53.55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143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4">
        <v>18</v>
      </c>
      <c r="B76" s="245" t="s">
        <v>378</v>
      </c>
      <c r="C76" s="258" t="s">
        <v>379</v>
      </c>
      <c r="D76" s="246" t="s">
        <v>147</v>
      </c>
      <c r="E76" s="247">
        <v>4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15</v>
      </c>
      <c r="M76" s="249">
        <f>G76*(1+L76/100)</f>
        <v>0</v>
      </c>
      <c r="N76" s="249">
        <v>0</v>
      </c>
      <c r="O76" s="249">
        <f>ROUND(E76*N76,2)</f>
        <v>0</v>
      </c>
      <c r="P76" s="249">
        <v>0</v>
      </c>
      <c r="Q76" s="249">
        <f>ROUND(E76*P76,2)</f>
        <v>0</v>
      </c>
      <c r="R76" s="249"/>
      <c r="S76" s="249" t="s">
        <v>154</v>
      </c>
      <c r="T76" s="250" t="s">
        <v>155</v>
      </c>
      <c r="U76" s="222">
        <v>0</v>
      </c>
      <c r="V76" s="222">
        <f>ROUND(E76*U76,2)</f>
        <v>0</v>
      </c>
      <c r="W76" s="222"/>
      <c r="X76" s="222" t="s">
        <v>138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139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x14ac:dyDescent="0.2">
      <c r="A77" s="229" t="s">
        <v>131</v>
      </c>
      <c r="B77" s="230" t="s">
        <v>84</v>
      </c>
      <c r="C77" s="254" t="s">
        <v>85</v>
      </c>
      <c r="D77" s="231"/>
      <c r="E77" s="232"/>
      <c r="F77" s="233"/>
      <c r="G77" s="233">
        <f>SUMIF(AG78:AG91,"&lt;&gt;NOR",G78:G91)</f>
        <v>0</v>
      </c>
      <c r="H77" s="233"/>
      <c r="I77" s="233">
        <f>SUM(I78:I91)</f>
        <v>0</v>
      </c>
      <c r="J77" s="233"/>
      <c r="K77" s="233">
        <f>SUM(K78:K91)</f>
        <v>0</v>
      </c>
      <c r="L77" s="233"/>
      <c r="M77" s="233">
        <f>SUM(M78:M91)</f>
        <v>0</v>
      </c>
      <c r="N77" s="233"/>
      <c r="O77" s="233">
        <f>SUM(O78:O91)</f>
        <v>0.05</v>
      </c>
      <c r="P77" s="233"/>
      <c r="Q77" s="233">
        <f>SUM(Q78:Q91)</f>
        <v>0</v>
      </c>
      <c r="R77" s="233"/>
      <c r="S77" s="233"/>
      <c r="T77" s="234"/>
      <c r="U77" s="228"/>
      <c r="V77" s="228">
        <f>SUM(V78:V91)</f>
        <v>5.7299999999999995</v>
      </c>
      <c r="W77" s="228"/>
      <c r="X77" s="228"/>
      <c r="AG77" t="s">
        <v>132</v>
      </c>
    </row>
    <row r="78" spans="1:60" ht="22.5" outlineLevel="1" x14ac:dyDescent="0.2">
      <c r="A78" s="244">
        <v>19</v>
      </c>
      <c r="B78" s="245" t="s">
        <v>380</v>
      </c>
      <c r="C78" s="258" t="s">
        <v>381</v>
      </c>
      <c r="D78" s="246" t="s">
        <v>203</v>
      </c>
      <c r="E78" s="247">
        <v>1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15</v>
      </c>
      <c r="M78" s="249">
        <f>G78*(1+L78/100)</f>
        <v>0</v>
      </c>
      <c r="N78" s="249">
        <v>1.8890000000000001E-2</v>
      </c>
      <c r="O78" s="249">
        <f>ROUND(E78*N78,2)</f>
        <v>0.02</v>
      </c>
      <c r="P78" s="249">
        <v>0</v>
      </c>
      <c r="Q78" s="249">
        <f>ROUND(E78*P78,2)</f>
        <v>0</v>
      </c>
      <c r="R78" s="249" t="s">
        <v>204</v>
      </c>
      <c r="S78" s="249" t="s">
        <v>137</v>
      </c>
      <c r="T78" s="250" t="s">
        <v>137</v>
      </c>
      <c r="U78" s="222">
        <v>0.97299999999999998</v>
      </c>
      <c r="V78" s="222">
        <f>ROUND(E78*U78,2)</f>
        <v>0.97</v>
      </c>
      <c r="W78" s="222"/>
      <c r="X78" s="222" t="s">
        <v>138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205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44">
        <v>20</v>
      </c>
      <c r="B79" s="245" t="s">
        <v>382</v>
      </c>
      <c r="C79" s="258" t="s">
        <v>383</v>
      </c>
      <c r="D79" s="246" t="s">
        <v>203</v>
      </c>
      <c r="E79" s="247">
        <v>1</v>
      </c>
      <c r="F79" s="248"/>
      <c r="G79" s="249">
        <f>ROUND(E79*F79,2)</f>
        <v>0</v>
      </c>
      <c r="H79" s="248"/>
      <c r="I79" s="249">
        <f>ROUND(E79*H79,2)</f>
        <v>0</v>
      </c>
      <c r="J79" s="248"/>
      <c r="K79" s="249">
        <f>ROUND(E79*J79,2)</f>
        <v>0</v>
      </c>
      <c r="L79" s="249">
        <v>15</v>
      </c>
      <c r="M79" s="249">
        <f>G79*(1+L79/100)</f>
        <v>0</v>
      </c>
      <c r="N79" s="249">
        <v>1.7010000000000001E-2</v>
      </c>
      <c r="O79" s="249">
        <f>ROUND(E79*N79,2)</f>
        <v>0.02</v>
      </c>
      <c r="P79" s="249">
        <v>0</v>
      </c>
      <c r="Q79" s="249">
        <f>ROUND(E79*P79,2)</f>
        <v>0</v>
      </c>
      <c r="R79" s="249" t="s">
        <v>204</v>
      </c>
      <c r="S79" s="249" t="s">
        <v>137</v>
      </c>
      <c r="T79" s="250" t="s">
        <v>137</v>
      </c>
      <c r="U79" s="222">
        <v>1.2529999999999999</v>
      </c>
      <c r="V79" s="222">
        <f>ROUND(E79*U79,2)</f>
        <v>1.25</v>
      </c>
      <c r="W79" s="222"/>
      <c r="X79" s="222" t="s">
        <v>138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205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4">
        <v>21</v>
      </c>
      <c r="B80" s="245" t="s">
        <v>384</v>
      </c>
      <c r="C80" s="258" t="s">
        <v>385</v>
      </c>
      <c r="D80" s="246" t="s">
        <v>203</v>
      </c>
      <c r="E80" s="247">
        <v>1</v>
      </c>
      <c r="F80" s="248"/>
      <c r="G80" s="249">
        <f>ROUND(E80*F80,2)</f>
        <v>0</v>
      </c>
      <c r="H80" s="248"/>
      <c r="I80" s="249">
        <f>ROUND(E80*H80,2)</f>
        <v>0</v>
      </c>
      <c r="J80" s="248"/>
      <c r="K80" s="249">
        <f>ROUND(E80*J80,2)</f>
        <v>0</v>
      </c>
      <c r="L80" s="249">
        <v>15</v>
      </c>
      <c r="M80" s="249">
        <f>G80*(1+L80/100)</f>
        <v>0</v>
      </c>
      <c r="N80" s="249">
        <v>1.8E-3</v>
      </c>
      <c r="O80" s="249">
        <f>ROUND(E80*N80,2)</f>
        <v>0</v>
      </c>
      <c r="P80" s="249">
        <v>0</v>
      </c>
      <c r="Q80" s="249">
        <f>ROUND(E80*P80,2)</f>
        <v>0</v>
      </c>
      <c r="R80" s="249" t="s">
        <v>204</v>
      </c>
      <c r="S80" s="249" t="s">
        <v>137</v>
      </c>
      <c r="T80" s="250" t="s">
        <v>137</v>
      </c>
      <c r="U80" s="222">
        <v>0.38</v>
      </c>
      <c r="V80" s="222">
        <f>ROUND(E80*U80,2)</f>
        <v>0.38</v>
      </c>
      <c r="W80" s="222"/>
      <c r="X80" s="222" t="s">
        <v>138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205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44">
        <v>22</v>
      </c>
      <c r="B81" s="245" t="s">
        <v>386</v>
      </c>
      <c r="C81" s="258" t="s">
        <v>387</v>
      </c>
      <c r="D81" s="246" t="s">
        <v>203</v>
      </c>
      <c r="E81" s="247">
        <v>2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15</v>
      </c>
      <c r="M81" s="249">
        <f>G81*(1+L81/100)</f>
        <v>0</v>
      </c>
      <c r="N81" s="249">
        <v>2E-3</v>
      </c>
      <c r="O81" s="249">
        <f>ROUND(E81*N81,2)</f>
        <v>0</v>
      </c>
      <c r="P81" s="249">
        <v>0</v>
      </c>
      <c r="Q81" s="249">
        <f>ROUND(E81*P81,2)</f>
        <v>0</v>
      </c>
      <c r="R81" s="249" t="s">
        <v>204</v>
      </c>
      <c r="S81" s="249" t="s">
        <v>137</v>
      </c>
      <c r="T81" s="250" t="s">
        <v>137</v>
      </c>
      <c r="U81" s="222">
        <v>0.38</v>
      </c>
      <c r="V81" s="222">
        <f>ROUND(E81*U81,2)</f>
        <v>0.76</v>
      </c>
      <c r="W81" s="222"/>
      <c r="X81" s="222" t="s">
        <v>138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205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44">
        <v>23</v>
      </c>
      <c r="B82" s="245" t="s">
        <v>388</v>
      </c>
      <c r="C82" s="258" t="s">
        <v>389</v>
      </c>
      <c r="D82" s="246" t="s">
        <v>203</v>
      </c>
      <c r="E82" s="247">
        <v>2</v>
      </c>
      <c r="F82" s="248"/>
      <c r="G82" s="249">
        <f>ROUND(E82*F82,2)</f>
        <v>0</v>
      </c>
      <c r="H82" s="248"/>
      <c r="I82" s="249">
        <f>ROUND(E82*H82,2)</f>
        <v>0</v>
      </c>
      <c r="J82" s="248"/>
      <c r="K82" s="249">
        <f>ROUND(E82*J82,2)</f>
        <v>0</v>
      </c>
      <c r="L82" s="249">
        <v>15</v>
      </c>
      <c r="M82" s="249">
        <f>G82*(1+L82/100)</f>
        <v>0</v>
      </c>
      <c r="N82" s="249">
        <v>2.2000000000000001E-3</v>
      </c>
      <c r="O82" s="249">
        <f>ROUND(E82*N82,2)</f>
        <v>0</v>
      </c>
      <c r="P82" s="249">
        <v>0</v>
      </c>
      <c r="Q82" s="249">
        <f>ROUND(E82*P82,2)</f>
        <v>0</v>
      </c>
      <c r="R82" s="249" t="s">
        <v>204</v>
      </c>
      <c r="S82" s="249" t="s">
        <v>137</v>
      </c>
      <c r="T82" s="250" t="s">
        <v>137</v>
      </c>
      <c r="U82" s="222">
        <v>0.38</v>
      </c>
      <c r="V82" s="222">
        <f>ROUND(E82*U82,2)</f>
        <v>0.76</v>
      </c>
      <c r="W82" s="222"/>
      <c r="X82" s="222" t="s">
        <v>138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205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44">
        <v>24</v>
      </c>
      <c r="B83" s="245" t="s">
        <v>390</v>
      </c>
      <c r="C83" s="258" t="s">
        <v>391</v>
      </c>
      <c r="D83" s="246" t="s">
        <v>203</v>
      </c>
      <c r="E83" s="247">
        <v>1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15</v>
      </c>
      <c r="M83" s="249">
        <f>G83*(1+L83/100)</f>
        <v>0</v>
      </c>
      <c r="N83" s="249">
        <v>8.0000000000000002E-3</v>
      </c>
      <c r="O83" s="249">
        <f>ROUND(E83*N83,2)</f>
        <v>0.01</v>
      </c>
      <c r="P83" s="249">
        <v>0</v>
      </c>
      <c r="Q83" s="249">
        <f>ROUND(E83*P83,2)</f>
        <v>0</v>
      </c>
      <c r="R83" s="249" t="s">
        <v>204</v>
      </c>
      <c r="S83" s="249" t="s">
        <v>137</v>
      </c>
      <c r="T83" s="250" t="s">
        <v>137</v>
      </c>
      <c r="U83" s="222">
        <v>0.63</v>
      </c>
      <c r="V83" s="222">
        <f>ROUND(E83*U83,2)</f>
        <v>0.63</v>
      </c>
      <c r="W83" s="222"/>
      <c r="X83" s="222" t="s">
        <v>138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205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35">
        <v>25</v>
      </c>
      <c r="B84" s="236" t="s">
        <v>212</v>
      </c>
      <c r="C84" s="255" t="s">
        <v>213</v>
      </c>
      <c r="D84" s="237" t="s">
        <v>0</v>
      </c>
      <c r="E84" s="238">
        <v>407.06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15</v>
      </c>
      <c r="M84" s="240">
        <f>G84*(1+L84/100)</f>
        <v>0</v>
      </c>
      <c r="N84" s="240">
        <v>0</v>
      </c>
      <c r="O84" s="240">
        <f>ROUND(E84*N84,2)</f>
        <v>0</v>
      </c>
      <c r="P84" s="240">
        <v>0</v>
      </c>
      <c r="Q84" s="240">
        <f>ROUND(E84*P84,2)</f>
        <v>0</v>
      </c>
      <c r="R84" s="240" t="s">
        <v>204</v>
      </c>
      <c r="S84" s="240" t="s">
        <v>137</v>
      </c>
      <c r="T84" s="241" t="s">
        <v>137</v>
      </c>
      <c r="U84" s="222">
        <v>0</v>
      </c>
      <c r="V84" s="222">
        <f>ROUND(E84*U84,2)</f>
        <v>0</v>
      </c>
      <c r="W84" s="222"/>
      <c r="X84" s="222" t="s">
        <v>138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363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56" t="s">
        <v>214</v>
      </c>
      <c r="D85" s="243"/>
      <c r="E85" s="243"/>
      <c r="F85" s="243"/>
      <c r="G85" s="243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141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57" t="s">
        <v>375</v>
      </c>
      <c r="D86" s="224"/>
      <c r="E86" s="225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2"/>
      <c r="Z86" s="212"/>
      <c r="AA86" s="212"/>
      <c r="AB86" s="212"/>
      <c r="AC86" s="212"/>
      <c r="AD86" s="212"/>
      <c r="AE86" s="212"/>
      <c r="AF86" s="212"/>
      <c r="AG86" s="212" t="s">
        <v>143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57" t="s">
        <v>392</v>
      </c>
      <c r="D87" s="224"/>
      <c r="E87" s="225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143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57" t="s">
        <v>393</v>
      </c>
      <c r="D88" s="224"/>
      <c r="E88" s="225">
        <v>407.06</v>
      </c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2"/>
      <c r="Z88" s="212"/>
      <c r="AA88" s="212"/>
      <c r="AB88" s="212"/>
      <c r="AC88" s="212"/>
      <c r="AD88" s="212"/>
      <c r="AE88" s="212"/>
      <c r="AF88" s="212"/>
      <c r="AG88" s="212" t="s">
        <v>143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4">
        <v>26</v>
      </c>
      <c r="B89" s="245" t="s">
        <v>210</v>
      </c>
      <c r="C89" s="258" t="s">
        <v>394</v>
      </c>
      <c r="D89" s="246" t="s">
        <v>153</v>
      </c>
      <c r="E89" s="247">
        <v>1</v>
      </c>
      <c r="F89" s="248"/>
      <c r="G89" s="249">
        <f>ROUND(E89*F89,2)</f>
        <v>0</v>
      </c>
      <c r="H89" s="248"/>
      <c r="I89" s="249">
        <f>ROUND(E89*H89,2)</f>
        <v>0</v>
      </c>
      <c r="J89" s="248"/>
      <c r="K89" s="249">
        <f>ROUND(E89*J89,2)</f>
        <v>0</v>
      </c>
      <c r="L89" s="249">
        <v>15</v>
      </c>
      <c r="M89" s="249">
        <f>G89*(1+L89/100)</f>
        <v>0</v>
      </c>
      <c r="N89" s="249">
        <v>0</v>
      </c>
      <c r="O89" s="249">
        <f>ROUND(E89*N89,2)</f>
        <v>0</v>
      </c>
      <c r="P89" s="249">
        <v>0</v>
      </c>
      <c r="Q89" s="249">
        <f>ROUND(E89*P89,2)</f>
        <v>0</v>
      </c>
      <c r="R89" s="249"/>
      <c r="S89" s="249" t="s">
        <v>154</v>
      </c>
      <c r="T89" s="250" t="s">
        <v>155</v>
      </c>
      <c r="U89" s="222">
        <v>0.48499999999999999</v>
      </c>
      <c r="V89" s="222">
        <f>ROUND(E89*U89,2)</f>
        <v>0.49</v>
      </c>
      <c r="W89" s="222"/>
      <c r="X89" s="222" t="s">
        <v>138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363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4">
        <v>27</v>
      </c>
      <c r="B90" s="245" t="s">
        <v>395</v>
      </c>
      <c r="C90" s="258" t="s">
        <v>396</v>
      </c>
      <c r="D90" s="246" t="s">
        <v>203</v>
      </c>
      <c r="E90" s="247">
        <v>1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15</v>
      </c>
      <c r="M90" s="249">
        <f>G90*(1+L90/100)</f>
        <v>0</v>
      </c>
      <c r="N90" s="249">
        <v>1.2E-4</v>
      </c>
      <c r="O90" s="249">
        <f>ROUND(E90*N90,2)</f>
        <v>0</v>
      </c>
      <c r="P90" s="249">
        <v>0</v>
      </c>
      <c r="Q90" s="249">
        <f>ROUND(E90*P90,2)</f>
        <v>0</v>
      </c>
      <c r="R90" s="249"/>
      <c r="S90" s="249" t="s">
        <v>154</v>
      </c>
      <c r="T90" s="250" t="s">
        <v>155</v>
      </c>
      <c r="U90" s="222">
        <v>0</v>
      </c>
      <c r="V90" s="222">
        <f>ROUND(E90*U90,2)</f>
        <v>0</v>
      </c>
      <c r="W90" s="222"/>
      <c r="X90" s="222" t="s">
        <v>138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363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44">
        <v>28</v>
      </c>
      <c r="B91" s="245" t="s">
        <v>397</v>
      </c>
      <c r="C91" s="258" t="s">
        <v>398</v>
      </c>
      <c r="D91" s="246" t="s">
        <v>153</v>
      </c>
      <c r="E91" s="247">
        <v>1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15</v>
      </c>
      <c r="M91" s="249">
        <f>G91*(1+L91/100)</f>
        <v>0</v>
      </c>
      <c r="N91" s="249">
        <v>8.4999999999999995E-4</v>
      </c>
      <c r="O91" s="249">
        <f>ROUND(E91*N91,2)</f>
        <v>0</v>
      </c>
      <c r="P91" s="249">
        <v>0</v>
      </c>
      <c r="Q91" s="249">
        <f>ROUND(E91*P91,2)</f>
        <v>0</v>
      </c>
      <c r="R91" s="249"/>
      <c r="S91" s="249" t="s">
        <v>154</v>
      </c>
      <c r="T91" s="250" t="s">
        <v>155</v>
      </c>
      <c r="U91" s="222">
        <v>0.49</v>
      </c>
      <c r="V91" s="222">
        <f>ROUND(E91*U91,2)</f>
        <v>0.49</v>
      </c>
      <c r="W91" s="222"/>
      <c r="X91" s="222" t="s">
        <v>138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139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x14ac:dyDescent="0.2">
      <c r="A92" s="229" t="s">
        <v>131</v>
      </c>
      <c r="B92" s="230" t="s">
        <v>86</v>
      </c>
      <c r="C92" s="254" t="s">
        <v>87</v>
      </c>
      <c r="D92" s="231"/>
      <c r="E92" s="232"/>
      <c r="F92" s="233"/>
      <c r="G92" s="233">
        <f>SUMIF(AG93:AG95,"&lt;&gt;NOR",G93:G95)</f>
        <v>0</v>
      </c>
      <c r="H92" s="233"/>
      <c r="I92" s="233">
        <f>SUM(I93:I95)</f>
        <v>0</v>
      </c>
      <c r="J92" s="233"/>
      <c r="K92" s="233">
        <f>SUM(K93:K95)</f>
        <v>0</v>
      </c>
      <c r="L92" s="233"/>
      <c r="M92" s="233">
        <f>SUM(M93:M95)</f>
        <v>0</v>
      </c>
      <c r="N92" s="233"/>
      <c r="O92" s="233">
        <f>SUM(O93:O95)</f>
        <v>0.01</v>
      </c>
      <c r="P92" s="233"/>
      <c r="Q92" s="233">
        <f>SUM(Q93:Q95)</f>
        <v>0</v>
      </c>
      <c r="R92" s="233"/>
      <c r="S92" s="233"/>
      <c r="T92" s="234"/>
      <c r="U92" s="228"/>
      <c r="V92" s="228">
        <f>SUM(V93:V95)</f>
        <v>1.77</v>
      </c>
      <c r="W92" s="228"/>
      <c r="X92" s="228"/>
      <c r="AG92" t="s">
        <v>132</v>
      </c>
    </row>
    <row r="93" spans="1:60" ht="45" outlineLevel="1" x14ac:dyDescent="0.2">
      <c r="A93" s="244">
        <v>29</v>
      </c>
      <c r="B93" s="245" t="s">
        <v>399</v>
      </c>
      <c r="C93" s="258" t="s">
        <v>400</v>
      </c>
      <c r="D93" s="246" t="s">
        <v>203</v>
      </c>
      <c r="E93" s="247">
        <v>1</v>
      </c>
      <c r="F93" s="248"/>
      <c r="G93" s="249">
        <f>ROUND(E93*F93,2)</f>
        <v>0</v>
      </c>
      <c r="H93" s="248"/>
      <c r="I93" s="249">
        <f>ROUND(E93*H93,2)</f>
        <v>0</v>
      </c>
      <c r="J93" s="248"/>
      <c r="K93" s="249">
        <f>ROUND(E93*J93,2)</f>
        <v>0</v>
      </c>
      <c r="L93" s="249">
        <v>15</v>
      </c>
      <c r="M93" s="249">
        <f>G93*(1+L93/100)</f>
        <v>0</v>
      </c>
      <c r="N93" s="249">
        <v>8.9999999999999993E-3</v>
      </c>
      <c r="O93" s="249">
        <f>ROUND(E93*N93,2)</f>
        <v>0.01</v>
      </c>
      <c r="P93" s="249">
        <v>0</v>
      </c>
      <c r="Q93" s="249">
        <f>ROUND(E93*P93,2)</f>
        <v>0</v>
      </c>
      <c r="R93" s="249" t="s">
        <v>204</v>
      </c>
      <c r="S93" s="249" t="s">
        <v>137</v>
      </c>
      <c r="T93" s="250" t="s">
        <v>137</v>
      </c>
      <c r="U93" s="222">
        <v>1.77</v>
      </c>
      <c r="V93" s="222">
        <f>ROUND(E93*U93,2)</f>
        <v>1.77</v>
      </c>
      <c r="W93" s="222"/>
      <c r="X93" s="222" t="s">
        <v>138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205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35">
        <v>30</v>
      </c>
      <c r="B94" s="236" t="s">
        <v>401</v>
      </c>
      <c r="C94" s="255" t="s">
        <v>402</v>
      </c>
      <c r="D94" s="237" t="s">
        <v>0</v>
      </c>
      <c r="E94" s="238">
        <v>54.25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15</v>
      </c>
      <c r="M94" s="240">
        <f>G94*(1+L94/100)</f>
        <v>0</v>
      </c>
      <c r="N94" s="240">
        <v>0</v>
      </c>
      <c r="O94" s="240">
        <f>ROUND(E94*N94,2)</f>
        <v>0</v>
      </c>
      <c r="P94" s="240">
        <v>0</v>
      </c>
      <c r="Q94" s="240">
        <f>ROUND(E94*P94,2)</f>
        <v>0</v>
      </c>
      <c r="R94" s="240" t="s">
        <v>204</v>
      </c>
      <c r="S94" s="240" t="s">
        <v>137</v>
      </c>
      <c r="T94" s="241" t="s">
        <v>137</v>
      </c>
      <c r="U94" s="222">
        <v>0</v>
      </c>
      <c r="V94" s="222">
        <f>ROUND(E94*U94,2)</f>
        <v>0</v>
      </c>
      <c r="W94" s="222"/>
      <c r="X94" s="222" t="s">
        <v>138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363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56" t="s">
        <v>214</v>
      </c>
      <c r="D95" s="243"/>
      <c r="E95" s="243"/>
      <c r="F95" s="243"/>
      <c r="G95" s="243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2"/>
      <c r="Z95" s="212"/>
      <c r="AA95" s="212"/>
      <c r="AB95" s="212"/>
      <c r="AC95" s="212"/>
      <c r="AD95" s="212"/>
      <c r="AE95" s="212"/>
      <c r="AF95" s="212"/>
      <c r="AG95" s="212" t="s">
        <v>141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x14ac:dyDescent="0.2">
      <c r="A96" s="229" t="s">
        <v>131</v>
      </c>
      <c r="B96" s="230" t="s">
        <v>88</v>
      </c>
      <c r="C96" s="254" t="s">
        <v>89</v>
      </c>
      <c r="D96" s="231"/>
      <c r="E96" s="232"/>
      <c r="F96" s="233"/>
      <c r="G96" s="233">
        <f>SUMIF(AG97:AG131,"&lt;&gt;NOR",G97:G131)</f>
        <v>0</v>
      </c>
      <c r="H96" s="233"/>
      <c r="I96" s="233">
        <f>SUM(I97:I131)</f>
        <v>0</v>
      </c>
      <c r="J96" s="233"/>
      <c r="K96" s="233">
        <f>SUM(K97:K131)</f>
        <v>0</v>
      </c>
      <c r="L96" s="233"/>
      <c r="M96" s="233">
        <f>SUM(M97:M131)</f>
        <v>0</v>
      </c>
      <c r="N96" s="233"/>
      <c r="O96" s="233">
        <f>SUM(O97:O131)</f>
        <v>0.27</v>
      </c>
      <c r="P96" s="233"/>
      <c r="Q96" s="233">
        <f>SUM(Q97:Q131)</f>
        <v>0</v>
      </c>
      <c r="R96" s="233"/>
      <c r="S96" s="233"/>
      <c r="T96" s="234"/>
      <c r="U96" s="228"/>
      <c r="V96" s="228">
        <f>SUM(V97:V131)</f>
        <v>12.02</v>
      </c>
      <c r="W96" s="228"/>
      <c r="X96" s="228"/>
      <c r="AG96" t="s">
        <v>132</v>
      </c>
    </row>
    <row r="97" spans="1:60" ht="22.5" outlineLevel="1" x14ac:dyDescent="0.2">
      <c r="A97" s="235">
        <v>31</v>
      </c>
      <c r="B97" s="236" t="s">
        <v>223</v>
      </c>
      <c r="C97" s="255" t="s">
        <v>224</v>
      </c>
      <c r="D97" s="237" t="s">
        <v>135</v>
      </c>
      <c r="E97" s="238">
        <v>7.48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15</v>
      </c>
      <c r="M97" s="240">
        <f>G97*(1+L97/100)</f>
        <v>0</v>
      </c>
      <c r="N97" s="240">
        <v>3.8999999999999998E-3</v>
      </c>
      <c r="O97" s="240">
        <f>ROUND(E97*N97,2)</f>
        <v>0.03</v>
      </c>
      <c r="P97" s="240">
        <v>0</v>
      </c>
      <c r="Q97" s="240">
        <f>ROUND(E97*P97,2)</f>
        <v>0</v>
      </c>
      <c r="R97" s="240" t="s">
        <v>217</v>
      </c>
      <c r="S97" s="240" t="s">
        <v>137</v>
      </c>
      <c r="T97" s="241" t="s">
        <v>137</v>
      </c>
      <c r="U97" s="222">
        <v>0.97799999999999998</v>
      </c>
      <c r="V97" s="222">
        <f>ROUND(E97*U97,2)</f>
        <v>7.32</v>
      </c>
      <c r="W97" s="222"/>
      <c r="X97" s="222" t="s">
        <v>138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205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57" t="s">
        <v>225</v>
      </c>
      <c r="D98" s="224"/>
      <c r="E98" s="225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2"/>
      <c r="Z98" s="212"/>
      <c r="AA98" s="212"/>
      <c r="AB98" s="212"/>
      <c r="AC98" s="212"/>
      <c r="AD98" s="212"/>
      <c r="AE98" s="212"/>
      <c r="AF98" s="212"/>
      <c r="AG98" s="212" t="s">
        <v>143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57" t="s">
        <v>403</v>
      </c>
      <c r="D99" s="224"/>
      <c r="E99" s="225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143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57" t="s">
        <v>404</v>
      </c>
      <c r="D100" s="224"/>
      <c r="E100" s="225">
        <v>6.48</v>
      </c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143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57" t="s">
        <v>405</v>
      </c>
      <c r="D101" s="224"/>
      <c r="E101" s="225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143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57" t="s">
        <v>371</v>
      </c>
      <c r="D102" s="224"/>
      <c r="E102" s="225">
        <v>1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143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35">
        <v>32</v>
      </c>
      <c r="B103" s="236" t="s">
        <v>226</v>
      </c>
      <c r="C103" s="255" t="s">
        <v>227</v>
      </c>
      <c r="D103" s="237" t="s">
        <v>147</v>
      </c>
      <c r="E103" s="238">
        <v>11.1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15</v>
      </c>
      <c r="M103" s="240">
        <f>G103*(1+L103/100)</f>
        <v>0</v>
      </c>
      <c r="N103" s="240">
        <v>4.0000000000000003E-5</v>
      </c>
      <c r="O103" s="240">
        <f>ROUND(E103*N103,2)</f>
        <v>0</v>
      </c>
      <c r="P103" s="240">
        <v>0</v>
      </c>
      <c r="Q103" s="240">
        <f>ROUND(E103*P103,2)</f>
        <v>0</v>
      </c>
      <c r="R103" s="240" t="s">
        <v>217</v>
      </c>
      <c r="S103" s="240" t="s">
        <v>137</v>
      </c>
      <c r="T103" s="241" t="s">
        <v>137</v>
      </c>
      <c r="U103" s="222">
        <v>7.0000000000000007E-2</v>
      </c>
      <c r="V103" s="222">
        <f>ROUND(E103*U103,2)</f>
        <v>0.78</v>
      </c>
      <c r="W103" s="222"/>
      <c r="X103" s="222" t="s">
        <v>138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205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57" t="s">
        <v>403</v>
      </c>
      <c r="D104" s="224"/>
      <c r="E104" s="225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143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57" t="s">
        <v>406</v>
      </c>
      <c r="D105" s="224"/>
      <c r="E105" s="225">
        <v>10.1</v>
      </c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143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57" t="s">
        <v>405</v>
      </c>
      <c r="D106" s="224"/>
      <c r="E106" s="225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143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57" t="s">
        <v>371</v>
      </c>
      <c r="D107" s="224"/>
      <c r="E107" s="225">
        <v>1</v>
      </c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143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35">
        <v>33</v>
      </c>
      <c r="B108" s="236" t="s">
        <v>407</v>
      </c>
      <c r="C108" s="255" t="s">
        <v>408</v>
      </c>
      <c r="D108" s="237" t="s">
        <v>135</v>
      </c>
      <c r="E108" s="238">
        <v>7.48</v>
      </c>
      <c r="F108" s="239"/>
      <c r="G108" s="240">
        <f>ROUND(E108*F108,2)</f>
        <v>0</v>
      </c>
      <c r="H108" s="239"/>
      <c r="I108" s="240">
        <f>ROUND(E108*H108,2)</f>
        <v>0</v>
      </c>
      <c r="J108" s="239"/>
      <c r="K108" s="240">
        <f>ROUND(E108*J108,2)</f>
        <v>0</v>
      </c>
      <c r="L108" s="240">
        <v>15</v>
      </c>
      <c r="M108" s="240">
        <f>G108*(1+L108/100)</f>
        <v>0</v>
      </c>
      <c r="N108" s="240">
        <v>0</v>
      </c>
      <c r="O108" s="240">
        <f>ROUND(E108*N108,2)</f>
        <v>0</v>
      </c>
      <c r="P108" s="240">
        <v>0</v>
      </c>
      <c r="Q108" s="240">
        <f>ROUND(E108*P108,2)</f>
        <v>0</v>
      </c>
      <c r="R108" s="240" t="s">
        <v>217</v>
      </c>
      <c r="S108" s="240" t="s">
        <v>137</v>
      </c>
      <c r="T108" s="241" t="s">
        <v>137</v>
      </c>
      <c r="U108" s="222">
        <v>0.16600000000000001</v>
      </c>
      <c r="V108" s="222">
        <f>ROUND(E108*U108,2)</f>
        <v>1.24</v>
      </c>
      <c r="W108" s="222"/>
      <c r="X108" s="222" t="s">
        <v>138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205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57" t="s">
        <v>403</v>
      </c>
      <c r="D109" s="224"/>
      <c r="E109" s="225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143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57" t="s">
        <v>404</v>
      </c>
      <c r="D110" s="224"/>
      <c r="E110" s="225">
        <v>6.48</v>
      </c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143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57" t="s">
        <v>405</v>
      </c>
      <c r="D111" s="224"/>
      <c r="E111" s="225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143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57" t="s">
        <v>371</v>
      </c>
      <c r="D112" s="224"/>
      <c r="E112" s="225">
        <v>1</v>
      </c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143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35">
        <v>34</v>
      </c>
      <c r="B113" s="236" t="s">
        <v>246</v>
      </c>
      <c r="C113" s="255" t="s">
        <v>247</v>
      </c>
      <c r="D113" s="237" t="s">
        <v>0</v>
      </c>
      <c r="E113" s="238">
        <v>90.050330000000002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15</v>
      </c>
      <c r="M113" s="240">
        <f>G113*(1+L113/100)</f>
        <v>0</v>
      </c>
      <c r="N113" s="240">
        <v>0</v>
      </c>
      <c r="O113" s="240">
        <f>ROUND(E113*N113,2)</f>
        <v>0</v>
      </c>
      <c r="P113" s="240">
        <v>0</v>
      </c>
      <c r="Q113" s="240">
        <f>ROUND(E113*P113,2)</f>
        <v>0</v>
      </c>
      <c r="R113" s="240" t="s">
        <v>217</v>
      </c>
      <c r="S113" s="240" t="s">
        <v>137</v>
      </c>
      <c r="T113" s="241" t="s">
        <v>137</v>
      </c>
      <c r="U113" s="222">
        <v>0</v>
      </c>
      <c r="V113" s="222">
        <f>ROUND(E113*U113,2)</f>
        <v>0</v>
      </c>
      <c r="W113" s="222"/>
      <c r="X113" s="222" t="s">
        <v>138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363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56" t="s">
        <v>248</v>
      </c>
      <c r="D114" s="243"/>
      <c r="E114" s="243"/>
      <c r="F114" s="243"/>
      <c r="G114" s="243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141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35">
        <v>35</v>
      </c>
      <c r="B115" s="236" t="s">
        <v>409</v>
      </c>
      <c r="C115" s="255" t="s">
        <v>410</v>
      </c>
      <c r="D115" s="237" t="s">
        <v>153</v>
      </c>
      <c r="E115" s="238">
        <v>1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15</v>
      </c>
      <c r="M115" s="240">
        <f>G115*(1+L115/100)</f>
        <v>0</v>
      </c>
      <c r="N115" s="240">
        <v>0</v>
      </c>
      <c r="O115" s="240">
        <f>ROUND(E115*N115,2)</f>
        <v>0</v>
      </c>
      <c r="P115" s="240">
        <v>0</v>
      </c>
      <c r="Q115" s="240">
        <f>ROUND(E115*P115,2)</f>
        <v>0</v>
      </c>
      <c r="R115" s="240"/>
      <c r="S115" s="240" t="s">
        <v>154</v>
      </c>
      <c r="T115" s="241" t="s">
        <v>155</v>
      </c>
      <c r="U115" s="222">
        <v>0.3</v>
      </c>
      <c r="V115" s="222">
        <f>ROUND(E115*U115,2)</f>
        <v>0.3</v>
      </c>
      <c r="W115" s="222"/>
      <c r="X115" s="222" t="s">
        <v>138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139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57" t="s">
        <v>371</v>
      </c>
      <c r="D116" s="224"/>
      <c r="E116" s="225">
        <v>1</v>
      </c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143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35">
        <v>36</v>
      </c>
      <c r="B117" s="236" t="s">
        <v>228</v>
      </c>
      <c r="C117" s="255" t="s">
        <v>229</v>
      </c>
      <c r="D117" s="237" t="s">
        <v>135</v>
      </c>
      <c r="E117" s="238">
        <v>7.48</v>
      </c>
      <c r="F117" s="239"/>
      <c r="G117" s="240">
        <f>ROUND(E117*F117,2)</f>
        <v>0</v>
      </c>
      <c r="H117" s="239"/>
      <c r="I117" s="240">
        <f>ROUND(E117*H117,2)</f>
        <v>0</v>
      </c>
      <c r="J117" s="239"/>
      <c r="K117" s="240">
        <f>ROUND(E117*J117,2)</f>
        <v>0</v>
      </c>
      <c r="L117" s="240">
        <v>15</v>
      </c>
      <c r="M117" s="240">
        <f>G117*(1+L117/100)</f>
        <v>0</v>
      </c>
      <c r="N117" s="240">
        <v>1.018E-2</v>
      </c>
      <c r="O117" s="240">
        <f>ROUND(E117*N117,2)</f>
        <v>0.08</v>
      </c>
      <c r="P117" s="240">
        <v>0</v>
      </c>
      <c r="Q117" s="240">
        <f>ROUND(E117*P117,2)</f>
        <v>0</v>
      </c>
      <c r="R117" s="240" t="s">
        <v>230</v>
      </c>
      <c r="S117" s="240" t="s">
        <v>137</v>
      </c>
      <c r="T117" s="241" t="s">
        <v>137</v>
      </c>
      <c r="U117" s="222">
        <v>0.31788</v>
      </c>
      <c r="V117" s="222">
        <f>ROUND(E117*U117,2)</f>
        <v>2.38</v>
      </c>
      <c r="W117" s="222"/>
      <c r="X117" s="222" t="s">
        <v>231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232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57" t="s">
        <v>233</v>
      </c>
      <c r="D118" s="224"/>
      <c r="E118" s="225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143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57" t="s">
        <v>403</v>
      </c>
      <c r="D119" s="224"/>
      <c r="E119" s="225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143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57" t="s">
        <v>404</v>
      </c>
      <c r="D120" s="224"/>
      <c r="E120" s="225">
        <v>6.48</v>
      </c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143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57" t="s">
        <v>405</v>
      </c>
      <c r="D121" s="224"/>
      <c r="E121" s="225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143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57" t="s">
        <v>371</v>
      </c>
      <c r="D122" s="224"/>
      <c r="E122" s="225">
        <v>1</v>
      </c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143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 x14ac:dyDescent="0.2">
      <c r="A123" s="235">
        <v>37</v>
      </c>
      <c r="B123" s="236" t="s">
        <v>234</v>
      </c>
      <c r="C123" s="255" t="s">
        <v>235</v>
      </c>
      <c r="D123" s="237" t="s">
        <v>135</v>
      </c>
      <c r="E123" s="238">
        <v>8.2279999999999998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15</v>
      </c>
      <c r="M123" s="240">
        <f>G123*(1+L123/100)</f>
        <v>0</v>
      </c>
      <c r="N123" s="240">
        <v>1.9199999999999998E-2</v>
      </c>
      <c r="O123" s="240">
        <f>ROUND(E123*N123,2)</f>
        <v>0.16</v>
      </c>
      <c r="P123" s="240">
        <v>0</v>
      </c>
      <c r="Q123" s="240">
        <f>ROUND(E123*P123,2)</f>
        <v>0</v>
      </c>
      <c r="R123" s="240" t="s">
        <v>236</v>
      </c>
      <c r="S123" s="240" t="s">
        <v>137</v>
      </c>
      <c r="T123" s="241" t="s">
        <v>137</v>
      </c>
      <c r="U123" s="222">
        <v>0</v>
      </c>
      <c r="V123" s="222">
        <f>ROUND(E123*U123,2)</f>
        <v>0</v>
      </c>
      <c r="W123" s="222"/>
      <c r="X123" s="222" t="s">
        <v>237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238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57" t="s">
        <v>225</v>
      </c>
      <c r="D124" s="224"/>
      <c r="E124" s="225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143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1" t="s">
        <v>239</v>
      </c>
      <c r="D125" s="226"/>
      <c r="E125" s="227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143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2" t="s">
        <v>411</v>
      </c>
      <c r="D126" s="226"/>
      <c r="E126" s="227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143</v>
      </c>
      <c r="AH126" s="212">
        <v>2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2" t="s">
        <v>412</v>
      </c>
      <c r="D127" s="226"/>
      <c r="E127" s="227">
        <v>6.48</v>
      </c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143</v>
      </c>
      <c r="AH127" s="212">
        <v>2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2" t="s">
        <v>413</v>
      </c>
      <c r="D128" s="226"/>
      <c r="E128" s="227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143</v>
      </c>
      <c r="AH128" s="212">
        <v>2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2" t="s">
        <v>414</v>
      </c>
      <c r="D129" s="226"/>
      <c r="E129" s="227">
        <v>1</v>
      </c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143</v>
      </c>
      <c r="AH129" s="212">
        <v>2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1" t="s">
        <v>241</v>
      </c>
      <c r="D130" s="226"/>
      <c r="E130" s="227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143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57" t="s">
        <v>415</v>
      </c>
      <c r="D131" s="224"/>
      <c r="E131" s="225">
        <v>8.23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143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29" t="s">
        <v>131</v>
      </c>
      <c r="B132" s="230" t="s">
        <v>90</v>
      </c>
      <c r="C132" s="254" t="s">
        <v>91</v>
      </c>
      <c r="D132" s="231"/>
      <c r="E132" s="232"/>
      <c r="F132" s="233"/>
      <c r="G132" s="233">
        <f>SUMIF(AG133:AG140,"&lt;&gt;NOR",G133:G140)</f>
        <v>0</v>
      </c>
      <c r="H132" s="233"/>
      <c r="I132" s="233">
        <f>SUM(I133:I140)</f>
        <v>0</v>
      </c>
      <c r="J132" s="233"/>
      <c r="K132" s="233">
        <f>SUM(K133:K140)</f>
        <v>0</v>
      </c>
      <c r="L132" s="233"/>
      <c r="M132" s="233">
        <f>SUM(M133:M140)</f>
        <v>0</v>
      </c>
      <c r="N132" s="233"/>
      <c r="O132" s="233">
        <f>SUM(O133:O140)</f>
        <v>0</v>
      </c>
      <c r="P132" s="233"/>
      <c r="Q132" s="233">
        <f>SUM(Q133:Q140)</f>
        <v>0.01</v>
      </c>
      <c r="R132" s="233"/>
      <c r="S132" s="233"/>
      <c r="T132" s="234"/>
      <c r="U132" s="228"/>
      <c r="V132" s="228">
        <f>SUM(V133:V140)</f>
        <v>2.11</v>
      </c>
      <c r="W132" s="228"/>
      <c r="X132" s="228"/>
      <c r="AG132" t="s">
        <v>132</v>
      </c>
    </row>
    <row r="133" spans="1:60" outlineLevel="1" x14ac:dyDescent="0.2">
      <c r="A133" s="235">
        <v>38</v>
      </c>
      <c r="B133" s="236" t="s">
        <v>416</v>
      </c>
      <c r="C133" s="255" t="s">
        <v>417</v>
      </c>
      <c r="D133" s="237" t="s">
        <v>147</v>
      </c>
      <c r="E133" s="238">
        <v>8.3000000000000007</v>
      </c>
      <c r="F133" s="239"/>
      <c r="G133" s="240">
        <f>ROUND(E133*F133,2)</f>
        <v>0</v>
      </c>
      <c r="H133" s="239"/>
      <c r="I133" s="240">
        <f>ROUND(E133*H133,2)</f>
        <v>0</v>
      </c>
      <c r="J133" s="239"/>
      <c r="K133" s="240">
        <f>ROUND(E133*J133,2)</f>
        <v>0</v>
      </c>
      <c r="L133" s="240">
        <v>15</v>
      </c>
      <c r="M133" s="240">
        <f>G133*(1+L133/100)</f>
        <v>0</v>
      </c>
      <c r="N133" s="240">
        <v>0</v>
      </c>
      <c r="O133" s="240">
        <f>ROUND(E133*N133,2)</f>
        <v>0</v>
      </c>
      <c r="P133" s="240">
        <v>0</v>
      </c>
      <c r="Q133" s="240">
        <f>ROUND(E133*P133,2)</f>
        <v>0</v>
      </c>
      <c r="R133" s="240" t="s">
        <v>418</v>
      </c>
      <c r="S133" s="240" t="s">
        <v>137</v>
      </c>
      <c r="T133" s="241" t="s">
        <v>137</v>
      </c>
      <c r="U133" s="222">
        <v>3.5000000000000003E-2</v>
      </c>
      <c r="V133" s="222">
        <f>ROUND(E133*U133,2)</f>
        <v>0.28999999999999998</v>
      </c>
      <c r="W133" s="222"/>
      <c r="X133" s="222" t="s">
        <v>138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205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57" t="s">
        <v>419</v>
      </c>
      <c r="D134" s="224"/>
      <c r="E134" s="225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143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57" t="s">
        <v>420</v>
      </c>
      <c r="D135" s="224"/>
      <c r="E135" s="225">
        <v>8.3000000000000007</v>
      </c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143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1" x14ac:dyDescent="0.2">
      <c r="A136" s="235">
        <v>39</v>
      </c>
      <c r="B136" s="236" t="s">
        <v>421</v>
      </c>
      <c r="C136" s="255" t="s">
        <v>422</v>
      </c>
      <c r="D136" s="237" t="s">
        <v>135</v>
      </c>
      <c r="E136" s="238">
        <v>6.48</v>
      </c>
      <c r="F136" s="239"/>
      <c r="G136" s="240">
        <f>ROUND(E136*F136,2)</f>
        <v>0</v>
      </c>
      <c r="H136" s="239"/>
      <c r="I136" s="240">
        <f>ROUND(E136*H136,2)</f>
        <v>0</v>
      </c>
      <c r="J136" s="239"/>
      <c r="K136" s="240">
        <f>ROUND(E136*J136,2)</f>
        <v>0</v>
      </c>
      <c r="L136" s="240">
        <v>15</v>
      </c>
      <c r="M136" s="240">
        <f>G136*(1+L136/100)</f>
        <v>0</v>
      </c>
      <c r="N136" s="240">
        <v>0</v>
      </c>
      <c r="O136" s="240">
        <f>ROUND(E136*N136,2)</f>
        <v>0</v>
      </c>
      <c r="P136" s="240">
        <v>1E-3</v>
      </c>
      <c r="Q136" s="240">
        <f>ROUND(E136*P136,2)</f>
        <v>0.01</v>
      </c>
      <c r="R136" s="240" t="s">
        <v>418</v>
      </c>
      <c r="S136" s="240" t="s">
        <v>137</v>
      </c>
      <c r="T136" s="241" t="s">
        <v>137</v>
      </c>
      <c r="U136" s="222">
        <v>0.28100000000000003</v>
      </c>
      <c r="V136" s="222">
        <f>ROUND(E136*U136,2)</f>
        <v>1.82</v>
      </c>
      <c r="W136" s="222"/>
      <c r="X136" s="222" t="s">
        <v>138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205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57" t="s">
        <v>419</v>
      </c>
      <c r="D137" s="224"/>
      <c r="E137" s="225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143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57" t="s">
        <v>404</v>
      </c>
      <c r="D138" s="224"/>
      <c r="E138" s="225">
        <v>6.48</v>
      </c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143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35">
        <v>40</v>
      </c>
      <c r="B139" s="236" t="s">
        <v>423</v>
      </c>
      <c r="C139" s="255" t="s">
        <v>424</v>
      </c>
      <c r="D139" s="237" t="s">
        <v>0</v>
      </c>
      <c r="E139" s="238">
        <v>5.17204</v>
      </c>
      <c r="F139" s="239"/>
      <c r="G139" s="240">
        <f>ROUND(E139*F139,2)</f>
        <v>0</v>
      </c>
      <c r="H139" s="239"/>
      <c r="I139" s="240">
        <f>ROUND(E139*H139,2)</f>
        <v>0</v>
      </c>
      <c r="J139" s="239"/>
      <c r="K139" s="240">
        <f>ROUND(E139*J139,2)</f>
        <v>0</v>
      </c>
      <c r="L139" s="240">
        <v>15</v>
      </c>
      <c r="M139" s="240">
        <f>G139*(1+L139/100)</f>
        <v>0</v>
      </c>
      <c r="N139" s="240">
        <v>0</v>
      </c>
      <c r="O139" s="240">
        <f>ROUND(E139*N139,2)</f>
        <v>0</v>
      </c>
      <c r="P139" s="240">
        <v>0</v>
      </c>
      <c r="Q139" s="240">
        <f>ROUND(E139*P139,2)</f>
        <v>0</v>
      </c>
      <c r="R139" s="240" t="s">
        <v>418</v>
      </c>
      <c r="S139" s="240" t="s">
        <v>137</v>
      </c>
      <c r="T139" s="241" t="s">
        <v>137</v>
      </c>
      <c r="U139" s="222">
        <v>0</v>
      </c>
      <c r="V139" s="222">
        <f>ROUND(E139*U139,2)</f>
        <v>0</v>
      </c>
      <c r="W139" s="222"/>
      <c r="X139" s="222" t="s">
        <v>138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363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56" t="s">
        <v>214</v>
      </c>
      <c r="D140" s="243"/>
      <c r="E140" s="243"/>
      <c r="F140" s="243"/>
      <c r="G140" s="243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141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x14ac:dyDescent="0.2">
      <c r="A141" s="229" t="s">
        <v>131</v>
      </c>
      <c r="B141" s="230" t="s">
        <v>92</v>
      </c>
      <c r="C141" s="254" t="s">
        <v>93</v>
      </c>
      <c r="D141" s="231"/>
      <c r="E141" s="232"/>
      <c r="F141" s="233"/>
      <c r="G141" s="233">
        <f>SUMIF(AG142:AG183,"&lt;&gt;NOR",G142:G183)</f>
        <v>0</v>
      </c>
      <c r="H141" s="233"/>
      <c r="I141" s="233">
        <f>SUM(I142:I183)</f>
        <v>0</v>
      </c>
      <c r="J141" s="233"/>
      <c r="K141" s="233">
        <f>SUM(K142:K183)</f>
        <v>0</v>
      </c>
      <c r="L141" s="233"/>
      <c r="M141" s="233">
        <f>SUM(M142:M183)</f>
        <v>0</v>
      </c>
      <c r="N141" s="233"/>
      <c r="O141" s="233">
        <f>SUM(O142:O183)</f>
        <v>0.51</v>
      </c>
      <c r="P141" s="233"/>
      <c r="Q141" s="233">
        <f>SUM(Q142:Q183)</f>
        <v>0</v>
      </c>
      <c r="R141" s="233"/>
      <c r="S141" s="233"/>
      <c r="T141" s="234"/>
      <c r="U141" s="228"/>
      <c r="V141" s="228">
        <f>SUM(V142:V183)</f>
        <v>27.430000000000003</v>
      </c>
      <c r="W141" s="228"/>
      <c r="X141" s="228"/>
      <c r="AG141" t="s">
        <v>132</v>
      </c>
    </row>
    <row r="142" spans="1:60" ht="22.5" outlineLevel="1" x14ac:dyDescent="0.2">
      <c r="A142" s="235">
        <v>41</v>
      </c>
      <c r="B142" s="236" t="s">
        <v>249</v>
      </c>
      <c r="C142" s="255" t="s">
        <v>250</v>
      </c>
      <c r="D142" s="237" t="s">
        <v>135</v>
      </c>
      <c r="E142" s="238">
        <v>18.2</v>
      </c>
      <c r="F142" s="239"/>
      <c r="G142" s="240">
        <f>ROUND(E142*F142,2)</f>
        <v>0</v>
      </c>
      <c r="H142" s="239"/>
      <c r="I142" s="240">
        <f>ROUND(E142*H142,2)</f>
        <v>0</v>
      </c>
      <c r="J142" s="239"/>
      <c r="K142" s="240">
        <f>ROUND(E142*J142,2)</f>
        <v>0</v>
      </c>
      <c r="L142" s="240">
        <v>15</v>
      </c>
      <c r="M142" s="240">
        <f>G142*(1+L142/100)</f>
        <v>0</v>
      </c>
      <c r="N142" s="240">
        <v>0</v>
      </c>
      <c r="O142" s="240">
        <f>ROUND(E142*N142,2)</f>
        <v>0</v>
      </c>
      <c r="P142" s="240">
        <v>0</v>
      </c>
      <c r="Q142" s="240">
        <f>ROUND(E142*P142,2)</f>
        <v>0</v>
      </c>
      <c r="R142" s="240" t="s">
        <v>217</v>
      </c>
      <c r="S142" s="240" t="s">
        <v>137</v>
      </c>
      <c r="T142" s="241" t="s">
        <v>137</v>
      </c>
      <c r="U142" s="222">
        <v>0.33</v>
      </c>
      <c r="V142" s="222">
        <f>ROUND(E142*U142,2)</f>
        <v>6.01</v>
      </c>
      <c r="W142" s="222"/>
      <c r="X142" s="222" t="s">
        <v>138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205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57" t="s">
        <v>251</v>
      </c>
      <c r="D143" s="224"/>
      <c r="E143" s="225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143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57" t="s">
        <v>425</v>
      </c>
      <c r="D144" s="224"/>
      <c r="E144" s="225">
        <v>20.2</v>
      </c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143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57" t="s">
        <v>426</v>
      </c>
      <c r="D145" s="224"/>
      <c r="E145" s="225">
        <v>-2</v>
      </c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143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2.5" outlineLevel="1" x14ac:dyDescent="0.2">
      <c r="A146" s="235">
        <v>42</v>
      </c>
      <c r="B146" s="236" t="s">
        <v>253</v>
      </c>
      <c r="C146" s="255" t="s">
        <v>254</v>
      </c>
      <c r="D146" s="237" t="s">
        <v>135</v>
      </c>
      <c r="E146" s="238">
        <v>18.2</v>
      </c>
      <c r="F146" s="239"/>
      <c r="G146" s="240">
        <f>ROUND(E146*F146,2)</f>
        <v>0</v>
      </c>
      <c r="H146" s="239"/>
      <c r="I146" s="240">
        <f>ROUND(E146*H146,2)</f>
        <v>0</v>
      </c>
      <c r="J146" s="239"/>
      <c r="K146" s="240">
        <f>ROUND(E146*J146,2)</f>
        <v>0</v>
      </c>
      <c r="L146" s="240">
        <v>15</v>
      </c>
      <c r="M146" s="240">
        <f>G146*(1+L146/100)</f>
        <v>0</v>
      </c>
      <c r="N146" s="240">
        <v>2.5300000000000001E-3</v>
      </c>
      <c r="O146" s="240">
        <f>ROUND(E146*N146,2)</f>
        <v>0.05</v>
      </c>
      <c r="P146" s="240">
        <v>0</v>
      </c>
      <c r="Q146" s="240">
        <f>ROUND(E146*P146,2)</f>
        <v>0</v>
      </c>
      <c r="R146" s="240" t="s">
        <v>217</v>
      </c>
      <c r="S146" s="240" t="s">
        <v>137</v>
      </c>
      <c r="T146" s="241" t="s">
        <v>137</v>
      </c>
      <c r="U146" s="222">
        <v>0.98399999999999999</v>
      </c>
      <c r="V146" s="222">
        <f>ROUND(E146*U146,2)</f>
        <v>17.91</v>
      </c>
      <c r="W146" s="222"/>
      <c r="X146" s="222" t="s">
        <v>138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205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57" t="s">
        <v>255</v>
      </c>
      <c r="D147" s="224"/>
      <c r="E147" s="225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143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57" t="s">
        <v>425</v>
      </c>
      <c r="D148" s="224"/>
      <c r="E148" s="225">
        <v>20.2</v>
      </c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143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57" t="s">
        <v>426</v>
      </c>
      <c r="D149" s="224"/>
      <c r="E149" s="225">
        <v>-2</v>
      </c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143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ht="33.75" outlineLevel="1" x14ac:dyDescent="0.2">
      <c r="A150" s="235">
        <v>43</v>
      </c>
      <c r="B150" s="236" t="s">
        <v>256</v>
      </c>
      <c r="C150" s="255" t="s">
        <v>257</v>
      </c>
      <c r="D150" s="237" t="s">
        <v>135</v>
      </c>
      <c r="E150" s="238">
        <v>18.2</v>
      </c>
      <c r="F150" s="239"/>
      <c r="G150" s="240">
        <f>ROUND(E150*F150,2)</f>
        <v>0</v>
      </c>
      <c r="H150" s="239"/>
      <c r="I150" s="240">
        <f>ROUND(E150*H150,2)</f>
        <v>0</v>
      </c>
      <c r="J150" s="239"/>
      <c r="K150" s="240">
        <f>ROUND(E150*J150,2)</f>
        <v>0</v>
      </c>
      <c r="L150" s="240">
        <v>15</v>
      </c>
      <c r="M150" s="240">
        <f>G150*(1+L150/100)</f>
        <v>0</v>
      </c>
      <c r="N150" s="240">
        <v>1.1E-4</v>
      </c>
      <c r="O150" s="240">
        <f>ROUND(E150*N150,2)</f>
        <v>0</v>
      </c>
      <c r="P150" s="240">
        <v>0</v>
      </c>
      <c r="Q150" s="240">
        <f>ROUND(E150*P150,2)</f>
        <v>0</v>
      </c>
      <c r="R150" s="240" t="s">
        <v>217</v>
      </c>
      <c r="S150" s="240" t="s">
        <v>137</v>
      </c>
      <c r="T150" s="241" t="s">
        <v>137</v>
      </c>
      <c r="U150" s="222">
        <v>0</v>
      </c>
      <c r="V150" s="222">
        <f>ROUND(E150*U150,2)</f>
        <v>0</v>
      </c>
      <c r="W150" s="222"/>
      <c r="X150" s="222" t="s">
        <v>138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205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57" t="s">
        <v>255</v>
      </c>
      <c r="D151" s="224"/>
      <c r="E151" s="225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143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57" t="s">
        <v>425</v>
      </c>
      <c r="D152" s="224"/>
      <c r="E152" s="225">
        <v>20.2</v>
      </c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143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57" t="s">
        <v>426</v>
      </c>
      <c r="D153" s="224"/>
      <c r="E153" s="225">
        <v>-2</v>
      </c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143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ht="33.75" outlineLevel="1" x14ac:dyDescent="0.2">
      <c r="A154" s="235">
        <v>44</v>
      </c>
      <c r="B154" s="236" t="s">
        <v>258</v>
      </c>
      <c r="C154" s="255" t="s">
        <v>259</v>
      </c>
      <c r="D154" s="237" t="s">
        <v>135</v>
      </c>
      <c r="E154" s="238">
        <v>18.2</v>
      </c>
      <c r="F154" s="239"/>
      <c r="G154" s="240">
        <f>ROUND(E154*F154,2)</f>
        <v>0</v>
      </c>
      <c r="H154" s="239"/>
      <c r="I154" s="240">
        <f>ROUND(E154*H154,2)</f>
        <v>0</v>
      </c>
      <c r="J154" s="239"/>
      <c r="K154" s="240">
        <f>ROUND(E154*J154,2)</f>
        <v>0</v>
      </c>
      <c r="L154" s="240">
        <v>15</v>
      </c>
      <c r="M154" s="240">
        <f>G154*(1+L154/100)</f>
        <v>0</v>
      </c>
      <c r="N154" s="240">
        <v>0</v>
      </c>
      <c r="O154" s="240">
        <f>ROUND(E154*N154,2)</f>
        <v>0</v>
      </c>
      <c r="P154" s="240">
        <v>0</v>
      </c>
      <c r="Q154" s="240">
        <f>ROUND(E154*P154,2)</f>
        <v>0</v>
      </c>
      <c r="R154" s="240" t="s">
        <v>217</v>
      </c>
      <c r="S154" s="240" t="s">
        <v>137</v>
      </c>
      <c r="T154" s="241" t="s">
        <v>137</v>
      </c>
      <c r="U154" s="222">
        <v>0.1</v>
      </c>
      <c r="V154" s="222">
        <f>ROUND(E154*U154,2)</f>
        <v>1.82</v>
      </c>
      <c r="W154" s="222"/>
      <c r="X154" s="222" t="s">
        <v>138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205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57" t="s">
        <v>255</v>
      </c>
      <c r="D155" s="224"/>
      <c r="E155" s="225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143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57" t="s">
        <v>425</v>
      </c>
      <c r="D156" s="224"/>
      <c r="E156" s="225">
        <v>20.2</v>
      </c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143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57" t="s">
        <v>426</v>
      </c>
      <c r="D157" s="224"/>
      <c r="E157" s="225">
        <v>-2</v>
      </c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143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35">
        <v>45</v>
      </c>
      <c r="B158" s="236" t="s">
        <v>260</v>
      </c>
      <c r="C158" s="255" t="s">
        <v>261</v>
      </c>
      <c r="D158" s="237" t="s">
        <v>147</v>
      </c>
      <c r="E158" s="238">
        <v>14.1</v>
      </c>
      <c r="F158" s="239"/>
      <c r="G158" s="240">
        <f>ROUND(E158*F158,2)</f>
        <v>0</v>
      </c>
      <c r="H158" s="239"/>
      <c r="I158" s="240">
        <f>ROUND(E158*H158,2)</f>
        <v>0</v>
      </c>
      <c r="J158" s="239"/>
      <c r="K158" s="240">
        <f>ROUND(E158*J158,2)</f>
        <v>0</v>
      </c>
      <c r="L158" s="240">
        <v>15</v>
      </c>
      <c r="M158" s="240">
        <f>G158*(1+L158/100)</f>
        <v>0</v>
      </c>
      <c r="N158" s="240">
        <v>0</v>
      </c>
      <c r="O158" s="240">
        <f>ROUND(E158*N158,2)</f>
        <v>0</v>
      </c>
      <c r="P158" s="240">
        <v>0</v>
      </c>
      <c r="Q158" s="240">
        <f>ROUND(E158*P158,2)</f>
        <v>0</v>
      </c>
      <c r="R158" s="240" t="s">
        <v>217</v>
      </c>
      <c r="S158" s="240" t="s">
        <v>137</v>
      </c>
      <c r="T158" s="241" t="s">
        <v>137</v>
      </c>
      <c r="U158" s="222">
        <v>0.12</v>
      </c>
      <c r="V158" s="222">
        <f>ROUND(E158*U158,2)</f>
        <v>1.69</v>
      </c>
      <c r="W158" s="222"/>
      <c r="X158" s="222" t="s">
        <v>138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205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57" t="s">
        <v>255</v>
      </c>
      <c r="D159" s="224"/>
      <c r="E159" s="225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143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57" t="s">
        <v>406</v>
      </c>
      <c r="D160" s="224"/>
      <c r="E160" s="225">
        <v>10.1</v>
      </c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143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/>
      <c r="B161" s="220"/>
      <c r="C161" s="257" t="s">
        <v>427</v>
      </c>
      <c r="D161" s="224"/>
      <c r="E161" s="225">
        <v>4</v>
      </c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143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44">
        <v>46</v>
      </c>
      <c r="B162" s="245" t="s">
        <v>276</v>
      </c>
      <c r="C162" s="258" t="s">
        <v>277</v>
      </c>
      <c r="D162" s="246" t="s">
        <v>0</v>
      </c>
      <c r="E162" s="247">
        <v>210.22433000000001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15</v>
      </c>
      <c r="M162" s="249">
        <f>G162*(1+L162/100)</f>
        <v>0</v>
      </c>
      <c r="N162" s="249">
        <v>0</v>
      </c>
      <c r="O162" s="249">
        <f>ROUND(E162*N162,2)</f>
        <v>0</v>
      </c>
      <c r="P162" s="249">
        <v>0</v>
      </c>
      <c r="Q162" s="249">
        <f>ROUND(E162*P162,2)</f>
        <v>0</v>
      </c>
      <c r="R162" s="249" t="s">
        <v>217</v>
      </c>
      <c r="S162" s="249" t="s">
        <v>137</v>
      </c>
      <c r="T162" s="250" t="s">
        <v>137</v>
      </c>
      <c r="U162" s="222">
        <v>0</v>
      </c>
      <c r="V162" s="222">
        <f>ROUND(E162*U162,2)</f>
        <v>0</v>
      </c>
      <c r="W162" s="222"/>
      <c r="X162" s="222" t="s">
        <v>138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363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33.75" outlineLevel="1" x14ac:dyDescent="0.2">
      <c r="A163" s="235">
        <v>47</v>
      </c>
      <c r="B163" s="236" t="s">
        <v>263</v>
      </c>
      <c r="C163" s="255" t="s">
        <v>264</v>
      </c>
      <c r="D163" s="237" t="s">
        <v>265</v>
      </c>
      <c r="E163" s="238">
        <v>208.208</v>
      </c>
      <c r="F163" s="239"/>
      <c r="G163" s="240">
        <f>ROUND(E163*F163,2)</f>
        <v>0</v>
      </c>
      <c r="H163" s="239"/>
      <c r="I163" s="240">
        <f>ROUND(E163*H163,2)</f>
        <v>0</v>
      </c>
      <c r="J163" s="239"/>
      <c r="K163" s="240">
        <f>ROUND(E163*J163,2)</f>
        <v>0</v>
      </c>
      <c r="L163" s="240">
        <v>15</v>
      </c>
      <c r="M163" s="240">
        <f>G163*(1+L163/100)</f>
        <v>0</v>
      </c>
      <c r="N163" s="240">
        <v>1E-3</v>
      </c>
      <c r="O163" s="240">
        <f>ROUND(E163*N163,2)</f>
        <v>0.21</v>
      </c>
      <c r="P163" s="240">
        <v>0</v>
      </c>
      <c r="Q163" s="240">
        <f>ROUND(E163*P163,2)</f>
        <v>0</v>
      </c>
      <c r="R163" s="240" t="s">
        <v>236</v>
      </c>
      <c r="S163" s="240" t="s">
        <v>137</v>
      </c>
      <c r="T163" s="241" t="s">
        <v>137</v>
      </c>
      <c r="U163" s="222">
        <v>0</v>
      </c>
      <c r="V163" s="222">
        <f>ROUND(E163*U163,2)</f>
        <v>0</v>
      </c>
      <c r="W163" s="222"/>
      <c r="X163" s="222" t="s">
        <v>237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238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57" t="s">
        <v>251</v>
      </c>
      <c r="D164" s="224"/>
      <c r="E164" s="225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143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61" t="s">
        <v>239</v>
      </c>
      <c r="D165" s="226"/>
      <c r="E165" s="227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143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62" t="s">
        <v>428</v>
      </c>
      <c r="D166" s="226"/>
      <c r="E166" s="227">
        <v>20.2</v>
      </c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143</v>
      </c>
      <c r="AH166" s="212">
        <v>2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62" t="s">
        <v>429</v>
      </c>
      <c r="D167" s="226"/>
      <c r="E167" s="227">
        <v>-2</v>
      </c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143</v>
      </c>
      <c r="AH167" s="212">
        <v>2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1" t="s">
        <v>241</v>
      </c>
      <c r="D168" s="226"/>
      <c r="E168" s="227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143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57" t="s">
        <v>430</v>
      </c>
      <c r="D169" s="224"/>
      <c r="E169" s="225">
        <v>208.21</v>
      </c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143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35">
        <v>48</v>
      </c>
      <c r="B170" s="236" t="s">
        <v>268</v>
      </c>
      <c r="C170" s="255" t="s">
        <v>269</v>
      </c>
      <c r="D170" s="237" t="s">
        <v>147</v>
      </c>
      <c r="E170" s="238">
        <v>15.51</v>
      </c>
      <c r="F170" s="239"/>
      <c r="G170" s="240">
        <f>ROUND(E170*F170,2)</f>
        <v>0</v>
      </c>
      <c r="H170" s="239"/>
      <c r="I170" s="240">
        <f>ROUND(E170*H170,2)</f>
        <v>0</v>
      </c>
      <c r="J170" s="239"/>
      <c r="K170" s="240">
        <f>ROUND(E170*J170,2)</f>
        <v>0</v>
      </c>
      <c r="L170" s="240">
        <v>15</v>
      </c>
      <c r="M170" s="240">
        <f>G170*(1+L170/100)</f>
        <v>0</v>
      </c>
      <c r="N170" s="240">
        <v>2.2000000000000001E-4</v>
      </c>
      <c r="O170" s="240">
        <f>ROUND(E170*N170,2)</f>
        <v>0</v>
      </c>
      <c r="P170" s="240">
        <v>0</v>
      </c>
      <c r="Q170" s="240">
        <f>ROUND(E170*P170,2)</f>
        <v>0</v>
      </c>
      <c r="R170" s="240" t="s">
        <v>236</v>
      </c>
      <c r="S170" s="240" t="s">
        <v>270</v>
      </c>
      <c r="T170" s="241" t="s">
        <v>270</v>
      </c>
      <c r="U170" s="222">
        <v>0</v>
      </c>
      <c r="V170" s="222">
        <f>ROUND(E170*U170,2)</f>
        <v>0</v>
      </c>
      <c r="W170" s="222"/>
      <c r="X170" s="222" t="s">
        <v>237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238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57" t="s">
        <v>255</v>
      </c>
      <c r="D171" s="224"/>
      <c r="E171" s="225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143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61" t="s">
        <v>239</v>
      </c>
      <c r="D172" s="226"/>
      <c r="E172" s="227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143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62" t="s">
        <v>431</v>
      </c>
      <c r="D173" s="226"/>
      <c r="E173" s="227">
        <v>10.1</v>
      </c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143</v>
      </c>
      <c r="AH173" s="212">
        <v>2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62" t="s">
        <v>432</v>
      </c>
      <c r="D174" s="226"/>
      <c r="E174" s="227">
        <v>4</v>
      </c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143</v>
      </c>
      <c r="AH174" s="212">
        <v>2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1" t="s">
        <v>241</v>
      </c>
      <c r="D175" s="226"/>
      <c r="E175" s="227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143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57" t="s">
        <v>433</v>
      </c>
      <c r="D176" s="224"/>
      <c r="E176" s="225">
        <v>15.51</v>
      </c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143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35">
        <v>49</v>
      </c>
      <c r="B177" s="236" t="s">
        <v>273</v>
      </c>
      <c r="C177" s="255" t="s">
        <v>274</v>
      </c>
      <c r="D177" s="237" t="s">
        <v>135</v>
      </c>
      <c r="E177" s="238">
        <v>20.02</v>
      </c>
      <c r="F177" s="239"/>
      <c r="G177" s="240">
        <f>ROUND(E177*F177,2)</f>
        <v>0</v>
      </c>
      <c r="H177" s="239"/>
      <c r="I177" s="240">
        <f>ROUND(E177*H177,2)</f>
        <v>0</v>
      </c>
      <c r="J177" s="239"/>
      <c r="K177" s="240">
        <f>ROUND(E177*J177,2)</f>
        <v>0</v>
      </c>
      <c r="L177" s="240">
        <v>15</v>
      </c>
      <c r="M177" s="240">
        <f>G177*(1+L177/100)</f>
        <v>0</v>
      </c>
      <c r="N177" s="240">
        <v>1.26E-2</v>
      </c>
      <c r="O177" s="240">
        <f>ROUND(E177*N177,2)</f>
        <v>0.25</v>
      </c>
      <c r="P177" s="240">
        <v>0</v>
      </c>
      <c r="Q177" s="240">
        <f>ROUND(E177*P177,2)</f>
        <v>0</v>
      </c>
      <c r="R177" s="240" t="s">
        <v>236</v>
      </c>
      <c r="S177" s="240" t="s">
        <v>137</v>
      </c>
      <c r="T177" s="241" t="s">
        <v>137</v>
      </c>
      <c r="U177" s="222">
        <v>0</v>
      </c>
      <c r="V177" s="222">
        <f>ROUND(E177*U177,2)</f>
        <v>0</v>
      </c>
      <c r="W177" s="222"/>
      <c r="X177" s="222" t="s">
        <v>237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238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9"/>
      <c r="B178" s="220"/>
      <c r="C178" s="257" t="s">
        <v>255</v>
      </c>
      <c r="D178" s="224"/>
      <c r="E178" s="225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143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1" t="s">
        <v>239</v>
      </c>
      <c r="D179" s="226"/>
      <c r="E179" s="227"/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143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62" t="s">
        <v>428</v>
      </c>
      <c r="D180" s="226"/>
      <c r="E180" s="227">
        <v>20.2</v>
      </c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143</v>
      </c>
      <c r="AH180" s="212">
        <v>2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62" t="s">
        <v>429</v>
      </c>
      <c r="D181" s="226"/>
      <c r="E181" s="227">
        <v>-2</v>
      </c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143</v>
      </c>
      <c r="AH181" s="212">
        <v>2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19"/>
      <c r="B182" s="220"/>
      <c r="C182" s="261" t="s">
        <v>241</v>
      </c>
      <c r="D182" s="226"/>
      <c r="E182" s="227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143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57" t="s">
        <v>434</v>
      </c>
      <c r="D183" s="224"/>
      <c r="E183" s="225">
        <v>20.02</v>
      </c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143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x14ac:dyDescent="0.2">
      <c r="A184" s="229" t="s">
        <v>131</v>
      </c>
      <c r="B184" s="230" t="s">
        <v>94</v>
      </c>
      <c r="C184" s="254" t="s">
        <v>95</v>
      </c>
      <c r="D184" s="231"/>
      <c r="E184" s="232"/>
      <c r="F184" s="233"/>
      <c r="G184" s="233">
        <f>SUMIF(AG185:AG224,"&lt;&gt;NOR",G185:G224)</f>
        <v>0</v>
      </c>
      <c r="H184" s="233"/>
      <c r="I184" s="233">
        <f>SUM(I185:I224)</f>
        <v>0</v>
      </c>
      <c r="J184" s="233"/>
      <c r="K184" s="233">
        <f>SUM(K185:K224)</f>
        <v>0</v>
      </c>
      <c r="L184" s="233"/>
      <c r="M184" s="233">
        <f>SUM(M185:M224)</f>
        <v>0</v>
      </c>
      <c r="N184" s="233"/>
      <c r="O184" s="233">
        <f>SUM(O185:O224)</f>
        <v>0.03</v>
      </c>
      <c r="P184" s="233"/>
      <c r="Q184" s="233">
        <f>SUM(Q185:Q224)</f>
        <v>0</v>
      </c>
      <c r="R184" s="233"/>
      <c r="S184" s="233"/>
      <c r="T184" s="234"/>
      <c r="U184" s="228"/>
      <c r="V184" s="228">
        <f>SUM(V185:V224)</f>
        <v>8.0300000000000011</v>
      </c>
      <c r="W184" s="228"/>
      <c r="X184" s="228"/>
      <c r="AG184" t="s">
        <v>132</v>
      </c>
    </row>
    <row r="185" spans="1:60" outlineLevel="1" x14ac:dyDescent="0.2">
      <c r="A185" s="235">
        <v>50</v>
      </c>
      <c r="B185" s="236" t="s">
        <v>278</v>
      </c>
      <c r="C185" s="255" t="s">
        <v>279</v>
      </c>
      <c r="D185" s="237" t="s">
        <v>135</v>
      </c>
      <c r="E185" s="238">
        <v>38.685000000000002</v>
      </c>
      <c r="F185" s="239"/>
      <c r="G185" s="240">
        <f>ROUND(E185*F185,2)</f>
        <v>0</v>
      </c>
      <c r="H185" s="239"/>
      <c r="I185" s="240">
        <f>ROUND(E185*H185,2)</f>
        <v>0</v>
      </c>
      <c r="J185" s="239"/>
      <c r="K185" s="240">
        <f>ROUND(E185*J185,2)</f>
        <v>0</v>
      </c>
      <c r="L185" s="240">
        <v>15</v>
      </c>
      <c r="M185" s="240">
        <f>G185*(1+L185/100)</f>
        <v>0</v>
      </c>
      <c r="N185" s="240">
        <v>0</v>
      </c>
      <c r="O185" s="240">
        <f>ROUND(E185*N185,2)</f>
        <v>0</v>
      </c>
      <c r="P185" s="240">
        <v>0</v>
      </c>
      <c r="Q185" s="240">
        <f>ROUND(E185*P185,2)</f>
        <v>0</v>
      </c>
      <c r="R185" s="240" t="s">
        <v>280</v>
      </c>
      <c r="S185" s="240" t="s">
        <v>137</v>
      </c>
      <c r="T185" s="241" t="s">
        <v>137</v>
      </c>
      <c r="U185" s="222">
        <v>6.9709999999999994E-2</v>
      </c>
      <c r="V185" s="222">
        <f>ROUND(E185*U185,2)</f>
        <v>2.7</v>
      </c>
      <c r="W185" s="222"/>
      <c r="X185" s="222" t="s">
        <v>138</v>
      </c>
      <c r="Y185" s="212"/>
      <c r="Z185" s="212"/>
      <c r="AA185" s="212"/>
      <c r="AB185" s="212"/>
      <c r="AC185" s="212"/>
      <c r="AD185" s="212"/>
      <c r="AE185" s="212"/>
      <c r="AF185" s="212"/>
      <c r="AG185" s="212" t="s">
        <v>205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57" t="s">
        <v>403</v>
      </c>
      <c r="D186" s="224"/>
      <c r="E186" s="225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143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57" t="s">
        <v>281</v>
      </c>
      <c r="D187" s="224"/>
      <c r="E187" s="225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143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57" t="s">
        <v>404</v>
      </c>
      <c r="D188" s="224"/>
      <c r="E188" s="225">
        <v>6.48</v>
      </c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143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9"/>
      <c r="B189" s="220"/>
      <c r="C189" s="257" t="s">
        <v>283</v>
      </c>
      <c r="D189" s="224"/>
      <c r="E189" s="225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143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9"/>
      <c r="B190" s="220"/>
      <c r="C190" s="257" t="s">
        <v>435</v>
      </c>
      <c r="D190" s="224"/>
      <c r="E190" s="225">
        <v>6.57</v>
      </c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143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57" t="s">
        <v>405</v>
      </c>
      <c r="D191" s="224"/>
      <c r="E191" s="225"/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143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19"/>
      <c r="B192" s="220"/>
      <c r="C192" s="257" t="s">
        <v>281</v>
      </c>
      <c r="D192" s="224"/>
      <c r="E192" s="225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143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57" t="s">
        <v>436</v>
      </c>
      <c r="D193" s="224"/>
      <c r="E193" s="225">
        <v>3.38</v>
      </c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143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19"/>
      <c r="B194" s="220"/>
      <c r="C194" s="257" t="s">
        <v>283</v>
      </c>
      <c r="D194" s="224"/>
      <c r="E194" s="225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143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57" t="s">
        <v>437</v>
      </c>
      <c r="D195" s="224"/>
      <c r="E195" s="225">
        <v>22.26</v>
      </c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143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35">
        <v>51</v>
      </c>
      <c r="B196" s="236" t="s">
        <v>286</v>
      </c>
      <c r="C196" s="255" t="s">
        <v>287</v>
      </c>
      <c r="D196" s="237" t="s">
        <v>135</v>
      </c>
      <c r="E196" s="238">
        <v>38.685000000000002</v>
      </c>
      <c r="F196" s="239"/>
      <c r="G196" s="240">
        <f>ROUND(E196*F196,2)</f>
        <v>0</v>
      </c>
      <c r="H196" s="239"/>
      <c r="I196" s="240">
        <f>ROUND(E196*H196,2)</f>
        <v>0</v>
      </c>
      <c r="J196" s="239"/>
      <c r="K196" s="240">
        <f>ROUND(E196*J196,2)</f>
        <v>0</v>
      </c>
      <c r="L196" s="240">
        <v>15</v>
      </c>
      <c r="M196" s="240">
        <f>G196*(1+L196/100)</f>
        <v>0</v>
      </c>
      <c r="N196" s="240">
        <v>1.7000000000000001E-4</v>
      </c>
      <c r="O196" s="240">
        <f>ROUND(E196*N196,2)</f>
        <v>0.01</v>
      </c>
      <c r="P196" s="240">
        <v>0</v>
      </c>
      <c r="Q196" s="240">
        <f>ROUND(E196*P196,2)</f>
        <v>0</v>
      </c>
      <c r="R196" s="240" t="s">
        <v>280</v>
      </c>
      <c r="S196" s="240" t="s">
        <v>137</v>
      </c>
      <c r="T196" s="241" t="s">
        <v>137</v>
      </c>
      <c r="U196" s="222">
        <v>3.2480000000000002E-2</v>
      </c>
      <c r="V196" s="222">
        <f>ROUND(E196*U196,2)</f>
        <v>1.26</v>
      </c>
      <c r="W196" s="222"/>
      <c r="X196" s="222" t="s">
        <v>138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205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9"/>
      <c r="B197" s="220"/>
      <c r="C197" s="257" t="s">
        <v>288</v>
      </c>
      <c r="D197" s="224"/>
      <c r="E197" s="225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143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57" t="s">
        <v>403</v>
      </c>
      <c r="D198" s="224"/>
      <c r="E198" s="225"/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143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57" t="s">
        <v>281</v>
      </c>
      <c r="D199" s="224"/>
      <c r="E199" s="225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143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9"/>
      <c r="B200" s="220"/>
      <c r="C200" s="257" t="s">
        <v>404</v>
      </c>
      <c r="D200" s="224"/>
      <c r="E200" s="225">
        <v>6.48</v>
      </c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143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57" t="s">
        <v>283</v>
      </c>
      <c r="D201" s="224"/>
      <c r="E201" s="225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143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57" t="s">
        <v>435</v>
      </c>
      <c r="D202" s="224"/>
      <c r="E202" s="225">
        <v>6.57</v>
      </c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143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57" t="s">
        <v>405</v>
      </c>
      <c r="D203" s="224"/>
      <c r="E203" s="225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143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57" t="s">
        <v>281</v>
      </c>
      <c r="D204" s="224"/>
      <c r="E204" s="225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143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57" t="s">
        <v>436</v>
      </c>
      <c r="D205" s="224"/>
      <c r="E205" s="225">
        <v>3.38</v>
      </c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143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57" t="s">
        <v>283</v>
      </c>
      <c r="D206" s="224"/>
      <c r="E206" s="225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143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9"/>
      <c r="B207" s="220"/>
      <c r="C207" s="257" t="s">
        <v>437</v>
      </c>
      <c r="D207" s="224"/>
      <c r="E207" s="225">
        <v>22.26</v>
      </c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143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35">
        <v>52</v>
      </c>
      <c r="B208" s="236" t="s">
        <v>289</v>
      </c>
      <c r="C208" s="255" t="s">
        <v>290</v>
      </c>
      <c r="D208" s="237" t="s">
        <v>135</v>
      </c>
      <c r="E208" s="238">
        <v>38.685000000000002</v>
      </c>
      <c r="F208" s="239"/>
      <c r="G208" s="240">
        <f>ROUND(E208*F208,2)</f>
        <v>0</v>
      </c>
      <c r="H208" s="239"/>
      <c r="I208" s="240">
        <f>ROUND(E208*H208,2)</f>
        <v>0</v>
      </c>
      <c r="J208" s="239"/>
      <c r="K208" s="240">
        <f>ROUND(E208*J208,2)</f>
        <v>0</v>
      </c>
      <c r="L208" s="240">
        <v>15</v>
      </c>
      <c r="M208" s="240">
        <f>G208*(1+L208/100)</f>
        <v>0</v>
      </c>
      <c r="N208" s="240">
        <v>4.6000000000000001E-4</v>
      </c>
      <c r="O208" s="240">
        <f>ROUND(E208*N208,2)</f>
        <v>0.02</v>
      </c>
      <c r="P208" s="240">
        <v>0</v>
      </c>
      <c r="Q208" s="240">
        <f>ROUND(E208*P208,2)</f>
        <v>0</v>
      </c>
      <c r="R208" s="240" t="s">
        <v>280</v>
      </c>
      <c r="S208" s="240" t="s">
        <v>137</v>
      </c>
      <c r="T208" s="241" t="s">
        <v>137</v>
      </c>
      <c r="U208" s="222">
        <v>0.10191</v>
      </c>
      <c r="V208" s="222">
        <f>ROUND(E208*U208,2)</f>
        <v>3.94</v>
      </c>
      <c r="W208" s="222"/>
      <c r="X208" s="222" t="s">
        <v>138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205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57" t="s">
        <v>288</v>
      </c>
      <c r="D209" s="224"/>
      <c r="E209" s="225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143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57" t="s">
        <v>403</v>
      </c>
      <c r="D210" s="224"/>
      <c r="E210" s="225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143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57" t="s">
        <v>281</v>
      </c>
      <c r="D211" s="224"/>
      <c r="E211" s="225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143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57" t="s">
        <v>404</v>
      </c>
      <c r="D212" s="224"/>
      <c r="E212" s="225">
        <v>6.48</v>
      </c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143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9"/>
      <c r="B213" s="220"/>
      <c r="C213" s="257" t="s">
        <v>283</v>
      </c>
      <c r="D213" s="224"/>
      <c r="E213" s="225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143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57" t="s">
        <v>435</v>
      </c>
      <c r="D214" s="224"/>
      <c r="E214" s="225">
        <v>6.57</v>
      </c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143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9"/>
      <c r="B215" s="220"/>
      <c r="C215" s="257" t="s">
        <v>405</v>
      </c>
      <c r="D215" s="224"/>
      <c r="E215" s="225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143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19"/>
      <c r="B216" s="220"/>
      <c r="C216" s="257" t="s">
        <v>281</v>
      </c>
      <c r="D216" s="224"/>
      <c r="E216" s="225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143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57" t="s">
        <v>436</v>
      </c>
      <c r="D217" s="224"/>
      <c r="E217" s="225">
        <v>3.38</v>
      </c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143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9"/>
      <c r="B218" s="220"/>
      <c r="C218" s="257" t="s">
        <v>283</v>
      </c>
      <c r="D218" s="224"/>
      <c r="E218" s="225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143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19"/>
      <c r="B219" s="220"/>
      <c r="C219" s="257" t="s">
        <v>437</v>
      </c>
      <c r="D219" s="224"/>
      <c r="E219" s="225">
        <v>22.26</v>
      </c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143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35">
        <v>53</v>
      </c>
      <c r="B220" s="236" t="s">
        <v>291</v>
      </c>
      <c r="C220" s="255" t="s">
        <v>292</v>
      </c>
      <c r="D220" s="237" t="s">
        <v>135</v>
      </c>
      <c r="E220" s="238">
        <v>9.86</v>
      </c>
      <c r="F220" s="239"/>
      <c r="G220" s="240">
        <f>ROUND(E220*F220,2)</f>
        <v>0</v>
      </c>
      <c r="H220" s="239"/>
      <c r="I220" s="240">
        <f>ROUND(E220*H220,2)</f>
        <v>0</v>
      </c>
      <c r="J220" s="239"/>
      <c r="K220" s="240">
        <f>ROUND(E220*J220,2)</f>
        <v>0</v>
      </c>
      <c r="L220" s="240">
        <v>15</v>
      </c>
      <c r="M220" s="240">
        <f>G220*(1+L220/100)</f>
        <v>0</v>
      </c>
      <c r="N220" s="240">
        <v>3.5E-4</v>
      </c>
      <c r="O220" s="240">
        <f>ROUND(E220*N220,2)</f>
        <v>0</v>
      </c>
      <c r="P220" s="240">
        <v>0</v>
      </c>
      <c r="Q220" s="240">
        <f>ROUND(E220*P220,2)</f>
        <v>0</v>
      </c>
      <c r="R220" s="240" t="s">
        <v>280</v>
      </c>
      <c r="S220" s="240" t="s">
        <v>137</v>
      </c>
      <c r="T220" s="241" t="s">
        <v>137</v>
      </c>
      <c r="U220" s="222">
        <v>1.35E-2</v>
      </c>
      <c r="V220" s="222">
        <f>ROUND(E220*U220,2)</f>
        <v>0.13</v>
      </c>
      <c r="W220" s="222"/>
      <c r="X220" s="222" t="s">
        <v>138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205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9"/>
      <c r="B221" s="220"/>
      <c r="C221" s="257" t="s">
        <v>403</v>
      </c>
      <c r="D221" s="224"/>
      <c r="E221" s="225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143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57" t="s">
        <v>404</v>
      </c>
      <c r="D222" s="224"/>
      <c r="E222" s="225">
        <v>6.48</v>
      </c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143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9"/>
      <c r="B223" s="220"/>
      <c r="C223" s="257" t="s">
        <v>405</v>
      </c>
      <c r="D223" s="224"/>
      <c r="E223" s="225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143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9"/>
      <c r="B224" s="220"/>
      <c r="C224" s="257" t="s">
        <v>436</v>
      </c>
      <c r="D224" s="224"/>
      <c r="E224" s="225">
        <v>3.38</v>
      </c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143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x14ac:dyDescent="0.2">
      <c r="A225" s="229" t="s">
        <v>131</v>
      </c>
      <c r="B225" s="230" t="s">
        <v>98</v>
      </c>
      <c r="C225" s="254" t="s">
        <v>99</v>
      </c>
      <c r="D225" s="231"/>
      <c r="E225" s="232"/>
      <c r="F225" s="233"/>
      <c r="G225" s="233">
        <f>SUMIF(AG226:AG226,"&lt;&gt;NOR",G226:G226)</f>
        <v>0</v>
      </c>
      <c r="H225" s="233"/>
      <c r="I225" s="233">
        <f>SUM(I226:I226)</f>
        <v>0</v>
      </c>
      <c r="J225" s="233"/>
      <c r="K225" s="233">
        <f>SUM(K226:K226)</f>
        <v>0</v>
      </c>
      <c r="L225" s="233"/>
      <c r="M225" s="233">
        <f>SUM(M226:M226)</f>
        <v>0</v>
      </c>
      <c r="N225" s="233"/>
      <c r="O225" s="233">
        <f>SUM(O226:O226)</f>
        <v>0</v>
      </c>
      <c r="P225" s="233"/>
      <c r="Q225" s="233">
        <f>SUM(Q226:Q226)</f>
        <v>0</v>
      </c>
      <c r="R225" s="233"/>
      <c r="S225" s="233"/>
      <c r="T225" s="234"/>
      <c r="U225" s="228"/>
      <c r="V225" s="228">
        <f>SUM(V226:V226)</f>
        <v>0</v>
      </c>
      <c r="W225" s="228"/>
      <c r="X225" s="228"/>
      <c r="AG225" t="s">
        <v>132</v>
      </c>
    </row>
    <row r="226" spans="1:60" outlineLevel="1" x14ac:dyDescent="0.2">
      <c r="A226" s="244">
        <v>54</v>
      </c>
      <c r="B226" s="245" t="s">
        <v>295</v>
      </c>
      <c r="C226" s="258" t="s">
        <v>438</v>
      </c>
      <c r="D226" s="246" t="s">
        <v>153</v>
      </c>
      <c r="E226" s="247">
        <v>1</v>
      </c>
      <c r="F226" s="248"/>
      <c r="G226" s="249">
        <f>ROUND(E226*F226,2)</f>
        <v>0</v>
      </c>
      <c r="H226" s="248"/>
      <c r="I226" s="249">
        <f>ROUND(E226*H226,2)</f>
        <v>0</v>
      </c>
      <c r="J226" s="248"/>
      <c r="K226" s="249">
        <f>ROUND(E226*J226,2)</f>
        <v>0</v>
      </c>
      <c r="L226" s="249">
        <v>15</v>
      </c>
      <c r="M226" s="249">
        <f>G226*(1+L226/100)</f>
        <v>0</v>
      </c>
      <c r="N226" s="249">
        <v>0</v>
      </c>
      <c r="O226" s="249">
        <f>ROUND(E226*N226,2)</f>
        <v>0</v>
      </c>
      <c r="P226" s="249">
        <v>0</v>
      </c>
      <c r="Q226" s="249">
        <f>ROUND(E226*P226,2)</f>
        <v>0</v>
      </c>
      <c r="R226" s="249"/>
      <c r="S226" s="249" t="s">
        <v>154</v>
      </c>
      <c r="T226" s="250" t="s">
        <v>155</v>
      </c>
      <c r="U226" s="222">
        <v>0</v>
      </c>
      <c r="V226" s="222">
        <f>ROUND(E226*U226,2)</f>
        <v>0</v>
      </c>
      <c r="W226" s="222"/>
      <c r="X226" s="222" t="s">
        <v>138</v>
      </c>
      <c r="Y226" s="212"/>
      <c r="Z226" s="212"/>
      <c r="AA226" s="212"/>
      <c r="AB226" s="212"/>
      <c r="AC226" s="212"/>
      <c r="AD226" s="212"/>
      <c r="AE226" s="212"/>
      <c r="AF226" s="212"/>
      <c r="AG226" s="212" t="s">
        <v>139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x14ac:dyDescent="0.2">
      <c r="A227" s="229" t="s">
        <v>131</v>
      </c>
      <c r="B227" s="230" t="s">
        <v>100</v>
      </c>
      <c r="C227" s="254" t="s">
        <v>101</v>
      </c>
      <c r="D227" s="231"/>
      <c r="E227" s="232"/>
      <c r="F227" s="233"/>
      <c r="G227" s="233">
        <f>SUMIF(AG228:AG237,"&lt;&gt;NOR",G228:G237)</f>
        <v>0</v>
      </c>
      <c r="H227" s="233"/>
      <c r="I227" s="233">
        <f>SUM(I228:I237)</f>
        <v>0</v>
      </c>
      <c r="J227" s="233"/>
      <c r="K227" s="233">
        <f>SUM(K228:K237)</f>
        <v>0</v>
      </c>
      <c r="L227" s="233"/>
      <c r="M227" s="233">
        <f>SUM(M228:M237)</f>
        <v>0</v>
      </c>
      <c r="N227" s="233"/>
      <c r="O227" s="233">
        <f>SUM(O228:O237)</f>
        <v>0</v>
      </c>
      <c r="P227" s="233"/>
      <c r="Q227" s="233">
        <f>SUM(Q228:Q237)</f>
        <v>0</v>
      </c>
      <c r="R227" s="233"/>
      <c r="S227" s="233"/>
      <c r="T227" s="234"/>
      <c r="U227" s="228"/>
      <c r="V227" s="228">
        <f>SUM(V228:V237)</f>
        <v>12.6</v>
      </c>
      <c r="W227" s="228"/>
      <c r="X227" s="228"/>
      <c r="AG227" t="s">
        <v>132</v>
      </c>
    </row>
    <row r="228" spans="1:60" outlineLevel="1" x14ac:dyDescent="0.2">
      <c r="A228" s="244">
        <v>55</v>
      </c>
      <c r="B228" s="245" t="s">
        <v>297</v>
      </c>
      <c r="C228" s="258" t="s">
        <v>298</v>
      </c>
      <c r="D228" s="246" t="s">
        <v>190</v>
      </c>
      <c r="E228" s="247">
        <v>2.7493300000000001</v>
      </c>
      <c r="F228" s="248"/>
      <c r="G228" s="249">
        <f>ROUND(E228*F228,2)</f>
        <v>0</v>
      </c>
      <c r="H228" s="248"/>
      <c r="I228" s="249">
        <f>ROUND(E228*H228,2)</f>
        <v>0</v>
      </c>
      <c r="J228" s="248"/>
      <c r="K228" s="249">
        <f>ROUND(E228*J228,2)</f>
        <v>0</v>
      </c>
      <c r="L228" s="249">
        <v>15</v>
      </c>
      <c r="M228" s="249">
        <f>G228*(1+L228/100)</f>
        <v>0</v>
      </c>
      <c r="N228" s="249">
        <v>0</v>
      </c>
      <c r="O228" s="249">
        <f>ROUND(E228*N228,2)</f>
        <v>0</v>
      </c>
      <c r="P228" s="249">
        <v>0</v>
      </c>
      <c r="Q228" s="249">
        <f>ROUND(E228*P228,2)</f>
        <v>0</v>
      </c>
      <c r="R228" s="249" t="s">
        <v>163</v>
      </c>
      <c r="S228" s="249" t="s">
        <v>137</v>
      </c>
      <c r="T228" s="250" t="s">
        <v>137</v>
      </c>
      <c r="U228" s="222">
        <v>0.49</v>
      </c>
      <c r="V228" s="222">
        <f>ROUND(E228*U228,2)</f>
        <v>1.35</v>
      </c>
      <c r="W228" s="222"/>
      <c r="X228" s="222" t="s">
        <v>138</v>
      </c>
      <c r="Y228" s="212"/>
      <c r="Z228" s="212"/>
      <c r="AA228" s="212"/>
      <c r="AB228" s="212"/>
      <c r="AC228" s="212"/>
      <c r="AD228" s="212"/>
      <c r="AE228" s="212"/>
      <c r="AF228" s="212"/>
      <c r="AG228" s="212" t="s">
        <v>363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44">
        <v>56</v>
      </c>
      <c r="B229" s="245" t="s">
        <v>304</v>
      </c>
      <c r="C229" s="258" t="s">
        <v>305</v>
      </c>
      <c r="D229" s="246" t="s">
        <v>190</v>
      </c>
      <c r="E229" s="247">
        <v>79.730509999999995</v>
      </c>
      <c r="F229" s="248"/>
      <c r="G229" s="249">
        <f>ROUND(E229*F229,2)</f>
        <v>0</v>
      </c>
      <c r="H229" s="248"/>
      <c r="I229" s="249">
        <f>ROUND(E229*H229,2)</f>
        <v>0</v>
      </c>
      <c r="J229" s="248"/>
      <c r="K229" s="249">
        <f>ROUND(E229*J229,2)</f>
        <v>0</v>
      </c>
      <c r="L229" s="249">
        <v>15</v>
      </c>
      <c r="M229" s="249">
        <f>G229*(1+L229/100)</f>
        <v>0</v>
      </c>
      <c r="N229" s="249">
        <v>0</v>
      </c>
      <c r="O229" s="249">
        <f>ROUND(E229*N229,2)</f>
        <v>0</v>
      </c>
      <c r="P229" s="249">
        <v>0</v>
      </c>
      <c r="Q229" s="249">
        <f>ROUND(E229*P229,2)</f>
        <v>0</v>
      </c>
      <c r="R229" s="249" t="s">
        <v>163</v>
      </c>
      <c r="S229" s="249" t="s">
        <v>137</v>
      </c>
      <c r="T229" s="250" t="s">
        <v>137</v>
      </c>
      <c r="U229" s="222">
        <v>0</v>
      </c>
      <c r="V229" s="222">
        <f>ROUND(E229*U229,2)</f>
        <v>0</v>
      </c>
      <c r="W229" s="222"/>
      <c r="X229" s="222" t="s">
        <v>138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363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44">
        <v>57</v>
      </c>
      <c r="B230" s="245" t="s">
        <v>307</v>
      </c>
      <c r="C230" s="258" t="s">
        <v>308</v>
      </c>
      <c r="D230" s="246" t="s">
        <v>190</v>
      </c>
      <c r="E230" s="247">
        <v>1.37466</v>
      </c>
      <c r="F230" s="248"/>
      <c r="G230" s="249">
        <f>ROUND(E230*F230,2)</f>
        <v>0</v>
      </c>
      <c r="H230" s="248"/>
      <c r="I230" s="249">
        <f>ROUND(E230*H230,2)</f>
        <v>0</v>
      </c>
      <c r="J230" s="248"/>
      <c r="K230" s="249">
        <f>ROUND(E230*J230,2)</f>
        <v>0</v>
      </c>
      <c r="L230" s="249">
        <v>15</v>
      </c>
      <c r="M230" s="249">
        <f>G230*(1+L230/100)</f>
        <v>0</v>
      </c>
      <c r="N230" s="249">
        <v>0</v>
      </c>
      <c r="O230" s="249">
        <f>ROUND(E230*N230,2)</f>
        <v>0</v>
      </c>
      <c r="P230" s="249">
        <v>0</v>
      </c>
      <c r="Q230" s="249">
        <f>ROUND(E230*P230,2)</f>
        <v>0</v>
      </c>
      <c r="R230" s="249" t="s">
        <v>163</v>
      </c>
      <c r="S230" s="249" t="s">
        <v>137</v>
      </c>
      <c r="T230" s="250" t="s">
        <v>137</v>
      </c>
      <c r="U230" s="222">
        <v>0</v>
      </c>
      <c r="V230" s="222">
        <f>ROUND(E230*U230,2)</f>
        <v>0</v>
      </c>
      <c r="W230" s="222"/>
      <c r="X230" s="222" t="s">
        <v>138</v>
      </c>
      <c r="Y230" s="212"/>
      <c r="Z230" s="212"/>
      <c r="AA230" s="212"/>
      <c r="AB230" s="212"/>
      <c r="AC230" s="212"/>
      <c r="AD230" s="212"/>
      <c r="AE230" s="212"/>
      <c r="AF230" s="212"/>
      <c r="AG230" s="212" t="s">
        <v>363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44">
        <v>58</v>
      </c>
      <c r="B231" s="245" t="s">
        <v>310</v>
      </c>
      <c r="C231" s="258" t="s">
        <v>311</v>
      </c>
      <c r="D231" s="246" t="s">
        <v>190</v>
      </c>
      <c r="E231" s="247">
        <v>1.37466</v>
      </c>
      <c r="F231" s="248"/>
      <c r="G231" s="249">
        <f>ROUND(E231*F231,2)</f>
        <v>0</v>
      </c>
      <c r="H231" s="248"/>
      <c r="I231" s="249">
        <f>ROUND(E231*H231,2)</f>
        <v>0</v>
      </c>
      <c r="J231" s="248"/>
      <c r="K231" s="249">
        <f>ROUND(E231*J231,2)</f>
        <v>0</v>
      </c>
      <c r="L231" s="249">
        <v>15</v>
      </c>
      <c r="M231" s="249">
        <f>G231*(1+L231/100)</f>
        <v>0</v>
      </c>
      <c r="N231" s="249">
        <v>0</v>
      </c>
      <c r="O231" s="249">
        <f>ROUND(E231*N231,2)</f>
        <v>0</v>
      </c>
      <c r="P231" s="249">
        <v>0</v>
      </c>
      <c r="Q231" s="249">
        <f>ROUND(E231*P231,2)</f>
        <v>0</v>
      </c>
      <c r="R231" s="249" t="s">
        <v>163</v>
      </c>
      <c r="S231" s="249" t="s">
        <v>137</v>
      </c>
      <c r="T231" s="250" t="s">
        <v>137</v>
      </c>
      <c r="U231" s="222">
        <v>0</v>
      </c>
      <c r="V231" s="222">
        <f>ROUND(E231*U231,2)</f>
        <v>0</v>
      </c>
      <c r="W231" s="222"/>
      <c r="X231" s="222" t="s">
        <v>138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363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ht="22.5" outlineLevel="1" x14ac:dyDescent="0.2">
      <c r="A232" s="235">
        <v>59</v>
      </c>
      <c r="B232" s="236" t="s">
        <v>312</v>
      </c>
      <c r="C232" s="255" t="s">
        <v>313</v>
      </c>
      <c r="D232" s="237" t="s">
        <v>190</v>
      </c>
      <c r="E232" s="238">
        <v>2.7493300000000001</v>
      </c>
      <c r="F232" s="239"/>
      <c r="G232" s="240">
        <f>ROUND(E232*F232,2)</f>
        <v>0</v>
      </c>
      <c r="H232" s="239"/>
      <c r="I232" s="240">
        <f>ROUND(E232*H232,2)</f>
        <v>0</v>
      </c>
      <c r="J232" s="239"/>
      <c r="K232" s="240">
        <f>ROUND(E232*J232,2)</f>
        <v>0</v>
      </c>
      <c r="L232" s="240">
        <v>15</v>
      </c>
      <c r="M232" s="240">
        <f>G232*(1+L232/100)</f>
        <v>0</v>
      </c>
      <c r="N232" s="240">
        <v>0</v>
      </c>
      <c r="O232" s="240">
        <f>ROUND(E232*N232,2)</f>
        <v>0</v>
      </c>
      <c r="P232" s="240">
        <v>0</v>
      </c>
      <c r="Q232" s="240">
        <f>ROUND(E232*P232,2)</f>
        <v>0</v>
      </c>
      <c r="R232" s="240" t="s">
        <v>314</v>
      </c>
      <c r="S232" s="240" t="s">
        <v>137</v>
      </c>
      <c r="T232" s="241" t="s">
        <v>137</v>
      </c>
      <c r="U232" s="222">
        <v>0.752</v>
      </c>
      <c r="V232" s="222">
        <f>ROUND(E232*U232,2)</f>
        <v>2.0699999999999998</v>
      </c>
      <c r="W232" s="222"/>
      <c r="X232" s="222" t="s">
        <v>138</v>
      </c>
      <c r="Y232" s="212"/>
      <c r="Z232" s="212"/>
      <c r="AA232" s="212"/>
      <c r="AB232" s="212"/>
      <c r="AC232" s="212"/>
      <c r="AD232" s="212"/>
      <c r="AE232" s="212"/>
      <c r="AF232" s="212"/>
      <c r="AG232" s="212" t="s">
        <v>363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19"/>
      <c r="B233" s="220"/>
      <c r="C233" s="256" t="s">
        <v>315</v>
      </c>
      <c r="D233" s="243"/>
      <c r="E233" s="243"/>
      <c r="F233" s="243"/>
      <c r="G233" s="243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141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42" t="str">
        <f>C233</f>
        <v>nebo vybouraných hmot nošením nebo přehazováním k místu nakládky přístupnému normálním dopravním prostředkům do 10 m,</v>
      </c>
      <c r="BB233" s="212"/>
      <c r="BC233" s="212"/>
      <c r="BD233" s="212"/>
      <c r="BE233" s="212"/>
      <c r="BF233" s="212"/>
      <c r="BG233" s="212"/>
      <c r="BH233" s="212"/>
    </row>
    <row r="234" spans="1:60" ht="22.5" outlineLevel="1" x14ac:dyDescent="0.2">
      <c r="A234" s="235">
        <v>60</v>
      </c>
      <c r="B234" s="236" t="s">
        <v>316</v>
      </c>
      <c r="C234" s="255" t="s">
        <v>317</v>
      </c>
      <c r="D234" s="237" t="s">
        <v>190</v>
      </c>
      <c r="E234" s="238">
        <v>24.743950000000002</v>
      </c>
      <c r="F234" s="239"/>
      <c r="G234" s="240">
        <f>ROUND(E234*F234,2)</f>
        <v>0</v>
      </c>
      <c r="H234" s="239"/>
      <c r="I234" s="240">
        <f>ROUND(E234*H234,2)</f>
        <v>0</v>
      </c>
      <c r="J234" s="239"/>
      <c r="K234" s="240">
        <f>ROUND(E234*J234,2)</f>
        <v>0</v>
      </c>
      <c r="L234" s="240">
        <v>15</v>
      </c>
      <c r="M234" s="240">
        <f>G234*(1+L234/100)</f>
        <v>0</v>
      </c>
      <c r="N234" s="240">
        <v>0</v>
      </c>
      <c r="O234" s="240">
        <f>ROUND(E234*N234,2)</f>
        <v>0</v>
      </c>
      <c r="P234" s="240">
        <v>0</v>
      </c>
      <c r="Q234" s="240">
        <f>ROUND(E234*P234,2)</f>
        <v>0</v>
      </c>
      <c r="R234" s="240" t="s">
        <v>314</v>
      </c>
      <c r="S234" s="240" t="s">
        <v>137</v>
      </c>
      <c r="T234" s="241" t="s">
        <v>137</v>
      </c>
      <c r="U234" s="222">
        <v>0.36</v>
      </c>
      <c r="V234" s="222">
        <f>ROUND(E234*U234,2)</f>
        <v>8.91</v>
      </c>
      <c r="W234" s="222"/>
      <c r="X234" s="222" t="s">
        <v>138</v>
      </c>
      <c r="Y234" s="212"/>
      <c r="Z234" s="212"/>
      <c r="AA234" s="212"/>
      <c r="AB234" s="212"/>
      <c r="AC234" s="212"/>
      <c r="AD234" s="212"/>
      <c r="AE234" s="212"/>
      <c r="AF234" s="212"/>
      <c r="AG234" s="212" t="s">
        <v>363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9"/>
      <c r="B235" s="220"/>
      <c r="C235" s="256" t="s">
        <v>315</v>
      </c>
      <c r="D235" s="243"/>
      <c r="E235" s="243"/>
      <c r="F235" s="243"/>
      <c r="G235" s="243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141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42" t="str">
        <f>C235</f>
        <v>nebo vybouraných hmot nošením nebo přehazováním k místu nakládky přístupnému normálním dopravním prostředkům do 10 m,</v>
      </c>
      <c r="BB235" s="212"/>
      <c r="BC235" s="212"/>
      <c r="BD235" s="212"/>
      <c r="BE235" s="212"/>
      <c r="BF235" s="212"/>
      <c r="BG235" s="212"/>
      <c r="BH235" s="212"/>
    </row>
    <row r="236" spans="1:60" ht="22.5" outlineLevel="1" x14ac:dyDescent="0.2">
      <c r="A236" s="235">
        <v>61</v>
      </c>
      <c r="B236" s="236" t="s">
        <v>319</v>
      </c>
      <c r="C236" s="255" t="s">
        <v>320</v>
      </c>
      <c r="D236" s="237" t="s">
        <v>190</v>
      </c>
      <c r="E236" s="238">
        <v>2.7493300000000001</v>
      </c>
      <c r="F236" s="239"/>
      <c r="G236" s="240">
        <f>ROUND(E236*F236,2)</f>
        <v>0</v>
      </c>
      <c r="H236" s="239"/>
      <c r="I236" s="240">
        <f>ROUND(E236*H236,2)</f>
        <v>0</v>
      </c>
      <c r="J236" s="239"/>
      <c r="K236" s="240">
        <f>ROUND(E236*J236,2)</f>
        <v>0</v>
      </c>
      <c r="L236" s="240">
        <v>15</v>
      </c>
      <c r="M236" s="240">
        <f>G236*(1+L236/100)</f>
        <v>0</v>
      </c>
      <c r="N236" s="240">
        <v>0</v>
      </c>
      <c r="O236" s="240">
        <f>ROUND(E236*N236,2)</f>
        <v>0</v>
      </c>
      <c r="P236" s="240">
        <v>0</v>
      </c>
      <c r="Q236" s="240">
        <f>ROUND(E236*P236,2)</f>
        <v>0</v>
      </c>
      <c r="R236" s="240" t="s">
        <v>314</v>
      </c>
      <c r="S236" s="240" t="s">
        <v>137</v>
      </c>
      <c r="T236" s="241" t="s">
        <v>137</v>
      </c>
      <c r="U236" s="222">
        <v>9.9000000000000005E-2</v>
      </c>
      <c r="V236" s="222">
        <f>ROUND(E236*U236,2)</f>
        <v>0.27</v>
      </c>
      <c r="W236" s="222"/>
      <c r="X236" s="222" t="s">
        <v>138</v>
      </c>
      <c r="Y236" s="212"/>
      <c r="Z236" s="212"/>
      <c r="AA236" s="212"/>
      <c r="AB236" s="212"/>
      <c r="AC236" s="212"/>
      <c r="AD236" s="212"/>
      <c r="AE236" s="212"/>
      <c r="AF236" s="212"/>
      <c r="AG236" s="212" t="s">
        <v>363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19"/>
      <c r="B237" s="220"/>
      <c r="C237" s="256" t="s">
        <v>321</v>
      </c>
      <c r="D237" s="243"/>
      <c r="E237" s="243"/>
      <c r="F237" s="243"/>
      <c r="G237" s="243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141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x14ac:dyDescent="0.2">
      <c r="A238" s="3"/>
      <c r="B238" s="4"/>
      <c r="C238" s="26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AE238">
        <v>15</v>
      </c>
      <c r="AF238">
        <v>21</v>
      </c>
      <c r="AG238" t="s">
        <v>118</v>
      </c>
    </row>
    <row r="239" spans="1:60" x14ac:dyDescent="0.2">
      <c r="A239" s="215"/>
      <c r="B239" s="216" t="s">
        <v>29</v>
      </c>
      <c r="C239" s="264"/>
      <c r="D239" s="217"/>
      <c r="E239" s="218"/>
      <c r="F239" s="218"/>
      <c r="G239" s="253">
        <f>G8+G17+G26+G39+G41+G43+G53+G58+G64+G66+G77+G92+G96+G132+G141+G184+G225+G227</f>
        <v>0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AE239">
        <f>SUMIF(L7:L237,AE238,G7:G237)</f>
        <v>0</v>
      </c>
      <c r="AF239">
        <f>SUMIF(L7:L237,AF238,G7:G237)</f>
        <v>0</v>
      </c>
      <c r="AG239" t="s">
        <v>322</v>
      </c>
    </row>
    <row r="240" spans="1:60" x14ac:dyDescent="0.2">
      <c r="C240" s="265"/>
      <c r="D240" s="10"/>
      <c r="AG240" t="s">
        <v>323</v>
      </c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NwEG7Rv3osMRKSwJJT0iauFhRDva8nIpT7Hhjfaqfh44HyI9BcxBICgv8QGJNTylXbysbk/goaiDs7G+0FpLg==" saltValue="hKCab35McGGsrhFb/FZM4w==" spinCount="100000" sheet="1"/>
  <mergeCells count="23">
    <mergeCell ref="C114:G114"/>
    <mergeCell ref="C140:G140"/>
    <mergeCell ref="C233:G233"/>
    <mergeCell ref="C235:G235"/>
    <mergeCell ref="C237:G237"/>
    <mergeCell ref="C55:G55"/>
    <mergeCell ref="C60:G60"/>
    <mergeCell ref="C68:G68"/>
    <mergeCell ref="C72:G72"/>
    <mergeCell ref="C85:G85"/>
    <mergeCell ref="C95:G95"/>
    <mergeCell ref="C19:G19"/>
    <mergeCell ref="C23:G23"/>
    <mergeCell ref="C28:G28"/>
    <mergeCell ref="C32:G32"/>
    <mergeCell ref="C36:G36"/>
    <mergeCell ref="C49:G49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001 001.1 Pol</vt:lpstr>
      <vt:lpstr>001 001.2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'001 001.1 Pol'!Názvy_tisku</vt:lpstr>
      <vt:lpstr>'001 001.2 Pol'!Názvy_tisku</vt:lpstr>
      <vt:lpstr>oadresa</vt:lpstr>
      <vt:lpstr>Stavba!Objednatel</vt:lpstr>
      <vt:lpstr>Stavba!Objekt</vt:lpstr>
      <vt:lpstr>'001 001.1 Pol'!Oblast_tisku</vt:lpstr>
      <vt:lpstr>'001 001.2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Kynyking</dc:creator>
  <cp:lastModifiedBy>Kynyking</cp:lastModifiedBy>
  <cp:lastPrinted>2019-03-19T12:27:02Z</cp:lastPrinted>
  <dcterms:created xsi:type="dcterms:W3CDTF">2009-04-08T07:15:50Z</dcterms:created>
  <dcterms:modified xsi:type="dcterms:W3CDTF">2020-08-06T14:48:24Z</dcterms:modified>
</cp:coreProperties>
</file>