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'Položky'!$A$1:$G$266</definedName>
    <definedName name="_xlnm.Print_Area" localSheetId="1">'Rekapitulace'!$A$1:$I$26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'Rekapitulace'!$H$26</definedName>
    <definedName name="VRNKc">'Rekapitulace'!$E$25</definedName>
    <definedName name="VRNnazev">'Rekapitulace'!$A$25</definedName>
    <definedName name="VRNproc">'Rekapitulace'!$F$25</definedName>
    <definedName name="VRNzakl">'Rekapitulace'!$G$25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_xlnm.Print_Titles" localSheetId="1">'Rekapitulace'!$1:$6</definedName>
    <definedName name="_xlnm.Print_Titles" localSheetId="2">'Položky'!$1:$6</definedName>
  </definedNames>
  <calcPr calcId="145621"/>
  <extLst/>
</workbook>
</file>

<file path=xl/sharedStrings.xml><?xml version="1.0" encoding="utf-8"?>
<sst xmlns="http://schemas.openxmlformats.org/spreadsheetml/2006/main" count="693" uniqueCount="329">
  <si>
    <t>Soupis stavebních prací s výkazem výměr</t>
  </si>
  <si>
    <t>Rozpočet</t>
  </si>
  <si>
    <t xml:space="preserve">JKSO </t>
  </si>
  <si>
    <t>Objekt</t>
  </si>
  <si>
    <t>Název objektu</t>
  </si>
  <si>
    <t xml:space="preserve">SKP </t>
  </si>
  <si>
    <t>01</t>
  </si>
  <si>
    <t>CHODNÍK V ULICI VANČUROVA</t>
  </si>
  <si>
    <t>Měrná jednotka</t>
  </si>
  <si>
    <t>Stavba</t>
  </si>
  <si>
    <t>Název stavby</t>
  </si>
  <si>
    <t>Počet jednotek</t>
  </si>
  <si>
    <t>80331</t>
  </si>
  <si>
    <t>NOVÉ MĚSTO NA MOR.-CHODNÍK VANČUROVA</t>
  </si>
  <si>
    <t>Náklady na m.j.</t>
  </si>
  <si>
    <t>Projektant</t>
  </si>
  <si>
    <t>Ing. Leoš Pohanka, projektové a inž.služby</t>
  </si>
  <si>
    <t>Typ rozpočtu</t>
  </si>
  <si>
    <t>Zpracovatel projektu</t>
  </si>
  <si>
    <t>Objednatel</t>
  </si>
  <si>
    <t>Město Nové Město na Moravě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</si>
  <si>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</si>
  <si>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</si>
  <si>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</si>
  <si>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</si>
  <si>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</si>
  <si>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</si>
  <si>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</si>
  <si>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</si>
  <si>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</si>
  <si>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</si>
  <si>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</si>
  <si>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</si>
  <si>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</si>
  <si>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</si>
  <si>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</si>
  <si>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</si>
  <si>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</si>
  <si>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</si>
  <si>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</si>
  <si>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</si>
  <si>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</si>
  <si>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</si>
  <si>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</si>
  <si>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</si>
  <si>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</si>
  <si>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</si>
  <si>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</si>
  <si>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</si>
  <si>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</si>
  <si>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</si>
  <si>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</si>
  <si>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 xml:space="preserve">"Soupis stavebních prací, dodávek a služeb s výkazem výměr
je zpracován rozpočtářkým programem firmy RTS Brno a je převedený do excelu, který je všeobecně přístupný. Popis a číslo položek v soupisu jednoznačně vymezují druh a kvalitu prací, dodávek nebo služeb.
Výkazy výměr vychází z projektové dokumentace od firmy Ing. Leoš Pohanka, zahrnující výkresovou dokumentaci, technické zprávy a soupisy výměr, stanovených z CAD, to vše v souladu s vyhl. 499/2006 Sb. o dokumentaci staveb.
Výkaz výměr, který je shodný u více položek, je uveden jednou a u dalších položek je uvedena jen celková výměra.
Případné obchodní názvy v rozpočtu určují pouze technické parametry výrobků. Na stavbu je možné dodat výrobky s jakýmkoliv jiným obchodním názvem obdobných parametrů.
Zpracovaný soupis stavebních prací, dodávek a služeb s výkazem výměr je sestaven plně v souladu s povinnostmi zadavatele, definovanými vyhláškou Ministerstva pro místní rozvoj č. 230/2012 Sb.
"     
     </t>
  </si>
  <si>
    <t>Stavba :</t>
  </si>
  <si>
    <t>Rozpočet :</t>
  </si>
  <si>
    <t>Objekt :</t>
  </si>
  <si>
    <t>01 NOVOSTAVBA CHODNÍKU V ULICI VANČUROVA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</si>
  <si>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</si>
  <si>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</si>
  <si>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</si>
  <si>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</si>
  <si>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</si>
  <si>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</si>
  <si>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</si>
  <si>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</si>
  <si>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</si>
  <si>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</si>
  <si>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</si>
  <si>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</si>
  <si>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</si>
  <si>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</si>
  <si>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</si>
  <si>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</si>
  <si>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Vedlejší náklady</t>
  </si>
  <si>
    <t>0101</t>
  </si>
  <si>
    <t xml:space="preserve">Vybudování zařízení staveniště </t>
  </si>
  <si>
    <t>Soubor</t>
  </si>
  <si>
    <t xml:space="preserve"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   </t>
  </si>
  <si>
    <t>Položka zahrnuje i náklady na zabezpečení staveniště.</t>
  </si>
  <si>
    <t>0102</t>
  </si>
  <si>
    <t xml:space="preserve">Provoz zařízení staveniště </t>
  </si>
  <si>
    <t xml:space="preserve"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    </t>
  </si>
  <si>
    <t>0103</t>
  </si>
  <si>
    <t xml:space="preserve">Odstranění zařízení staveniště </t>
  </si>
  <si>
    <t xml:space="preserve">Odstranění objektů zařízení staveniště včetně přípojek energií a jejich odvoz. Položka zahrnuje i náklady na úpravu povrchů po odstranění zařízení staveniště a úklid ploch, na kterých bylo zařízení staveniště provozováno.    </t>
  </si>
  <si>
    <t>Celkem za</t>
  </si>
  <si>
    <t>02</t>
  </si>
  <si>
    <t>Ostatní náklady</t>
  </si>
  <si>
    <t>0201</t>
  </si>
  <si>
    <t xml:space="preserve">Dokumentace skutečného provedení </t>
  </si>
  <si>
    <t xml:space="preserve">Náklady na vyhotovení dokumentace skutečného provedení stavby a její předání objednateli v požadované formě a požadovaném počtu.    </t>
  </si>
  <si>
    <t>0202</t>
  </si>
  <si>
    <t>Geodetické vytyčení, geometrický plán a ostatní geodetické práce</t>
  </si>
  <si>
    <t>Zahrnuje vyhotovení geometrického plánu, vytyčení stavby včetně vytyčení podzemních sítí jednotlivými správci včetně zabezpečení těchto podzemních sítí.</t>
  </si>
  <si>
    <t>0203</t>
  </si>
  <si>
    <t>Náklady spojené s podmínkami pro publicitu projektu</t>
  </si>
  <si>
    <t>0204</t>
  </si>
  <si>
    <t xml:space="preserve">Přechodné dopravní značení a zařízení </t>
  </si>
  <si>
    <t>kpl</t>
  </si>
  <si>
    <t>0205</t>
  </si>
  <si>
    <t xml:space="preserve">Vyřízení zvláštního užívání místních komunikací </t>
  </si>
  <si>
    <t>0206</t>
  </si>
  <si>
    <t xml:space="preserve">Zkoušky únosnosti pláně </t>
  </si>
  <si>
    <t>-počet zkoušek dle návrhu projektanta</t>
  </si>
  <si>
    <t>0207</t>
  </si>
  <si>
    <t xml:space="preserve">Geodetické zaměření dokončeného díla </t>
  </si>
  <si>
    <t>Zahrnuje zaměření dokončeného díla Microstation s vyhotovením  polohopisu a výškopisu.</t>
  </si>
  <si>
    <t>1</t>
  </si>
  <si>
    <t>Zemní práce</t>
  </si>
  <si>
    <t>113106231R00</t>
  </si>
  <si>
    <t xml:space="preserve">Rozebrání dlažeb ze zámkové dlažby v kamenivu </t>
  </si>
  <si>
    <t>m2</t>
  </si>
  <si>
    <t>R00</t>
  </si>
  <si>
    <t>Výměra dle výpisu výměr z projektu-odměřeno z CAD:</t>
  </si>
  <si>
    <t>dle výkr.č.01 Situace, 02 Vzorové řezy a Tech.zprávy:25,6</t>
  </si>
  <si>
    <t>113107520R00</t>
  </si>
  <si>
    <t xml:space="preserve">Odstranění podkladu pl. 50 m2,kam.drcené tl.20 cm </t>
  </si>
  <si>
    <t>113202111R00</t>
  </si>
  <si>
    <t xml:space="preserve">Vytrhání obrub z krajníků nebo obrubníků stojatých </t>
  </si>
  <si>
    <t>m</t>
  </si>
  <si>
    <t>včetně lože a přídlažby</t>
  </si>
  <si>
    <t>dle výkr.č.01 Situace, 02 Vzorové řezy a Tech.zprávy:38,5</t>
  </si>
  <si>
    <t>122202201R00</t>
  </si>
  <si>
    <t xml:space="preserve">Odkopávky pro silnice v hor. 3 do 100 m3 </t>
  </si>
  <si>
    <t>m3</t>
  </si>
  <si>
    <t>dle výkr.č.01 Situace, 02 Vzorové řezy a Tech.zprávy:62,61</t>
  </si>
  <si>
    <t>122202209R00</t>
  </si>
  <si>
    <t xml:space="preserve">Příplatek za lepivost - odkop. pro silnice v hor.3 </t>
  </si>
  <si>
    <t>Z 20%:62,61*0,2</t>
  </si>
  <si>
    <t>162201102R00</t>
  </si>
  <si>
    <t xml:space="preserve">Vodorovné přemístění výkopku z hor.1-4 do 50 m </t>
  </si>
  <si>
    <t>PRO KRAJNICE-TAM A ZPĚT:1,08*2</t>
  </si>
  <si>
    <t>162601102R00</t>
  </si>
  <si>
    <t xml:space="preserve">Vodorovné přemístění výkopku z hor.1-4 do 5000 m </t>
  </si>
  <si>
    <t>VÝKOP:62,61</t>
  </si>
  <si>
    <t>ODP.PRO KRAJNICE:-1,08</t>
  </si>
  <si>
    <t>167101101R00</t>
  </si>
  <si>
    <t xml:space="preserve">Nakládání výkopku z hor.1-4 v množství do 100 m3 </t>
  </si>
  <si>
    <t>PRO KRAJNICE:1,08</t>
  </si>
  <si>
    <t>171201201R00</t>
  </si>
  <si>
    <t xml:space="preserve">Uložení sypaniny na skl.-modelace na výšku přes 2m </t>
  </si>
  <si>
    <t>180402112R00</t>
  </si>
  <si>
    <t xml:space="preserve">Založení trávníku parkového výsevem svah do 1:2 </t>
  </si>
  <si>
    <t>dle výkr.č.01 Situace, 02 Vzorové řezy a Tech.zprávy:7</t>
  </si>
  <si>
    <t>181101101R00</t>
  </si>
  <si>
    <t xml:space="preserve">Úprava pláně v zářezech v hor. 1-4, bez zhutnění </t>
  </si>
  <si>
    <t>181101102R00</t>
  </si>
  <si>
    <t xml:space="preserve">Úprava pláně v zářezech v hor. 1-4, se zhutněním </t>
  </si>
  <si>
    <t>dle výkr.č.01 Situace, 02 Vzorové řezy a Tech.zprávy:140+52,4+21,5+4,4</t>
  </si>
  <si>
    <t>ÚPRAVA VJEZDU:10</t>
  </si>
  <si>
    <t>POD OBRUBNÍKY:(20+13+3+3+36)*0,25</t>
  </si>
  <si>
    <t>182001112R00</t>
  </si>
  <si>
    <t xml:space="preserve">Plošná úprava terénu, nerovnosti do 10 cm svah 1:2 </t>
  </si>
  <si>
    <t>PRO OZELENĚNÍ:</t>
  </si>
  <si>
    <t>182301121R00</t>
  </si>
  <si>
    <t xml:space="preserve">Rozprostření ornice, svah, tl. do 10 cm, do 500 m2 </t>
  </si>
  <si>
    <t>185803112R00</t>
  </si>
  <si>
    <t xml:space="preserve">Ošetření trávníku na svahu 1:2 </t>
  </si>
  <si>
    <t>199000002R00</t>
  </si>
  <si>
    <t xml:space="preserve">Poplatek za skládku horniny 1- 4 </t>
  </si>
  <si>
    <t>1R01</t>
  </si>
  <si>
    <t>Přehutnění na 30 MPa, nejméně na 100% PS, při nesplnění provedení úpravy pláně</t>
  </si>
  <si>
    <t>00572420</t>
  </si>
  <si>
    <t>Směs travní parková okrasná</t>
  </si>
  <si>
    <t>kg</t>
  </si>
  <si>
    <t>dle výkr.č.01 Situace, 02 Vzorové řezy a Tech.zprávy:7*0,05*1,05</t>
  </si>
  <si>
    <t>10364200</t>
  </si>
  <si>
    <t>Ornice pro pozemkové úpravy -úprava, naložení, dovoz</t>
  </si>
  <si>
    <t>dle výkr.č.01 Situace, 02 Vzorové řezy a Tech.zprávy:7*0,1</t>
  </si>
  <si>
    <t>2</t>
  </si>
  <si>
    <t>Základy,zvláštní zakládání</t>
  </si>
  <si>
    <t>275261111R00</t>
  </si>
  <si>
    <t xml:space="preserve">Osazování bloků základových patek objemu do 0,10m3 </t>
  </si>
  <si>
    <t>kus</t>
  </si>
  <si>
    <t>PRO ZNAČKY:2</t>
  </si>
  <si>
    <t>59232500</t>
  </si>
  <si>
    <t>Patka zákl pro značky</t>
  </si>
  <si>
    <t>PRO ZNAČKY:2*1,01</t>
  </si>
  <si>
    <t>5</t>
  </si>
  <si>
    <t>Komunikace</t>
  </si>
  <si>
    <t>564831111R00</t>
  </si>
  <si>
    <t xml:space="preserve">Podklad ze štěrkodrti po zhutnění tloušťky 10 cm </t>
  </si>
  <si>
    <t>dle výkr.č.01 Situace, 02 Vzorové řezy a Tech.zprávy:</t>
  </si>
  <si>
    <t>564851111R00</t>
  </si>
  <si>
    <t xml:space="preserve">Podklad ze štěrkodrti po zhutnění tloušťky 15 cm </t>
  </si>
  <si>
    <t>dle výkr.č.01 Situace, 02 Vzorové řezy a Tech.zprávy:140</t>
  </si>
  <si>
    <t>564871111R00</t>
  </si>
  <si>
    <t xml:space="preserve">Podklad ze štěrkodrti po zhutnění tloušťky 25 cm </t>
  </si>
  <si>
    <t>dle výkr.č.01 Situace, 02 Vzorové řezy a Tech.zprávy:52,4+21,5+4,4</t>
  </si>
  <si>
    <t>569903311R00</t>
  </si>
  <si>
    <t xml:space="preserve">Zřízení zemních krajnic se zhutněním </t>
  </si>
  <si>
    <t>U PARKOVÝCH OBRUBNÍKŮ:36*0,15*0,2</t>
  </si>
  <si>
    <t>596215020R00</t>
  </si>
  <si>
    <t xml:space="preserve">Kladení zámkové dlažby tl. 6 cm do drtě tl. 3 cm </t>
  </si>
  <si>
    <t>596215040R00</t>
  </si>
  <si>
    <t xml:space="preserve">Kladení zámkové dlažby tl. 8 cm do drtě tl. 4 cm </t>
  </si>
  <si>
    <t>596215045R00</t>
  </si>
  <si>
    <t xml:space="preserve">Příplatek za kladení dlažby tl. 8cm, drť, do100 m2 </t>
  </si>
  <si>
    <t>596215048R00</t>
  </si>
  <si>
    <t xml:space="preserve">Příplatek za více barev dlažby tl. 8 cm, do drtě </t>
  </si>
  <si>
    <t>SLEPECKÁ:21,5+4,4</t>
  </si>
  <si>
    <t>596215049R00</t>
  </si>
  <si>
    <t xml:space="preserve">Příplatek za více tvarů dlažby tl. 8 cm, do drtě </t>
  </si>
  <si>
    <t>5R01</t>
  </si>
  <si>
    <t>Dodávka umělá vodící linie š.400mm, tl.80mm, dlažba s podélnými žlábky šedá</t>
  </si>
  <si>
    <t>dle výkr.č.01 Situace, 02 Vzorové řezy a Tech.zprávy:4,4*1,05</t>
  </si>
  <si>
    <t>59245264</t>
  </si>
  <si>
    <t>Dlažba červená pro nevidomé 20x10x8</t>
  </si>
  <si>
    <t>SLEPECKÁ:21,5*1,05</t>
  </si>
  <si>
    <t>59245300</t>
  </si>
  <si>
    <t>Dlažba přírodní  tl.8 cm</t>
  </si>
  <si>
    <t>dle výkr.č.01 Situace, 02 Vzorové řezy a Tech.zprávy:52,4*1,05</t>
  </si>
  <si>
    <t>592453092</t>
  </si>
  <si>
    <t>Dlažba rovná přírodní  20x10x6</t>
  </si>
  <si>
    <t>dle výkr.č.01 Situace, 02 Vzorové řezy a Tech.zprávy:140*1,05</t>
  </si>
  <si>
    <t>8</t>
  </si>
  <si>
    <t>Trubní vedení</t>
  </si>
  <si>
    <t>899431111R00</t>
  </si>
  <si>
    <t xml:space="preserve">Výšková úprava do 20 cm, zvýšení krytu šoupěte </t>
  </si>
  <si>
    <t>dle výkr.č.01 Situace, 02 Vzorové řezy a Tech.zprávy:8</t>
  </si>
  <si>
    <t>9</t>
  </si>
  <si>
    <t>Ostatní konstrukce, bourání</t>
  </si>
  <si>
    <t>9R01</t>
  </si>
  <si>
    <t xml:space="preserve">Příplatek za napojení obrubníků na stávající konst </t>
  </si>
  <si>
    <t>ks</t>
  </si>
  <si>
    <t>91</t>
  </si>
  <si>
    <t>Doplňující práce na komunikaci</t>
  </si>
  <si>
    <t>914001111R00</t>
  </si>
  <si>
    <t xml:space="preserve">Osaz sloupků, montáž svislých dopr.značek </t>
  </si>
  <si>
    <t>dle výkr.č.01 Situace, 02 Vzorové řezy a Tech.zprávy:1</t>
  </si>
  <si>
    <t>915491211R00</t>
  </si>
  <si>
    <t xml:space="preserve">Osazení vodícího proužku do MC,podkl.C12/15, 25 cm </t>
  </si>
  <si>
    <t>dle výkr.č.01 Situace, 02 Vzorové řezy a Tech.zprávy:21</t>
  </si>
  <si>
    <t>915721111R00</t>
  </si>
  <si>
    <t xml:space="preserve">Vodorovné značení střík.barvou stopčar,zeber atd. </t>
  </si>
  <si>
    <t>V7 "PŘECHOD PRO CHODCE":8,5</t>
  </si>
  <si>
    <t>915791112R00</t>
  </si>
  <si>
    <t xml:space="preserve">Předznačení pro značení stopčáry, zebry, nápisů </t>
  </si>
  <si>
    <t>917862111R00</t>
  </si>
  <si>
    <t xml:space="preserve">Osazení stojat. obrub.bet. s opěrou,lože z C 16/20 </t>
  </si>
  <si>
    <t>dle výkr.č.01 Situace, 02 Vzorové řezy a Tech.zprávy:20+13+3+3+36</t>
  </si>
  <si>
    <t>919723212R00</t>
  </si>
  <si>
    <t xml:space="preserve">Dilatační spáry řez. podélné 9 mm, zalití za tepla </t>
  </si>
  <si>
    <t>Platí pro proříznutí spáry a zalití za tepla asfaltem.</t>
  </si>
  <si>
    <t>dle výkr.č.01 Situace, 02 Vzorové řezy a Tech.zprávy:28,5</t>
  </si>
  <si>
    <t>919731122R00</t>
  </si>
  <si>
    <t xml:space="preserve">Zarovnání styčné plochy živičné tl. do 10 cm </t>
  </si>
  <si>
    <t>919735112R00</t>
  </si>
  <si>
    <t xml:space="preserve">Řezání stávajícího živičného krytu tl. 5 - 10 cm </t>
  </si>
  <si>
    <t>919735123R00</t>
  </si>
  <si>
    <t xml:space="preserve">Řezání stávajícího betonového krytu tl. 10 - 15 cm </t>
  </si>
  <si>
    <t>Řezání beton.obrubníků</t>
  </si>
  <si>
    <t>dle výkr.č.01 Situace, 02 Vzorové řezy a Tech.zprávy:(20*0,25+13*0,15+36*0,25)/3</t>
  </si>
  <si>
    <t>11162320</t>
  </si>
  <si>
    <t>Asfalt silniční</t>
  </si>
  <si>
    <t>T</t>
  </si>
  <si>
    <t>dle výkr.č.01 Situace, 02 Vzorové řezy a Tech.zprávy:28,5*0,001</t>
  </si>
  <si>
    <t>40445045.A</t>
  </si>
  <si>
    <t>Značka dopr inf IP 6, fól1</t>
  </si>
  <si>
    <t>PŘECHOD PRO CHODCE-ZVÝRAZNĚNÁ</t>
  </si>
  <si>
    <t>dle výkr.č.01 Situace, 02 Vzorové řezy a Tech.zprávy:2</t>
  </si>
  <si>
    <t>40445960</t>
  </si>
  <si>
    <t>Sloupek Fe 60/3 s povrchovou úpravou</t>
  </si>
  <si>
    <t>dle výkr.č.01 Situace, 02 Vzorové řezy a Tech.zprávy:2*3</t>
  </si>
  <si>
    <t>40445962.A</t>
  </si>
  <si>
    <t>Dopravní příslušenství, patka AL 4 ks kot šroubů</t>
  </si>
  <si>
    <t>592162117</t>
  </si>
  <si>
    <t>Přídlažba silniční vysoká  ABK 50/25/10 přírodní</t>
  </si>
  <si>
    <t>dle výkr.č.01 Situace, 02 Vzorové řezy a Tech.zprávy:21*1,02</t>
  </si>
  <si>
    <t>59217421</t>
  </si>
  <si>
    <t>Obrubník chodníkový ABO 14-10 1000/100/250</t>
  </si>
  <si>
    <t>dle výkr.č.01 Situace, 02 Vzorové řezy a Tech.zprávy:36*1,01</t>
  </si>
  <si>
    <t>59217460</t>
  </si>
  <si>
    <t>Obrubník silniční dvouvrstvý ABO 2-15  100x15x25cm</t>
  </si>
  <si>
    <t>13 BUDE VYMĚNĚNO V MÍSTĚ STÁVAJÍCÍHO PŘECHODU A VJEZDU:20*1,01</t>
  </si>
  <si>
    <t>59217476</t>
  </si>
  <si>
    <t>Obrubník silniční nájezdový 1000/150/150 šedý</t>
  </si>
  <si>
    <t>10 V MÍSTĚ NOVÉHO PŘECHODU A VJEZDU:13*1,01</t>
  </si>
  <si>
    <t>59217480</t>
  </si>
  <si>
    <t>Obrubník silniční přechodový L 1000/150/150-250</t>
  </si>
  <si>
    <t>dle výkr.č.01 Situace, 02 Vzorové řezy a Tech.zprávy:3*1,01</t>
  </si>
  <si>
    <t>59217481</t>
  </si>
  <si>
    <t>Obrubník silniční přechodový P 1000/150/150-250</t>
  </si>
  <si>
    <t>99</t>
  </si>
  <si>
    <t>Přesun hmot</t>
  </si>
  <si>
    <t>998223011</t>
  </si>
  <si>
    <t xml:space="preserve">Přesun hmot, pozemní komunikace, kryt dlážděný </t>
  </si>
  <si>
    <t>t</t>
  </si>
  <si>
    <t>M21</t>
  </si>
  <si>
    <t>Elektromontáže</t>
  </si>
  <si>
    <t>210220021RT1</t>
  </si>
  <si>
    <t>Vedení uzemňovací v zemi FeZn do 120 mm2 včetně pásku FeZn 30 x 4 mm</t>
  </si>
  <si>
    <t>dle výkr.č.01 Situace, 02 Vzorové řezy a Tech.zprávy:105</t>
  </si>
  <si>
    <t>210100010RAA</t>
  </si>
  <si>
    <t>Přípojka elektro v zemi ve volném terénu, kabel  4 x 16</t>
  </si>
  <si>
    <t>Agregovaná položka zahrnuje i veškeré zemní a související práce a konstrukce.</t>
  </si>
  <si>
    <t>21R01</t>
  </si>
  <si>
    <t xml:space="preserve">Přeložka stáv.sloupu VO </t>
  </si>
  <si>
    <t>Položka zahrnuje i zemní a veškeré související práce.</t>
  </si>
  <si>
    <t>M22</t>
  </si>
  <si>
    <t>Montáž sdělovací a zabezp.tech</t>
  </si>
  <si>
    <t>220061163R00</t>
  </si>
  <si>
    <t xml:space="preserve">Roztažení a položení trubky HDPE podél výkopu </t>
  </si>
  <si>
    <t>CHRÁNIČKA NA KABEL VO:105</t>
  </si>
  <si>
    <t>220061164R00</t>
  </si>
  <si>
    <t xml:space="preserve">Položení trubky HDPE do výkopu </t>
  </si>
  <si>
    <t>22R01</t>
  </si>
  <si>
    <t xml:space="preserve">Dodávka chrániček AROT DN 100 </t>
  </si>
  <si>
    <t>CHRÁNIČKA NA KABEL VO:105*1,093</t>
  </si>
  <si>
    <t>M46</t>
  </si>
  <si>
    <t>Zemní práce při montážích</t>
  </si>
  <si>
    <t>110002100U00</t>
  </si>
  <si>
    <t xml:space="preserve">Vytyč vedení podzem terén volný </t>
  </si>
  <si>
    <t>km</t>
  </si>
  <si>
    <t>U00</t>
  </si>
  <si>
    <t>STÁV.KABEL VO:105*0,001</t>
  </si>
  <si>
    <t>460490012R00</t>
  </si>
  <si>
    <t xml:space="preserve">Fólie výstražná z PVC, šířka 33 cm </t>
  </si>
  <si>
    <t>V00</t>
  </si>
  <si>
    <t>D96</t>
  </si>
  <si>
    <t>Přesuny suti a vybouraných hmot</t>
  </si>
  <si>
    <t>979082213R00</t>
  </si>
  <si>
    <t xml:space="preserve">Vodorovná doprava suti po suchu do 1 km </t>
  </si>
  <si>
    <t>979082319R00</t>
  </si>
  <si>
    <t xml:space="preserve">Příplatek k vodor.dopravě po suchu, dalších 1000 m </t>
  </si>
  <si>
    <t>979088212R00</t>
  </si>
  <si>
    <t xml:space="preserve">Nakládání suti na dopravní prostředky </t>
  </si>
  <si>
    <t>979990103R00</t>
  </si>
  <si>
    <t xml:space="preserve">Poplatek za skládku suti - beton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</si>
</sst>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"/>
    <numFmt numFmtId="167" formatCode="[$-405]D/M/YYYY"/>
    <numFmt numFmtId="168" formatCode="DD/MM/YY"/>
    <numFmt numFmtId="169" formatCode="0.0"/>
    <numFmt numFmtId="170" formatCode="#,##0&quot; Kč&quot;"/>
    <numFmt numFmtId="171" formatCode="General"/>
    <numFmt numFmtId="172" formatCode="#,##0.00"/>
  </numFmts>
  <fonts count="22">
    <font>
      <sz val="10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rgb="FFFFFFFF"/>
      <name val="Arial CE"/>
      <family val="2"/>
    </font>
    <font>
      <sz val="8"/>
      <name val="Arial"/>
      <family val="2"/>
    </font>
    <font>
      <sz val="8"/>
      <color rgb="FF008000"/>
      <name val="Arial"/>
      <family val="2"/>
    </font>
    <font>
      <sz val="8"/>
      <color rgb="FFFFFFFF"/>
      <name val="Arial"/>
      <family val="2"/>
    </font>
    <font>
      <b/>
      <i/>
      <sz val="10"/>
      <name val="Arial"/>
      <family val="2"/>
    </font>
    <font>
      <sz val="8"/>
      <color rgb="FF0000FF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double"/>
    </border>
    <border>
      <left/>
      <right/>
      <top/>
      <bottom style="double"/>
    </border>
    <border>
      <left style="thin"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19">
    <xf numFmtId="164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top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 horizontal="left"/>
      <protection hidden="1"/>
    </xf>
    <xf numFmtId="164" fontId="4" fillId="2" borderId="3" xfId="0" applyFont="1" applyBorder="1" applyAlignment="1" applyProtection="1">
      <alignment horizontal="center"/>
      <protection hidden="1"/>
    </xf>
    <xf numFmtId="165" fontId="5" fillId="2" borderId="4" xfId="0" applyFont="1" applyBorder="1" applyAlignment="1" applyProtection="1">
      <alignment horizontal="left"/>
      <protection hidden="1"/>
    </xf>
    <xf numFmtId="165" fontId="4" fillId="2" borderId="3" xfId="0" applyFont="1" applyBorder="1" applyAlignment="1" applyProtection="1">
      <alignment horizontal="center"/>
      <protection hidden="1"/>
    </xf>
    <xf numFmtId="164" fontId="4" fillId="0" borderId="5" xfId="0" applyFont="1" applyBorder="1" applyAlignment="1" applyProtection="1">
      <alignment/>
      <protection hidden="1"/>
    </xf>
    <xf numFmtId="165" fontId="4" fillId="0" borderId="6" xfId="0" applyFont="1" applyBorder="1" applyAlignment="1" applyProtection="1">
      <alignment horizontal="left"/>
      <protection hidden="1"/>
    </xf>
    <xf numFmtId="164" fontId="1" fillId="0" borderId="7" xfId="0" applyFont="1" applyBorder="1" applyAlignment="1" applyProtection="1">
      <alignment/>
      <protection hidden="1"/>
    </xf>
    <xf numFmtId="164" fontId="4" fillId="0" borderId="8" xfId="0" applyFont="1" applyBorder="1" applyAlignment="1" applyProtection="1">
      <alignment/>
      <protection hidden="1"/>
    </xf>
    <xf numFmtId="165" fontId="4" fillId="0" borderId="9" xfId="0" applyFont="1" applyBorder="1" applyAlignment="1" applyProtection="1">
      <alignment/>
      <protection hidden="1"/>
    </xf>
    <xf numFmtId="165" fontId="4" fillId="0" borderId="8" xfId="0" applyFont="1" applyBorder="1" applyAlignment="1" applyProtection="1">
      <alignment/>
      <protection hidden="1"/>
    </xf>
    <xf numFmtId="164" fontId="4" fillId="0" borderId="10" xfId="0" applyFont="1" applyBorder="1" applyAlignment="1" applyProtection="1">
      <alignment/>
      <protection hidden="1"/>
    </xf>
    <xf numFmtId="164" fontId="4" fillId="0" borderId="11" xfId="0" applyFont="1" applyBorder="1" applyAlignment="1" applyProtection="1">
      <alignment horizontal="left"/>
      <protection hidden="1"/>
    </xf>
    <xf numFmtId="164" fontId="3" fillId="0" borderId="7" xfId="0" applyFont="1" applyBorder="1" applyAlignment="1" applyProtection="1">
      <alignment/>
      <protection hidden="1"/>
    </xf>
    <xf numFmtId="165" fontId="4" fillId="0" borderId="11" xfId="0" applyFont="1" applyBorder="1" applyAlignment="1" applyProtection="1">
      <alignment horizontal="left"/>
      <protection hidden="1"/>
    </xf>
    <xf numFmtId="165" fontId="3" fillId="2" borderId="7" xfId="0" applyFont="1" applyBorder="1" applyAlignment="1" applyProtection="1">
      <alignment/>
      <protection hidden="1"/>
    </xf>
    <xf numFmtId="165" fontId="1" fillId="2" borderId="8" xfId="0" applyFont="1" applyBorder="1" applyAlignment="1" applyProtection="1">
      <alignment/>
      <protection hidden="1"/>
    </xf>
    <xf numFmtId="165" fontId="3" fillId="2" borderId="9" xfId="0" applyFont="1" applyBorder="1" applyAlignment="1" applyProtection="1">
      <alignment/>
      <protection hidden="1"/>
    </xf>
    <xf numFmtId="165" fontId="1" fillId="2" borderId="9" xfId="0" applyFont="1" applyBorder="1" applyAlignment="1" applyProtection="1">
      <alignment/>
      <protection hidden="1"/>
    </xf>
    <xf numFmtId="164" fontId="4" fillId="0" borderId="10" xfId="0" applyFont="1" applyBorder="1" applyAlignment="1" applyProtection="1">
      <alignment/>
      <protection hidden="1"/>
    </xf>
    <xf numFmtId="166" fontId="4" fillId="0" borderId="11" xfId="0" applyFont="1" applyBorder="1" applyAlignment="1" applyProtection="1">
      <alignment horizontal="left"/>
      <protection hidden="1"/>
    </xf>
    <xf numFmtId="164" fontId="0" fillId="0" borderId="0" xfId="0" applyAlignment="1" applyProtection="1">
      <alignment/>
      <protection hidden="1"/>
    </xf>
    <xf numFmtId="165" fontId="3" fillId="2" borderId="12" xfId="0" applyFont="1" applyBorder="1" applyAlignment="1" applyProtection="1">
      <alignment/>
      <protection hidden="1"/>
    </xf>
    <xf numFmtId="165" fontId="1" fillId="2" borderId="13" xfId="0" applyFont="1" applyBorder="1" applyAlignment="1" applyProtection="1">
      <alignment/>
      <protection hidden="1"/>
    </xf>
    <xf numFmtId="165" fontId="3" fillId="2" borderId="0" xfId="0" applyFont="1" applyBorder="1" applyAlignment="1" applyProtection="1">
      <alignment/>
      <protection hidden="1"/>
    </xf>
    <xf numFmtId="165" fontId="1" fillId="2" borderId="0" xfId="0" applyFont="1" applyBorder="1" applyAlignment="1" applyProtection="1">
      <alignment/>
      <protection hidden="1"/>
    </xf>
    <xf numFmtId="165" fontId="4" fillId="0" borderId="10" xfId="0" applyFont="1" applyBorder="1" applyAlignment="1" applyProtection="1">
      <alignment horizontal="left"/>
      <protection hidden="1"/>
    </xf>
    <xf numFmtId="164" fontId="4" fillId="0" borderId="14" xfId="0" applyFont="1" applyBorder="1" applyAlignment="1" applyProtection="1">
      <alignment/>
      <protection hidden="1"/>
    </xf>
    <xf numFmtId="164" fontId="4" fillId="0" borderId="15" xfId="0" applyFont="1" applyBorder="1" applyAlignment="1" applyProtection="1">
      <alignment horizontal="left"/>
      <protection hidden="1"/>
    </xf>
    <xf numFmtId="164" fontId="4" fillId="0" borderId="10" xfId="0" applyFont="1" applyBorder="1" applyAlignment="1" applyProtection="1">
      <alignment/>
      <protection hidden="1"/>
    </xf>
    <xf numFmtId="164" fontId="4" fillId="0" borderId="16" xfId="0" applyFont="1" applyBorder="1" applyAlignment="1" applyProtection="1">
      <alignment horizontal="left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4" fillId="0" borderId="16" xfId="0" applyFont="1" applyBorder="1" applyAlignment="1" applyProtection="1">
      <alignment horizontal="left"/>
      <protection hidden="1"/>
    </xf>
    <xf numFmtId="164" fontId="0" fillId="0" borderId="0" xfId="0" applyBorder="1" applyAlignment="1" applyProtection="1">
      <alignment/>
      <protection hidden="1"/>
    </xf>
    <xf numFmtId="164" fontId="4" fillId="0" borderId="10" xfId="0" applyFont="1" applyBorder="1" applyAlignment="1" applyProtection="1">
      <alignment horizontal="left"/>
      <protection hidden="1"/>
    </xf>
    <xf numFmtId="164" fontId="4" fillId="0" borderId="10" xfId="0" applyFont="1" applyBorder="1" applyAlignment="1" applyProtection="1">
      <alignment/>
      <protection hidden="1"/>
    </xf>
    <xf numFmtId="164" fontId="4" fillId="0" borderId="16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4" fillId="0" borderId="10" xfId="0" applyFont="1" applyBorder="1" applyAlignment="1" applyProtection="1">
      <alignment/>
      <protection hidden="1"/>
    </xf>
    <xf numFmtId="164" fontId="4" fillId="0" borderId="16" xfId="0" applyFont="1" applyBorder="1" applyAlignment="1" applyProtection="1">
      <alignment/>
      <protection hidden="1"/>
    </xf>
    <xf numFmtId="166" fontId="0" fillId="0" borderId="0" xfId="0" applyAlignment="1" applyProtection="1">
      <alignment/>
      <protection hidden="1"/>
    </xf>
    <xf numFmtId="164" fontId="4" fillId="0" borderId="7" xfId="0" applyFont="1" applyBorder="1" applyAlignment="1" applyProtection="1">
      <alignment/>
      <protection hidden="1"/>
    </xf>
    <xf numFmtId="164" fontId="4" fillId="0" borderId="10" xfId="0" applyFont="1" applyBorder="1" applyAlignment="1" applyProtection="1">
      <alignment horizontal="center"/>
      <protection hidden="1"/>
    </xf>
    <xf numFmtId="164" fontId="4" fillId="0" borderId="5" xfId="0" applyFont="1" applyBorder="1" applyAlignment="1" applyProtection="1">
      <alignment horizontal="left"/>
      <protection hidden="1"/>
    </xf>
    <xf numFmtId="164" fontId="4" fillId="0" borderId="17" xfId="0" applyFont="1" applyBorder="1" applyAlignment="1" applyProtection="1">
      <alignment horizontal="left"/>
      <protection hidden="1"/>
    </xf>
    <xf numFmtId="164" fontId="2" fillId="0" borderId="18" xfId="0" applyFont="1" applyBorder="1" applyAlignment="1" applyProtection="1">
      <alignment horizontal="center" vertical="center"/>
      <protection hidden="1"/>
    </xf>
    <xf numFmtId="164" fontId="3" fillId="2" borderId="19" xfId="0" applyFont="1" applyBorder="1" applyAlignment="1" applyProtection="1">
      <alignment horizontal="left"/>
      <protection hidden="1"/>
    </xf>
    <xf numFmtId="164" fontId="1" fillId="2" borderId="20" xfId="0" applyFont="1" applyBorder="1" applyAlignment="1" applyProtection="1">
      <alignment horizontal="left"/>
      <protection hidden="1"/>
    </xf>
    <xf numFmtId="164" fontId="1" fillId="2" borderId="21" xfId="0" applyFont="1" applyBorder="1" applyAlignment="1" applyProtection="1">
      <alignment horizontal="center"/>
      <protection hidden="1"/>
    </xf>
    <xf numFmtId="164" fontId="3" fillId="2" borderId="20" xfId="0" applyFont="1" applyBorder="1" applyAlignment="1" applyProtection="1">
      <alignment horizontal="center"/>
      <protection hidden="1"/>
    </xf>
    <xf numFmtId="164" fontId="1" fillId="2" borderId="20" xfId="0" applyFont="1" applyBorder="1" applyAlignment="1" applyProtection="1">
      <alignment horizontal="center"/>
      <protection hidden="1"/>
    </xf>
    <xf numFmtId="164" fontId="1" fillId="0" borderId="22" xfId="0" applyFont="1" applyBorder="1" applyAlignment="1" applyProtection="1">
      <alignment/>
      <protection hidden="1"/>
    </xf>
    <xf numFmtId="164" fontId="1" fillId="0" borderId="23" xfId="0" applyFont="1" applyBorder="1" applyAlignment="1" applyProtection="1">
      <alignment/>
      <protection hidden="1"/>
    </xf>
    <xf numFmtId="166" fontId="1" fillId="0" borderId="6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/>
      <protection hidden="1"/>
    </xf>
    <xf numFmtId="166" fontId="1" fillId="0" borderId="4" xfId="0" applyFont="1" applyBorder="1" applyAlignment="1" applyProtection="1">
      <alignment/>
      <protection hidden="1"/>
    </xf>
    <xf numFmtId="164" fontId="1" fillId="0" borderId="3" xfId="0" applyFont="1" applyBorder="1" applyAlignment="1" applyProtection="1">
      <alignment/>
      <protection hidden="1"/>
    </xf>
    <xf numFmtId="166" fontId="1" fillId="0" borderId="9" xfId="0" applyFont="1" applyBorder="1" applyAlignment="1" applyProtection="1">
      <alignment/>
      <protection hidden="1"/>
    </xf>
    <xf numFmtId="164" fontId="1" fillId="0" borderId="8" xfId="0" applyFont="1" applyBorder="1" applyAlignment="1" applyProtection="1">
      <alignment/>
      <protection hidden="1"/>
    </xf>
    <xf numFmtId="164" fontId="1" fillId="0" borderId="24" xfId="0" applyFont="1" applyBorder="1" applyAlignment="1" applyProtection="1">
      <alignment/>
      <protection hidden="1"/>
    </xf>
    <xf numFmtId="164" fontId="1" fillId="0" borderId="23" xfId="0" applyFont="1" applyBorder="1" applyAlignment="1" applyProtection="1">
      <alignment shrinkToFit="1"/>
      <protection hidden="1"/>
    </xf>
    <xf numFmtId="164" fontId="1" fillId="0" borderId="25" xfId="0" applyFont="1" applyBorder="1" applyAlignment="1" applyProtection="1">
      <alignment/>
      <protection hidden="1"/>
    </xf>
    <xf numFmtId="164" fontId="1" fillId="0" borderId="12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26" xfId="0" applyFont="1" applyBorder="1" applyAlignment="1" applyProtection="1">
      <alignment horizontal="center" shrinkToFit="1"/>
      <protection hidden="1"/>
    </xf>
    <xf numFmtId="166" fontId="1" fillId="0" borderId="27" xfId="0" applyFont="1" applyBorder="1" applyAlignment="1" applyProtection="1">
      <alignment/>
      <protection hidden="1"/>
    </xf>
    <xf numFmtId="164" fontId="1" fillId="0" borderId="28" xfId="0" applyFont="1" applyBorder="1" applyAlignment="1" applyProtection="1">
      <alignment/>
      <protection hidden="1"/>
    </xf>
    <xf numFmtId="166" fontId="1" fillId="0" borderId="29" xfId="0" applyFont="1" applyBorder="1" applyAlignment="1" applyProtection="1">
      <alignment/>
      <protection hidden="1"/>
    </xf>
    <xf numFmtId="164" fontId="1" fillId="0" borderId="30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2" borderId="31" xfId="0" applyFont="1" applyBorder="1" applyAlignment="1" applyProtection="1">
      <alignment/>
      <protection hidden="1"/>
    </xf>
    <xf numFmtId="164" fontId="3" fillId="2" borderId="32" xfId="0" applyFont="1" applyBorder="1" applyAlignment="1" applyProtection="1">
      <alignment/>
      <protection hidden="1"/>
    </xf>
    <xf numFmtId="164" fontId="1" fillId="0" borderId="13" xfId="0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33" xfId="0" applyFont="1" applyBorder="1" applyAlignment="1" applyProtection="1">
      <alignment/>
      <protection hidden="1"/>
    </xf>
    <xf numFmtId="164" fontId="1" fillId="0" borderId="34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7" fontId="1" fillId="0" borderId="13" xfId="0" applyFont="1" applyBorder="1" applyAlignment="1" applyProtection="1">
      <alignment/>
      <protection hidden="1"/>
    </xf>
    <xf numFmtId="168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35" xfId="0" applyFont="1" applyBorder="1" applyAlignment="1" applyProtection="1">
      <alignment/>
      <protection hidden="1"/>
    </xf>
    <xf numFmtId="164" fontId="1" fillId="0" borderId="36" xfId="0" applyFont="1" applyBorder="1" applyAlignment="1" applyProtection="1">
      <alignment/>
      <protection hidden="1"/>
    </xf>
    <xf numFmtId="164" fontId="1" fillId="0" borderId="37" xfId="0" applyFont="1" applyBorder="1" applyAlignment="1" applyProtection="1">
      <alignment/>
      <protection hidden="1"/>
    </xf>
    <xf numFmtId="164" fontId="1" fillId="0" borderId="38" xfId="0" applyFont="1" applyBorder="1" applyAlignment="1" applyProtection="1">
      <alignment/>
      <protection hidden="1"/>
    </xf>
    <xf numFmtId="169" fontId="1" fillId="0" borderId="39" xfId="0" applyFont="1" applyBorder="1" applyAlignment="1" applyProtection="1">
      <alignment horizontal="right"/>
      <protection hidden="1"/>
    </xf>
    <xf numFmtId="164" fontId="1" fillId="0" borderId="39" xfId="0" applyFont="1" applyBorder="1" applyAlignment="1" applyProtection="1">
      <alignment/>
      <protection hidden="1"/>
    </xf>
    <xf numFmtId="170" fontId="1" fillId="0" borderId="11" xfId="0" applyFont="1" applyBorder="1" applyAlignment="1" applyProtection="1">
      <alignment horizontal="right" indent="3"/>
      <protection hidden="1"/>
    </xf>
    <xf numFmtId="164" fontId="1" fillId="0" borderId="9" xfId="0" applyFont="1" applyBorder="1" applyAlignment="1" applyProtection="1">
      <alignment/>
      <protection hidden="1"/>
    </xf>
    <xf numFmtId="169" fontId="1" fillId="0" borderId="8" xfId="0" applyFont="1" applyBorder="1" applyAlignment="1" applyProtection="1">
      <alignment horizontal="right"/>
      <protection hidden="1"/>
    </xf>
    <xf numFmtId="164" fontId="6" fillId="2" borderId="28" xfId="0" applyFont="1" applyBorder="1" applyAlignment="1" applyProtection="1">
      <alignment/>
      <protection hidden="1"/>
    </xf>
    <xf numFmtId="164" fontId="6" fillId="2" borderId="29" xfId="0" applyFont="1" applyBorder="1" applyAlignment="1" applyProtection="1">
      <alignment/>
      <protection hidden="1"/>
    </xf>
    <xf numFmtId="164" fontId="6" fillId="2" borderId="30" xfId="0" applyFont="1" applyBorder="1" applyAlignment="1" applyProtection="1">
      <alignment/>
      <protection hidden="1"/>
    </xf>
    <xf numFmtId="170" fontId="6" fillId="2" borderId="27" xfId="0" applyFont="1" applyBorder="1" applyAlignment="1" applyProtection="1">
      <alignment horizontal="right" indent="3"/>
      <protection hidden="1"/>
    </xf>
    <xf numFmtId="164" fontId="7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8" fillId="0" borderId="0" xfId="0" applyFont="1" applyBorder="1" applyAlignment="1" applyProtection="1">
      <alignment horizontal="left" vertical="top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0" xfId="0" applyBorder="1" applyAlignment="1" applyProtection="1">
      <alignment horizontal="left" wrapText="1"/>
      <protection hidden="1"/>
    </xf>
    <xf numFmtId="164" fontId="1" fillId="0" borderId="40" xfId="34" applyFont="1" applyBorder="1" applyAlignment="1" applyProtection="1">
      <alignment horizontal="center"/>
      <protection hidden="1"/>
    </xf>
    <xf numFmtId="165" fontId="3" fillId="0" borderId="41" xfId="34" applyFont="1" applyBorder="1" applyAlignment="1" applyProtection="1">
      <alignment/>
      <protection hidden="1"/>
    </xf>
    <xf numFmtId="165" fontId="1" fillId="0" borderId="41" xfId="34" applyFont="1" applyBorder="1" applyAlignment="1" applyProtection="1">
      <alignment/>
      <protection hidden="1"/>
    </xf>
    <xf numFmtId="165" fontId="1" fillId="0" borderId="41" xfId="34" applyFont="1" applyBorder="1" applyAlignment="1" applyProtection="1">
      <alignment horizontal="right"/>
      <protection hidden="1"/>
    </xf>
    <xf numFmtId="164" fontId="1" fillId="0" borderId="42" xfId="34" applyFont="1" applyBorder="1" applyAlignment="1" applyProtection="1">
      <alignment/>
      <protection hidden="1"/>
    </xf>
    <xf numFmtId="165" fontId="1" fillId="0" borderId="41" xfId="0" applyFont="1" applyBorder="1" applyAlignment="1" applyProtection="1">
      <alignment horizontal="left"/>
      <protection hidden="1"/>
    </xf>
    <xf numFmtId="164" fontId="1" fillId="0" borderId="43" xfId="0" applyFont="1" applyBorder="1" applyAlignment="1" applyProtection="1">
      <alignment/>
      <protection hidden="1"/>
    </xf>
    <xf numFmtId="164" fontId="1" fillId="0" borderId="44" xfId="34" applyFont="1" applyBorder="1" applyAlignment="1" applyProtection="1">
      <alignment horizontal="center"/>
      <protection hidden="1"/>
    </xf>
    <xf numFmtId="165" fontId="3" fillId="0" borderId="45" xfId="34" applyFont="1" applyBorder="1" applyAlignment="1" applyProtection="1">
      <alignment/>
      <protection hidden="1"/>
    </xf>
    <xf numFmtId="165" fontId="1" fillId="0" borderId="45" xfId="34" applyFont="1" applyBorder="1" applyAlignment="1" applyProtection="1">
      <alignment/>
      <protection hidden="1"/>
    </xf>
    <xf numFmtId="165" fontId="1" fillId="0" borderId="45" xfId="34" applyFont="1" applyBorder="1" applyAlignment="1" applyProtection="1">
      <alignment horizontal="right"/>
      <protection hidden="1"/>
    </xf>
    <xf numFmtId="164" fontId="1" fillId="0" borderId="46" xfId="34" applyFont="1" applyBorder="1" applyAlignment="1" applyProtection="1">
      <alignment horizontal="left"/>
      <protection hidden="1"/>
    </xf>
    <xf numFmtId="165" fontId="2" fillId="0" borderId="0" xfId="0" applyFont="1" applyBorder="1" applyAlignment="1" applyProtection="1">
      <alignment horizontal="center"/>
      <protection hidden="1"/>
    </xf>
    <xf numFmtId="165" fontId="3" fillId="2" borderId="19" xfId="0" applyFont="1" applyBorder="1" applyAlignment="1" applyProtection="1">
      <alignment horizontal="center"/>
      <protection hidden="1"/>
    </xf>
    <xf numFmtId="164" fontId="3" fillId="2" borderId="21" xfId="0" applyFont="1" applyBorder="1" applyAlignment="1" applyProtection="1">
      <alignment horizontal="center"/>
      <protection hidden="1"/>
    </xf>
    <xf numFmtId="164" fontId="3" fillId="2" borderId="47" xfId="0" applyFont="1" applyBorder="1" applyAlignment="1" applyProtection="1">
      <alignment horizontal="center"/>
      <protection hidden="1"/>
    </xf>
    <xf numFmtId="164" fontId="3" fillId="2" borderId="48" xfId="0" applyFont="1" applyBorder="1" applyAlignment="1" applyProtection="1">
      <alignment horizontal="center"/>
      <protection hidden="1"/>
    </xf>
    <xf numFmtId="164" fontId="3" fillId="2" borderId="49" xfId="0" applyFont="1" applyBorder="1" applyAlignment="1" applyProtection="1">
      <alignment horizontal="center"/>
      <protection hidden="1"/>
    </xf>
    <xf numFmtId="165" fontId="4" fillId="0" borderId="12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/>
      <protection hidden="1"/>
    </xf>
    <xf numFmtId="166" fontId="1" fillId="0" borderId="34" xfId="0" applyFont="1" applyBorder="1" applyAlignment="1" applyProtection="1">
      <alignment/>
      <protection hidden="1"/>
    </xf>
    <xf numFmtId="166" fontId="1" fillId="0" borderId="13" xfId="0" applyFont="1" applyBorder="1" applyAlignment="1" applyProtection="1">
      <alignment/>
      <protection hidden="1"/>
    </xf>
    <xf numFmtId="166" fontId="1" fillId="0" borderId="50" xfId="0" applyFont="1" applyBorder="1" applyAlignment="1" applyProtection="1">
      <alignment/>
      <protection hidden="1"/>
    </xf>
    <xf numFmtId="166" fontId="1" fillId="0" borderId="51" xfId="0" applyFont="1" applyBorder="1" applyAlignment="1" applyProtection="1">
      <alignment/>
      <protection hidden="1"/>
    </xf>
    <xf numFmtId="164" fontId="3" fillId="2" borderId="19" xfId="0" applyFont="1" applyBorder="1" applyAlignment="1" applyProtection="1">
      <alignment/>
      <protection hidden="1"/>
    </xf>
    <xf numFmtId="164" fontId="3" fillId="2" borderId="20" xfId="0" applyFont="1" applyBorder="1" applyAlignment="1" applyProtection="1">
      <alignment/>
      <protection hidden="1"/>
    </xf>
    <xf numFmtId="166" fontId="3" fillId="2" borderId="21" xfId="0" applyFont="1" applyBorder="1" applyAlignment="1" applyProtection="1">
      <alignment/>
      <protection hidden="1"/>
    </xf>
    <xf numFmtId="166" fontId="3" fillId="2" borderId="47" xfId="0" applyFont="1" applyBorder="1" applyAlignment="1" applyProtection="1">
      <alignment/>
      <protection hidden="1"/>
    </xf>
    <xf numFmtId="166" fontId="3" fillId="2" borderId="48" xfId="0" applyFont="1" applyBorder="1" applyAlignment="1" applyProtection="1">
      <alignment/>
      <protection hidden="1"/>
    </xf>
    <xf numFmtId="166" fontId="3" fillId="2" borderId="49" xfId="0" applyFont="1" applyBorder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6" fontId="2" fillId="0" borderId="0" xfId="0" applyFont="1" applyAlignment="1" applyProtection="1">
      <alignment horizontal="center"/>
      <protection hidden="1"/>
    </xf>
    <xf numFmtId="164" fontId="1" fillId="2" borderId="32" xfId="0" applyFont="1" applyBorder="1" applyAlignment="1" applyProtection="1">
      <alignment/>
      <protection hidden="1"/>
    </xf>
    <xf numFmtId="164" fontId="3" fillId="2" borderId="52" xfId="0" applyFont="1" applyBorder="1" applyAlignment="1" applyProtection="1">
      <alignment horizontal="right"/>
      <protection hidden="1"/>
    </xf>
    <xf numFmtId="164" fontId="3" fillId="2" borderId="4" xfId="0" applyFont="1" applyBorder="1" applyAlignment="1" applyProtection="1">
      <alignment horizontal="right"/>
      <protection hidden="1"/>
    </xf>
    <xf numFmtId="164" fontId="3" fillId="2" borderId="3" xfId="0" applyFont="1" applyBorder="1" applyAlignment="1" applyProtection="1">
      <alignment horizontal="center"/>
      <protection hidden="1"/>
    </xf>
    <xf numFmtId="172" fontId="5" fillId="2" borderId="4" xfId="0" applyFont="1" applyBorder="1" applyAlignment="1" applyProtection="1">
      <alignment horizontal="right"/>
      <protection hidden="1"/>
    </xf>
    <xf numFmtId="172" fontId="5" fillId="2" borderId="32" xfId="0" applyFont="1" applyBorder="1" applyAlignment="1" applyProtection="1">
      <alignment horizontal="right"/>
      <protection hidden="1"/>
    </xf>
    <xf numFmtId="164" fontId="1" fillId="0" borderId="17" xfId="0" applyFont="1" applyBorder="1" applyAlignment="1" applyProtection="1">
      <alignment/>
      <protection hidden="1"/>
    </xf>
    <xf numFmtId="166" fontId="1" fillId="0" borderId="24" xfId="0" applyFont="1" applyBorder="1" applyAlignment="1" applyProtection="1">
      <alignment horizontal="right"/>
      <protection hidden="1"/>
    </xf>
    <xf numFmtId="169" fontId="1" fillId="0" borderId="10" xfId="0" applyFont="1" applyBorder="1" applyAlignment="1" applyProtection="1">
      <alignment horizontal="right"/>
      <protection hidden="1"/>
    </xf>
    <xf numFmtId="166" fontId="1" fillId="0" borderId="35" xfId="0" applyFont="1" applyBorder="1" applyAlignment="1" applyProtection="1">
      <alignment horizontal="right"/>
      <protection hidden="1"/>
    </xf>
    <xf numFmtId="172" fontId="1" fillId="0" borderId="23" xfId="0" applyFont="1" applyBorder="1" applyAlignment="1" applyProtection="1">
      <alignment horizontal="right"/>
      <protection hidden="1"/>
    </xf>
    <xf numFmtId="166" fontId="1" fillId="0" borderId="17" xfId="0" applyFont="1" applyBorder="1" applyAlignment="1" applyProtection="1">
      <alignment horizontal="right"/>
      <protection hidden="1"/>
    </xf>
    <xf numFmtId="164" fontId="1" fillId="2" borderId="28" xfId="0" applyFont="1" applyBorder="1" applyAlignment="1" applyProtection="1">
      <alignment/>
      <protection hidden="1"/>
    </xf>
    <xf numFmtId="164" fontId="3" fillId="2" borderId="29" xfId="0" applyFont="1" applyBorder="1" applyAlignment="1" applyProtection="1">
      <alignment/>
      <protection hidden="1"/>
    </xf>
    <xf numFmtId="164" fontId="1" fillId="2" borderId="29" xfId="0" applyFont="1" applyBorder="1" applyAlignment="1" applyProtection="1">
      <alignment/>
      <protection hidden="1"/>
    </xf>
    <xf numFmtId="172" fontId="1" fillId="2" borderId="53" xfId="0" applyFont="1" applyBorder="1" applyAlignment="1" applyProtection="1">
      <alignment/>
      <protection hidden="1"/>
    </xf>
    <xf numFmtId="172" fontId="1" fillId="2" borderId="28" xfId="0" applyFont="1" applyBorder="1" applyAlignment="1" applyProtection="1">
      <alignment/>
      <protection hidden="1"/>
    </xf>
    <xf numFmtId="172" fontId="1" fillId="2" borderId="29" xfId="0" applyFont="1" applyBorder="1" applyAlignment="1" applyProtection="1">
      <alignment/>
      <protection hidden="1"/>
    </xf>
    <xf numFmtId="166" fontId="3" fillId="2" borderId="53" xfId="0" applyFont="1" applyBorder="1" applyAlignment="1" applyProtection="1">
      <alignment horizontal="right"/>
      <protection hidden="1"/>
    </xf>
    <xf numFmtId="166" fontId="10" fillId="0" borderId="0" xfId="0" applyFont="1" applyAlignment="1" applyProtection="1">
      <alignment/>
      <protection hidden="1"/>
    </xf>
    <xf numFmtId="172" fontId="10" fillId="0" borderId="0" xfId="0" applyFont="1" applyAlignment="1" applyProtection="1">
      <alignment/>
      <protection hidden="1"/>
    </xf>
    <xf numFmtId="172" fontId="0" fillId="0" borderId="0" xfId="0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0" fillId="0" borderId="0" xfId="34" applyAlignment="1" applyProtection="1">
      <alignment horizontal="right"/>
      <protection hidden="1"/>
    </xf>
    <xf numFmtId="164" fontId="11" fillId="0" borderId="0" xfId="34" applyFont="1" applyBorder="1" applyAlignment="1" applyProtection="1">
      <alignment horizontal="center"/>
      <protection hidden="1"/>
    </xf>
    <xf numFmtId="164" fontId="1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center"/>
      <protection hidden="1"/>
    </xf>
    <xf numFmtId="164" fontId="13" fillId="0" borderId="0" xfId="34" applyFont="1" applyAlignment="1" applyProtection="1">
      <alignment horizontal="center"/>
      <protection hidden="1"/>
    </xf>
    <xf numFmtId="164" fontId="13" fillId="0" borderId="0" xfId="34" applyFont="1" applyAlignment="1" applyProtection="1">
      <alignment horizontal="right"/>
      <protection hidden="1"/>
    </xf>
    <xf numFmtId="164" fontId="1" fillId="0" borderId="41" xfId="34" applyFont="1" applyBorder="1" applyAlignment="1" applyProtection="1">
      <alignment/>
      <protection hidden="1"/>
    </xf>
    <xf numFmtId="164" fontId="4" fillId="0" borderId="42" xfId="34" applyFont="1" applyBorder="1" applyAlignment="1" applyProtection="1">
      <alignment horizontal="right"/>
      <protection hidden="1"/>
    </xf>
    <xf numFmtId="165" fontId="1" fillId="0" borderId="41" xfId="34" applyFont="1" applyBorder="1" applyAlignment="1" applyProtection="1">
      <alignment horizontal="left"/>
      <protection hidden="1"/>
    </xf>
    <xf numFmtId="164" fontId="1" fillId="0" borderId="43" xfId="34" applyFont="1" applyBorder="1" applyAlignment="1" applyProtection="1">
      <alignment/>
      <protection hidden="1"/>
    </xf>
    <xf numFmtId="165" fontId="1" fillId="0" borderId="44" xfId="34" applyFont="1" applyBorder="1" applyAlignment="1" applyProtection="1">
      <alignment horizontal="center"/>
      <protection hidden="1"/>
    </xf>
    <xf numFmtId="164" fontId="1" fillId="0" borderId="45" xfId="34" applyFont="1" applyBorder="1" applyAlignment="1" applyProtection="1">
      <alignment/>
      <protection hidden="1"/>
    </xf>
    <xf numFmtId="164" fontId="1" fillId="0" borderId="46" xfId="34" applyFont="1" applyBorder="1" applyAlignment="1" applyProtection="1">
      <alignment horizontal="center" shrinkToFit="1"/>
      <protection hidden="1"/>
    </xf>
    <xf numFmtId="164" fontId="4" fillId="0" borderId="0" xfId="34" applyFont="1" applyAlignment="1" applyProtection="1">
      <alignment/>
      <protection hidden="1"/>
    </xf>
    <xf numFmtId="164" fontId="1" fillId="0" borderId="0" xfId="34" applyFont="1" applyAlignment="1" applyProtection="1">
      <alignment horizontal="right"/>
      <protection hidden="1"/>
    </xf>
    <xf numFmtId="164" fontId="1" fillId="0" borderId="0" xfId="34" applyFont="1" applyAlignment="1" applyProtection="1">
      <alignment/>
      <protection hidden="1"/>
    </xf>
    <xf numFmtId="165" fontId="4" fillId="2" borderId="10" xfId="34" applyFont="1" applyBorder="1" applyAlignment="1" applyProtection="1">
      <alignment/>
      <protection hidden="1"/>
    </xf>
    <xf numFmtId="164" fontId="4" fillId="2" borderId="8" xfId="34" applyFont="1" applyBorder="1" applyAlignment="1" applyProtection="1">
      <alignment horizontal="center"/>
      <protection hidden="1"/>
    </xf>
    <xf numFmtId="164" fontId="4" fillId="2" borderId="8" xfId="34" applyFont="1" applyBorder="1" applyAlignment="1" applyProtection="1">
      <alignment horizontal="center"/>
      <protection hidden="1"/>
    </xf>
    <xf numFmtId="164" fontId="4" fillId="2" borderId="10" xfId="34" applyFont="1" applyBorder="1" applyAlignment="1" applyProtection="1">
      <alignment horizontal="center"/>
      <protection hidden="1"/>
    </xf>
    <xf numFmtId="164" fontId="3" fillId="0" borderId="50" xfId="34" applyFont="1" applyBorder="1" applyAlignment="1" applyProtection="1">
      <alignment horizontal="center"/>
      <protection hidden="1"/>
    </xf>
    <xf numFmtId="165" fontId="3" fillId="0" borderId="50" xfId="34" applyFont="1" applyBorder="1" applyAlignment="1" applyProtection="1">
      <alignment horizontal="left"/>
      <protection hidden="1"/>
    </xf>
    <xf numFmtId="164" fontId="3" fillId="0" borderId="15" xfId="34" applyFont="1" applyBorder="1" applyAlignment="1" applyProtection="1">
      <alignment/>
      <protection hidden="1"/>
    </xf>
    <xf numFmtId="164" fontId="1" fillId="0" borderId="9" xfId="34" applyFont="1" applyBorder="1" applyAlignment="1" applyProtection="1">
      <alignment horizontal="center"/>
      <protection hidden="1"/>
    </xf>
    <xf numFmtId="164" fontId="1" fillId="0" borderId="9" xfId="34" applyFont="1" applyBorder="1" applyAlignment="1" applyProtection="1">
      <alignment horizontal="right"/>
      <protection hidden="1"/>
    </xf>
    <xf numFmtId="164" fontId="1" fillId="0" borderId="8" xfId="34" applyFont="1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14" fillId="0" borderId="0" xfId="34" applyFont="1" applyAlignment="1" applyProtection="1">
      <alignment/>
      <protection hidden="1"/>
    </xf>
    <xf numFmtId="164" fontId="15" fillId="0" borderId="54" xfId="34" applyFont="1" applyBorder="1" applyAlignment="1" applyProtection="1">
      <alignment horizontal="center" vertical="top"/>
      <protection hidden="1"/>
    </xf>
    <xf numFmtId="165" fontId="15" fillId="0" borderId="54" xfId="34" applyFont="1" applyBorder="1" applyAlignment="1" applyProtection="1">
      <alignment horizontal="left" vertical="top"/>
      <protection hidden="1"/>
    </xf>
    <xf numFmtId="164" fontId="15" fillId="0" borderId="54" xfId="34" applyFont="1" applyBorder="1" applyAlignment="1" applyProtection="1">
      <alignment vertical="top" wrapText="1"/>
      <protection hidden="1"/>
    </xf>
    <xf numFmtId="165" fontId="15" fillId="0" borderId="54" xfId="34" applyFont="1" applyBorder="1" applyAlignment="1" applyProtection="1">
      <alignment horizontal="center" shrinkToFit="1"/>
      <protection hidden="1"/>
    </xf>
    <xf numFmtId="172" fontId="15" fillId="0" borderId="54" xfId="34" applyFont="1" applyBorder="1" applyAlignment="1" applyProtection="1">
      <alignment horizontal="right"/>
      <protection hidden="1"/>
    </xf>
    <xf numFmtId="172" fontId="15" fillId="0" borderId="54" xfId="34" applyFont="1" applyBorder="1" applyAlignment="1" applyProtection="1">
      <alignment/>
      <protection hidden="1"/>
    </xf>
    <xf numFmtId="164" fontId="14" fillId="0" borderId="0" xfId="34" applyFont="1" applyAlignment="1" applyProtection="1">
      <alignment/>
      <protection hidden="1"/>
    </xf>
    <xf numFmtId="164" fontId="4" fillId="0" borderId="50" xfId="34" applyFont="1" applyBorder="1" applyAlignment="1" applyProtection="1">
      <alignment horizontal="center"/>
      <protection hidden="1"/>
    </xf>
    <xf numFmtId="165" fontId="4" fillId="0" borderId="50" xfId="34" applyFont="1" applyBorder="1" applyAlignment="1" applyProtection="1">
      <alignment horizontal="left"/>
      <protection hidden="1"/>
    </xf>
    <xf numFmtId="164" fontId="16" fillId="3" borderId="50" xfId="34" applyFont="1" applyBorder="1" applyAlignment="1" applyProtection="1">
      <alignment horizontal="left" wrapText="1" indent="1"/>
      <protection hidden="1"/>
    </xf>
    <xf numFmtId="164" fontId="17" fillId="0" borderId="0" xfId="34" applyFont="1" applyAlignment="1" applyProtection="1">
      <alignment wrapText="1"/>
      <protection hidden="1"/>
    </xf>
    <xf numFmtId="164" fontId="1" fillId="2" borderId="10" xfId="34" applyFont="1" applyBorder="1" applyAlignment="1" applyProtection="1">
      <alignment horizontal="center"/>
      <protection hidden="1"/>
    </xf>
    <xf numFmtId="165" fontId="18" fillId="2" borderId="10" xfId="34" applyFont="1" applyBorder="1" applyAlignment="1" applyProtection="1">
      <alignment horizontal="left"/>
      <protection hidden="1"/>
    </xf>
    <xf numFmtId="164" fontId="18" fillId="2" borderId="15" xfId="34" applyFont="1" applyBorder="1" applyAlignment="1" applyProtection="1">
      <alignment/>
      <protection hidden="1"/>
    </xf>
    <xf numFmtId="164" fontId="1" fillId="2" borderId="9" xfId="34" applyFont="1" applyBorder="1" applyAlignment="1" applyProtection="1">
      <alignment horizontal="center"/>
      <protection hidden="1"/>
    </xf>
    <xf numFmtId="172" fontId="1" fillId="2" borderId="9" xfId="34" applyFont="1" applyBorder="1" applyAlignment="1" applyProtection="1">
      <alignment horizontal="right"/>
      <protection hidden="1"/>
    </xf>
    <xf numFmtId="172" fontId="1" fillId="2" borderId="8" xfId="34" applyFont="1" applyBorder="1" applyAlignment="1" applyProtection="1">
      <alignment horizontal="right"/>
      <protection hidden="1"/>
    </xf>
    <xf numFmtId="172" fontId="3" fillId="2" borderId="10" xfId="34" applyFont="1" applyBorder="1" applyAlignment="1" applyProtection="1">
      <alignment/>
      <protection hidden="1"/>
    </xf>
    <xf numFmtId="166" fontId="0" fillId="0" borderId="0" xfId="34" applyAlignment="1" applyProtection="1">
      <alignment/>
      <protection hidden="1"/>
    </xf>
    <xf numFmtId="165" fontId="4" fillId="0" borderId="50" xfId="34" applyFont="1" applyBorder="1" applyAlignment="1" applyProtection="1">
      <alignment horizontal="right"/>
      <protection hidden="1"/>
    </xf>
    <xf numFmtId="165" fontId="19" fillId="3" borderId="55" xfId="34" applyFont="1" applyBorder="1" applyAlignment="1" applyProtection="1">
      <alignment horizontal="left" wrapText="1"/>
      <protection hidden="1"/>
    </xf>
    <xf numFmtId="172" fontId="19" fillId="3" borderId="55" xfId="34" applyFont="1" applyBorder="1" applyAlignment="1" applyProtection="1">
      <alignment horizontal="right" wrapText="1"/>
      <protection hidden="1"/>
    </xf>
    <xf numFmtId="164" fontId="19" fillId="3" borderId="33" xfId="34" applyFont="1" applyBorder="1" applyAlignment="1" applyProtection="1">
      <alignment horizontal="left" wrapText="1"/>
      <protection hidden="1"/>
    </xf>
    <xf numFmtId="164" fontId="19" fillId="0" borderId="13" xfId="0" applyFont="1" applyBorder="1" applyAlignment="1" applyProtection="1">
      <alignment horizontal="right"/>
      <protection hidden="1"/>
    </xf>
    <xf numFmtId="164" fontId="0" fillId="0" borderId="0" xfId="34" applyBorder="1" applyAlignment="1" applyProtection="1">
      <alignment/>
      <protection hidden="1"/>
    </xf>
    <xf numFmtId="164" fontId="20" fillId="0" borderId="0" xfId="34" applyFont="1" applyAlignment="1" applyProtection="1">
      <alignment/>
      <protection hidden="1"/>
    </xf>
    <xf numFmtId="164" fontId="21" fillId="0" borderId="0" xfId="34" applyFont="1" applyBorder="1" applyAlignment="1" applyProtection="1">
      <alignment/>
      <protection hidden="1"/>
    </xf>
    <xf numFmtId="166" fontId="21" fillId="0" borderId="0" xfId="34" applyFont="1" applyBorder="1" applyAlignment="1" applyProtection="1">
      <alignment horizontal="right"/>
      <protection hidden="1"/>
    </xf>
    <xf numFmtId="172" fontId="21" fillId="0" borderId="0" xfId="34" applyFont="1" applyBorder="1" applyAlignment="1" applyProtection="1">
      <alignment/>
      <protection hidden="1"/>
    </xf>
    <xf numFmtId="164" fontId="20" fillId="0" borderId="0" xfId="34" applyFont="1" applyBorder="1" applyAlignment="1" applyProtection="1">
      <alignment/>
      <protection hidden="1"/>
    </xf>
    <xf numFmtId="164" fontId="0" fillId="0" borderId="0" xfId="34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40">
      <selection activeCell="B46" sqref="B46"/>
    </sheetView>
  </sheetViews>
  <sheetFormatPr defaultColWidth="8.75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/>
      <c r="B1" s="2"/>
      <c r="C1" s="2"/>
      <c r="D1" s="3" t="s">
        <v>0</v>
      </c>
      <c r="E1" s="2"/>
      <c r="F1" s="2"/>
      <c r="G1" s="2"/>
    </row>
    <row r="2" spans="1:7" ht="12.75" customHeight="1">
      <c r="A2" s="4" t="s">
        <v>1</v>
      </c>
      <c r="B2" s="5"/>
      <c r="C2" s="6" t="str">
        <f>Rekapitulace!H1</f>
        <v>01</v>
      </c>
      <c r="D2" s="6" t="str">
        <f>Rekapitulace!G2</f>
        <v>01 NOVOSTAVBA CHODNÍKU V ULICI VANČUROVA</v>
      </c>
      <c r="E2" s="7"/>
      <c r="F2" s="8" t="s">
        <v>2</v>
      </c>
      <c r="G2" s="9"/>
    </row>
    <row r="3" spans="1:7" ht="3" customHeight="1" hidden="1">
      <c r="A3" s="10"/>
      <c r="B3" s="11"/>
      <c r="C3" s="12"/>
      <c r="D3" s="12"/>
      <c r="E3" s="13"/>
      <c r="F3" s="14"/>
      <c r="G3" s="15"/>
    </row>
    <row r="4" spans="1:7" ht="12" customHeight="1">
      <c r="A4" s="16" t="s">
        <v>3</v>
      </c>
      <c r="B4" s="11"/>
      <c r="C4" s="12" t="s">
        <v>4</v>
      </c>
      <c r="D4" s="12"/>
      <c r="E4" s="13"/>
      <c r="F4" s="14" t="s">
        <v>5</v>
      </c>
      <c r="G4" s="17"/>
    </row>
    <row r="5" spans="1:7" ht="12.95" customHeight="1">
      <c r="A5" s="18" t="s">
        <v>6</v>
      </c>
      <c r="B5" s="19"/>
      <c r="C5" s="20" t="s">
        <v>7</v>
      </c>
      <c r="D5" s="21"/>
      <c r="E5" s="19"/>
      <c r="F5" s="14" t="s">
        <v>8</v>
      </c>
      <c r="G5" s="15"/>
    </row>
    <row r="6" spans="1:15" ht="12.95" customHeight="1">
      <c r="A6" s="16" t="s">
        <v>9</v>
      </c>
      <c r="B6" s="11"/>
      <c r="C6" s="12" t="s">
        <v>10</v>
      </c>
      <c r="D6" s="12"/>
      <c r="E6" s="13"/>
      <c r="F6" s="22" t="s">
        <v>11</v>
      </c>
      <c r="G6" s="23"/>
      <c r="O6" s="24"/>
    </row>
    <row r="7" spans="1:7" ht="12.95" customHeight="1">
      <c r="A7" s="25" t="s">
        <v>12</v>
      </c>
      <c r="B7" s="26"/>
      <c r="C7" s="27" t="s">
        <v>13</v>
      </c>
      <c r="D7" s="28"/>
      <c r="E7" s="28"/>
      <c r="F7" s="29" t="s">
        <v>14</v>
      </c>
      <c r="G7" s="23">
        <f>IF(PocetMJ=0,,ROUND((F30+F32)/PocetMJ,1))</f>
        <v>0</v>
      </c>
    </row>
    <row r="8" spans="1:9" ht="12.75">
      <c r="A8" s="30" t="s">
        <v>15</v>
      </c>
      <c r="B8" s="14"/>
      <c r="C8" s="31" t="s">
        <v>16</v>
      </c>
      <c r="D8" s="31"/>
      <c r="E8" s="31"/>
      <c r="F8" s="32" t="s">
        <v>17</v>
      </c>
      <c r="G8" s="33"/>
      <c r="H8" s="34"/>
      <c r="I8" s="35"/>
    </row>
    <row r="9" spans="1:8" ht="12.75">
      <c r="A9" s="30" t="s">
        <v>18</v>
      </c>
      <c r="B9" s="14"/>
      <c r="C9" s="31" t="str">
        <f>Projektant</f>
        <v>Ing. Leoš Pohanka, projektové a inž.služby</v>
      </c>
      <c r="D9" s="31"/>
      <c r="E9" s="31"/>
      <c r="F9" s="14"/>
      <c r="G9" s="36"/>
      <c r="H9" s="37"/>
    </row>
    <row r="10" spans="1:8" ht="12.75">
      <c r="A10" s="30" t="s">
        <v>19</v>
      </c>
      <c r="B10" s="14"/>
      <c r="C10" s="38" t="s">
        <v>20</v>
      </c>
      <c r="D10" s="38"/>
      <c r="E10" s="38"/>
      <c r="F10" s="39"/>
      <c r="G10" s="40"/>
      <c r="H10" s="41"/>
    </row>
    <row r="11" spans="1:57" ht="13.5" customHeight="1">
      <c r="A11" s="30" t="s">
        <v>21</v>
      </c>
      <c r="B11" s="14"/>
      <c r="C11" s="38"/>
      <c r="D11" s="38"/>
      <c r="E11" s="38"/>
      <c r="F11" s="42" t="s">
        <v>22</v>
      </c>
      <c r="G11" s="43">
        <v>80331</v>
      </c>
      <c r="H11" s="37"/>
      <c r="BA11" s="44"/>
      <c r="BB11" s="44"/>
      <c r="BC11" s="44"/>
      <c r="BD11" s="44"/>
      <c r="BE11" s="44"/>
    </row>
    <row r="12" spans="1:8" ht="12.75" customHeight="1">
      <c r="A12" s="45" t="s">
        <v>23</v>
      </c>
      <c r="B12" s="11"/>
      <c r="C12" s="46"/>
      <c r="D12" s="46"/>
      <c r="E12" s="46"/>
      <c r="F12" s="47" t="s">
        <v>24</v>
      </c>
      <c r="G12" s="48"/>
      <c r="H12" s="37"/>
    </row>
    <row r="13" spans="1:8" ht="28.5" customHeight="1">
      <c r="A13" s="49" t="s">
        <v>25</v>
      </c>
      <c r="B13" s="49"/>
      <c r="C13" s="49"/>
      <c r="D13" s="49"/>
      <c r="E13" s="49"/>
      <c r="F13" s="49"/>
      <c r="G13" s="49"/>
      <c r="H13" s="37"/>
    </row>
    <row r="14" spans="1:7" ht="17.25" customHeight="1">
      <c r="A14" s="50" t="s">
        <v>26</v>
      </c>
      <c r="B14" s="51"/>
      <c r="C14" s="52"/>
      <c r="D14" s="53"/>
      <c r="E14" s="54"/>
      <c r="F14" s="54"/>
      <c r="G14" s="52"/>
    </row>
    <row r="15" spans="1:7" ht="15.95" customHeight="1">
      <c r="A15" s="55"/>
      <c r="B15" s="56" t="s">
        <v>27</v>
      </c>
      <c r="C15" s="57">
        <f>HSV</f>
        <v>0</v>
      </c>
      <c r="D15" s="58"/>
      <c r="E15" s="59"/>
      <c r="F15" s="60"/>
      <c r="G15" s="57"/>
    </row>
    <row r="16" spans="1:7" ht="15.95" customHeight="1">
      <c r="A16" s="55" t="s">
        <v>28</v>
      </c>
      <c r="B16" s="56" t="s">
        <v>29</v>
      </c>
      <c r="C16" s="57">
        <f>PSV</f>
        <v>0</v>
      </c>
      <c r="D16" s="10"/>
      <c r="E16" s="61"/>
      <c r="F16" s="62"/>
      <c r="G16" s="57"/>
    </row>
    <row r="17" spans="1:7" ht="15.95" customHeight="1">
      <c r="A17" s="55" t="s">
        <v>30</v>
      </c>
      <c r="B17" s="56" t="s">
        <v>31</v>
      </c>
      <c r="C17" s="57">
        <f>Mont</f>
        <v>0</v>
      </c>
      <c r="D17" s="10"/>
      <c r="E17" s="61"/>
      <c r="F17" s="62"/>
      <c r="G17" s="57"/>
    </row>
    <row r="18" spans="1:7" ht="15.95" customHeight="1">
      <c r="A18" s="63" t="s">
        <v>32</v>
      </c>
      <c r="B18" s="64" t="s">
        <v>33</v>
      </c>
      <c r="C18" s="57">
        <f>Dodavka</f>
        <v>0</v>
      </c>
      <c r="D18" s="10"/>
      <c r="E18" s="61"/>
      <c r="F18" s="62"/>
      <c r="G18" s="57"/>
    </row>
    <row r="19" spans="1:7" ht="15.95" customHeight="1">
      <c r="A19" s="65" t="s">
        <v>34</v>
      </c>
      <c r="B19" s="56"/>
      <c r="C19" s="57">
        <f>SUM(C15:C18)</f>
        <v>0</v>
      </c>
      <c r="D19" s="10"/>
      <c r="E19" s="61"/>
      <c r="F19" s="62"/>
      <c r="G19" s="57"/>
    </row>
    <row r="20" spans="1:7" ht="15.95" customHeight="1">
      <c r="A20" s="65"/>
      <c r="B20" s="56"/>
      <c r="C20" s="57"/>
      <c r="D20" s="10"/>
      <c r="E20" s="61"/>
      <c r="F20" s="62"/>
      <c r="G20" s="57"/>
    </row>
    <row r="21" spans="1:7" ht="15.95" customHeight="1">
      <c r="A21" s="65" t="s">
        <v>35</v>
      </c>
      <c r="B21" s="56"/>
      <c r="C21" s="57">
        <f>HZS</f>
        <v>0</v>
      </c>
      <c r="D21" s="10"/>
      <c r="E21" s="61"/>
      <c r="F21" s="62"/>
      <c r="G21" s="57"/>
    </row>
    <row r="22" spans="1:7" ht="15.95" customHeight="1">
      <c r="A22" s="66" t="s">
        <v>36</v>
      </c>
      <c r="B22" s="67"/>
      <c r="C22" s="57">
        <f>C19+C21</f>
        <v>0</v>
      </c>
      <c r="D22" s="10"/>
      <c r="E22" s="61"/>
      <c r="F22" s="62"/>
      <c r="G22" s="57"/>
    </row>
    <row r="23" spans="1:7" ht="15.95" customHeight="1">
      <c r="A23" s="68" t="s">
        <v>37</v>
      </c>
      <c r="B23" s="68"/>
      <c r="C23" s="69">
        <f>C22+G23</f>
        <v>0</v>
      </c>
      <c r="D23" s="70"/>
      <c r="E23" s="71"/>
      <c r="F23" s="72"/>
      <c r="G23" s="57"/>
    </row>
    <row r="24" spans="1:7" ht="12.75">
      <c r="A24" s="73" t="s">
        <v>38</v>
      </c>
      <c r="B24" s="74"/>
      <c r="C24" s="75"/>
      <c r="D24" s="74" t="s">
        <v>39</v>
      </c>
      <c r="E24" s="74"/>
      <c r="F24" s="76" t="s">
        <v>40</v>
      </c>
      <c r="G24" s="77"/>
    </row>
    <row r="25" spans="1:7" ht="12.75">
      <c r="A25" s="66" t="s">
        <v>41</v>
      </c>
      <c r="B25" s="67"/>
      <c r="C25" s="78"/>
      <c r="D25" s="67" t="s">
        <v>41</v>
      </c>
      <c r="E25" s="79"/>
      <c r="F25" s="80" t="s">
        <v>41</v>
      </c>
      <c r="G25" s="81"/>
    </row>
    <row r="26" spans="1:7" ht="37.5" customHeight="1">
      <c r="A26" s="66" t="s">
        <v>42</v>
      </c>
      <c r="B26" s="82"/>
      <c r="C26" s="83">
        <v>42820</v>
      </c>
      <c r="D26" s="67" t="s">
        <v>42</v>
      </c>
      <c r="E26" s="79"/>
      <c r="F26" s="80" t="s">
        <v>42</v>
      </c>
      <c r="G26" s="81"/>
    </row>
    <row r="27" spans="1:7" ht="12.75">
      <c r="A27" s="66"/>
      <c r="B27" s="84"/>
      <c r="C27" s="78"/>
      <c r="D27" s="67"/>
      <c r="E27" s="79"/>
      <c r="F27" s="80"/>
      <c r="G27" s="81"/>
    </row>
    <row r="28" spans="1:7" ht="12.75">
      <c r="A28" s="66" t="s">
        <v>43</v>
      </c>
      <c r="B28" s="67"/>
      <c r="C28" s="78"/>
      <c r="D28" s="80" t="s">
        <v>44</v>
      </c>
      <c r="E28" s="78"/>
      <c r="F28" s="85" t="s">
        <v>44</v>
      </c>
      <c r="G28" s="81"/>
    </row>
    <row r="29" spans="1:7" ht="69" customHeight="1">
      <c r="A29" s="66"/>
      <c r="B29" s="67"/>
      <c r="C29" s="86"/>
      <c r="D29" s="87"/>
      <c r="E29" s="86"/>
      <c r="F29" s="67"/>
      <c r="G29" s="81"/>
    </row>
    <row r="30" spans="1:7" ht="12.75">
      <c r="A30" s="88" t="s">
        <v>45</v>
      </c>
      <c r="B30" s="89"/>
      <c r="C30" s="90">
        <v>21</v>
      </c>
      <c r="D30" s="89" t="s">
        <v>46</v>
      </c>
      <c r="E30" s="91"/>
      <c r="F30" s="92">
        <f>C23-F32</f>
        <v>0</v>
      </c>
      <c r="G30" s="92"/>
    </row>
    <row r="31" spans="1:7" ht="12.75">
      <c r="A31" s="88" t="s">
        <v>47</v>
      </c>
      <c r="B31" s="89"/>
      <c r="C31" s="90">
        <f>SazbaDPH1</f>
        <v>21</v>
      </c>
      <c r="D31" s="89" t="s">
        <v>48</v>
      </c>
      <c r="E31" s="91"/>
      <c r="F31" s="92">
        <f>ROUND(PRODUCT(F30,C31/100),0)</f>
        <v>0</v>
      </c>
      <c r="G31" s="92"/>
    </row>
    <row r="32" spans="1:7" ht="12.75">
      <c r="A32" s="88" t="s">
        <v>45</v>
      </c>
      <c r="B32" s="89"/>
      <c r="C32" s="90">
        <v>0</v>
      </c>
      <c r="D32" s="89" t="s">
        <v>48</v>
      </c>
      <c r="E32" s="91"/>
      <c r="F32" s="92">
        <v>0</v>
      </c>
      <c r="G32" s="92"/>
    </row>
    <row r="33" spans="1:7" ht="12.75">
      <c r="A33" s="88" t="s">
        <v>47</v>
      </c>
      <c r="B33" s="93"/>
      <c r="C33" s="94">
        <f>SazbaDPH2</f>
        <v>0</v>
      </c>
      <c r="D33" s="89" t="s">
        <v>48</v>
      </c>
      <c r="E33" s="62"/>
      <c r="F33" s="92">
        <f>ROUND(PRODUCT(F32,C33/100),0)</f>
        <v>0</v>
      </c>
      <c r="G33" s="92"/>
    </row>
    <row r="34" spans="1:7" s="99" customFormat="1" ht="19.5" customHeight="1">
      <c r="A34" s="95" t="s">
        <v>49</v>
      </c>
      <c r="B34" s="96"/>
      <c r="C34" s="96"/>
      <c r="D34" s="96"/>
      <c r="E34" s="97"/>
      <c r="F34" s="98">
        <f>ROUND(SUM(F30:F33),0)</f>
        <v>0</v>
      </c>
      <c r="G34" s="98"/>
    </row>
    <row r="36" spans="1:8" ht="12.75">
      <c r="A36" s="100" t="s">
        <v>50</v>
      </c>
      <c r="B36" s="100"/>
      <c r="C36" s="100"/>
      <c r="D36" s="100"/>
      <c r="E36" s="100"/>
      <c r="F36" s="100"/>
      <c r="G36" s="100"/>
      <c r="H36" t="s">
        <v>51</v>
      </c>
    </row>
    <row r="37" spans="1:8" ht="14.25" customHeight="1">
      <c r="A37" s="100"/>
      <c r="B37" s="101" t="s">
        <v>52</v>
      </c>
      <c r="C37" s="101"/>
      <c r="D37" s="101"/>
      <c r="E37" s="101"/>
      <c r="F37" s="101"/>
      <c r="G37" s="101"/>
      <c r="H37" t="s">
        <v>51</v>
      </c>
    </row>
    <row r="38" spans="1:8" ht="12.75" customHeight="1">
      <c r="A38" s="102"/>
      <c r="B38" s="101"/>
      <c r="C38" s="101"/>
      <c r="D38" s="101"/>
      <c r="E38" s="101"/>
      <c r="F38" s="101"/>
      <c r="G38" s="101"/>
      <c r="H38" t="s">
        <v>51</v>
      </c>
    </row>
    <row r="39" spans="1:8" ht="12.75">
      <c r="A39" s="102"/>
      <c r="B39" s="101"/>
      <c r="C39" s="101"/>
      <c r="D39" s="101"/>
      <c r="E39" s="101"/>
      <c r="F39" s="101"/>
      <c r="G39" s="101"/>
      <c r="H39" t="s">
        <v>51</v>
      </c>
    </row>
    <row r="40" spans="1:8" ht="12.75">
      <c r="A40" s="102"/>
      <c r="B40" s="101"/>
      <c r="C40" s="101"/>
      <c r="D40" s="101"/>
      <c r="E40" s="101"/>
      <c r="F40" s="101"/>
      <c r="G40" s="101"/>
      <c r="H40" t="s">
        <v>51</v>
      </c>
    </row>
    <row r="41" spans="1:8" ht="12.75">
      <c r="A41" s="102"/>
      <c r="B41" s="101"/>
      <c r="C41" s="101"/>
      <c r="D41" s="101"/>
      <c r="E41" s="101"/>
      <c r="F41" s="101"/>
      <c r="G41" s="101"/>
      <c r="H41" t="s">
        <v>51</v>
      </c>
    </row>
    <row r="42" spans="1:8" ht="12.75">
      <c r="A42" s="102"/>
      <c r="B42" s="101"/>
      <c r="C42" s="101"/>
      <c r="D42" s="101"/>
      <c r="E42" s="101"/>
      <c r="F42" s="101"/>
      <c r="G42" s="101"/>
      <c r="H42" t="s">
        <v>51</v>
      </c>
    </row>
    <row r="43" spans="1:8" ht="12.75">
      <c r="A43" s="102"/>
      <c r="B43" s="101"/>
      <c r="C43" s="101"/>
      <c r="D43" s="101"/>
      <c r="E43" s="101"/>
      <c r="F43" s="101"/>
      <c r="G43" s="101"/>
      <c r="H43" t="s">
        <v>51</v>
      </c>
    </row>
    <row r="44" spans="1:8" ht="12.75">
      <c r="A44" s="102"/>
      <c r="B44" s="101"/>
      <c r="C44" s="101"/>
      <c r="D44" s="101"/>
      <c r="E44" s="101"/>
      <c r="F44" s="101"/>
      <c r="G44" s="101"/>
      <c r="H44" t="s">
        <v>51</v>
      </c>
    </row>
    <row r="45" spans="1:8" ht="0.75" customHeight="1">
      <c r="A45" s="102"/>
      <c r="B45" s="101"/>
      <c r="C45" s="101"/>
      <c r="D45" s="101"/>
      <c r="E45" s="101"/>
      <c r="F45" s="101"/>
      <c r="G45" s="101"/>
      <c r="H45" t="s">
        <v>51</v>
      </c>
    </row>
    <row r="46" spans="2:7" ht="12.75">
      <c r="B46" s="103"/>
      <c r="C46" s="103"/>
      <c r="D46" s="103"/>
      <c r="E46" s="103"/>
      <c r="F46" s="103"/>
      <c r="G46" s="103"/>
    </row>
    <row r="47" spans="2:7" ht="12.75">
      <c r="B47" s="103"/>
      <c r="C47" s="103"/>
      <c r="D47" s="103"/>
      <c r="E47" s="103"/>
      <c r="F47" s="103"/>
      <c r="G47" s="103"/>
    </row>
    <row r="48" spans="2:7" ht="12.75">
      <c r="B48" s="103"/>
      <c r="C48" s="103"/>
      <c r="D48" s="103"/>
      <c r="E48" s="103"/>
      <c r="F48" s="103"/>
      <c r="G48" s="103"/>
    </row>
    <row r="49" spans="2:7" ht="12.75">
      <c r="B49" s="103"/>
      <c r="C49" s="103"/>
      <c r="D49" s="103"/>
      <c r="E49" s="103"/>
      <c r="F49" s="103"/>
      <c r="G49" s="103"/>
    </row>
    <row r="50" spans="2:7" ht="12.75">
      <c r="B50" s="103"/>
      <c r="C50" s="103"/>
      <c r="D50" s="103"/>
      <c r="E50" s="103"/>
      <c r="F50" s="103"/>
      <c r="G50" s="103"/>
    </row>
    <row r="51" spans="2:7" ht="12.75">
      <c r="B51" s="103"/>
      <c r="C51" s="103"/>
      <c r="D51" s="103"/>
      <c r="E51" s="103"/>
      <c r="F51" s="103"/>
      <c r="G51" s="103"/>
    </row>
    <row r="52" spans="2:7" ht="12.75">
      <c r="B52" s="103"/>
      <c r="C52" s="103"/>
      <c r="D52" s="103"/>
      <c r="E52" s="103"/>
      <c r="F52" s="103"/>
      <c r="G52" s="103"/>
    </row>
    <row r="53" spans="2:7" ht="12.75">
      <c r="B53" s="103"/>
      <c r="C53" s="103"/>
      <c r="D53" s="103"/>
      <c r="E53" s="103"/>
      <c r="F53" s="103"/>
      <c r="G53" s="103"/>
    </row>
    <row r="54" spans="2:7" ht="12.75">
      <c r="B54" s="103"/>
      <c r="C54" s="103"/>
      <c r="D54" s="103"/>
      <c r="E54" s="103"/>
      <c r="F54" s="103"/>
      <c r="G54" s="103"/>
    </row>
    <row r="55" spans="2:7" ht="12.75">
      <c r="B55" s="103"/>
      <c r="C55" s="103"/>
      <c r="D55" s="103"/>
      <c r="E55" s="103"/>
      <c r="F55" s="103"/>
      <c r="G55" s="103"/>
    </row>
  </sheetData>
  <mergeCells count="23">
    <mergeCell ref="C8:E8"/>
    <mergeCell ref="C9:E9"/>
    <mergeCell ref="C10:E10"/>
    <mergeCell ref="C11:E11"/>
    <mergeCell ref="C12:E12"/>
    <mergeCell ref="A13:G13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A22" sqref="A22"/>
    </sheetView>
  </sheetViews>
  <sheetFormatPr defaultColWidth="8.75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>
      <c r="A1" s="104" t="s">
        <v>53</v>
      </c>
      <c r="B1" s="104"/>
      <c r="C1" s="105" t="str">
        <f>CONCATENATE(cislostavby," ",nazevstavby)</f>
        <v>80331 NOVÉ MĚSTO NA MOR.-CHODNÍK VANČUROVA</v>
      </c>
      <c r="D1" s="106"/>
      <c r="E1" s="107"/>
      <c r="F1" s="106"/>
      <c r="G1" s="108" t="s">
        <v>54</v>
      </c>
      <c r="H1" s="109" t="s">
        <v>6</v>
      </c>
      <c r="I1" s="110"/>
    </row>
    <row r="2" spans="1:9" ht="13.5">
      <c r="A2" s="111" t="s">
        <v>55</v>
      </c>
      <c r="B2" s="111"/>
      <c r="C2" s="112" t="str">
        <f>CONCATENATE(cisloobjektu," ",nazevobjektu)</f>
        <v>01 CHODNÍK V ULICI VANČUROVA</v>
      </c>
      <c r="D2" s="113"/>
      <c r="E2" s="114"/>
      <c r="F2" s="113"/>
      <c r="G2" s="115" t="s">
        <v>56</v>
      </c>
      <c r="H2" s="115"/>
      <c r="I2" s="115"/>
    </row>
    <row r="3" spans="1:9" ht="13.5">
      <c r="A3" s="79"/>
      <c r="B3" s="79"/>
      <c r="C3" s="79"/>
      <c r="D3" s="79"/>
      <c r="E3" s="79"/>
      <c r="F3" s="67"/>
      <c r="G3" s="79"/>
      <c r="H3" s="79"/>
      <c r="I3" s="79"/>
    </row>
    <row r="4" spans="1:9" ht="19.5" customHeight="1">
      <c r="A4" s="116" t="s">
        <v>57</v>
      </c>
      <c r="B4" s="116"/>
      <c r="C4" s="116"/>
      <c r="D4" s="116"/>
      <c r="E4" s="116"/>
      <c r="F4" s="116"/>
      <c r="G4" s="116"/>
      <c r="H4" s="116"/>
      <c r="I4" s="116"/>
    </row>
    <row r="5" spans="1:9" ht="13.5">
      <c r="A5" s="79"/>
      <c r="B5" s="79"/>
      <c r="C5" s="79"/>
      <c r="D5" s="79"/>
      <c r="E5" s="79"/>
      <c r="F5" s="79"/>
      <c r="G5" s="79"/>
      <c r="H5" s="79"/>
      <c r="I5" s="79"/>
    </row>
    <row r="6" spans="1:9" s="37" customFormat="1" ht="13.5">
      <c r="A6" s="117"/>
      <c r="B6" s="53" t="s">
        <v>58</v>
      </c>
      <c r="C6" s="53"/>
      <c r="D6" s="118"/>
      <c r="E6" s="119" t="s">
        <v>59</v>
      </c>
      <c r="F6" s="120" t="s">
        <v>60</v>
      </c>
      <c r="G6" s="120" t="s">
        <v>61</v>
      </c>
      <c r="H6" s="120" t="s">
        <v>62</v>
      </c>
      <c r="I6" s="121" t="s">
        <v>35</v>
      </c>
    </row>
    <row r="7" spans="1:9" s="37" customFormat="1" ht="12.75">
      <c r="A7" s="122" t="str">
        <f>Položky!B7</f>
        <v>01</v>
      </c>
      <c r="B7" s="123" t="str">
        <f>Položky!C7</f>
        <v>Vedlejší náklady</v>
      </c>
      <c r="C7" s="67"/>
      <c r="D7" s="124"/>
      <c r="E7" s="125">
        <f>Položky!BA15</f>
        <v>0</v>
      </c>
      <c r="F7" s="126">
        <f>Položky!BB15</f>
        <v>0</v>
      </c>
      <c r="G7" s="126">
        <f>Položky!BC15</f>
        <v>0</v>
      </c>
      <c r="H7" s="126">
        <f>Položky!BD15</f>
        <v>0</v>
      </c>
      <c r="I7" s="127">
        <f>Položky!BE15</f>
        <v>0</v>
      </c>
    </row>
    <row r="8" spans="1:9" s="37" customFormat="1" ht="12.75">
      <c r="A8" s="122" t="str">
        <f>Položky!B16</f>
        <v>02</v>
      </c>
      <c r="B8" s="123" t="str">
        <f>Položky!C16</f>
        <v>Ostatní náklady</v>
      </c>
      <c r="C8" s="67"/>
      <c r="D8" s="124"/>
      <c r="E8" s="125">
        <f>Položky!BA29</f>
        <v>0</v>
      </c>
      <c r="F8" s="126">
        <f>Položky!BB29</f>
        <v>0</v>
      </c>
      <c r="G8" s="126">
        <f>Položky!BC29</f>
        <v>0</v>
      </c>
      <c r="H8" s="126">
        <f>Položky!BD29</f>
        <v>0</v>
      </c>
      <c r="I8" s="127">
        <f>Položky!BE29</f>
        <v>0</v>
      </c>
    </row>
    <row r="9" spans="1:9" s="37" customFormat="1" ht="12.75">
      <c r="A9" s="122" t="str">
        <f>Položky!B30</f>
        <v>1</v>
      </c>
      <c r="B9" s="123" t="str">
        <f>Položky!C30</f>
        <v>Zemní práce</v>
      </c>
      <c r="C9" s="67"/>
      <c r="D9" s="124"/>
      <c r="E9" s="125">
        <f>Položky!BA90</f>
        <v>0</v>
      </c>
      <c r="F9" s="126">
        <f>Položky!BB90</f>
        <v>0</v>
      </c>
      <c r="G9" s="126">
        <f>Položky!BC90</f>
        <v>0</v>
      </c>
      <c r="H9" s="126">
        <f>Položky!BD90</f>
        <v>0</v>
      </c>
      <c r="I9" s="127">
        <f>Položky!BE90</f>
        <v>0</v>
      </c>
    </row>
    <row r="10" spans="1:9" s="37" customFormat="1" ht="12.75">
      <c r="A10" s="122" t="str">
        <f>Položky!B91</f>
        <v>2</v>
      </c>
      <c r="B10" s="123" t="str">
        <f>Položky!C91</f>
        <v>Základy,zvláštní zakládání</v>
      </c>
      <c r="C10" s="67"/>
      <c r="D10" s="124"/>
      <c r="E10" s="125">
        <f>Položky!BA97</f>
        <v>0</v>
      </c>
      <c r="F10" s="126">
        <f>Položky!BB97</f>
        <v>0</v>
      </c>
      <c r="G10" s="126">
        <f>Položky!BC97</f>
        <v>0</v>
      </c>
      <c r="H10" s="126">
        <f>Položky!BD97</f>
        <v>0</v>
      </c>
      <c r="I10" s="127">
        <f>Položky!BE97</f>
        <v>0</v>
      </c>
    </row>
    <row r="11" spans="1:9" s="37" customFormat="1" ht="12.75">
      <c r="A11" s="122" t="str">
        <f>Položky!B98</f>
        <v>5</v>
      </c>
      <c r="B11" s="123" t="str">
        <f>Položky!C98</f>
        <v>Komunikace</v>
      </c>
      <c r="C11" s="67"/>
      <c r="D11" s="124"/>
      <c r="E11" s="125">
        <f>Položky!BA143</f>
        <v>0</v>
      </c>
      <c r="F11" s="126">
        <f>Položky!BB143</f>
        <v>0</v>
      </c>
      <c r="G11" s="126">
        <f>Položky!BC143</f>
        <v>0</v>
      </c>
      <c r="H11" s="126">
        <f>Položky!BD143</f>
        <v>0</v>
      </c>
      <c r="I11" s="127">
        <f>Položky!BE143</f>
        <v>0</v>
      </c>
    </row>
    <row r="12" spans="1:9" s="37" customFormat="1" ht="12.75">
      <c r="A12" s="122" t="str">
        <f>Položky!B144</f>
        <v>8</v>
      </c>
      <c r="B12" s="123" t="str">
        <f>Položky!C144</f>
        <v>Trubní vedení</v>
      </c>
      <c r="C12" s="67"/>
      <c r="D12" s="124"/>
      <c r="E12" s="125">
        <f>Položky!BA149</f>
        <v>0</v>
      </c>
      <c r="F12" s="126">
        <f>Položky!BB149</f>
        <v>0</v>
      </c>
      <c r="G12" s="126">
        <f>Položky!BC149</f>
        <v>0</v>
      </c>
      <c r="H12" s="126">
        <f>Položky!BD149</f>
        <v>0</v>
      </c>
      <c r="I12" s="127">
        <f>Položky!BE149</f>
        <v>0</v>
      </c>
    </row>
    <row r="13" spans="1:9" s="37" customFormat="1" ht="12.75">
      <c r="A13" s="122" t="str">
        <f>Položky!B150</f>
        <v>9</v>
      </c>
      <c r="B13" s="123" t="str">
        <f>Položky!C150</f>
        <v>Ostatní konstrukce, bourání</v>
      </c>
      <c r="C13" s="67"/>
      <c r="D13" s="124"/>
      <c r="E13" s="125">
        <f>Položky!BA152</f>
        <v>0</v>
      </c>
      <c r="F13" s="126">
        <f>Položky!BB152</f>
        <v>0</v>
      </c>
      <c r="G13" s="126">
        <f>Položky!BC152</f>
        <v>0</v>
      </c>
      <c r="H13" s="126">
        <f>Položky!BD152</f>
        <v>0</v>
      </c>
      <c r="I13" s="127">
        <f>Položky!BE152</f>
        <v>0</v>
      </c>
    </row>
    <row r="14" spans="1:9" s="37" customFormat="1" ht="12.75">
      <c r="A14" s="122" t="str">
        <f>Položky!B153</f>
        <v>91</v>
      </c>
      <c r="B14" s="123" t="str">
        <f>Položky!C153</f>
        <v>Doplňující práce na komunikaci</v>
      </c>
      <c r="C14" s="67"/>
      <c r="D14" s="124"/>
      <c r="E14" s="125">
        <f>Položky!BA215</f>
        <v>0</v>
      </c>
      <c r="F14" s="126">
        <f>Položky!BB215</f>
        <v>0</v>
      </c>
      <c r="G14" s="126">
        <f>Položky!BC215</f>
        <v>0</v>
      </c>
      <c r="H14" s="126">
        <f>Položky!BD215</f>
        <v>0</v>
      </c>
      <c r="I14" s="127">
        <f>Položky!BE215</f>
        <v>0</v>
      </c>
    </row>
    <row r="15" spans="1:9" s="37" customFormat="1" ht="12.75">
      <c r="A15" s="122" t="str">
        <f>Položky!B216</f>
        <v>99</v>
      </c>
      <c r="B15" s="123" t="str">
        <f>Položky!C216</f>
        <v>Přesun hmot</v>
      </c>
      <c r="C15" s="67"/>
      <c r="D15" s="124"/>
      <c r="E15" s="125">
        <f>Položky!BA219</f>
        <v>0</v>
      </c>
      <c r="F15" s="126">
        <f>Položky!BB219</f>
        <v>0</v>
      </c>
      <c r="G15" s="126">
        <f>Položky!BC219</f>
        <v>0</v>
      </c>
      <c r="H15" s="126">
        <f>Položky!BD219</f>
        <v>0</v>
      </c>
      <c r="I15" s="127">
        <f>Položky!BE219</f>
        <v>0</v>
      </c>
    </row>
    <row r="16" spans="1:9" s="37" customFormat="1" ht="12.75">
      <c r="A16" s="122" t="str">
        <f>Položky!B220</f>
        <v>M21</v>
      </c>
      <c r="B16" s="123" t="str">
        <f>Položky!C220</f>
        <v>Elektromontáže</v>
      </c>
      <c r="C16" s="67"/>
      <c r="D16" s="124"/>
      <c r="E16" s="125">
        <f>Položky!BA230</f>
        <v>0</v>
      </c>
      <c r="F16" s="126">
        <f>Položky!BB230</f>
        <v>0</v>
      </c>
      <c r="G16" s="126">
        <f>Položky!BC230</f>
        <v>0</v>
      </c>
      <c r="H16" s="126">
        <f>Položky!BD230</f>
        <v>0</v>
      </c>
      <c r="I16" s="127">
        <f>Položky!BE230</f>
        <v>0</v>
      </c>
    </row>
    <row r="17" spans="1:9" s="37" customFormat="1" ht="12.75">
      <c r="A17" s="122" t="str">
        <f>Položky!B231</f>
        <v>M22</v>
      </c>
      <c r="B17" s="123" t="str">
        <f>Položky!C231</f>
        <v>Montáž sdělovací a zabezp.tech</v>
      </c>
      <c r="C17" s="67"/>
      <c r="D17" s="124"/>
      <c r="E17" s="125">
        <f>Položky!BA245</f>
        <v>0</v>
      </c>
      <c r="F17" s="126">
        <f>Položky!BB245</f>
        <v>0</v>
      </c>
      <c r="G17" s="126">
        <f>Položky!BC245</f>
        <v>0</v>
      </c>
      <c r="H17" s="126">
        <f>Položky!BD245</f>
        <v>0</v>
      </c>
      <c r="I17" s="127">
        <f>Položky!BE245</f>
        <v>0</v>
      </c>
    </row>
    <row r="18" spans="1:9" s="37" customFormat="1" ht="12.75">
      <c r="A18" s="122" t="str">
        <f>Položky!B246</f>
        <v>M46</v>
      </c>
      <c r="B18" s="123" t="str">
        <f>Položky!C246</f>
        <v>Zemní práce při montážích</v>
      </c>
      <c r="C18" s="67"/>
      <c r="D18" s="124"/>
      <c r="E18" s="125">
        <f>Položky!BA256</f>
        <v>0</v>
      </c>
      <c r="F18" s="126">
        <f>Položky!BB256</f>
        <v>0</v>
      </c>
      <c r="G18" s="126">
        <f>Položky!BC256</f>
        <v>0</v>
      </c>
      <c r="H18" s="126">
        <f>Položky!BD256</f>
        <v>0</v>
      </c>
      <c r="I18" s="127">
        <f>Položky!BE256</f>
        <v>0</v>
      </c>
    </row>
    <row r="19" spans="1:9" s="37" customFormat="1" ht="13.5">
      <c r="A19" s="122" t="str">
        <f>Položky!B257</f>
        <v>D96</v>
      </c>
      <c r="B19" s="123" t="str">
        <f>Položky!C257</f>
        <v>Přesuny suti a vybouraných hmot</v>
      </c>
      <c r="C19" s="67"/>
      <c r="D19" s="124"/>
      <c r="E19" s="125">
        <f>Položky!BA266</f>
        <v>0</v>
      </c>
      <c r="F19" s="126">
        <f>Položky!BB266</f>
        <v>0</v>
      </c>
      <c r="G19" s="126">
        <f>Položky!BC266</f>
        <v>0</v>
      </c>
      <c r="H19" s="126">
        <f>Položky!BD266</f>
        <v>0</v>
      </c>
      <c r="I19" s="127">
        <f>Položky!BE266</f>
        <v>0</v>
      </c>
    </row>
    <row r="20" spans="1:9" s="134" customFormat="1" ht="13.5">
      <c r="A20" s="128"/>
      <c r="B20" s="129" t="s">
        <v>63</v>
      </c>
      <c r="C20" s="129"/>
      <c r="D20" s="130"/>
      <c r="E20" s="131">
        <f>SUM(E7:E19)</f>
        <v>0</v>
      </c>
      <c r="F20" s="132">
        <f>SUM(F7:F19)</f>
        <v>0</v>
      </c>
      <c r="G20" s="132">
        <f>SUM(G7:G19)</f>
        <v>0</v>
      </c>
      <c r="H20" s="132">
        <f>SUM(H7:H19)</f>
        <v>0</v>
      </c>
      <c r="I20" s="133">
        <f>SUM(I7:I19)</f>
        <v>0</v>
      </c>
    </row>
    <row r="21" spans="1:9" ht="12.75">
      <c r="A21" s="67"/>
      <c r="B21" s="67"/>
      <c r="C21" s="67"/>
      <c r="D21" s="67"/>
      <c r="E21" s="67"/>
      <c r="F21" s="67"/>
      <c r="G21" s="67"/>
      <c r="H21" s="67"/>
      <c r="I21" s="67"/>
    </row>
    <row r="22" spans="1:57" ht="19.5" customHeight="1">
      <c r="A22" s="135"/>
      <c r="B22" s="135"/>
      <c r="C22" s="135"/>
      <c r="D22" s="135"/>
      <c r="E22" s="135"/>
      <c r="F22" s="135"/>
      <c r="G22" s="136"/>
      <c r="H22" s="135"/>
      <c r="I22" s="135"/>
      <c r="BA22" s="44"/>
      <c r="BB22" s="44"/>
      <c r="BC22" s="44"/>
      <c r="BD22" s="44"/>
      <c r="BE22" s="44"/>
    </row>
    <row r="23" spans="1:9" ht="13.5">
      <c r="A23" s="79"/>
      <c r="B23" s="79"/>
      <c r="C23" s="79"/>
      <c r="D23" s="79"/>
      <c r="E23" s="79"/>
      <c r="F23" s="79"/>
      <c r="G23" s="79"/>
      <c r="H23" s="79"/>
      <c r="I23" s="79"/>
    </row>
    <row r="24" spans="1:9" ht="12.75">
      <c r="A24" s="73"/>
      <c r="B24" s="74"/>
      <c r="C24" s="74"/>
      <c r="D24" s="137"/>
      <c r="E24" s="138"/>
      <c r="F24" s="139"/>
      <c r="G24" s="140"/>
      <c r="H24" s="141"/>
      <c r="I24" s="142"/>
    </row>
    <row r="25" spans="1:53" ht="12.75">
      <c r="A25" s="65"/>
      <c r="B25" s="56"/>
      <c r="C25" s="56"/>
      <c r="D25" s="143"/>
      <c r="E25" s="144"/>
      <c r="F25" s="145"/>
      <c r="G25" s="146"/>
      <c r="H25" s="147"/>
      <c r="I25" s="148"/>
      <c r="BA25">
        <v>8</v>
      </c>
    </row>
    <row r="26" spans="1:9" ht="13.5">
      <c r="A26" s="149"/>
      <c r="B26" s="150"/>
      <c r="C26" s="151"/>
      <c r="D26" s="152"/>
      <c r="E26" s="153"/>
      <c r="F26" s="154"/>
      <c r="G26" s="154"/>
      <c r="H26" s="155"/>
      <c r="I26" s="155"/>
    </row>
    <row r="28" spans="2:9" ht="12.75">
      <c r="B28" s="134"/>
      <c r="F28" s="156"/>
      <c r="G28" s="157"/>
      <c r="H28" s="157"/>
      <c r="I28" s="158"/>
    </row>
    <row r="29" spans="6:9" ht="12.75">
      <c r="F29" s="156"/>
      <c r="G29" s="157"/>
      <c r="H29" s="157"/>
      <c r="I29" s="158"/>
    </row>
    <row r="30" spans="6:9" ht="12.75">
      <c r="F30" s="156"/>
      <c r="G30" s="157"/>
      <c r="H30" s="157"/>
      <c r="I30" s="158"/>
    </row>
    <row r="31" spans="6:9" ht="12.75">
      <c r="F31" s="156"/>
      <c r="G31" s="157"/>
      <c r="H31" s="157"/>
      <c r="I31" s="158"/>
    </row>
    <row r="32" spans="6:9" ht="12.75">
      <c r="F32" s="156"/>
      <c r="G32" s="157"/>
      <c r="H32" s="157"/>
      <c r="I32" s="158"/>
    </row>
    <row r="33" spans="6:9" ht="12.75">
      <c r="F33" s="156"/>
      <c r="G33" s="157"/>
      <c r="H33" s="157"/>
      <c r="I33" s="158"/>
    </row>
    <row r="34" spans="6:9" ht="12.75">
      <c r="F34" s="156"/>
      <c r="G34" s="157"/>
      <c r="H34" s="157"/>
      <c r="I34" s="158"/>
    </row>
    <row r="35" spans="6:9" ht="12.75">
      <c r="F35" s="156"/>
      <c r="G35" s="157"/>
      <c r="H35" s="157"/>
      <c r="I35" s="158"/>
    </row>
    <row r="36" spans="6:9" ht="12.75">
      <c r="F36" s="156"/>
      <c r="G36" s="157"/>
      <c r="H36" s="157"/>
      <c r="I36" s="158"/>
    </row>
    <row r="37" spans="6:9" ht="12.75">
      <c r="F37" s="156"/>
      <c r="G37" s="157"/>
      <c r="H37" s="157"/>
      <c r="I37" s="158"/>
    </row>
    <row r="38" spans="6:9" ht="12.75">
      <c r="F38" s="156"/>
      <c r="G38" s="157"/>
      <c r="H38" s="157"/>
      <c r="I38" s="158"/>
    </row>
    <row r="39" spans="6:9" ht="12.75">
      <c r="F39" s="156"/>
      <c r="G39" s="157"/>
      <c r="H39" s="157"/>
      <c r="I39" s="158"/>
    </row>
    <row r="40" spans="6:9" ht="12.75">
      <c r="F40" s="156"/>
      <c r="G40" s="157"/>
      <c r="H40" s="157"/>
      <c r="I40" s="158"/>
    </row>
    <row r="41" spans="6:9" ht="12.75">
      <c r="F41" s="156"/>
      <c r="G41" s="157"/>
      <c r="H41" s="157"/>
      <c r="I41" s="158"/>
    </row>
    <row r="42" spans="6:9" ht="12.75">
      <c r="F42" s="156"/>
      <c r="G42" s="157"/>
      <c r="H42" s="157"/>
      <c r="I42" s="158"/>
    </row>
    <row r="43" spans="6:9" ht="12.75">
      <c r="F43" s="156"/>
      <c r="G43" s="157"/>
      <c r="H43" s="157"/>
      <c r="I43" s="158"/>
    </row>
    <row r="44" spans="6:9" ht="12.75">
      <c r="F44" s="156"/>
      <c r="G44" s="157"/>
      <c r="H44" s="157"/>
      <c r="I44" s="158"/>
    </row>
    <row r="45" spans="6:9" ht="12.75">
      <c r="F45" s="156"/>
      <c r="G45" s="157"/>
      <c r="H45" s="157"/>
      <c r="I45" s="158"/>
    </row>
    <row r="46" spans="6:9" ht="12.75">
      <c r="F46" s="156"/>
      <c r="G46" s="157"/>
      <c r="H46" s="157"/>
      <c r="I46" s="158"/>
    </row>
    <row r="47" spans="6:9" ht="12.75">
      <c r="F47" s="156"/>
      <c r="G47" s="157"/>
      <c r="H47" s="157"/>
      <c r="I47" s="158"/>
    </row>
    <row r="48" spans="6:9" ht="12.75">
      <c r="F48" s="156"/>
      <c r="G48" s="157"/>
      <c r="H48" s="157"/>
      <c r="I48" s="158"/>
    </row>
    <row r="49" spans="6:9" ht="12.75">
      <c r="F49" s="156"/>
      <c r="G49" s="157"/>
      <c r="H49" s="157"/>
      <c r="I49" s="158"/>
    </row>
    <row r="50" spans="6:9" ht="12.75">
      <c r="F50" s="156"/>
      <c r="G50" s="157"/>
      <c r="H50" s="157"/>
      <c r="I50" s="158"/>
    </row>
    <row r="51" spans="6:9" ht="12.75">
      <c r="F51" s="156"/>
      <c r="G51" s="157"/>
      <c r="H51" s="157"/>
      <c r="I51" s="158"/>
    </row>
    <row r="52" spans="6:9" ht="12.75">
      <c r="F52" s="156"/>
      <c r="G52" s="157"/>
      <c r="H52" s="157"/>
      <c r="I52" s="158"/>
    </row>
    <row r="53" spans="6:9" ht="12.75">
      <c r="F53" s="156"/>
      <c r="G53" s="157"/>
      <c r="H53" s="157"/>
      <c r="I53" s="158"/>
    </row>
    <row r="54" spans="6:9" ht="12.75">
      <c r="F54" s="156"/>
      <c r="G54" s="157"/>
      <c r="H54" s="157"/>
      <c r="I54" s="158"/>
    </row>
    <row r="55" spans="6:9" ht="12.75">
      <c r="F55" s="156"/>
      <c r="G55" s="157"/>
      <c r="H55" s="157"/>
      <c r="I55" s="158"/>
    </row>
    <row r="56" spans="6:9" ht="12.75">
      <c r="F56" s="156"/>
      <c r="G56" s="157"/>
      <c r="H56" s="157"/>
      <c r="I56" s="158"/>
    </row>
    <row r="57" spans="6:9" ht="12.75">
      <c r="F57" s="156"/>
      <c r="G57" s="157"/>
      <c r="H57" s="157"/>
      <c r="I57" s="158"/>
    </row>
    <row r="58" spans="6:9" ht="12.75">
      <c r="F58" s="156"/>
      <c r="G58" s="157"/>
      <c r="H58" s="157"/>
      <c r="I58" s="158"/>
    </row>
    <row r="59" spans="6:9" ht="12.75">
      <c r="F59" s="156"/>
      <c r="G59" s="157"/>
      <c r="H59" s="157"/>
      <c r="I59" s="158"/>
    </row>
    <row r="60" spans="6:9" ht="12.75">
      <c r="F60" s="156"/>
      <c r="G60" s="157"/>
      <c r="H60" s="157"/>
      <c r="I60" s="158"/>
    </row>
    <row r="61" spans="6:9" ht="12.75">
      <c r="F61" s="156"/>
      <c r="G61" s="157"/>
      <c r="H61" s="157"/>
      <c r="I61" s="158"/>
    </row>
    <row r="62" spans="6:9" ht="12.75">
      <c r="F62" s="156"/>
      <c r="G62" s="157"/>
      <c r="H62" s="157"/>
      <c r="I62" s="158"/>
    </row>
    <row r="63" spans="6:9" ht="12.75">
      <c r="F63" s="156"/>
      <c r="G63" s="157"/>
      <c r="H63" s="157"/>
      <c r="I63" s="158"/>
    </row>
    <row r="64" spans="6:9" ht="12.75">
      <c r="F64" s="156"/>
      <c r="G64" s="157"/>
      <c r="H64" s="157"/>
      <c r="I64" s="158"/>
    </row>
    <row r="65" spans="6:9" ht="12.75">
      <c r="F65" s="156"/>
      <c r="G65" s="157"/>
      <c r="H65" s="157"/>
      <c r="I65" s="158"/>
    </row>
    <row r="66" spans="6:9" ht="12.75">
      <c r="F66" s="156"/>
      <c r="G66" s="157"/>
      <c r="H66" s="157"/>
      <c r="I66" s="158"/>
    </row>
    <row r="67" spans="6:9" ht="12.75">
      <c r="F67" s="156"/>
      <c r="G67" s="157"/>
      <c r="H67" s="157"/>
      <c r="I67" s="158"/>
    </row>
    <row r="68" spans="6:9" ht="12.75">
      <c r="F68" s="156"/>
      <c r="G68" s="157"/>
      <c r="H68" s="157"/>
      <c r="I68" s="158"/>
    </row>
    <row r="69" spans="6:9" ht="12.75">
      <c r="F69" s="156"/>
      <c r="G69" s="157"/>
      <c r="H69" s="157"/>
      <c r="I69" s="158"/>
    </row>
    <row r="70" spans="6:9" ht="12.75">
      <c r="F70" s="156"/>
      <c r="G70" s="157"/>
      <c r="H70" s="157"/>
      <c r="I70" s="158"/>
    </row>
    <row r="71" spans="6:9" ht="12.75">
      <c r="F71" s="156"/>
      <c r="G71" s="157"/>
      <c r="H71" s="157"/>
      <c r="I71" s="158"/>
    </row>
    <row r="72" spans="6:9" ht="12.75">
      <c r="F72" s="156"/>
      <c r="G72" s="157"/>
      <c r="H72" s="157"/>
      <c r="I72" s="158"/>
    </row>
    <row r="73" spans="6:9" ht="12.75">
      <c r="F73" s="156"/>
      <c r="G73" s="157"/>
      <c r="H73" s="157"/>
      <c r="I73" s="158"/>
    </row>
    <row r="74" spans="6:9" ht="12.75">
      <c r="F74" s="156"/>
      <c r="G74" s="157"/>
      <c r="H74" s="157"/>
      <c r="I74" s="158"/>
    </row>
    <row r="75" spans="6:9" ht="12.75">
      <c r="F75" s="156"/>
      <c r="G75" s="157"/>
      <c r="H75" s="157"/>
      <c r="I75" s="158"/>
    </row>
    <row r="76" spans="6:9" ht="12.75">
      <c r="F76" s="156"/>
      <c r="G76" s="157"/>
      <c r="H76" s="157"/>
      <c r="I76" s="158"/>
    </row>
    <row r="77" spans="6:9" ht="12.75">
      <c r="F77" s="156"/>
      <c r="G77" s="157"/>
      <c r="H77" s="157"/>
      <c r="I77" s="158"/>
    </row>
  </sheetData>
  <mergeCells count="5">
    <mergeCell ref="A1:B1"/>
    <mergeCell ref="A2:B2"/>
    <mergeCell ref="G2:I2"/>
    <mergeCell ref="A4:I4"/>
    <mergeCell ref="H26:I26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39"/>
  <sheetViews>
    <sheetView showGridLines="0" workbookViewId="0" topLeftCell="A1">
      <selection activeCell="A1" sqref="A1"/>
    </sheetView>
  </sheetViews>
  <sheetFormatPr defaultColWidth="9.125" defaultRowHeight="12.75"/>
  <cols>
    <col min="1" max="1" width="4.375" style="159" customWidth="1"/>
    <col min="2" max="2" width="11.625" style="159" customWidth="1"/>
    <col min="3" max="3" width="40.375" style="159" customWidth="1"/>
    <col min="4" max="4" width="5.625" style="159" customWidth="1"/>
    <col min="5" max="5" width="8.625" style="160" customWidth="1"/>
    <col min="6" max="6" width="9.875" style="159" customWidth="1"/>
    <col min="7" max="7" width="13.875" style="159" customWidth="1"/>
    <col min="8" max="11" width="9.125" style="159" customWidth="1"/>
    <col min="12" max="12" width="75.375" style="159" customWidth="1"/>
    <col min="13" max="13" width="45.25390625" style="159" customWidth="1"/>
    <col min="14" max="1025" width="9.125" style="159" customWidth="1"/>
  </cols>
  <sheetData>
    <row r="1" spans="1:7" ht="15.75">
      <c r="A1" s="161" t="s">
        <v>0</v>
      </c>
      <c r="B1" s="161"/>
      <c r="C1" s="161"/>
      <c r="D1" s="161"/>
      <c r="E1" s="161"/>
      <c r="F1" s="161"/>
      <c r="G1" s="161"/>
    </row>
    <row r="2" spans="1:7" ht="14.25" customHeight="1">
      <c r="A2" s="162"/>
      <c r="B2" s="163"/>
      <c r="C2" s="164"/>
      <c r="D2" s="164"/>
      <c r="E2" s="165"/>
      <c r="F2" s="164"/>
      <c r="G2" s="164"/>
    </row>
    <row r="3" spans="1:7" ht="13.5">
      <c r="A3" s="104" t="s">
        <v>53</v>
      </c>
      <c r="B3" s="104"/>
      <c r="C3" s="105" t="str">
        <f>CONCATENATE(cislostavby," ",nazevstavby)</f>
        <v>80331 NOVÉ MĚSTO NA MOR.-CHODNÍK VANČUROVA</v>
      </c>
      <c r="D3" s="166"/>
      <c r="E3" s="167" t="s">
        <v>64</v>
      </c>
      <c r="F3" s="168" t="str">
        <f>Rekapitulace!H1</f>
        <v>01</v>
      </c>
      <c r="G3" s="169"/>
    </row>
    <row r="4" spans="1:7" ht="13.5">
      <c r="A4" s="170" t="s">
        <v>55</v>
      </c>
      <c r="B4" s="170"/>
      <c r="C4" s="112" t="str">
        <f>CONCATENATE(cisloobjektu," ",nazevobjektu)</f>
        <v>01 CHODNÍK V ULICI VANČUROVA</v>
      </c>
      <c r="D4" s="171"/>
      <c r="E4" s="172" t="str">
        <f>Rekapitulace!G2</f>
        <v>01 NOVOSTAVBA CHODNÍKU V ULICI VANČUROVA</v>
      </c>
      <c r="F4" s="172"/>
      <c r="G4" s="172"/>
    </row>
    <row r="5" spans="1:7" ht="13.5">
      <c r="A5" s="173"/>
      <c r="B5" s="162"/>
      <c r="C5" s="162"/>
      <c r="D5" s="162"/>
      <c r="E5" s="174"/>
      <c r="F5" s="162"/>
      <c r="G5" s="175"/>
    </row>
    <row r="6" spans="1:7" ht="12.75">
      <c r="A6" s="176" t="s">
        <v>65</v>
      </c>
      <c r="B6" s="177" t="s">
        <v>66</v>
      </c>
      <c r="C6" s="177" t="s">
        <v>67</v>
      </c>
      <c r="D6" s="177" t="s">
        <v>68</v>
      </c>
      <c r="E6" s="178" t="s">
        <v>69</v>
      </c>
      <c r="F6" s="177" t="s">
        <v>70</v>
      </c>
      <c r="G6" s="179" t="s">
        <v>71</v>
      </c>
    </row>
    <row r="7" spans="1:15" ht="12.75">
      <c r="A7" s="180" t="s">
        <v>72</v>
      </c>
      <c r="B7" s="181" t="s">
        <v>6</v>
      </c>
      <c r="C7" s="182" t="s">
        <v>73</v>
      </c>
      <c r="D7" s="183"/>
      <c r="E7" s="184"/>
      <c r="F7" s="184"/>
      <c r="G7" s="185"/>
      <c r="H7" s="186"/>
      <c r="I7" s="186"/>
      <c r="O7" s="187">
        <v>1</v>
      </c>
    </row>
    <row r="8" spans="1:104" ht="12.75">
      <c r="A8" s="188">
        <v>1</v>
      </c>
      <c r="B8" s="189" t="s">
        <v>74</v>
      </c>
      <c r="C8" s="190" t="s">
        <v>75</v>
      </c>
      <c r="D8" s="191" t="s">
        <v>76</v>
      </c>
      <c r="E8" s="192">
        <v>1</v>
      </c>
      <c r="F8" s="192">
        <v>0</v>
      </c>
      <c r="G8" s="193">
        <f>E8*F8</f>
        <v>0</v>
      </c>
      <c r="O8" s="187">
        <v>2</v>
      </c>
      <c r="AA8" s="159">
        <v>12</v>
      </c>
      <c r="AB8" s="159">
        <v>0</v>
      </c>
      <c r="AC8" s="159">
        <v>77</v>
      </c>
      <c r="AZ8" s="159">
        <v>1</v>
      </c>
      <c r="BA8" s="159">
        <f>IF(AZ8=1,G8,0)</f>
        <v>0</v>
      </c>
      <c r="BB8" s="159">
        <f>IF(AZ8=2,G8,0)</f>
        <v>0</v>
      </c>
      <c r="BC8" s="159">
        <f>IF(AZ8=3,G8,0)</f>
        <v>0</v>
      </c>
      <c r="BD8" s="159">
        <f>IF(AZ8=4,G8,0)</f>
        <v>0</v>
      </c>
      <c r="BE8" s="159">
        <f>IF(AZ8=5,G8,0)</f>
        <v>0</v>
      </c>
      <c r="CA8" s="194">
        <v>12</v>
      </c>
      <c r="CB8" s="194">
        <v>0</v>
      </c>
      <c r="CZ8" s="159">
        <v>0</v>
      </c>
    </row>
    <row r="9" spans="1:15" ht="33.75" customHeight="1">
      <c r="A9" s="195"/>
      <c r="B9" s="196"/>
      <c r="C9" s="197" t="s">
        <v>77</v>
      </c>
      <c r="D9" s="197"/>
      <c r="E9" s="197"/>
      <c r="F9" s="197"/>
      <c r="G9" s="197"/>
      <c r="L9" s="198" t="s">
        <v>77</v>
      </c>
      <c r="O9" s="187">
        <v>3</v>
      </c>
    </row>
    <row r="10" spans="1:15" ht="12.75" customHeight="1">
      <c r="A10" s="195"/>
      <c r="B10" s="196"/>
      <c r="C10" s="197" t="s">
        <v>78</v>
      </c>
      <c r="D10" s="197"/>
      <c r="E10" s="197"/>
      <c r="F10" s="197"/>
      <c r="G10" s="197"/>
      <c r="L10" s="198" t="s">
        <v>78</v>
      </c>
      <c r="O10" s="187">
        <v>3</v>
      </c>
    </row>
    <row r="11" spans="1:104" ht="12.75">
      <c r="A11" s="188">
        <v>2</v>
      </c>
      <c r="B11" s="189" t="s">
        <v>79</v>
      </c>
      <c r="C11" s="190" t="s">
        <v>80</v>
      </c>
      <c r="D11" s="191" t="s">
        <v>76</v>
      </c>
      <c r="E11" s="192">
        <v>1</v>
      </c>
      <c r="F11" s="192">
        <v>0</v>
      </c>
      <c r="G11" s="193">
        <f>E11*F11</f>
        <v>0</v>
      </c>
      <c r="O11" s="187">
        <v>2</v>
      </c>
      <c r="AA11" s="159">
        <v>12</v>
      </c>
      <c r="AB11" s="159">
        <v>0</v>
      </c>
      <c r="AC11" s="159">
        <v>78</v>
      </c>
      <c r="AZ11" s="159">
        <v>1</v>
      </c>
      <c r="BA11" s="159">
        <f>IF(AZ11=1,G11,0)</f>
        <v>0</v>
      </c>
      <c r="BB11" s="159">
        <f>IF(AZ11=2,G11,0)</f>
        <v>0</v>
      </c>
      <c r="BC11" s="159">
        <f>IF(AZ11=3,G11,0)</f>
        <v>0</v>
      </c>
      <c r="BD11" s="159">
        <f>IF(AZ11=4,G11,0)</f>
        <v>0</v>
      </c>
      <c r="BE11" s="159">
        <f>IF(AZ11=5,G11,0)</f>
        <v>0</v>
      </c>
      <c r="CA11" s="194">
        <v>12</v>
      </c>
      <c r="CB11" s="194">
        <v>0</v>
      </c>
      <c r="CZ11" s="159">
        <v>0</v>
      </c>
    </row>
    <row r="12" spans="1:15" ht="33.75" customHeight="1">
      <c r="A12" s="195"/>
      <c r="B12" s="196"/>
      <c r="C12" s="197" t="s">
        <v>81</v>
      </c>
      <c r="D12" s="197"/>
      <c r="E12" s="197"/>
      <c r="F12" s="197"/>
      <c r="G12" s="197"/>
      <c r="L12" s="198" t="s">
        <v>81</v>
      </c>
      <c r="O12" s="187">
        <v>3</v>
      </c>
    </row>
    <row r="13" spans="1:104" ht="12.75">
      <c r="A13" s="188">
        <v>3</v>
      </c>
      <c r="B13" s="189" t="s">
        <v>82</v>
      </c>
      <c r="C13" s="190" t="s">
        <v>83</v>
      </c>
      <c r="D13" s="191" t="s">
        <v>76</v>
      </c>
      <c r="E13" s="192">
        <v>1</v>
      </c>
      <c r="F13" s="192">
        <v>0</v>
      </c>
      <c r="G13" s="193">
        <f>E13*F13</f>
        <v>0</v>
      </c>
      <c r="O13" s="187">
        <v>2</v>
      </c>
      <c r="AA13" s="159">
        <v>12</v>
      </c>
      <c r="AB13" s="159">
        <v>0</v>
      </c>
      <c r="AC13" s="159">
        <v>79</v>
      </c>
      <c r="AZ13" s="159">
        <v>1</v>
      </c>
      <c r="BA13" s="159">
        <f>IF(AZ13=1,G13,0)</f>
        <v>0</v>
      </c>
      <c r="BB13" s="159">
        <f>IF(AZ13=2,G13,0)</f>
        <v>0</v>
      </c>
      <c r="BC13" s="159">
        <f>IF(AZ13=3,G13,0)</f>
        <v>0</v>
      </c>
      <c r="BD13" s="159">
        <f>IF(AZ13=4,G13,0)</f>
        <v>0</v>
      </c>
      <c r="BE13" s="159">
        <f>IF(AZ13=5,G13,0)</f>
        <v>0</v>
      </c>
      <c r="CA13" s="194">
        <v>12</v>
      </c>
      <c r="CB13" s="194">
        <v>0</v>
      </c>
      <c r="CZ13" s="159">
        <v>0</v>
      </c>
    </row>
    <row r="14" spans="1:15" ht="33.75" customHeight="1">
      <c r="A14" s="195"/>
      <c r="B14" s="196"/>
      <c r="C14" s="197" t="s">
        <v>84</v>
      </c>
      <c r="D14" s="197"/>
      <c r="E14" s="197"/>
      <c r="F14" s="197"/>
      <c r="G14" s="197"/>
      <c r="L14" s="198" t="s">
        <v>84</v>
      </c>
      <c r="O14" s="187">
        <v>3</v>
      </c>
    </row>
    <row r="15" spans="1:57" ht="12.75">
      <c r="A15" s="199"/>
      <c r="B15" s="200" t="s">
        <v>85</v>
      </c>
      <c r="C15" s="201" t="str">
        <f>CONCATENATE(B7," ",C7)</f>
        <v>01 Vedlejší náklady</v>
      </c>
      <c r="D15" s="202"/>
      <c r="E15" s="203"/>
      <c r="F15" s="204"/>
      <c r="G15" s="205">
        <f>SUM(G7:G14)</f>
        <v>0</v>
      </c>
      <c r="O15" s="187">
        <v>4</v>
      </c>
      <c r="BA15" s="206">
        <f>SUM(BA7:BA14)</f>
        <v>0</v>
      </c>
      <c r="BB15" s="206">
        <f>SUM(BB7:BB14)</f>
        <v>0</v>
      </c>
      <c r="BC15" s="206">
        <f>SUM(BC7:BC14)</f>
        <v>0</v>
      </c>
      <c r="BD15" s="206">
        <f>SUM(BD7:BD14)</f>
        <v>0</v>
      </c>
      <c r="BE15" s="206">
        <f>SUM(BE7:BE14)</f>
        <v>0</v>
      </c>
    </row>
    <row r="16" spans="1:15" ht="12.75">
      <c r="A16" s="180" t="s">
        <v>72</v>
      </c>
      <c r="B16" s="181" t="s">
        <v>86</v>
      </c>
      <c r="C16" s="182" t="s">
        <v>87</v>
      </c>
      <c r="D16" s="183"/>
      <c r="E16" s="184"/>
      <c r="F16" s="184"/>
      <c r="G16" s="185"/>
      <c r="H16" s="186"/>
      <c r="I16" s="186"/>
      <c r="O16" s="187">
        <v>1</v>
      </c>
    </row>
    <row r="17" spans="1:104" ht="12.75">
      <c r="A17" s="188">
        <v>4</v>
      </c>
      <c r="B17" s="189" t="s">
        <v>88</v>
      </c>
      <c r="C17" s="190" t="s">
        <v>89</v>
      </c>
      <c r="D17" s="191" t="s">
        <v>76</v>
      </c>
      <c r="E17" s="192">
        <v>1</v>
      </c>
      <c r="F17" s="192">
        <v>0</v>
      </c>
      <c r="G17" s="193">
        <f>E17*F17</f>
        <v>0</v>
      </c>
      <c r="O17" s="187">
        <v>2</v>
      </c>
      <c r="AA17" s="159">
        <v>12</v>
      </c>
      <c r="AB17" s="159">
        <v>0</v>
      </c>
      <c r="AC17" s="159">
        <v>80</v>
      </c>
      <c r="AZ17" s="159">
        <v>1</v>
      </c>
      <c r="BA17" s="159">
        <f>IF(AZ17=1,G17,0)</f>
        <v>0</v>
      </c>
      <c r="BB17" s="159">
        <f>IF(AZ17=2,G17,0)</f>
        <v>0</v>
      </c>
      <c r="BC17" s="159">
        <f>IF(AZ17=3,G17,0)</f>
        <v>0</v>
      </c>
      <c r="BD17" s="159">
        <f>IF(AZ17=4,G17,0)</f>
        <v>0</v>
      </c>
      <c r="BE17" s="159">
        <f>IF(AZ17=5,G17,0)</f>
        <v>0</v>
      </c>
      <c r="CA17" s="194">
        <v>12</v>
      </c>
      <c r="CB17" s="194">
        <v>0</v>
      </c>
      <c r="CZ17" s="159">
        <v>0</v>
      </c>
    </row>
    <row r="18" spans="1:15" ht="22.5" customHeight="1">
      <c r="A18" s="195"/>
      <c r="B18" s="196"/>
      <c r="C18" s="197" t="s">
        <v>90</v>
      </c>
      <c r="D18" s="197"/>
      <c r="E18" s="197"/>
      <c r="F18" s="197"/>
      <c r="G18" s="197"/>
      <c r="L18" s="198" t="s">
        <v>90</v>
      </c>
      <c r="O18" s="187">
        <v>3</v>
      </c>
    </row>
    <row r="19" spans="1:104" ht="22.5">
      <c r="A19" s="188">
        <v>5</v>
      </c>
      <c r="B19" s="189" t="s">
        <v>91</v>
      </c>
      <c r="C19" s="190" t="s">
        <v>92</v>
      </c>
      <c r="D19" s="191" t="s">
        <v>76</v>
      </c>
      <c r="E19" s="192">
        <v>1</v>
      </c>
      <c r="F19" s="192">
        <v>0</v>
      </c>
      <c r="G19" s="193">
        <f>E19*F19</f>
        <v>0</v>
      </c>
      <c r="O19" s="187">
        <v>2</v>
      </c>
      <c r="AA19" s="159">
        <v>12</v>
      </c>
      <c r="AB19" s="159">
        <v>0</v>
      </c>
      <c r="AC19" s="159">
        <v>81</v>
      </c>
      <c r="AZ19" s="159">
        <v>1</v>
      </c>
      <c r="BA19" s="159">
        <f>IF(AZ19=1,G19,0)</f>
        <v>0</v>
      </c>
      <c r="BB19" s="159">
        <f>IF(AZ19=2,G19,0)</f>
        <v>0</v>
      </c>
      <c r="BC19" s="159">
        <f>IF(AZ19=3,G19,0)</f>
        <v>0</v>
      </c>
      <c r="BD19" s="159">
        <f>IF(AZ19=4,G19,0)</f>
        <v>0</v>
      </c>
      <c r="BE19" s="159">
        <f>IF(AZ19=5,G19,0)</f>
        <v>0</v>
      </c>
      <c r="CA19" s="194">
        <v>12</v>
      </c>
      <c r="CB19" s="194">
        <v>0</v>
      </c>
      <c r="CZ19" s="159">
        <v>0</v>
      </c>
    </row>
    <row r="20" spans="1:15" ht="22.5" customHeight="1">
      <c r="A20" s="195"/>
      <c r="B20" s="196"/>
      <c r="C20" s="197" t="s">
        <v>93</v>
      </c>
      <c r="D20" s="197"/>
      <c r="E20" s="197"/>
      <c r="F20" s="197"/>
      <c r="G20" s="197"/>
      <c r="L20" s="198" t="s">
        <v>93</v>
      </c>
      <c r="O20" s="187">
        <v>3</v>
      </c>
    </row>
    <row r="21" spans="1:104" ht="12.75">
      <c r="A21" s="188">
        <v>6</v>
      </c>
      <c r="B21" s="189" t="s">
        <v>94</v>
      </c>
      <c r="C21" s="190" t="s">
        <v>95</v>
      </c>
      <c r="D21" s="191" t="s">
        <v>76</v>
      </c>
      <c r="E21" s="192">
        <v>1</v>
      </c>
      <c r="F21" s="192">
        <v>0</v>
      </c>
      <c r="G21" s="193">
        <f>E21*F21</f>
        <v>0</v>
      </c>
      <c r="O21" s="187">
        <v>2</v>
      </c>
      <c r="AA21" s="159">
        <v>12</v>
      </c>
      <c r="AB21" s="159">
        <v>0</v>
      </c>
      <c r="AC21" s="159">
        <v>82</v>
      </c>
      <c r="AZ21" s="159">
        <v>1</v>
      </c>
      <c r="BA21" s="159">
        <f>IF(AZ21=1,G21,0)</f>
        <v>0</v>
      </c>
      <c r="BB21" s="159">
        <f>IF(AZ21=2,G21,0)</f>
        <v>0</v>
      </c>
      <c r="BC21" s="159">
        <f>IF(AZ21=3,G21,0)</f>
        <v>0</v>
      </c>
      <c r="BD21" s="159">
        <f>IF(AZ21=4,G21,0)</f>
        <v>0</v>
      </c>
      <c r="BE21" s="159">
        <f>IF(AZ21=5,G21,0)</f>
        <v>0</v>
      </c>
      <c r="CA21" s="194">
        <v>12</v>
      </c>
      <c r="CB21" s="194">
        <v>0</v>
      </c>
      <c r="CZ21" s="159">
        <v>0</v>
      </c>
    </row>
    <row r="22" spans="1:15" ht="12.75">
      <c r="A22" s="195"/>
      <c r="B22" s="196"/>
      <c r="C22" s="197"/>
      <c r="D22" s="197"/>
      <c r="E22" s="197"/>
      <c r="F22" s="197"/>
      <c r="G22" s="197"/>
      <c r="L22" s="198"/>
      <c r="O22" s="187">
        <v>3</v>
      </c>
    </row>
    <row r="23" spans="1:104" ht="12.75">
      <c r="A23" s="188">
        <v>7</v>
      </c>
      <c r="B23" s="189" t="s">
        <v>96</v>
      </c>
      <c r="C23" s="190" t="s">
        <v>97</v>
      </c>
      <c r="D23" s="191" t="s">
        <v>98</v>
      </c>
      <c r="E23" s="192">
        <v>1</v>
      </c>
      <c r="F23" s="192">
        <v>0</v>
      </c>
      <c r="G23" s="193">
        <f>E23*F23</f>
        <v>0</v>
      </c>
      <c r="O23" s="187">
        <v>2</v>
      </c>
      <c r="AA23" s="159">
        <v>12</v>
      </c>
      <c r="AB23" s="159">
        <v>0</v>
      </c>
      <c r="AC23" s="159">
        <v>83</v>
      </c>
      <c r="AZ23" s="159">
        <v>1</v>
      </c>
      <c r="BA23" s="159">
        <f>IF(AZ23=1,G23,0)</f>
        <v>0</v>
      </c>
      <c r="BB23" s="159">
        <f>IF(AZ23=2,G23,0)</f>
        <v>0</v>
      </c>
      <c r="BC23" s="159">
        <f>IF(AZ23=3,G23,0)</f>
        <v>0</v>
      </c>
      <c r="BD23" s="159">
        <f>IF(AZ23=4,G23,0)</f>
        <v>0</v>
      </c>
      <c r="BE23" s="159">
        <f>IF(AZ23=5,G23,0)</f>
        <v>0</v>
      </c>
      <c r="CA23" s="194">
        <v>12</v>
      </c>
      <c r="CB23" s="194">
        <v>0</v>
      </c>
      <c r="CZ23" s="159">
        <v>0</v>
      </c>
    </row>
    <row r="24" spans="1:104" ht="12.75">
      <c r="A24" s="188">
        <v>8</v>
      </c>
      <c r="B24" s="189" t="s">
        <v>99</v>
      </c>
      <c r="C24" s="190" t="s">
        <v>100</v>
      </c>
      <c r="D24" s="191" t="s">
        <v>98</v>
      </c>
      <c r="E24" s="192">
        <v>1</v>
      </c>
      <c r="F24" s="192">
        <v>0</v>
      </c>
      <c r="G24" s="193">
        <f>E24*F24</f>
        <v>0</v>
      </c>
      <c r="O24" s="187">
        <v>2</v>
      </c>
      <c r="AA24" s="159">
        <v>12</v>
      </c>
      <c r="AB24" s="159">
        <v>0</v>
      </c>
      <c r="AC24" s="159">
        <v>84</v>
      </c>
      <c r="AZ24" s="159">
        <v>1</v>
      </c>
      <c r="BA24" s="159">
        <f>IF(AZ24=1,G24,0)</f>
        <v>0</v>
      </c>
      <c r="BB24" s="159">
        <f>IF(AZ24=2,G24,0)</f>
        <v>0</v>
      </c>
      <c r="BC24" s="159">
        <f>IF(AZ24=3,G24,0)</f>
        <v>0</v>
      </c>
      <c r="BD24" s="159">
        <f>IF(AZ24=4,G24,0)</f>
        <v>0</v>
      </c>
      <c r="BE24" s="159">
        <f>IF(AZ24=5,G24,0)</f>
        <v>0</v>
      </c>
      <c r="CA24" s="194">
        <v>12</v>
      </c>
      <c r="CB24" s="194">
        <v>0</v>
      </c>
      <c r="CZ24" s="159">
        <v>0</v>
      </c>
    </row>
    <row r="25" spans="1:104" ht="12.75">
      <c r="A25" s="188">
        <v>9</v>
      </c>
      <c r="B25" s="189" t="s">
        <v>101</v>
      </c>
      <c r="C25" s="190" t="s">
        <v>102</v>
      </c>
      <c r="D25" s="191" t="s">
        <v>98</v>
      </c>
      <c r="E25" s="192">
        <v>1</v>
      </c>
      <c r="F25" s="192">
        <v>0</v>
      </c>
      <c r="G25" s="193">
        <f>E25*F25</f>
        <v>0</v>
      </c>
      <c r="O25" s="187">
        <v>2</v>
      </c>
      <c r="AA25" s="159">
        <v>12</v>
      </c>
      <c r="AB25" s="159">
        <v>0</v>
      </c>
      <c r="AC25" s="159">
        <v>85</v>
      </c>
      <c r="AZ25" s="159">
        <v>1</v>
      </c>
      <c r="BA25" s="159">
        <f>IF(AZ25=1,G25,0)</f>
        <v>0</v>
      </c>
      <c r="BB25" s="159">
        <f>IF(AZ25=2,G25,0)</f>
        <v>0</v>
      </c>
      <c r="BC25" s="159">
        <f>IF(AZ25=3,G25,0)</f>
        <v>0</v>
      </c>
      <c r="BD25" s="159">
        <f>IF(AZ25=4,G25,0)</f>
        <v>0</v>
      </c>
      <c r="BE25" s="159">
        <f>IF(AZ25=5,G25,0)</f>
        <v>0</v>
      </c>
      <c r="CA25" s="194">
        <v>12</v>
      </c>
      <c r="CB25" s="194">
        <v>0</v>
      </c>
      <c r="CZ25" s="159">
        <v>0</v>
      </c>
    </row>
    <row r="26" spans="1:15" ht="12.75" customHeight="1">
      <c r="A26" s="195"/>
      <c r="B26" s="196"/>
      <c r="C26" s="197" t="s">
        <v>103</v>
      </c>
      <c r="D26" s="197"/>
      <c r="E26" s="197"/>
      <c r="F26" s="197"/>
      <c r="G26" s="197"/>
      <c r="L26" s="198" t="s">
        <v>103</v>
      </c>
      <c r="O26" s="187">
        <v>3</v>
      </c>
    </row>
    <row r="27" spans="1:104" ht="12.75">
      <c r="A27" s="188">
        <v>10</v>
      </c>
      <c r="B27" s="189" t="s">
        <v>104</v>
      </c>
      <c r="C27" s="190" t="s">
        <v>105</v>
      </c>
      <c r="D27" s="191" t="s">
        <v>76</v>
      </c>
      <c r="E27" s="192">
        <v>1</v>
      </c>
      <c r="F27" s="192">
        <v>0</v>
      </c>
      <c r="G27" s="193">
        <f>E27*F27</f>
        <v>0</v>
      </c>
      <c r="O27" s="187">
        <v>2</v>
      </c>
      <c r="AA27" s="159">
        <v>12</v>
      </c>
      <c r="AB27" s="159">
        <v>0</v>
      </c>
      <c r="AC27" s="159">
        <v>86</v>
      </c>
      <c r="AZ27" s="159">
        <v>1</v>
      </c>
      <c r="BA27" s="159">
        <f>IF(AZ27=1,G27,0)</f>
        <v>0</v>
      </c>
      <c r="BB27" s="159">
        <f>IF(AZ27=2,G27,0)</f>
        <v>0</v>
      </c>
      <c r="BC27" s="159">
        <f>IF(AZ27=3,G27,0)</f>
        <v>0</v>
      </c>
      <c r="BD27" s="159">
        <f>IF(AZ27=4,G27,0)</f>
        <v>0</v>
      </c>
      <c r="BE27" s="159">
        <f>IF(AZ27=5,G27,0)</f>
        <v>0</v>
      </c>
      <c r="CA27" s="194">
        <v>12</v>
      </c>
      <c r="CB27" s="194">
        <v>0</v>
      </c>
      <c r="CZ27" s="159">
        <v>0</v>
      </c>
    </row>
    <row r="28" spans="1:15" ht="12.75" customHeight="1">
      <c r="A28" s="195"/>
      <c r="B28" s="196"/>
      <c r="C28" s="197" t="s">
        <v>106</v>
      </c>
      <c r="D28" s="197"/>
      <c r="E28" s="197"/>
      <c r="F28" s="197"/>
      <c r="G28" s="197"/>
      <c r="L28" s="198" t="s">
        <v>106</v>
      </c>
      <c r="O28" s="187">
        <v>3</v>
      </c>
    </row>
    <row r="29" spans="1:57" ht="12.75">
      <c r="A29" s="199"/>
      <c r="B29" s="200" t="s">
        <v>85</v>
      </c>
      <c r="C29" s="201" t="str">
        <f>CONCATENATE(B16," ",C16)</f>
        <v>02 Ostatní náklady</v>
      </c>
      <c r="D29" s="202"/>
      <c r="E29" s="203"/>
      <c r="F29" s="204"/>
      <c r="G29" s="205">
        <f>SUM(G16:G28)</f>
        <v>0</v>
      </c>
      <c r="O29" s="187">
        <v>4</v>
      </c>
      <c r="BA29" s="206">
        <f>SUM(BA16:BA28)</f>
        <v>0</v>
      </c>
      <c r="BB29" s="206">
        <f>SUM(BB16:BB28)</f>
        <v>0</v>
      </c>
      <c r="BC29" s="206">
        <f>SUM(BC16:BC28)</f>
        <v>0</v>
      </c>
      <c r="BD29" s="206">
        <f>SUM(BD16:BD28)</f>
        <v>0</v>
      </c>
      <c r="BE29" s="206">
        <f>SUM(BE16:BE28)</f>
        <v>0</v>
      </c>
    </row>
    <row r="30" spans="1:15" ht="12.75">
      <c r="A30" s="180" t="s">
        <v>72</v>
      </c>
      <c r="B30" s="181" t="s">
        <v>107</v>
      </c>
      <c r="C30" s="182" t="s">
        <v>108</v>
      </c>
      <c r="D30" s="183"/>
      <c r="E30" s="184"/>
      <c r="F30" s="184"/>
      <c r="G30" s="185"/>
      <c r="H30" s="186"/>
      <c r="I30" s="186"/>
      <c r="O30" s="187">
        <v>1</v>
      </c>
    </row>
    <row r="31" spans="1:104" ht="12.75">
      <c r="A31" s="188">
        <v>11</v>
      </c>
      <c r="B31" s="189" t="s">
        <v>109</v>
      </c>
      <c r="C31" s="190" t="s">
        <v>110</v>
      </c>
      <c r="D31" s="191" t="s">
        <v>111</v>
      </c>
      <c r="E31" s="192">
        <v>25.6</v>
      </c>
      <c r="F31" s="192">
        <v>0</v>
      </c>
      <c r="G31" s="193">
        <f>E31*F31</f>
        <v>0</v>
      </c>
      <c r="O31" s="187">
        <v>2</v>
      </c>
      <c r="AA31" s="159">
        <v>1</v>
      </c>
      <c r="AB31" s="159">
        <v>1</v>
      </c>
      <c r="AC31" s="159">
        <v>1</v>
      </c>
      <c r="AZ31" s="159">
        <v>1</v>
      </c>
      <c r="BA31" s="159">
        <f>IF(AZ31=1,G31,0)</f>
        <v>0</v>
      </c>
      <c r="BB31" s="159">
        <f>IF(AZ31=2,G31,0)</f>
        <v>0</v>
      </c>
      <c r="BC31" s="159">
        <f>IF(AZ31=3,G31,0)</f>
        <v>0</v>
      </c>
      <c r="BD31" s="159">
        <f>IF(AZ31=4,G31,0)</f>
        <v>0</v>
      </c>
      <c r="BE31" s="159">
        <f>IF(AZ31=5,G31,0)</f>
        <v>0</v>
      </c>
      <c r="CA31" s="194">
        <v>1</v>
      </c>
      <c r="CB31" s="194">
        <v>1</v>
      </c>
      <c r="CZ31" s="159">
        <v>0</v>
      </c>
    </row>
    <row r="32" spans="1:15" ht="12.75" customHeight="1">
      <c r="A32" s="195"/>
      <c r="B32" s="196"/>
      <c r="C32" s="197" t="s">
        <v>112</v>
      </c>
      <c r="D32" s="197"/>
      <c r="E32" s="197"/>
      <c r="F32" s="197"/>
      <c r="G32" s="197"/>
      <c r="L32" s="198" t="s">
        <v>112</v>
      </c>
      <c r="O32" s="187">
        <v>3</v>
      </c>
    </row>
    <row r="33" spans="1:15" ht="12.75" customHeight="1">
      <c r="A33" s="195"/>
      <c r="B33" s="207"/>
      <c r="C33" s="208" t="s">
        <v>113</v>
      </c>
      <c r="D33" s="208"/>
      <c r="E33" s="209">
        <v>0</v>
      </c>
      <c r="F33" s="210"/>
      <c r="G33" s="211"/>
      <c r="M33" s="198" t="s">
        <v>113</v>
      </c>
      <c r="O33" s="187"/>
    </row>
    <row r="34" spans="1:15" ht="12.75" customHeight="1">
      <c r="A34" s="195"/>
      <c r="B34" s="207"/>
      <c r="C34" s="208" t="s">
        <v>114</v>
      </c>
      <c r="D34" s="208"/>
      <c r="E34" s="209">
        <v>25.6</v>
      </c>
      <c r="F34" s="210"/>
      <c r="G34" s="211"/>
      <c r="M34" s="198" t="s">
        <v>114</v>
      </c>
      <c r="O34" s="187"/>
    </row>
    <row r="35" spans="1:104" ht="12.75">
      <c r="A35" s="188">
        <v>12</v>
      </c>
      <c r="B35" s="189" t="s">
        <v>115</v>
      </c>
      <c r="C35" s="190" t="s">
        <v>116</v>
      </c>
      <c r="D35" s="191" t="s">
        <v>111</v>
      </c>
      <c r="E35" s="192">
        <v>25.6</v>
      </c>
      <c r="F35" s="192">
        <v>0</v>
      </c>
      <c r="G35" s="193">
        <f>E35*F35</f>
        <v>0</v>
      </c>
      <c r="O35" s="187">
        <v>2</v>
      </c>
      <c r="AA35" s="159">
        <v>1</v>
      </c>
      <c r="AB35" s="159">
        <v>1</v>
      </c>
      <c r="AC35" s="159">
        <v>1</v>
      </c>
      <c r="AZ35" s="159">
        <v>1</v>
      </c>
      <c r="BA35" s="159">
        <f>IF(AZ35=1,G35,0)</f>
        <v>0</v>
      </c>
      <c r="BB35" s="159">
        <f>IF(AZ35=2,G35,0)</f>
        <v>0</v>
      </c>
      <c r="BC35" s="159">
        <f>IF(AZ35=3,G35,0)</f>
        <v>0</v>
      </c>
      <c r="BD35" s="159">
        <f>IF(AZ35=4,G35,0)</f>
        <v>0</v>
      </c>
      <c r="BE35" s="159">
        <f>IF(AZ35=5,G35,0)</f>
        <v>0</v>
      </c>
      <c r="CA35" s="194">
        <v>1</v>
      </c>
      <c r="CB35" s="194">
        <v>1</v>
      </c>
      <c r="CZ35" s="159">
        <v>0</v>
      </c>
    </row>
    <row r="36" spans="1:15" ht="12.75" customHeight="1">
      <c r="A36" s="195"/>
      <c r="B36" s="196"/>
      <c r="C36" s="197" t="s">
        <v>112</v>
      </c>
      <c r="D36" s="197"/>
      <c r="E36" s="197"/>
      <c r="F36" s="197"/>
      <c r="G36" s="197"/>
      <c r="L36" s="198" t="s">
        <v>112</v>
      </c>
      <c r="O36" s="187">
        <v>3</v>
      </c>
    </row>
    <row r="37" spans="1:104" ht="12.75">
      <c r="A37" s="188">
        <v>13</v>
      </c>
      <c r="B37" s="189" t="s">
        <v>117</v>
      </c>
      <c r="C37" s="190" t="s">
        <v>118</v>
      </c>
      <c r="D37" s="191" t="s">
        <v>119</v>
      </c>
      <c r="E37" s="192">
        <v>38.5</v>
      </c>
      <c r="F37" s="192">
        <v>0</v>
      </c>
      <c r="G37" s="193">
        <f>E37*F37</f>
        <v>0</v>
      </c>
      <c r="O37" s="187">
        <v>2</v>
      </c>
      <c r="AA37" s="159">
        <v>1</v>
      </c>
      <c r="AB37" s="159">
        <v>1</v>
      </c>
      <c r="AC37" s="159">
        <v>1</v>
      </c>
      <c r="AZ37" s="159">
        <v>1</v>
      </c>
      <c r="BA37" s="159">
        <f>IF(AZ37=1,G37,0)</f>
        <v>0</v>
      </c>
      <c r="BB37" s="159">
        <f>IF(AZ37=2,G37,0)</f>
        <v>0</v>
      </c>
      <c r="BC37" s="159">
        <f>IF(AZ37=3,G37,0)</f>
        <v>0</v>
      </c>
      <c r="BD37" s="159">
        <f>IF(AZ37=4,G37,0)</f>
        <v>0</v>
      </c>
      <c r="BE37" s="159">
        <f>IF(AZ37=5,G37,0)</f>
        <v>0</v>
      </c>
      <c r="CA37" s="194">
        <v>1</v>
      </c>
      <c r="CB37" s="194">
        <v>1</v>
      </c>
      <c r="CZ37" s="159">
        <v>0</v>
      </c>
    </row>
    <row r="38" spans="1:15" ht="12.75" customHeight="1">
      <c r="A38" s="195"/>
      <c r="B38" s="196"/>
      <c r="C38" s="197" t="s">
        <v>120</v>
      </c>
      <c r="D38" s="197"/>
      <c r="E38" s="197"/>
      <c r="F38" s="197"/>
      <c r="G38" s="197"/>
      <c r="L38" s="198" t="s">
        <v>120</v>
      </c>
      <c r="O38" s="187">
        <v>3</v>
      </c>
    </row>
    <row r="39" spans="1:15" ht="12.75" customHeight="1">
      <c r="A39" s="195"/>
      <c r="B39" s="207"/>
      <c r="C39" s="208" t="s">
        <v>113</v>
      </c>
      <c r="D39" s="208"/>
      <c r="E39" s="209">
        <v>0</v>
      </c>
      <c r="F39" s="210"/>
      <c r="G39" s="211"/>
      <c r="M39" s="198" t="s">
        <v>113</v>
      </c>
      <c r="O39" s="187"/>
    </row>
    <row r="40" spans="1:15" ht="12.75" customHeight="1">
      <c r="A40" s="195"/>
      <c r="B40" s="207"/>
      <c r="C40" s="208" t="s">
        <v>121</v>
      </c>
      <c r="D40" s="208"/>
      <c r="E40" s="209">
        <v>38.5</v>
      </c>
      <c r="F40" s="210"/>
      <c r="G40" s="211"/>
      <c r="M40" s="198" t="s">
        <v>121</v>
      </c>
      <c r="O40" s="187"/>
    </row>
    <row r="41" spans="1:104" ht="12.75">
      <c r="A41" s="188">
        <v>14</v>
      </c>
      <c r="B41" s="189" t="s">
        <v>122</v>
      </c>
      <c r="C41" s="190" t="s">
        <v>123</v>
      </c>
      <c r="D41" s="191" t="s">
        <v>124</v>
      </c>
      <c r="E41" s="192">
        <v>62.61</v>
      </c>
      <c r="F41" s="192">
        <v>0</v>
      </c>
      <c r="G41" s="193">
        <f>E41*F41</f>
        <v>0</v>
      </c>
      <c r="O41" s="187">
        <v>2</v>
      </c>
      <c r="AA41" s="159">
        <v>1</v>
      </c>
      <c r="AB41" s="159">
        <v>1</v>
      </c>
      <c r="AC41" s="159">
        <v>1</v>
      </c>
      <c r="AZ41" s="159">
        <v>1</v>
      </c>
      <c r="BA41" s="159">
        <f>IF(AZ41=1,G41,0)</f>
        <v>0</v>
      </c>
      <c r="BB41" s="159">
        <f>IF(AZ41=2,G41,0)</f>
        <v>0</v>
      </c>
      <c r="BC41" s="159">
        <f>IF(AZ41=3,G41,0)</f>
        <v>0</v>
      </c>
      <c r="BD41" s="159">
        <f>IF(AZ41=4,G41,0)</f>
        <v>0</v>
      </c>
      <c r="BE41" s="159">
        <f>IF(AZ41=5,G41,0)</f>
        <v>0</v>
      </c>
      <c r="CA41" s="194">
        <v>1</v>
      </c>
      <c r="CB41" s="194">
        <v>1</v>
      </c>
      <c r="CZ41" s="159">
        <v>0</v>
      </c>
    </row>
    <row r="42" spans="1:15" ht="12.75" customHeight="1">
      <c r="A42" s="195"/>
      <c r="B42" s="207"/>
      <c r="C42" s="208" t="s">
        <v>113</v>
      </c>
      <c r="D42" s="208"/>
      <c r="E42" s="209">
        <v>0</v>
      </c>
      <c r="F42" s="210"/>
      <c r="G42" s="211"/>
      <c r="M42" s="198" t="s">
        <v>113</v>
      </c>
      <c r="O42" s="187"/>
    </row>
    <row r="43" spans="1:15" ht="12.75" customHeight="1">
      <c r="A43" s="195"/>
      <c r="B43" s="207"/>
      <c r="C43" s="208" t="s">
        <v>125</v>
      </c>
      <c r="D43" s="208"/>
      <c r="E43" s="209">
        <v>62.61</v>
      </c>
      <c r="F43" s="210"/>
      <c r="G43" s="211"/>
      <c r="M43" s="198" t="s">
        <v>125</v>
      </c>
      <c r="O43" s="187"/>
    </row>
    <row r="44" spans="1:104" ht="12.75">
      <c r="A44" s="188">
        <v>15</v>
      </c>
      <c r="B44" s="189" t="s">
        <v>126</v>
      </c>
      <c r="C44" s="190" t="s">
        <v>127</v>
      </c>
      <c r="D44" s="191" t="s">
        <v>124</v>
      </c>
      <c r="E44" s="192">
        <v>12.522</v>
      </c>
      <c r="F44" s="192">
        <v>0</v>
      </c>
      <c r="G44" s="193">
        <f>E44*F44</f>
        <v>0</v>
      </c>
      <c r="O44" s="187">
        <v>2</v>
      </c>
      <c r="AA44" s="159">
        <v>1</v>
      </c>
      <c r="AB44" s="159">
        <v>1</v>
      </c>
      <c r="AC44" s="159">
        <v>1</v>
      </c>
      <c r="AZ44" s="159">
        <v>1</v>
      </c>
      <c r="BA44" s="159">
        <f>IF(AZ44=1,G44,0)</f>
        <v>0</v>
      </c>
      <c r="BB44" s="159">
        <f>IF(AZ44=2,G44,0)</f>
        <v>0</v>
      </c>
      <c r="BC44" s="159">
        <f>IF(AZ44=3,G44,0)</f>
        <v>0</v>
      </c>
      <c r="BD44" s="159">
        <f>IF(AZ44=4,G44,0)</f>
        <v>0</v>
      </c>
      <c r="BE44" s="159">
        <f>IF(AZ44=5,G44,0)</f>
        <v>0</v>
      </c>
      <c r="CA44" s="194">
        <v>1</v>
      </c>
      <c r="CB44" s="194">
        <v>1</v>
      </c>
      <c r="CZ44" s="159">
        <v>0</v>
      </c>
    </row>
    <row r="45" spans="1:15" ht="12.75" customHeight="1">
      <c r="A45" s="195"/>
      <c r="B45" s="196"/>
      <c r="C45" s="197" t="s">
        <v>112</v>
      </c>
      <c r="D45" s="197"/>
      <c r="E45" s="197"/>
      <c r="F45" s="197"/>
      <c r="G45" s="197"/>
      <c r="L45" s="198" t="s">
        <v>112</v>
      </c>
      <c r="O45" s="187">
        <v>3</v>
      </c>
    </row>
    <row r="46" spans="1:15" ht="12.75" customHeight="1">
      <c r="A46" s="195"/>
      <c r="B46" s="207"/>
      <c r="C46" s="208" t="s">
        <v>128</v>
      </c>
      <c r="D46" s="208"/>
      <c r="E46" s="209">
        <v>12.522</v>
      </c>
      <c r="F46" s="210"/>
      <c r="G46" s="211"/>
      <c r="M46" s="198" t="s">
        <v>128</v>
      </c>
      <c r="O46" s="187"/>
    </row>
    <row r="47" spans="1:104" ht="12.75">
      <c r="A47" s="188">
        <v>16</v>
      </c>
      <c r="B47" s="189" t="s">
        <v>129</v>
      </c>
      <c r="C47" s="190" t="s">
        <v>130</v>
      </c>
      <c r="D47" s="191" t="s">
        <v>124</v>
      </c>
      <c r="E47" s="192">
        <v>2.16</v>
      </c>
      <c r="F47" s="192">
        <v>0</v>
      </c>
      <c r="G47" s="193">
        <f>E47*F47</f>
        <v>0</v>
      </c>
      <c r="O47" s="187">
        <v>2</v>
      </c>
      <c r="AA47" s="159">
        <v>1</v>
      </c>
      <c r="AB47" s="159">
        <v>1</v>
      </c>
      <c r="AC47" s="159">
        <v>1</v>
      </c>
      <c r="AZ47" s="159">
        <v>1</v>
      </c>
      <c r="BA47" s="159">
        <f>IF(AZ47=1,G47,0)</f>
        <v>0</v>
      </c>
      <c r="BB47" s="159">
        <f>IF(AZ47=2,G47,0)</f>
        <v>0</v>
      </c>
      <c r="BC47" s="159">
        <f>IF(AZ47=3,G47,0)</f>
        <v>0</v>
      </c>
      <c r="BD47" s="159">
        <f>IF(AZ47=4,G47,0)</f>
        <v>0</v>
      </c>
      <c r="BE47" s="159">
        <f>IF(AZ47=5,G47,0)</f>
        <v>0</v>
      </c>
      <c r="CA47" s="194">
        <v>1</v>
      </c>
      <c r="CB47" s="194">
        <v>1</v>
      </c>
      <c r="CZ47" s="159">
        <v>0</v>
      </c>
    </row>
    <row r="48" spans="1:15" ht="12.75" customHeight="1">
      <c r="A48" s="195"/>
      <c r="B48" s="207"/>
      <c r="C48" s="208" t="s">
        <v>131</v>
      </c>
      <c r="D48" s="208"/>
      <c r="E48" s="209">
        <v>2.16</v>
      </c>
      <c r="F48" s="210"/>
      <c r="G48" s="211"/>
      <c r="M48" s="198" t="s">
        <v>131</v>
      </c>
      <c r="O48" s="187"/>
    </row>
    <row r="49" spans="1:104" ht="12.75">
      <c r="A49" s="188">
        <v>17</v>
      </c>
      <c r="B49" s="189" t="s">
        <v>132</v>
      </c>
      <c r="C49" s="190" t="s">
        <v>133</v>
      </c>
      <c r="D49" s="191" t="s">
        <v>124</v>
      </c>
      <c r="E49" s="192">
        <v>61.53</v>
      </c>
      <c r="F49" s="192">
        <v>0</v>
      </c>
      <c r="G49" s="193">
        <f>E49*F49</f>
        <v>0</v>
      </c>
      <c r="O49" s="187">
        <v>2</v>
      </c>
      <c r="AA49" s="159">
        <v>1</v>
      </c>
      <c r="AB49" s="159">
        <v>1</v>
      </c>
      <c r="AC49" s="159">
        <v>1</v>
      </c>
      <c r="AZ49" s="159">
        <v>1</v>
      </c>
      <c r="BA49" s="159">
        <f>IF(AZ49=1,G49,0)</f>
        <v>0</v>
      </c>
      <c r="BB49" s="159">
        <f>IF(AZ49=2,G49,0)</f>
        <v>0</v>
      </c>
      <c r="BC49" s="159">
        <f>IF(AZ49=3,G49,0)</f>
        <v>0</v>
      </c>
      <c r="BD49" s="159">
        <f>IF(AZ49=4,G49,0)</f>
        <v>0</v>
      </c>
      <c r="BE49" s="159">
        <f>IF(AZ49=5,G49,0)</f>
        <v>0</v>
      </c>
      <c r="CA49" s="194">
        <v>1</v>
      </c>
      <c r="CB49" s="194">
        <v>1</v>
      </c>
      <c r="CZ49" s="159">
        <v>0</v>
      </c>
    </row>
    <row r="50" spans="1:15" ht="12.75" customHeight="1">
      <c r="A50" s="195"/>
      <c r="B50" s="207"/>
      <c r="C50" s="208" t="s">
        <v>134</v>
      </c>
      <c r="D50" s="208"/>
      <c r="E50" s="209">
        <v>62.61</v>
      </c>
      <c r="F50" s="210"/>
      <c r="G50" s="211"/>
      <c r="M50" s="198" t="s">
        <v>134</v>
      </c>
      <c r="O50" s="187"/>
    </row>
    <row r="51" spans="1:15" ht="12.75" customHeight="1">
      <c r="A51" s="195"/>
      <c r="B51" s="207"/>
      <c r="C51" s="208" t="s">
        <v>135</v>
      </c>
      <c r="D51" s="208"/>
      <c r="E51" s="209">
        <v>-1.08</v>
      </c>
      <c r="F51" s="210"/>
      <c r="G51" s="211"/>
      <c r="M51" s="198" t="s">
        <v>135</v>
      </c>
      <c r="O51" s="187"/>
    </row>
    <row r="52" spans="1:104" ht="12.75">
      <c r="A52" s="188">
        <v>18</v>
      </c>
      <c r="B52" s="189" t="s">
        <v>136</v>
      </c>
      <c r="C52" s="190" t="s">
        <v>137</v>
      </c>
      <c r="D52" s="191" t="s">
        <v>124</v>
      </c>
      <c r="E52" s="192">
        <v>1.08</v>
      </c>
      <c r="F52" s="192">
        <v>0</v>
      </c>
      <c r="G52" s="193">
        <f>E52*F52</f>
        <v>0</v>
      </c>
      <c r="O52" s="187">
        <v>2</v>
      </c>
      <c r="AA52" s="159">
        <v>1</v>
      </c>
      <c r="AB52" s="159">
        <v>1</v>
      </c>
      <c r="AC52" s="159">
        <v>1</v>
      </c>
      <c r="AZ52" s="159">
        <v>1</v>
      </c>
      <c r="BA52" s="159">
        <f>IF(AZ52=1,G52,0)</f>
        <v>0</v>
      </c>
      <c r="BB52" s="159">
        <f>IF(AZ52=2,G52,0)</f>
        <v>0</v>
      </c>
      <c r="BC52" s="159">
        <f>IF(AZ52=3,G52,0)</f>
        <v>0</v>
      </c>
      <c r="BD52" s="159">
        <f>IF(AZ52=4,G52,0)</f>
        <v>0</v>
      </c>
      <c r="BE52" s="159">
        <f>IF(AZ52=5,G52,0)</f>
        <v>0</v>
      </c>
      <c r="CA52" s="194">
        <v>1</v>
      </c>
      <c r="CB52" s="194">
        <v>1</v>
      </c>
      <c r="CZ52" s="159">
        <v>0</v>
      </c>
    </row>
    <row r="53" spans="1:15" ht="12.75" customHeight="1">
      <c r="A53" s="195"/>
      <c r="B53" s="207"/>
      <c r="C53" s="208" t="s">
        <v>138</v>
      </c>
      <c r="D53" s="208"/>
      <c r="E53" s="209">
        <v>1.08</v>
      </c>
      <c r="F53" s="210"/>
      <c r="G53" s="211"/>
      <c r="M53" s="198" t="s">
        <v>138</v>
      </c>
      <c r="O53" s="187"/>
    </row>
    <row r="54" spans="1:104" ht="12.75">
      <c r="A54" s="188">
        <v>19</v>
      </c>
      <c r="B54" s="189" t="s">
        <v>139</v>
      </c>
      <c r="C54" s="190" t="s">
        <v>140</v>
      </c>
      <c r="D54" s="191" t="s">
        <v>124</v>
      </c>
      <c r="E54" s="192">
        <v>61.53</v>
      </c>
      <c r="F54" s="192">
        <v>0</v>
      </c>
      <c r="G54" s="193">
        <f>E54*F54</f>
        <v>0</v>
      </c>
      <c r="O54" s="187">
        <v>2</v>
      </c>
      <c r="AA54" s="159">
        <v>1</v>
      </c>
      <c r="AB54" s="159">
        <v>1</v>
      </c>
      <c r="AC54" s="159">
        <v>1</v>
      </c>
      <c r="AZ54" s="159">
        <v>1</v>
      </c>
      <c r="BA54" s="159">
        <f>IF(AZ54=1,G54,0)</f>
        <v>0</v>
      </c>
      <c r="BB54" s="159">
        <f>IF(AZ54=2,G54,0)</f>
        <v>0</v>
      </c>
      <c r="BC54" s="159">
        <f>IF(AZ54=3,G54,0)</f>
        <v>0</v>
      </c>
      <c r="BD54" s="159">
        <f>IF(AZ54=4,G54,0)</f>
        <v>0</v>
      </c>
      <c r="BE54" s="159">
        <f>IF(AZ54=5,G54,0)</f>
        <v>0</v>
      </c>
      <c r="CA54" s="194">
        <v>1</v>
      </c>
      <c r="CB54" s="194">
        <v>1</v>
      </c>
      <c r="CZ54" s="159">
        <v>0</v>
      </c>
    </row>
    <row r="55" spans="1:15" ht="12.75" customHeight="1">
      <c r="A55" s="195"/>
      <c r="B55" s="196"/>
      <c r="C55" s="197" t="s">
        <v>112</v>
      </c>
      <c r="D55" s="197"/>
      <c r="E55" s="197"/>
      <c r="F55" s="197"/>
      <c r="G55" s="197"/>
      <c r="L55" s="198" t="s">
        <v>112</v>
      </c>
      <c r="O55" s="187">
        <v>3</v>
      </c>
    </row>
    <row r="56" spans="1:104" ht="12.75">
      <c r="A56" s="188">
        <v>20</v>
      </c>
      <c r="B56" s="189" t="s">
        <v>141</v>
      </c>
      <c r="C56" s="190" t="s">
        <v>142</v>
      </c>
      <c r="D56" s="191" t="s">
        <v>111</v>
      </c>
      <c r="E56" s="192">
        <v>7</v>
      </c>
      <c r="F56" s="192">
        <v>0</v>
      </c>
      <c r="G56" s="193">
        <f>E56*F56</f>
        <v>0</v>
      </c>
      <c r="O56" s="187">
        <v>2</v>
      </c>
      <c r="AA56" s="159">
        <v>1</v>
      </c>
      <c r="AB56" s="159">
        <v>1</v>
      </c>
      <c r="AC56" s="159">
        <v>1</v>
      </c>
      <c r="AZ56" s="159">
        <v>1</v>
      </c>
      <c r="BA56" s="159">
        <f>IF(AZ56=1,G56,0)</f>
        <v>0</v>
      </c>
      <c r="BB56" s="159">
        <f>IF(AZ56=2,G56,0)</f>
        <v>0</v>
      </c>
      <c r="BC56" s="159">
        <f>IF(AZ56=3,G56,0)</f>
        <v>0</v>
      </c>
      <c r="BD56" s="159">
        <f>IF(AZ56=4,G56,0)</f>
        <v>0</v>
      </c>
      <c r="BE56" s="159">
        <f>IF(AZ56=5,G56,0)</f>
        <v>0</v>
      </c>
      <c r="CA56" s="194">
        <v>1</v>
      </c>
      <c r="CB56" s="194">
        <v>1</v>
      </c>
      <c r="CZ56" s="159">
        <v>0</v>
      </c>
    </row>
    <row r="57" spans="1:15" ht="12.75" customHeight="1">
      <c r="A57" s="195"/>
      <c r="B57" s="196"/>
      <c r="C57" s="197" t="s">
        <v>112</v>
      </c>
      <c r="D57" s="197"/>
      <c r="E57" s="197"/>
      <c r="F57" s="197"/>
      <c r="G57" s="197"/>
      <c r="L57" s="198" t="s">
        <v>112</v>
      </c>
      <c r="O57" s="187">
        <v>3</v>
      </c>
    </row>
    <row r="58" spans="1:15" ht="12.75" customHeight="1">
      <c r="A58" s="195"/>
      <c r="B58" s="207"/>
      <c r="C58" s="208" t="s">
        <v>113</v>
      </c>
      <c r="D58" s="208"/>
      <c r="E58" s="209">
        <v>0</v>
      </c>
      <c r="F58" s="210"/>
      <c r="G58" s="211"/>
      <c r="M58" s="198" t="s">
        <v>113</v>
      </c>
      <c r="O58" s="187"/>
    </row>
    <row r="59" spans="1:15" ht="12.75" customHeight="1">
      <c r="A59" s="195"/>
      <c r="B59" s="207"/>
      <c r="C59" s="208" t="s">
        <v>143</v>
      </c>
      <c r="D59" s="208"/>
      <c r="E59" s="209">
        <v>7</v>
      </c>
      <c r="F59" s="210"/>
      <c r="G59" s="211"/>
      <c r="M59" s="198" t="s">
        <v>143</v>
      </c>
      <c r="O59" s="187"/>
    </row>
    <row r="60" spans="1:104" ht="12.75">
      <c r="A60" s="188">
        <v>21</v>
      </c>
      <c r="B60" s="189" t="s">
        <v>144</v>
      </c>
      <c r="C60" s="190" t="s">
        <v>145</v>
      </c>
      <c r="D60" s="191" t="s">
        <v>111</v>
      </c>
      <c r="E60" s="192">
        <v>7</v>
      </c>
      <c r="F60" s="192">
        <v>0</v>
      </c>
      <c r="G60" s="193">
        <f>E60*F60</f>
        <v>0</v>
      </c>
      <c r="O60" s="187">
        <v>2</v>
      </c>
      <c r="AA60" s="159">
        <v>1</v>
      </c>
      <c r="AB60" s="159">
        <v>1</v>
      </c>
      <c r="AC60" s="159">
        <v>1</v>
      </c>
      <c r="AZ60" s="159">
        <v>1</v>
      </c>
      <c r="BA60" s="159">
        <f>IF(AZ60=1,G60,0)</f>
        <v>0</v>
      </c>
      <c r="BB60" s="159">
        <f>IF(AZ60=2,G60,0)</f>
        <v>0</v>
      </c>
      <c r="BC60" s="159">
        <f>IF(AZ60=3,G60,0)</f>
        <v>0</v>
      </c>
      <c r="BD60" s="159">
        <f>IF(AZ60=4,G60,0)</f>
        <v>0</v>
      </c>
      <c r="BE60" s="159">
        <f>IF(AZ60=5,G60,0)</f>
        <v>0</v>
      </c>
      <c r="CA60" s="194">
        <v>1</v>
      </c>
      <c r="CB60" s="194">
        <v>1</v>
      </c>
      <c r="CZ60" s="159">
        <v>0</v>
      </c>
    </row>
    <row r="61" spans="1:15" ht="12.75" customHeight="1">
      <c r="A61" s="195"/>
      <c r="B61" s="196"/>
      <c r="C61" s="197" t="s">
        <v>112</v>
      </c>
      <c r="D61" s="197"/>
      <c r="E61" s="197"/>
      <c r="F61" s="197"/>
      <c r="G61" s="197"/>
      <c r="L61" s="198" t="s">
        <v>112</v>
      </c>
      <c r="O61" s="187">
        <v>3</v>
      </c>
    </row>
    <row r="62" spans="1:104" ht="12.75">
      <c r="A62" s="188">
        <v>22</v>
      </c>
      <c r="B62" s="189" t="s">
        <v>146</v>
      </c>
      <c r="C62" s="190" t="s">
        <v>147</v>
      </c>
      <c r="D62" s="191" t="s">
        <v>111</v>
      </c>
      <c r="E62" s="192">
        <v>247.05</v>
      </c>
      <c r="F62" s="192">
        <v>0</v>
      </c>
      <c r="G62" s="193">
        <f>E62*F62</f>
        <v>0</v>
      </c>
      <c r="O62" s="187">
        <v>2</v>
      </c>
      <c r="AA62" s="159">
        <v>1</v>
      </c>
      <c r="AB62" s="159">
        <v>1</v>
      </c>
      <c r="AC62" s="159">
        <v>1</v>
      </c>
      <c r="AZ62" s="159">
        <v>1</v>
      </c>
      <c r="BA62" s="159">
        <f>IF(AZ62=1,G62,0)</f>
        <v>0</v>
      </c>
      <c r="BB62" s="159">
        <f>IF(AZ62=2,G62,0)</f>
        <v>0</v>
      </c>
      <c r="BC62" s="159">
        <f>IF(AZ62=3,G62,0)</f>
        <v>0</v>
      </c>
      <c r="BD62" s="159">
        <f>IF(AZ62=4,G62,0)</f>
        <v>0</v>
      </c>
      <c r="BE62" s="159">
        <f>IF(AZ62=5,G62,0)</f>
        <v>0</v>
      </c>
      <c r="CA62" s="194">
        <v>1</v>
      </c>
      <c r="CB62" s="194">
        <v>1</v>
      </c>
      <c r="CZ62" s="159">
        <v>0</v>
      </c>
    </row>
    <row r="63" spans="1:15" ht="12.75" customHeight="1">
      <c r="A63" s="195"/>
      <c r="B63" s="196"/>
      <c r="C63" s="197" t="s">
        <v>112</v>
      </c>
      <c r="D63" s="197"/>
      <c r="E63" s="197"/>
      <c r="F63" s="197"/>
      <c r="G63" s="197"/>
      <c r="L63" s="198" t="s">
        <v>112</v>
      </c>
      <c r="O63" s="187">
        <v>3</v>
      </c>
    </row>
    <row r="64" spans="1:15" ht="12.75" customHeight="1">
      <c r="A64" s="195"/>
      <c r="B64" s="207"/>
      <c r="C64" s="208" t="s">
        <v>113</v>
      </c>
      <c r="D64" s="208"/>
      <c r="E64" s="209">
        <v>0</v>
      </c>
      <c r="F64" s="210"/>
      <c r="G64" s="211"/>
      <c r="M64" s="198" t="s">
        <v>113</v>
      </c>
      <c r="O64" s="187"/>
    </row>
    <row r="65" spans="1:15" ht="22.5" customHeight="1">
      <c r="A65" s="195"/>
      <c r="B65" s="207"/>
      <c r="C65" s="208" t="s">
        <v>148</v>
      </c>
      <c r="D65" s="208"/>
      <c r="E65" s="209">
        <v>218.3</v>
      </c>
      <c r="F65" s="210"/>
      <c r="G65" s="211"/>
      <c r="M65" s="198" t="s">
        <v>148</v>
      </c>
      <c r="O65" s="187"/>
    </row>
    <row r="66" spans="1:15" ht="12.75" customHeight="1">
      <c r="A66" s="195"/>
      <c r="B66" s="207"/>
      <c r="C66" s="208" t="s">
        <v>149</v>
      </c>
      <c r="D66" s="208"/>
      <c r="E66" s="209">
        <v>10</v>
      </c>
      <c r="F66" s="210"/>
      <c r="G66" s="211"/>
      <c r="M66" s="198" t="s">
        <v>149</v>
      </c>
      <c r="O66" s="187"/>
    </row>
    <row r="67" spans="1:15" ht="12.75" customHeight="1">
      <c r="A67" s="195"/>
      <c r="B67" s="207"/>
      <c r="C67" s="208" t="s">
        <v>150</v>
      </c>
      <c r="D67" s="208"/>
      <c r="E67" s="209">
        <v>18.75</v>
      </c>
      <c r="F67" s="210"/>
      <c r="G67" s="211"/>
      <c r="M67" s="198" t="s">
        <v>150</v>
      </c>
      <c r="O67" s="187"/>
    </row>
    <row r="68" spans="1:104" ht="12.75">
      <c r="A68" s="188">
        <v>23</v>
      </c>
      <c r="B68" s="189" t="s">
        <v>151</v>
      </c>
      <c r="C68" s="190" t="s">
        <v>152</v>
      </c>
      <c r="D68" s="191" t="s">
        <v>111</v>
      </c>
      <c r="E68" s="192">
        <v>7</v>
      </c>
      <c r="F68" s="192">
        <v>0</v>
      </c>
      <c r="G68" s="193">
        <f>E68*F68</f>
        <v>0</v>
      </c>
      <c r="O68" s="187">
        <v>2</v>
      </c>
      <c r="AA68" s="159">
        <v>1</v>
      </c>
      <c r="AB68" s="159">
        <v>1</v>
      </c>
      <c r="AC68" s="159">
        <v>1</v>
      </c>
      <c r="AZ68" s="159">
        <v>1</v>
      </c>
      <c r="BA68" s="159">
        <f>IF(AZ68=1,G68,0)</f>
        <v>0</v>
      </c>
      <c r="BB68" s="159">
        <f>IF(AZ68=2,G68,0)</f>
        <v>0</v>
      </c>
      <c r="BC68" s="159">
        <f>IF(AZ68=3,G68,0)</f>
        <v>0</v>
      </c>
      <c r="BD68" s="159">
        <f>IF(AZ68=4,G68,0)</f>
        <v>0</v>
      </c>
      <c r="BE68" s="159">
        <f>IF(AZ68=5,G68,0)</f>
        <v>0</v>
      </c>
      <c r="CA68" s="194">
        <v>1</v>
      </c>
      <c r="CB68" s="194">
        <v>1</v>
      </c>
      <c r="CZ68" s="159">
        <v>0</v>
      </c>
    </row>
    <row r="69" spans="1:15" ht="12.75" customHeight="1">
      <c r="A69" s="195"/>
      <c r="B69" s="196"/>
      <c r="C69" s="197" t="s">
        <v>112</v>
      </c>
      <c r="D69" s="197"/>
      <c r="E69" s="197"/>
      <c r="F69" s="197"/>
      <c r="G69" s="197"/>
      <c r="L69" s="198" t="s">
        <v>112</v>
      </c>
      <c r="O69" s="187">
        <v>3</v>
      </c>
    </row>
    <row r="70" spans="1:15" ht="12.75" customHeight="1">
      <c r="A70" s="195"/>
      <c r="B70" s="207"/>
      <c r="C70" s="208" t="s">
        <v>113</v>
      </c>
      <c r="D70" s="208"/>
      <c r="E70" s="209">
        <v>0</v>
      </c>
      <c r="F70" s="210"/>
      <c r="G70" s="211"/>
      <c r="M70" s="198" t="s">
        <v>113</v>
      </c>
      <c r="O70" s="187"/>
    </row>
    <row r="71" spans="1:15" ht="12.75" customHeight="1">
      <c r="A71" s="195"/>
      <c r="B71" s="207"/>
      <c r="C71" s="208" t="s">
        <v>143</v>
      </c>
      <c r="D71" s="208"/>
      <c r="E71" s="209">
        <v>7</v>
      </c>
      <c r="F71" s="210"/>
      <c r="G71" s="211"/>
      <c r="M71" s="198" t="s">
        <v>143</v>
      </c>
      <c r="O71" s="187"/>
    </row>
    <row r="72" spans="1:15" ht="12.75" customHeight="1">
      <c r="A72" s="195"/>
      <c r="B72" s="207"/>
      <c r="C72" s="208" t="s">
        <v>153</v>
      </c>
      <c r="D72" s="208"/>
      <c r="E72" s="209">
        <v>0</v>
      </c>
      <c r="F72" s="210"/>
      <c r="G72" s="211"/>
      <c r="M72" s="198" t="s">
        <v>153</v>
      </c>
      <c r="O72" s="187"/>
    </row>
    <row r="73" spans="1:104" ht="12.75">
      <c r="A73" s="188">
        <v>24</v>
      </c>
      <c r="B73" s="189" t="s">
        <v>154</v>
      </c>
      <c r="C73" s="190" t="s">
        <v>155</v>
      </c>
      <c r="D73" s="191" t="s">
        <v>111</v>
      </c>
      <c r="E73" s="192">
        <v>7</v>
      </c>
      <c r="F73" s="192">
        <v>0</v>
      </c>
      <c r="G73" s="193">
        <f>E73*F73</f>
        <v>0</v>
      </c>
      <c r="O73" s="187">
        <v>2</v>
      </c>
      <c r="AA73" s="159">
        <v>1</v>
      </c>
      <c r="AB73" s="159">
        <v>1</v>
      </c>
      <c r="AC73" s="159">
        <v>1</v>
      </c>
      <c r="AZ73" s="159">
        <v>1</v>
      </c>
      <c r="BA73" s="159">
        <f>IF(AZ73=1,G73,0)</f>
        <v>0</v>
      </c>
      <c r="BB73" s="159">
        <f>IF(AZ73=2,G73,0)</f>
        <v>0</v>
      </c>
      <c r="BC73" s="159">
        <f>IF(AZ73=3,G73,0)</f>
        <v>0</v>
      </c>
      <c r="BD73" s="159">
        <f>IF(AZ73=4,G73,0)</f>
        <v>0</v>
      </c>
      <c r="BE73" s="159">
        <f>IF(AZ73=5,G73,0)</f>
        <v>0</v>
      </c>
      <c r="CA73" s="194">
        <v>1</v>
      </c>
      <c r="CB73" s="194">
        <v>1</v>
      </c>
      <c r="CZ73" s="159">
        <v>0</v>
      </c>
    </row>
    <row r="74" spans="1:15" ht="12.75" customHeight="1">
      <c r="A74" s="195"/>
      <c r="B74" s="196"/>
      <c r="C74" s="197" t="s">
        <v>112</v>
      </c>
      <c r="D74" s="197"/>
      <c r="E74" s="197"/>
      <c r="F74" s="197"/>
      <c r="G74" s="197"/>
      <c r="L74" s="198" t="s">
        <v>112</v>
      </c>
      <c r="O74" s="187">
        <v>3</v>
      </c>
    </row>
    <row r="75" spans="1:15" ht="12.75" customHeight="1">
      <c r="A75" s="195"/>
      <c r="B75" s="207"/>
      <c r="C75" s="208" t="s">
        <v>113</v>
      </c>
      <c r="D75" s="208"/>
      <c r="E75" s="209">
        <v>0</v>
      </c>
      <c r="F75" s="210"/>
      <c r="G75" s="211"/>
      <c r="M75" s="198" t="s">
        <v>113</v>
      </c>
      <c r="O75" s="187"/>
    </row>
    <row r="76" spans="1:15" ht="12.75" customHeight="1">
      <c r="A76" s="195"/>
      <c r="B76" s="207"/>
      <c r="C76" s="208" t="s">
        <v>143</v>
      </c>
      <c r="D76" s="208"/>
      <c r="E76" s="209">
        <v>7</v>
      </c>
      <c r="F76" s="210"/>
      <c r="G76" s="211"/>
      <c r="M76" s="198" t="s">
        <v>143</v>
      </c>
      <c r="O76" s="187"/>
    </row>
    <row r="77" spans="1:104" ht="12.75">
      <c r="A77" s="188">
        <v>25</v>
      </c>
      <c r="B77" s="189" t="s">
        <v>156</v>
      </c>
      <c r="C77" s="190" t="s">
        <v>157</v>
      </c>
      <c r="D77" s="191" t="s">
        <v>111</v>
      </c>
      <c r="E77" s="192">
        <v>7</v>
      </c>
      <c r="F77" s="192">
        <v>0</v>
      </c>
      <c r="G77" s="193">
        <f>E77*F77</f>
        <v>0</v>
      </c>
      <c r="O77" s="187">
        <v>2</v>
      </c>
      <c r="AA77" s="159">
        <v>1</v>
      </c>
      <c r="AB77" s="159">
        <v>1</v>
      </c>
      <c r="AC77" s="159">
        <v>1</v>
      </c>
      <c r="AZ77" s="159">
        <v>1</v>
      </c>
      <c r="BA77" s="159">
        <f>IF(AZ77=1,G77,0)</f>
        <v>0</v>
      </c>
      <c r="BB77" s="159">
        <f>IF(AZ77=2,G77,0)</f>
        <v>0</v>
      </c>
      <c r="BC77" s="159">
        <f>IF(AZ77=3,G77,0)</f>
        <v>0</v>
      </c>
      <c r="BD77" s="159">
        <f>IF(AZ77=4,G77,0)</f>
        <v>0</v>
      </c>
      <c r="BE77" s="159">
        <f>IF(AZ77=5,G77,0)</f>
        <v>0</v>
      </c>
      <c r="CA77" s="194">
        <v>1</v>
      </c>
      <c r="CB77" s="194">
        <v>1</v>
      </c>
      <c r="CZ77" s="159">
        <v>0</v>
      </c>
    </row>
    <row r="78" spans="1:15" ht="12.75" customHeight="1">
      <c r="A78" s="195"/>
      <c r="B78" s="196"/>
      <c r="C78" s="197" t="s">
        <v>112</v>
      </c>
      <c r="D78" s="197"/>
      <c r="E78" s="197"/>
      <c r="F78" s="197"/>
      <c r="G78" s="197"/>
      <c r="L78" s="198" t="s">
        <v>112</v>
      </c>
      <c r="O78" s="187">
        <v>3</v>
      </c>
    </row>
    <row r="79" spans="1:104" ht="12.75">
      <c r="A79" s="188">
        <v>26</v>
      </c>
      <c r="B79" s="189" t="s">
        <v>158</v>
      </c>
      <c r="C79" s="190" t="s">
        <v>159</v>
      </c>
      <c r="D79" s="191" t="s">
        <v>124</v>
      </c>
      <c r="E79" s="192">
        <v>61.53</v>
      </c>
      <c r="F79" s="192">
        <v>0</v>
      </c>
      <c r="G79" s="193">
        <f>E79*F79</f>
        <v>0</v>
      </c>
      <c r="O79" s="187">
        <v>2</v>
      </c>
      <c r="AA79" s="159">
        <v>1</v>
      </c>
      <c r="AB79" s="159">
        <v>1</v>
      </c>
      <c r="AC79" s="159">
        <v>1</v>
      </c>
      <c r="AZ79" s="159">
        <v>1</v>
      </c>
      <c r="BA79" s="159">
        <f>IF(AZ79=1,G79,0)</f>
        <v>0</v>
      </c>
      <c r="BB79" s="159">
        <f>IF(AZ79=2,G79,0)</f>
        <v>0</v>
      </c>
      <c r="BC79" s="159">
        <f>IF(AZ79=3,G79,0)</f>
        <v>0</v>
      </c>
      <c r="BD79" s="159">
        <f>IF(AZ79=4,G79,0)</f>
        <v>0</v>
      </c>
      <c r="BE79" s="159">
        <f>IF(AZ79=5,G79,0)</f>
        <v>0</v>
      </c>
      <c r="CA79" s="194">
        <v>1</v>
      </c>
      <c r="CB79" s="194">
        <v>1</v>
      </c>
      <c r="CZ79" s="159">
        <v>0</v>
      </c>
    </row>
    <row r="80" spans="1:15" ht="12.75" customHeight="1">
      <c r="A80" s="195"/>
      <c r="B80" s="196"/>
      <c r="C80" s="197" t="s">
        <v>112</v>
      </c>
      <c r="D80" s="197"/>
      <c r="E80" s="197"/>
      <c r="F80" s="197"/>
      <c r="G80" s="197"/>
      <c r="L80" s="198" t="s">
        <v>112</v>
      </c>
      <c r="O80" s="187">
        <v>3</v>
      </c>
    </row>
    <row r="81" spans="1:104" ht="22.5">
      <c r="A81" s="188">
        <v>27</v>
      </c>
      <c r="B81" s="189" t="s">
        <v>160</v>
      </c>
      <c r="C81" s="190" t="s">
        <v>161</v>
      </c>
      <c r="D81" s="191" t="s">
        <v>111</v>
      </c>
      <c r="E81" s="192">
        <v>218.3</v>
      </c>
      <c r="F81" s="192">
        <v>0</v>
      </c>
      <c r="G81" s="193">
        <f>E81*F81</f>
        <v>0</v>
      </c>
      <c r="O81" s="187">
        <v>2</v>
      </c>
      <c r="AA81" s="159">
        <v>12</v>
      </c>
      <c r="AB81" s="159">
        <v>0</v>
      </c>
      <c r="AC81" s="159">
        <v>17</v>
      </c>
      <c r="AZ81" s="159">
        <v>1</v>
      </c>
      <c r="BA81" s="159">
        <f>IF(AZ81=1,G81,0)</f>
        <v>0</v>
      </c>
      <c r="BB81" s="159">
        <f>IF(AZ81=2,G81,0)</f>
        <v>0</v>
      </c>
      <c r="BC81" s="159">
        <f>IF(AZ81=3,G81,0)</f>
        <v>0</v>
      </c>
      <c r="BD81" s="159">
        <f>IF(AZ81=4,G81,0)</f>
        <v>0</v>
      </c>
      <c r="BE81" s="159">
        <f>IF(AZ81=5,G81,0)</f>
        <v>0</v>
      </c>
      <c r="CA81" s="194">
        <v>12</v>
      </c>
      <c r="CB81" s="194">
        <v>0</v>
      </c>
      <c r="CZ81" s="159">
        <v>0</v>
      </c>
    </row>
    <row r="82" spans="1:15" ht="12.75" customHeight="1">
      <c r="A82" s="195"/>
      <c r="B82" s="207"/>
      <c r="C82" s="208" t="s">
        <v>113</v>
      </c>
      <c r="D82" s="208"/>
      <c r="E82" s="209">
        <v>0</v>
      </c>
      <c r="F82" s="210"/>
      <c r="G82" s="211"/>
      <c r="M82" s="198" t="s">
        <v>113</v>
      </c>
      <c r="O82" s="187"/>
    </row>
    <row r="83" spans="1:15" ht="22.5" customHeight="1">
      <c r="A83" s="195"/>
      <c r="B83" s="207"/>
      <c r="C83" s="208" t="s">
        <v>148</v>
      </c>
      <c r="D83" s="208"/>
      <c r="E83" s="209">
        <v>218.3</v>
      </c>
      <c r="F83" s="210"/>
      <c r="G83" s="211"/>
      <c r="M83" s="198" t="s">
        <v>148</v>
      </c>
      <c r="O83" s="187"/>
    </row>
    <row r="84" spans="1:104" ht="12.75">
      <c r="A84" s="188">
        <v>28</v>
      </c>
      <c r="B84" s="189" t="s">
        <v>162</v>
      </c>
      <c r="C84" s="190" t="s">
        <v>163</v>
      </c>
      <c r="D84" s="191" t="s">
        <v>164</v>
      </c>
      <c r="E84" s="192">
        <v>0.3675</v>
      </c>
      <c r="F84" s="192">
        <v>0</v>
      </c>
      <c r="G84" s="193">
        <f>E84*F84</f>
        <v>0</v>
      </c>
      <c r="O84" s="187">
        <v>2</v>
      </c>
      <c r="AA84" s="159">
        <v>3</v>
      </c>
      <c r="AB84" s="159">
        <v>0</v>
      </c>
      <c r="AC84" s="159">
        <v>572420</v>
      </c>
      <c r="AZ84" s="159">
        <v>1</v>
      </c>
      <c r="BA84" s="159">
        <f>IF(AZ84=1,G84,0)</f>
        <v>0</v>
      </c>
      <c r="BB84" s="159">
        <f>IF(AZ84=2,G84,0)</f>
        <v>0</v>
      </c>
      <c r="BC84" s="159">
        <f>IF(AZ84=3,G84,0)</f>
        <v>0</v>
      </c>
      <c r="BD84" s="159">
        <f>IF(AZ84=4,G84,0)</f>
        <v>0</v>
      </c>
      <c r="BE84" s="159">
        <f>IF(AZ84=5,G84,0)</f>
        <v>0</v>
      </c>
      <c r="CA84" s="194">
        <v>3</v>
      </c>
      <c r="CB84" s="194">
        <v>0</v>
      </c>
      <c r="CZ84" s="159">
        <v>0.001</v>
      </c>
    </row>
    <row r="85" spans="1:15" ht="12.75" customHeight="1">
      <c r="A85" s="195"/>
      <c r="B85" s="207"/>
      <c r="C85" s="208" t="s">
        <v>113</v>
      </c>
      <c r="D85" s="208"/>
      <c r="E85" s="209">
        <v>0</v>
      </c>
      <c r="F85" s="210"/>
      <c r="G85" s="211"/>
      <c r="M85" s="198" t="s">
        <v>113</v>
      </c>
      <c r="O85" s="187"/>
    </row>
    <row r="86" spans="1:15" ht="22.5" customHeight="1">
      <c r="A86" s="195"/>
      <c r="B86" s="207"/>
      <c r="C86" s="208" t="s">
        <v>165</v>
      </c>
      <c r="D86" s="208"/>
      <c r="E86" s="209">
        <v>0.3675</v>
      </c>
      <c r="F86" s="210"/>
      <c r="G86" s="211"/>
      <c r="M86" s="198" t="s">
        <v>165</v>
      </c>
      <c r="O86" s="187"/>
    </row>
    <row r="87" spans="1:104" ht="12.75">
      <c r="A87" s="188">
        <v>29</v>
      </c>
      <c r="B87" s="189" t="s">
        <v>166</v>
      </c>
      <c r="C87" s="190" t="s">
        <v>167</v>
      </c>
      <c r="D87" s="191" t="s">
        <v>124</v>
      </c>
      <c r="E87" s="192">
        <v>0.7</v>
      </c>
      <c r="F87" s="192">
        <v>0</v>
      </c>
      <c r="G87" s="193">
        <f>E87*F87</f>
        <v>0</v>
      </c>
      <c r="O87" s="187">
        <v>2</v>
      </c>
      <c r="AA87" s="159">
        <v>3</v>
      </c>
      <c r="AB87" s="159">
        <v>0</v>
      </c>
      <c r="AC87" s="159">
        <v>10364200</v>
      </c>
      <c r="AZ87" s="159">
        <v>1</v>
      </c>
      <c r="BA87" s="159">
        <f>IF(AZ87=1,G87,0)</f>
        <v>0</v>
      </c>
      <c r="BB87" s="159">
        <f>IF(AZ87=2,G87,0)</f>
        <v>0</v>
      </c>
      <c r="BC87" s="159">
        <f>IF(AZ87=3,G87,0)</f>
        <v>0</v>
      </c>
      <c r="BD87" s="159">
        <f>IF(AZ87=4,G87,0)</f>
        <v>0</v>
      </c>
      <c r="BE87" s="159">
        <f>IF(AZ87=5,G87,0)</f>
        <v>0</v>
      </c>
      <c r="CA87" s="194">
        <v>3</v>
      </c>
      <c r="CB87" s="194">
        <v>0</v>
      </c>
      <c r="CZ87" s="159">
        <v>1.67</v>
      </c>
    </row>
    <row r="88" spans="1:15" ht="12.75" customHeight="1">
      <c r="A88" s="195"/>
      <c r="B88" s="207"/>
      <c r="C88" s="208" t="s">
        <v>113</v>
      </c>
      <c r="D88" s="208"/>
      <c r="E88" s="209">
        <v>0</v>
      </c>
      <c r="F88" s="210"/>
      <c r="G88" s="211"/>
      <c r="M88" s="198" t="s">
        <v>113</v>
      </c>
      <c r="O88" s="187"/>
    </row>
    <row r="89" spans="1:15" ht="12.75" customHeight="1">
      <c r="A89" s="195"/>
      <c r="B89" s="207"/>
      <c r="C89" s="208" t="s">
        <v>168</v>
      </c>
      <c r="D89" s="208"/>
      <c r="E89" s="209">
        <v>0.7</v>
      </c>
      <c r="F89" s="210"/>
      <c r="G89" s="211"/>
      <c r="M89" s="198" t="s">
        <v>168</v>
      </c>
      <c r="O89" s="187"/>
    </row>
    <row r="90" spans="1:57" ht="12.75">
      <c r="A90" s="199"/>
      <c r="B90" s="200" t="s">
        <v>85</v>
      </c>
      <c r="C90" s="201" t="str">
        <f>CONCATENATE(B30," ",C30)</f>
        <v>1 Zemní práce</v>
      </c>
      <c r="D90" s="202"/>
      <c r="E90" s="203"/>
      <c r="F90" s="204"/>
      <c r="G90" s="205">
        <f>SUM(G30:G89)</f>
        <v>0</v>
      </c>
      <c r="O90" s="187">
        <v>4</v>
      </c>
      <c r="BA90" s="206">
        <f>SUM(BA30:BA89)</f>
        <v>0</v>
      </c>
      <c r="BB90" s="206">
        <f>SUM(BB30:BB89)</f>
        <v>0</v>
      </c>
      <c r="BC90" s="206">
        <f>SUM(BC30:BC89)</f>
        <v>0</v>
      </c>
      <c r="BD90" s="206">
        <f>SUM(BD30:BD89)</f>
        <v>0</v>
      </c>
      <c r="BE90" s="206">
        <f>SUM(BE30:BE89)</f>
        <v>0</v>
      </c>
    </row>
    <row r="91" spans="1:15" ht="12.75">
      <c r="A91" s="180" t="s">
        <v>72</v>
      </c>
      <c r="B91" s="181" t="s">
        <v>169</v>
      </c>
      <c r="C91" s="182" t="s">
        <v>170</v>
      </c>
      <c r="D91" s="183"/>
      <c r="E91" s="184"/>
      <c r="F91" s="184"/>
      <c r="G91" s="185"/>
      <c r="H91" s="186"/>
      <c r="I91" s="186"/>
      <c r="O91" s="187">
        <v>1</v>
      </c>
    </row>
    <row r="92" spans="1:104" ht="12.75">
      <c r="A92" s="188">
        <v>30</v>
      </c>
      <c r="B92" s="189" t="s">
        <v>171</v>
      </c>
      <c r="C92" s="190" t="s">
        <v>172</v>
      </c>
      <c r="D92" s="191" t="s">
        <v>173</v>
      </c>
      <c r="E92" s="192">
        <v>2</v>
      </c>
      <c r="F92" s="192">
        <v>0</v>
      </c>
      <c r="G92" s="193">
        <f>E92*F92</f>
        <v>0</v>
      </c>
      <c r="O92" s="187">
        <v>2</v>
      </c>
      <c r="AA92" s="159">
        <v>1</v>
      </c>
      <c r="AB92" s="159">
        <v>1</v>
      </c>
      <c r="AC92" s="159">
        <v>1</v>
      </c>
      <c r="AZ92" s="159">
        <v>1</v>
      </c>
      <c r="BA92" s="159">
        <f>IF(AZ92=1,G92,0)</f>
        <v>0</v>
      </c>
      <c r="BB92" s="159">
        <f>IF(AZ92=2,G92,0)</f>
        <v>0</v>
      </c>
      <c r="BC92" s="159">
        <f>IF(AZ92=3,G92,0)</f>
        <v>0</v>
      </c>
      <c r="BD92" s="159">
        <f>IF(AZ92=4,G92,0)</f>
        <v>0</v>
      </c>
      <c r="BE92" s="159">
        <f>IF(AZ92=5,G92,0)</f>
        <v>0</v>
      </c>
      <c r="CA92" s="194">
        <v>1</v>
      </c>
      <c r="CB92" s="194">
        <v>1</v>
      </c>
      <c r="CZ92" s="159">
        <v>0.12846</v>
      </c>
    </row>
    <row r="93" spans="1:15" ht="12.75" customHeight="1">
      <c r="A93" s="195"/>
      <c r="B93" s="196"/>
      <c r="C93" s="197" t="s">
        <v>112</v>
      </c>
      <c r="D93" s="197"/>
      <c r="E93" s="197"/>
      <c r="F93" s="197"/>
      <c r="G93" s="197"/>
      <c r="L93" s="198" t="s">
        <v>112</v>
      </c>
      <c r="O93" s="187">
        <v>3</v>
      </c>
    </row>
    <row r="94" spans="1:15" ht="12.75" customHeight="1">
      <c r="A94" s="195"/>
      <c r="B94" s="207"/>
      <c r="C94" s="208" t="s">
        <v>174</v>
      </c>
      <c r="D94" s="208"/>
      <c r="E94" s="209">
        <v>2</v>
      </c>
      <c r="F94" s="210"/>
      <c r="G94" s="211"/>
      <c r="M94" s="198" t="s">
        <v>174</v>
      </c>
      <c r="O94" s="187"/>
    </row>
    <row r="95" spans="1:104" ht="12.75">
      <c r="A95" s="188">
        <v>31</v>
      </c>
      <c r="B95" s="189" t="s">
        <v>175</v>
      </c>
      <c r="C95" s="190" t="s">
        <v>176</v>
      </c>
      <c r="D95" s="191" t="s">
        <v>173</v>
      </c>
      <c r="E95" s="192">
        <v>2.02</v>
      </c>
      <c r="F95" s="192">
        <v>0</v>
      </c>
      <c r="G95" s="193">
        <f>E95*F95</f>
        <v>0</v>
      </c>
      <c r="O95" s="187">
        <v>2</v>
      </c>
      <c r="AA95" s="159">
        <v>3</v>
      </c>
      <c r="AB95" s="159">
        <v>0</v>
      </c>
      <c r="AC95" s="159">
        <v>59232500</v>
      </c>
      <c r="AZ95" s="159">
        <v>1</v>
      </c>
      <c r="BA95" s="159">
        <f>IF(AZ95=1,G95,0)</f>
        <v>0</v>
      </c>
      <c r="BB95" s="159">
        <f>IF(AZ95=2,G95,0)</f>
        <v>0</v>
      </c>
      <c r="BC95" s="159">
        <f>IF(AZ95=3,G95,0)</f>
        <v>0</v>
      </c>
      <c r="BD95" s="159">
        <f>IF(AZ95=4,G95,0)</f>
        <v>0</v>
      </c>
      <c r="BE95" s="159">
        <f>IF(AZ95=5,G95,0)</f>
        <v>0</v>
      </c>
      <c r="CA95" s="194">
        <v>3</v>
      </c>
      <c r="CB95" s="194">
        <v>0</v>
      </c>
      <c r="CZ95" s="159">
        <v>0.028</v>
      </c>
    </row>
    <row r="96" spans="1:15" ht="12.75" customHeight="1">
      <c r="A96" s="195"/>
      <c r="B96" s="207"/>
      <c r="C96" s="208" t="s">
        <v>177</v>
      </c>
      <c r="D96" s="208"/>
      <c r="E96" s="209">
        <v>2.02</v>
      </c>
      <c r="F96" s="210"/>
      <c r="G96" s="211"/>
      <c r="M96" s="198" t="s">
        <v>177</v>
      </c>
      <c r="O96" s="187"/>
    </row>
    <row r="97" spans="1:57" ht="12.75">
      <c r="A97" s="199"/>
      <c r="B97" s="200" t="s">
        <v>85</v>
      </c>
      <c r="C97" s="201" t="str">
        <f>CONCATENATE(B91," ",C91)</f>
        <v>2 Základy,zvláštní zakládání</v>
      </c>
      <c r="D97" s="202"/>
      <c r="E97" s="203"/>
      <c r="F97" s="204"/>
      <c r="G97" s="205">
        <f>SUM(G91:G96)</f>
        <v>0</v>
      </c>
      <c r="O97" s="187">
        <v>4</v>
      </c>
      <c r="BA97" s="206">
        <f>SUM(BA91:BA96)</f>
        <v>0</v>
      </c>
      <c r="BB97" s="206">
        <f>SUM(BB91:BB96)</f>
        <v>0</v>
      </c>
      <c r="BC97" s="206">
        <f>SUM(BC91:BC96)</f>
        <v>0</v>
      </c>
      <c r="BD97" s="206">
        <f>SUM(BD91:BD96)</f>
        <v>0</v>
      </c>
      <c r="BE97" s="206">
        <f>SUM(BE91:BE96)</f>
        <v>0</v>
      </c>
    </row>
    <row r="98" spans="1:15" ht="12.75">
      <c r="A98" s="180" t="s">
        <v>72</v>
      </c>
      <c r="B98" s="181" t="s">
        <v>178</v>
      </c>
      <c r="C98" s="182" t="s">
        <v>179</v>
      </c>
      <c r="D98" s="183"/>
      <c r="E98" s="184"/>
      <c r="F98" s="184"/>
      <c r="G98" s="185"/>
      <c r="H98" s="186"/>
      <c r="I98" s="186"/>
      <c r="O98" s="187">
        <v>1</v>
      </c>
    </row>
    <row r="99" spans="1:104" ht="12.75">
      <c r="A99" s="188">
        <v>32</v>
      </c>
      <c r="B99" s="189" t="s">
        <v>180</v>
      </c>
      <c r="C99" s="190" t="s">
        <v>181</v>
      </c>
      <c r="D99" s="191" t="s">
        <v>111</v>
      </c>
      <c r="E99" s="192">
        <v>28.75</v>
      </c>
      <c r="F99" s="192">
        <v>0</v>
      </c>
      <c r="G99" s="193">
        <f>E99*F99</f>
        <v>0</v>
      </c>
      <c r="O99" s="187">
        <v>2</v>
      </c>
      <c r="AA99" s="159">
        <v>1</v>
      </c>
      <c r="AB99" s="159">
        <v>1</v>
      </c>
      <c r="AC99" s="159">
        <v>1</v>
      </c>
      <c r="AZ99" s="159">
        <v>1</v>
      </c>
      <c r="BA99" s="159">
        <f>IF(AZ99=1,G99,0)</f>
        <v>0</v>
      </c>
      <c r="BB99" s="159">
        <f>IF(AZ99=2,G99,0)</f>
        <v>0</v>
      </c>
      <c r="BC99" s="159">
        <f>IF(AZ99=3,G99,0)</f>
        <v>0</v>
      </c>
      <c r="BD99" s="159">
        <f>IF(AZ99=4,G99,0)</f>
        <v>0</v>
      </c>
      <c r="BE99" s="159">
        <f>IF(AZ99=5,G99,0)</f>
        <v>0</v>
      </c>
      <c r="CA99" s="194">
        <v>1</v>
      </c>
      <c r="CB99" s="194">
        <v>1</v>
      </c>
      <c r="CZ99" s="159">
        <v>0.18907</v>
      </c>
    </row>
    <row r="100" spans="1:15" ht="12.75" customHeight="1">
      <c r="A100" s="195"/>
      <c r="B100" s="196"/>
      <c r="C100" s="197" t="s">
        <v>112</v>
      </c>
      <c r="D100" s="197"/>
      <c r="E100" s="197"/>
      <c r="F100" s="197"/>
      <c r="G100" s="197"/>
      <c r="L100" s="198" t="s">
        <v>112</v>
      </c>
      <c r="O100" s="187">
        <v>3</v>
      </c>
    </row>
    <row r="101" spans="1:15" ht="12.75" customHeight="1">
      <c r="A101" s="195"/>
      <c r="B101" s="207"/>
      <c r="C101" s="208" t="s">
        <v>113</v>
      </c>
      <c r="D101" s="208"/>
      <c r="E101" s="209">
        <v>0</v>
      </c>
      <c r="F101" s="210"/>
      <c r="G101" s="211"/>
      <c r="M101" s="198" t="s">
        <v>113</v>
      </c>
      <c r="O101" s="187"/>
    </row>
    <row r="102" spans="1:15" ht="12.75" customHeight="1">
      <c r="A102" s="195"/>
      <c r="B102" s="207"/>
      <c r="C102" s="208" t="s">
        <v>182</v>
      </c>
      <c r="D102" s="208"/>
      <c r="E102" s="209">
        <v>0</v>
      </c>
      <c r="F102" s="210"/>
      <c r="G102" s="211"/>
      <c r="M102" s="198" t="s">
        <v>182</v>
      </c>
      <c r="O102" s="187"/>
    </row>
    <row r="103" spans="1:15" ht="12.75" customHeight="1">
      <c r="A103" s="195"/>
      <c r="B103" s="207"/>
      <c r="C103" s="208" t="s">
        <v>149</v>
      </c>
      <c r="D103" s="208"/>
      <c r="E103" s="209">
        <v>10</v>
      </c>
      <c r="F103" s="210"/>
      <c r="G103" s="211"/>
      <c r="M103" s="198" t="s">
        <v>149</v>
      </c>
      <c r="O103" s="187"/>
    </row>
    <row r="104" spans="1:15" ht="12.75" customHeight="1">
      <c r="A104" s="195"/>
      <c r="B104" s="207"/>
      <c r="C104" s="208" t="s">
        <v>150</v>
      </c>
      <c r="D104" s="208"/>
      <c r="E104" s="209">
        <v>18.75</v>
      </c>
      <c r="F104" s="210"/>
      <c r="G104" s="211"/>
      <c r="M104" s="198" t="s">
        <v>150</v>
      </c>
      <c r="O104" s="187"/>
    </row>
    <row r="105" spans="1:104" ht="12.75">
      <c r="A105" s="188">
        <v>33</v>
      </c>
      <c r="B105" s="189" t="s">
        <v>183</v>
      </c>
      <c r="C105" s="190" t="s">
        <v>184</v>
      </c>
      <c r="D105" s="191" t="s">
        <v>111</v>
      </c>
      <c r="E105" s="192">
        <v>140</v>
      </c>
      <c r="F105" s="192">
        <v>0</v>
      </c>
      <c r="G105" s="193">
        <f>E105*F105</f>
        <v>0</v>
      </c>
      <c r="O105" s="187">
        <v>2</v>
      </c>
      <c r="AA105" s="159">
        <v>1</v>
      </c>
      <c r="AB105" s="159">
        <v>1</v>
      </c>
      <c r="AC105" s="159">
        <v>1</v>
      </c>
      <c r="AZ105" s="159">
        <v>1</v>
      </c>
      <c r="BA105" s="159">
        <f>IF(AZ105=1,G105,0)</f>
        <v>0</v>
      </c>
      <c r="BB105" s="159">
        <f>IF(AZ105=2,G105,0)</f>
        <v>0</v>
      </c>
      <c r="BC105" s="159">
        <f>IF(AZ105=3,G105,0)</f>
        <v>0</v>
      </c>
      <c r="BD105" s="159">
        <f>IF(AZ105=4,G105,0)</f>
        <v>0</v>
      </c>
      <c r="BE105" s="159">
        <f>IF(AZ105=5,G105,0)</f>
        <v>0</v>
      </c>
      <c r="CA105" s="194">
        <v>1</v>
      </c>
      <c r="CB105" s="194">
        <v>1</v>
      </c>
      <c r="CZ105" s="159">
        <v>0.27994</v>
      </c>
    </row>
    <row r="106" spans="1:15" ht="12.75" customHeight="1">
      <c r="A106" s="195"/>
      <c r="B106" s="196"/>
      <c r="C106" s="197" t="s">
        <v>112</v>
      </c>
      <c r="D106" s="197"/>
      <c r="E106" s="197"/>
      <c r="F106" s="197"/>
      <c r="G106" s="197"/>
      <c r="L106" s="198" t="s">
        <v>112</v>
      </c>
      <c r="O106" s="187">
        <v>3</v>
      </c>
    </row>
    <row r="107" spans="1:15" ht="12.75" customHeight="1">
      <c r="A107" s="195"/>
      <c r="B107" s="207"/>
      <c r="C107" s="208" t="s">
        <v>113</v>
      </c>
      <c r="D107" s="208"/>
      <c r="E107" s="209">
        <v>0</v>
      </c>
      <c r="F107" s="210"/>
      <c r="G107" s="211"/>
      <c r="M107" s="198" t="s">
        <v>113</v>
      </c>
      <c r="O107" s="187"/>
    </row>
    <row r="108" spans="1:15" ht="12.75" customHeight="1">
      <c r="A108" s="195"/>
      <c r="B108" s="207"/>
      <c r="C108" s="208" t="s">
        <v>185</v>
      </c>
      <c r="D108" s="208"/>
      <c r="E108" s="209">
        <v>140</v>
      </c>
      <c r="F108" s="210"/>
      <c r="G108" s="211"/>
      <c r="M108" s="198" t="s">
        <v>185</v>
      </c>
      <c r="O108" s="187"/>
    </row>
    <row r="109" spans="1:104" ht="12.75">
      <c r="A109" s="188">
        <v>34</v>
      </c>
      <c r="B109" s="189" t="s">
        <v>186</v>
      </c>
      <c r="C109" s="190" t="s">
        <v>187</v>
      </c>
      <c r="D109" s="191" t="s">
        <v>111</v>
      </c>
      <c r="E109" s="192">
        <v>78.3</v>
      </c>
      <c r="F109" s="192">
        <v>0</v>
      </c>
      <c r="G109" s="193">
        <f>E109*F109</f>
        <v>0</v>
      </c>
      <c r="O109" s="187">
        <v>2</v>
      </c>
      <c r="AA109" s="159">
        <v>1</v>
      </c>
      <c r="AB109" s="159">
        <v>1</v>
      </c>
      <c r="AC109" s="159">
        <v>1</v>
      </c>
      <c r="AZ109" s="159">
        <v>1</v>
      </c>
      <c r="BA109" s="159">
        <f>IF(AZ109=1,G109,0)</f>
        <v>0</v>
      </c>
      <c r="BB109" s="159">
        <f>IF(AZ109=2,G109,0)</f>
        <v>0</v>
      </c>
      <c r="BC109" s="159">
        <f>IF(AZ109=3,G109,0)</f>
        <v>0</v>
      </c>
      <c r="BD109" s="159">
        <f>IF(AZ109=4,G109,0)</f>
        <v>0</v>
      </c>
      <c r="BE109" s="159">
        <f>IF(AZ109=5,G109,0)</f>
        <v>0</v>
      </c>
      <c r="CA109" s="194">
        <v>1</v>
      </c>
      <c r="CB109" s="194">
        <v>1</v>
      </c>
      <c r="CZ109" s="159">
        <v>0.46166</v>
      </c>
    </row>
    <row r="110" spans="1:15" ht="12.75" customHeight="1">
      <c r="A110" s="195"/>
      <c r="B110" s="196"/>
      <c r="C110" s="197" t="s">
        <v>112</v>
      </c>
      <c r="D110" s="197"/>
      <c r="E110" s="197"/>
      <c r="F110" s="197"/>
      <c r="G110" s="197"/>
      <c r="L110" s="198" t="s">
        <v>112</v>
      </c>
      <c r="O110" s="187">
        <v>3</v>
      </c>
    </row>
    <row r="111" spans="1:15" ht="12.75" customHeight="1">
      <c r="A111" s="195"/>
      <c r="B111" s="207"/>
      <c r="C111" s="208" t="s">
        <v>113</v>
      </c>
      <c r="D111" s="208"/>
      <c r="E111" s="209">
        <v>0</v>
      </c>
      <c r="F111" s="210"/>
      <c r="G111" s="211"/>
      <c r="M111" s="198" t="s">
        <v>113</v>
      </c>
      <c r="O111" s="187"/>
    </row>
    <row r="112" spans="1:15" ht="22.5" customHeight="1">
      <c r="A112" s="195"/>
      <c r="B112" s="207"/>
      <c r="C112" s="208" t="s">
        <v>188</v>
      </c>
      <c r="D112" s="208"/>
      <c r="E112" s="209">
        <v>78.3</v>
      </c>
      <c r="F112" s="210"/>
      <c r="G112" s="211"/>
      <c r="M112" s="198" t="s">
        <v>188</v>
      </c>
      <c r="O112" s="187"/>
    </row>
    <row r="113" spans="1:104" ht="12.75">
      <c r="A113" s="188">
        <v>35</v>
      </c>
      <c r="B113" s="189" t="s">
        <v>189</v>
      </c>
      <c r="C113" s="190" t="s">
        <v>190</v>
      </c>
      <c r="D113" s="191" t="s">
        <v>124</v>
      </c>
      <c r="E113" s="192">
        <v>1.08</v>
      </c>
      <c r="F113" s="192">
        <v>0</v>
      </c>
      <c r="G113" s="193">
        <f>E113*F113</f>
        <v>0</v>
      </c>
      <c r="O113" s="187">
        <v>2</v>
      </c>
      <c r="AA113" s="159">
        <v>1</v>
      </c>
      <c r="AB113" s="159">
        <v>1</v>
      </c>
      <c r="AC113" s="159">
        <v>1</v>
      </c>
      <c r="AZ113" s="159">
        <v>1</v>
      </c>
      <c r="BA113" s="159">
        <f>IF(AZ113=1,G113,0)</f>
        <v>0</v>
      </c>
      <c r="BB113" s="159">
        <f>IF(AZ113=2,G113,0)</f>
        <v>0</v>
      </c>
      <c r="BC113" s="159">
        <f>IF(AZ113=3,G113,0)</f>
        <v>0</v>
      </c>
      <c r="BD113" s="159">
        <f>IF(AZ113=4,G113,0)</f>
        <v>0</v>
      </c>
      <c r="BE113" s="159">
        <f>IF(AZ113=5,G113,0)</f>
        <v>0</v>
      </c>
      <c r="CA113" s="194">
        <v>1</v>
      </c>
      <c r="CB113" s="194">
        <v>1</v>
      </c>
      <c r="CZ113" s="159">
        <v>0</v>
      </c>
    </row>
    <row r="114" spans="1:15" ht="12.75" customHeight="1">
      <c r="A114" s="195"/>
      <c r="B114" s="207"/>
      <c r="C114" s="208" t="s">
        <v>113</v>
      </c>
      <c r="D114" s="208"/>
      <c r="E114" s="209">
        <v>0</v>
      </c>
      <c r="F114" s="210"/>
      <c r="G114" s="211"/>
      <c r="M114" s="198" t="s">
        <v>113</v>
      </c>
      <c r="O114" s="187"/>
    </row>
    <row r="115" spans="1:15" ht="12.75" customHeight="1">
      <c r="A115" s="195"/>
      <c r="B115" s="207"/>
      <c r="C115" s="208" t="s">
        <v>182</v>
      </c>
      <c r="D115" s="208"/>
      <c r="E115" s="209">
        <v>0</v>
      </c>
      <c r="F115" s="210"/>
      <c r="G115" s="211"/>
      <c r="M115" s="198" t="s">
        <v>182</v>
      </c>
      <c r="O115" s="187"/>
    </row>
    <row r="116" spans="1:15" ht="12.75" customHeight="1">
      <c r="A116" s="195"/>
      <c r="B116" s="207"/>
      <c r="C116" s="208" t="s">
        <v>191</v>
      </c>
      <c r="D116" s="208"/>
      <c r="E116" s="209">
        <v>1.08</v>
      </c>
      <c r="F116" s="210"/>
      <c r="G116" s="211"/>
      <c r="M116" s="198" t="s">
        <v>191</v>
      </c>
      <c r="O116" s="187"/>
    </row>
    <row r="117" spans="1:104" ht="12.75">
      <c r="A117" s="188">
        <v>36</v>
      </c>
      <c r="B117" s="189" t="s">
        <v>192</v>
      </c>
      <c r="C117" s="190" t="s">
        <v>193</v>
      </c>
      <c r="D117" s="191" t="s">
        <v>111</v>
      </c>
      <c r="E117" s="192">
        <v>140</v>
      </c>
      <c r="F117" s="192">
        <v>0</v>
      </c>
      <c r="G117" s="193">
        <f>E117*F117</f>
        <v>0</v>
      </c>
      <c r="O117" s="187">
        <v>2</v>
      </c>
      <c r="AA117" s="159">
        <v>1</v>
      </c>
      <c r="AB117" s="159">
        <v>1</v>
      </c>
      <c r="AC117" s="159">
        <v>1</v>
      </c>
      <c r="AZ117" s="159">
        <v>1</v>
      </c>
      <c r="BA117" s="159">
        <f>IF(AZ117=1,G117,0)</f>
        <v>0</v>
      </c>
      <c r="BB117" s="159">
        <f>IF(AZ117=2,G117,0)</f>
        <v>0</v>
      </c>
      <c r="BC117" s="159">
        <f>IF(AZ117=3,G117,0)</f>
        <v>0</v>
      </c>
      <c r="BD117" s="159">
        <f>IF(AZ117=4,G117,0)</f>
        <v>0</v>
      </c>
      <c r="BE117" s="159">
        <f>IF(AZ117=5,G117,0)</f>
        <v>0</v>
      </c>
      <c r="CA117" s="194">
        <v>1</v>
      </c>
      <c r="CB117" s="194">
        <v>1</v>
      </c>
      <c r="CZ117" s="159">
        <v>0.05545</v>
      </c>
    </row>
    <row r="118" spans="1:15" ht="12.75" customHeight="1">
      <c r="A118" s="195"/>
      <c r="B118" s="196"/>
      <c r="C118" s="197" t="s">
        <v>112</v>
      </c>
      <c r="D118" s="197"/>
      <c r="E118" s="197"/>
      <c r="F118" s="197"/>
      <c r="G118" s="197"/>
      <c r="L118" s="198" t="s">
        <v>112</v>
      </c>
      <c r="O118" s="187">
        <v>3</v>
      </c>
    </row>
    <row r="119" spans="1:15" ht="12.75" customHeight="1">
      <c r="A119" s="195"/>
      <c r="B119" s="207"/>
      <c r="C119" s="208" t="s">
        <v>113</v>
      </c>
      <c r="D119" s="208"/>
      <c r="E119" s="209">
        <v>0</v>
      </c>
      <c r="F119" s="210"/>
      <c r="G119" s="211"/>
      <c r="M119" s="198" t="s">
        <v>113</v>
      </c>
      <c r="O119" s="187"/>
    </row>
    <row r="120" spans="1:15" ht="12.75" customHeight="1">
      <c r="A120" s="195"/>
      <c r="B120" s="207"/>
      <c r="C120" s="208" t="s">
        <v>185</v>
      </c>
      <c r="D120" s="208"/>
      <c r="E120" s="209">
        <v>140</v>
      </c>
      <c r="F120" s="210"/>
      <c r="G120" s="211"/>
      <c r="M120" s="198" t="s">
        <v>185</v>
      </c>
      <c r="O120" s="187"/>
    </row>
    <row r="121" spans="1:104" ht="12.75">
      <c r="A121" s="188">
        <v>37</v>
      </c>
      <c r="B121" s="189" t="s">
        <v>194</v>
      </c>
      <c r="C121" s="190" t="s">
        <v>195</v>
      </c>
      <c r="D121" s="191" t="s">
        <v>111</v>
      </c>
      <c r="E121" s="192">
        <v>78.3</v>
      </c>
      <c r="F121" s="192">
        <v>0</v>
      </c>
      <c r="G121" s="193">
        <f>E121*F121</f>
        <v>0</v>
      </c>
      <c r="O121" s="187">
        <v>2</v>
      </c>
      <c r="AA121" s="159">
        <v>1</v>
      </c>
      <c r="AB121" s="159">
        <v>1</v>
      </c>
      <c r="AC121" s="159">
        <v>1</v>
      </c>
      <c r="AZ121" s="159">
        <v>1</v>
      </c>
      <c r="BA121" s="159">
        <f>IF(AZ121=1,G121,0)</f>
        <v>0</v>
      </c>
      <c r="BB121" s="159">
        <f>IF(AZ121=2,G121,0)</f>
        <v>0</v>
      </c>
      <c r="BC121" s="159">
        <f>IF(AZ121=3,G121,0)</f>
        <v>0</v>
      </c>
      <c r="BD121" s="159">
        <f>IF(AZ121=4,G121,0)</f>
        <v>0</v>
      </c>
      <c r="BE121" s="159">
        <f>IF(AZ121=5,G121,0)</f>
        <v>0</v>
      </c>
      <c r="CA121" s="194">
        <v>1</v>
      </c>
      <c r="CB121" s="194">
        <v>1</v>
      </c>
      <c r="CZ121" s="159">
        <v>0.0739</v>
      </c>
    </row>
    <row r="122" spans="1:15" ht="12.75" customHeight="1">
      <c r="A122" s="195"/>
      <c r="B122" s="196"/>
      <c r="C122" s="197" t="s">
        <v>112</v>
      </c>
      <c r="D122" s="197"/>
      <c r="E122" s="197"/>
      <c r="F122" s="197"/>
      <c r="G122" s="197"/>
      <c r="L122" s="198" t="s">
        <v>112</v>
      </c>
      <c r="O122" s="187">
        <v>3</v>
      </c>
    </row>
    <row r="123" spans="1:15" ht="12.75" customHeight="1">
      <c r="A123" s="195"/>
      <c r="B123" s="207"/>
      <c r="C123" s="208" t="s">
        <v>113</v>
      </c>
      <c r="D123" s="208"/>
      <c r="E123" s="209">
        <v>0</v>
      </c>
      <c r="F123" s="210"/>
      <c r="G123" s="211"/>
      <c r="M123" s="198" t="s">
        <v>113</v>
      </c>
      <c r="O123" s="187"/>
    </row>
    <row r="124" spans="1:15" ht="22.5" customHeight="1">
      <c r="A124" s="195"/>
      <c r="B124" s="207"/>
      <c r="C124" s="208" t="s">
        <v>188</v>
      </c>
      <c r="D124" s="208"/>
      <c r="E124" s="209">
        <v>78.3</v>
      </c>
      <c r="F124" s="210"/>
      <c r="G124" s="211"/>
      <c r="M124" s="198" t="s">
        <v>188</v>
      </c>
      <c r="O124" s="187"/>
    </row>
    <row r="125" spans="1:104" ht="12.75">
      <c r="A125" s="188">
        <v>38</v>
      </c>
      <c r="B125" s="189" t="s">
        <v>196</v>
      </c>
      <c r="C125" s="190" t="s">
        <v>197</v>
      </c>
      <c r="D125" s="191" t="s">
        <v>111</v>
      </c>
      <c r="E125" s="192">
        <v>78.3</v>
      </c>
      <c r="F125" s="192">
        <v>0</v>
      </c>
      <c r="G125" s="193">
        <f>E125*F125</f>
        <v>0</v>
      </c>
      <c r="O125" s="187">
        <v>2</v>
      </c>
      <c r="AA125" s="159">
        <v>1</v>
      </c>
      <c r="AB125" s="159">
        <v>1</v>
      </c>
      <c r="AC125" s="159">
        <v>1</v>
      </c>
      <c r="AZ125" s="159">
        <v>1</v>
      </c>
      <c r="BA125" s="159">
        <f>IF(AZ125=1,G125,0)</f>
        <v>0</v>
      </c>
      <c r="BB125" s="159">
        <f>IF(AZ125=2,G125,0)</f>
        <v>0</v>
      </c>
      <c r="BC125" s="159">
        <f>IF(AZ125=3,G125,0)</f>
        <v>0</v>
      </c>
      <c r="BD125" s="159">
        <f>IF(AZ125=4,G125,0)</f>
        <v>0</v>
      </c>
      <c r="BE125" s="159">
        <f>IF(AZ125=5,G125,0)</f>
        <v>0</v>
      </c>
      <c r="CA125" s="194">
        <v>1</v>
      </c>
      <c r="CB125" s="194">
        <v>1</v>
      </c>
      <c r="CZ125" s="159">
        <v>0</v>
      </c>
    </row>
    <row r="126" spans="1:104" ht="12.75">
      <c r="A126" s="188">
        <v>39</v>
      </c>
      <c r="B126" s="189" t="s">
        <v>198</v>
      </c>
      <c r="C126" s="190" t="s">
        <v>199</v>
      </c>
      <c r="D126" s="191" t="s">
        <v>111</v>
      </c>
      <c r="E126" s="192">
        <v>25.9</v>
      </c>
      <c r="F126" s="192">
        <v>0</v>
      </c>
      <c r="G126" s="193">
        <f>E126*F126</f>
        <v>0</v>
      </c>
      <c r="O126" s="187">
        <v>2</v>
      </c>
      <c r="AA126" s="159">
        <v>1</v>
      </c>
      <c r="AB126" s="159">
        <v>1</v>
      </c>
      <c r="AC126" s="159">
        <v>1</v>
      </c>
      <c r="AZ126" s="159">
        <v>1</v>
      </c>
      <c r="BA126" s="159">
        <f>IF(AZ126=1,G126,0)</f>
        <v>0</v>
      </c>
      <c r="BB126" s="159">
        <f>IF(AZ126=2,G126,0)</f>
        <v>0</v>
      </c>
      <c r="BC126" s="159">
        <f>IF(AZ126=3,G126,0)</f>
        <v>0</v>
      </c>
      <c r="BD126" s="159">
        <f>IF(AZ126=4,G126,0)</f>
        <v>0</v>
      </c>
      <c r="BE126" s="159">
        <f>IF(AZ126=5,G126,0)</f>
        <v>0</v>
      </c>
      <c r="CA126" s="194">
        <v>1</v>
      </c>
      <c r="CB126" s="194">
        <v>1</v>
      </c>
      <c r="CZ126" s="159">
        <v>0</v>
      </c>
    </row>
    <row r="127" spans="1:15" ht="12.75" customHeight="1">
      <c r="A127" s="195"/>
      <c r="B127" s="196"/>
      <c r="C127" s="197" t="s">
        <v>112</v>
      </c>
      <c r="D127" s="197"/>
      <c r="E127" s="197"/>
      <c r="F127" s="197"/>
      <c r="G127" s="197"/>
      <c r="L127" s="198" t="s">
        <v>112</v>
      </c>
      <c r="O127" s="187">
        <v>3</v>
      </c>
    </row>
    <row r="128" spans="1:15" ht="12.75" customHeight="1">
      <c r="A128" s="195"/>
      <c r="B128" s="207"/>
      <c r="C128" s="208" t="s">
        <v>200</v>
      </c>
      <c r="D128" s="208"/>
      <c r="E128" s="209">
        <v>25.9</v>
      </c>
      <c r="F128" s="210"/>
      <c r="G128" s="211"/>
      <c r="M128" s="198" t="s">
        <v>200</v>
      </c>
      <c r="O128" s="187"/>
    </row>
    <row r="129" spans="1:104" ht="12.75">
      <c r="A129" s="188">
        <v>40</v>
      </c>
      <c r="B129" s="189" t="s">
        <v>201</v>
      </c>
      <c r="C129" s="190" t="s">
        <v>202</v>
      </c>
      <c r="D129" s="191" t="s">
        <v>111</v>
      </c>
      <c r="E129" s="192">
        <v>25.9</v>
      </c>
      <c r="F129" s="192">
        <v>0</v>
      </c>
      <c r="G129" s="193">
        <f>E129*F129</f>
        <v>0</v>
      </c>
      <c r="O129" s="187">
        <v>2</v>
      </c>
      <c r="AA129" s="159">
        <v>1</v>
      </c>
      <c r="AB129" s="159">
        <v>1</v>
      </c>
      <c r="AC129" s="159">
        <v>1</v>
      </c>
      <c r="AZ129" s="159">
        <v>1</v>
      </c>
      <c r="BA129" s="159">
        <f>IF(AZ129=1,G129,0)</f>
        <v>0</v>
      </c>
      <c r="BB129" s="159">
        <f>IF(AZ129=2,G129,0)</f>
        <v>0</v>
      </c>
      <c r="BC129" s="159">
        <f>IF(AZ129=3,G129,0)</f>
        <v>0</v>
      </c>
      <c r="BD129" s="159">
        <f>IF(AZ129=4,G129,0)</f>
        <v>0</v>
      </c>
      <c r="BE129" s="159">
        <f>IF(AZ129=5,G129,0)</f>
        <v>0</v>
      </c>
      <c r="CA129" s="194">
        <v>1</v>
      </c>
      <c r="CB129" s="194">
        <v>1</v>
      </c>
      <c r="CZ129" s="159">
        <v>0</v>
      </c>
    </row>
    <row r="130" spans="1:15" ht="12.75" customHeight="1">
      <c r="A130" s="195"/>
      <c r="B130" s="196"/>
      <c r="C130" s="197" t="s">
        <v>112</v>
      </c>
      <c r="D130" s="197"/>
      <c r="E130" s="197"/>
      <c r="F130" s="197"/>
      <c r="G130" s="197"/>
      <c r="L130" s="198" t="s">
        <v>112</v>
      </c>
      <c r="O130" s="187">
        <v>3</v>
      </c>
    </row>
    <row r="131" spans="1:15" ht="12.75" customHeight="1">
      <c r="A131" s="195"/>
      <c r="B131" s="207"/>
      <c r="C131" s="208" t="s">
        <v>200</v>
      </c>
      <c r="D131" s="208"/>
      <c r="E131" s="209">
        <v>25.9</v>
      </c>
      <c r="F131" s="210"/>
      <c r="G131" s="211"/>
      <c r="M131" s="198" t="s">
        <v>200</v>
      </c>
      <c r="O131" s="187"/>
    </row>
    <row r="132" spans="1:104" ht="22.5">
      <c r="A132" s="188">
        <v>41</v>
      </c>
      <c r="B132" s="189" t="s">
        <v>203</v>
      </c>
      <c r="C132" s="190" t="s">
        <v>204</v>
      </c>
      <c r="D132" s="191" t="s">
        <v>111</v>
      </c>
      <c r="E132" s="192">
        <v>4.62</v>
      </c>
      <c r="F132" s="192">
        <v>0</v>
      </c>
      <c r="G132" s="193">
        <f>E132*F132</f>
        <v>0</v>
      </c>
      <c r="O132" s="187">
        <v>2</v>
      </c>
      <c r="AA132" s="159">
        <v>12</v>
      </c>
      <c r="AB132" s="159">
        <v>0</v>
      </c>
      <c r="AC132" s="159">
        <v>32</v>
      </c>
      <c r="AZ132" s="159">
        <v>1</v>
      </c>
      <c r="BA132" s="159">
        <f>IF(AZ132=1,G132,0)</f>
        <v>0</v>
      </c>
      <c r="BB132" s="159">
        <f>IF(AZ132=2,G132,0)</f>
        <v>0</v>
      </c>
      <c r="BC132" s="159">
        <f>IF(AZ132=3,G132,0)</f>
        <v>0</v>
      </c>
      <c r="BD132" s="159">
        <f>IF(AZ132=4,G132,0)</f>
        <v>0</v>
      </c>
      <c r="BE132" s="159">
        <f>IF(AZ132=5,G132,0)</f>
        <v>0</v>
      </c>
      <c r="CA132" s="194">
        <v>12</v>
      </c>
      <c r="CB132" s="194">
        <v>0</v>
      </c>
      <c r="CZ132" s="159">
        <v>0.152</v>
      </c>
    </row>
    <row r="133" spans="1:15" ht="12.75" customHeight="1">
      <c r="A133" s="195"/>
      <c r="B133" s="207"/>
      <c r="C133" s="208" t="s">
        <v>113</v>
      </c>
      <c r="D133" s="208"/>
      <c r="E133" s="209">
        <v>0</v>
      </c>
      <c r="F133" s="210"/>
      <c r="G133" s="211"/>
      <c r="M133" s="198" t="s">
        <v>113</v>
      </c>
      <c r="O133" s="187"/>
    </row>
    <row r="134" spans="1:15" ht="22.5" customHeight="1">
      <c r="A134" s="195"/>
      <c r="B134" s="207"/>
      <c r="C134" s="208" t="s">
        <v>205</v>
      </c>
      <c r="D134" s="208"/>
      <c r="E134" s="209">
        <v>4.62</v>
      </c>
      <c r="F134" s="210"/>
      <c r="G134" s="211"/>
      <c r="M134" s="198" t="s">
        <v>205</v>
      </c>
      <c r="O134" s="187"/>
    </row>
    <row r="135" spans="1:104" ht="12.75">
      <c r="A135" s="188">
        <v>42</v>
      </c>
      <c r="B135" s="189" t="s">
        <v>206</v>
      </c>
      <c r="C135" s="190" t="s">
        <v>207</v>
      </c>
      <c r="D135" s="191" t="s">
        <v>111</v>
      </c>
      <c r="E135" s="192">
        <v>22.575</v>
      </c>
      <c r="F135" s="192">
        <v>0</v>
      </c>
      <c r="G135" s="193">
        <f>E135*F135</f>
        <v>0</v>
      </c>
      <c r="O135" s="187">
        <v>2</v>
      </c>
      <c r="AA135" s="159">
        <v>3</v>
      </c>
      <c r="AB135" s="159">
        <v>0</v>
      </c>
      <c r="AC135" s="159">
        <v>59245264</v>
      </c>
      <c r="AZ135" s="159">
        <v>1</v>
      </c>
      <c r="BA135" s="159">
        <f>IF(AZ135=1,G135,0)</f>
        <v>0</v>
      </c>
      <c r="BB135" s="159">
        <f>IF(AZ135=2,G135,0)</f>
        <v>0</v>
      </c>
      <c r="BC135" s="159">
        <f>IF(AZ135=3,G135,0)</f>
        <v>0</v>
      </c>
      <c r="BD135" s="159">
        <f>IF(AZ135=4,G135,0)</f>
        <v>0</v>
      </c>
      <c r="BE135" s="159">
        <f>IF(AZ135=5,G135,0)</f>
        <v>0</v>
      </c>
      <c r="CA135" s="194">
        <v>3</v>
      </c>
      <c r="CB135" s="194">
        <v>0</v>
      </c>
      <c r="CZ135" s="159">
        <v>0.176</v>
      </c>
    </row>
    <row r="136" spans="1:15" ht="12.75" customHeight="1">
      <c r="A136" s="195"/>
      <c r="B136" s="207"/>
      <c r="C136" s="208" t="s">
        <v>208</v>
      </c>
      <c r="D136" s="208"/>
      <c r="E136" s="209">
        <v>22.575</v>
      </c>
      <c r="F136" s="210"/>
      <c r="G136" s="211"/>
      <c r="M136" s="198" t="s">
        <v>208</v>
      </c>
      <c r="O136" s="187"/>
    </row>
    <row r="137" spans="1:104" ht="12.75">
      <c r="A137" s="188">
        <v>43</v>
      </c>
      <c r="B137" s="189" t="s">
        <v>209</v>
      </c>
      <c r="C137" s="190" t="s">
        <v>210</v>
      </c>
      <c r="D137" s="191" t="s">
        <v>111</v>
      </c>
      <c r="E137" s="192">
        <v>55.02</v>
      </c>
      <c r="F137" s="192">
        <v>0</v>
      </c>
      <c r="G137" s="193">
        <f>E137*F137</f>
        <v>0</v>
      </c>
      <c r="O137" s="187">
        <v>2</v>
      </c>
      <c r="AA137" s="159">
        <v>3</v>
      </c>
      <c r="AB137" s="159">
        <v>0</v>
      </c>
      <c r="AC137" s="159">
        <v>59245300</v>
      </c>
      <c r="AZ137" s="159">
        <v>1</v>
      </c>
      <c r="BA137" s="159">
        <f>IF(AZ137=1,G137,0)</f>
        <v>0</v>
      </c>
      <c r="BB137" s="159">
        <f>IF(AZ137=2,G137,0)</f>
        <v>0</v>
      </c>
      <c r="BC137" s="159">
        <f>IF(AZ137=3,G137,0)</f>
        <v>0</v>
      </c>
      <c r="BD137" s="159">
        <f>IF(AZ137=4,G137,0)</f>
        <v>0</v>
      </c>
      <c r="BE137" s="159">
        <f>IF(AZ137=5,G137,0)</f>
        <v>0</v>
      </c>
      <c r="CA137" s="194">
        <v>3</v>
      </c>
      <c r="CB137" s="194">
        <v>0</v>
      </c>
      <c r="CZ137" s="159">
        <v>0.152</v>
      </c>
    </row>
    <row r="138" spans="1:15" ht="12.75" customHeight="1">
      <c r="A138" s="195"/>
      <c r="B138" s="207"/>
      <c r="C138" s="208" t="s">
        <v>113</v>
      </c>
      <c r="D138" s="208"/>
      <c r="E138" s="209">
        <v>0</v>
      </c>
      <c r="F138" s="210"/>
      <c r="G138" s="211"/>
      <c r="M138" s="198" t="s">
        <v>113</v>
      </c>
      <c r="O138" s="187"/>
    </row>
    <row r="139" spans="1:15" ht="22.5" customHeight="1">
      <c r="A139" s="195"/>
      <c r="B139" s="207"/>
      <c r="C139" s="208" t="s">
        <v>211</v>
      </c>
      <c r="D139" s="208"/>
      <c r="E139" s="209">
        <v>55.02</v>
      </c>
      <c r="F139" s="210"/>
      <c r="G139" s="211"/>
      <c r="M139" s="198" t="s">
        <v>211</v>
      </c>
      <c r="O139" s="187"/>
    </row>
    <row r="140" spans="1:104" ht="12.75">
      <c r="A140" s="188">
        <v>44</v>
      </c>
      <c r="B140" s="189" t="s">
        <v>212</v>
      </c>
      <c r="C140" s="190" t="s">
        <v>213</v>
      </c>
      <c r="D140" s="191" t="s">
        <v>111</v>
      </c>
      <c r="E140" s="192">
        <v>147</v>
      </c>
      <c r="F140" s="192">
        <v>0</v>
      </c>
      <c r="G140" s="193">
        <f>E140*F140</f>
        <v>0</v>
      </c>
      <c r="O140" s="187">
        <v>2</v>
      </c>
      <c r="AA140" s="159">
        <v>3</v>
      </c>
      <c r="AB140" s="159">
        <v>0</v>
      </c>
      <c r="AC140" s="159">
        <v>592453092</v>
      </c>
      <c r="AZ140" s="159">
        <v>1</v>
      </c>
      <c r="BA140" s="159">
        <f>IF(AZ140=1,G140,0)</f>
        <v>0</v>
      </c>
      <c r="BB140" s="159">
        <f>IF(AZ140=2,G140,0)</f>
        <v>0</v>
      </c>
      <c r="BC140" s="159">
        <f>IF(AZ140=3,G140,0)</f>
        <v>0</v>
      </c>
      <c r="BD140" s="159">
        <f>IF(AZ140=4,G140,0)</f>
        <v>0</v>
      </c>
      <c r="BE140" s="159">
        <f>IF(AZ140=5,G140,0)</f>
        <v>0</v>
      </c>
      <c r="CA140" s="194">
        <v>3</v>
      </c>
      <c r="CB140" s="194">
        <v>0</v>
      </c>
      <c r="CZ140" s="159">
        <v>0.131</v>
      </c>
    </row>
    <row r="141" spans="1:15" ht="12.75" customHeight="1">
      <c r="A141" s="195"/>
      <c r="B141" s="207"/>
      <c r="C141" s="208" t="s">
        <v>113</v>
      </c>
      <c r="D141" s="208"/>
      <c r="E141" s="209">
        <v>0</v>
      </c>
      <c r="F141" s="210"/>
      <c r="G141" s="211"/>
      <c r="M141" s="198" t="s">
        <v>113</v>
      </c>
      <c r="O141" s="187"/>
    </row>
    <row r="142" spans="1:15" ht="22.5" customHeight="1">
      <c r="A142" s="195"/>
      <c r="B142" s="207"/>
      <c r="C142" s="208" t="s">
        <v>214</v>
      </c>
      <c r="D142" s="208"/>
      <c r="E142" s="209">
        <v>147</v>
      </c>
      <c r="F142" s="210"/>
      <c r="G142" s="211"/>
      <c r="M142" s="198" t="s">
        <v>214</v>
      </c>
      <c r="O142" s="187"/>
    </row>
    <row r="143" spans="1:57" ht="12.75">
      <c r="A143" s="199"/>
      <c r="B143" s="200" t="s">
        <v>85</v>
      </c>
      <c r="C143" s="201" t="str">
        <f>CONCATENATE(B98," ",C98)</f>
        <v>5 Komunikace</v>
      </c>
      <c r="D143" s="202"/>
      <c r="E143" s="203"/>
      <c r="F143" s="204"/>
      <c r="G143" s="205">
        <f>SUM(G98:G142)</f>
        <v>0</v>
      </c>
      <c r="O143" s="187">
        <v>4</v>
      </c>
      <c r="BA143" s="206">
        <f>SUM(BA98:BA142)</f>
        <v>0</v>
      </c>
      <c r="BB143" s="206">
        <f>SUM(BB98:BB142)</f>
        <v>0</v>
      </c>
      <c r="BC143" s="206">
        <f>SUM(BC98:BC142)</f>
        <v>0</v>
      </c>
      <c r="BD143" s="206">
        <f>SUM(BD98:BD142)</f>
        <v>0</v>
      </c>
      <c r="BE143" s="206">
        <f>SUM(BE98:BE142)</f>
        <v>0</v>
      </c>
    </row>
    <row r="144" spans="1:15" ht="12.75">
      <c r="A144" s="180" t="s">
        <v>72</v>
      </c>
      <c r="B144" s="181" t="s">
        <v>215</v>
      </c>
      <c r="C144" s="182" t="s">
        <v>216</v>
      </c>
      <c r="D144" s="183"/>
      <c r="E144" s="184"/>
      <c r="F144" s="184"/>
      <c r="G144" s="185"/>
      <c r="H144" s="186"/>
      <c r="I144" s="186"/>
      <c r="O144" s="187">
        <v>1</v>
      </c>
    </row>
    <row r="145" spans="1:104" ht="12.75">
      <c r="A145" s="188">
        <v>45</v>
      </c>
      <c r="B145" s="189" t="s">
        <v>217</v>
      </c>
      <c r="C145" s="190" t="s">
        <v>218</v>
      </c>
      <c r="D145" s="191" t="s">
        <v>173</v>
      </c>
      <c r="E145" s="192">
        <v>8</v>
      </c>
      <c r="F145" s="192">
        <v>0</v>
      </c>
      <c r="G145" s="193">
        <f>E145*F145</f>
        <v>0</v>
      </c>
      <c r="O145" s="187">
        <v>2</v>
      </c>
      <c r="AA145" s="159">
        <v>1</v>
      </c>
      <c r="AB145" s="159">
        <v>1</v>
      </c>
      <c r="AC145" s="159">
        <v>1</v>
      </c>
      <c r="AZ145" s="159">
        <v>1</v>
      </c>
      <c r="BA145" s="159">
        <f>IF(AZ145=1,G145,0)</f>
        <v>0</v>
      </c>
      <c r="BB145" s="159">
        <f>IF(AZ145=2,G145,0)</f>
        <v>0</v>
      </c>
      <c r="BC145" s="159">
        <f>IF(AZ145=3,G145,0)</f>
        <v>0</v>
      </c>
      <c r="BD145" s="159">
        <f>IF(AZ145=4,G145,0)</f>
        <v>0</v>
      </c>
      <c r="BE145" s="159">
        <f>IF(AZ145=5,G145,0)</f>
        <v>0</v>
      </c>
      <c r="CA145" s="194">
        <v>1</v>
      </c>
      <c r="CB145" s="194">
        <v>1</v>
      </c>
      <c r="CZ145" s="159">
        <v>0.3159</v>
      </c>
    </row>
    <row r="146" spans="1:15" ht="12.75" customHeight="1">
      <c r="A146" s="195"/>
      <c r="B146" s="196"/>
      <c r="C146" s="197" t="s">
        <v>112</v>
      </c>
      <c r="D146" s="197"/>
      <c r="E146" s="197"/>
      <c r="F146" s="197"/>
      <c r="G146" s="197"/>
      <c r="L146" s="198" t="s">
        <v>112</v>
      </c>
      <c r="O146" s="187">
        <v>3</v>
      </c>
    </row>
    <row r="147" spans="1:15" ht="12.75" customHeight="1">
      <c r="A147" s="195"/>
      <c r="B147" s="207"/>
      <c r="C147" s="208" t="s">
        <v>113</v>
      </c>
      <c r="D147" s="208"/>
      <c r="E147" s="209">
        <v>0</v>
      </c>
      <c r="F147" s="210"/>
      <c r="G147" s="211"/>
      <c r="M147" s="198" t="s">
        <v>113</v>
      </c>
      <c r="O147" s="187"/>
    </row>
    <row r="148" spans="1:15" ht="12.75" customHeight="1">
      <c r="A148" s="195"/>
      <c r="B148" s="207"/>
      <c r="C148" s="208" t="s">
        <v>219</v>
      </c>
      <c r="D148" s="208"/>
      <c r="E148" s="209">
        <v>8</v>
      </c>
      <c r="F148" s="210"/>
      <c r="G148" s="211"/>
      <c r="M148" s="198" t="s">
        <v>219</v>
      </c>
      <c r="O148" s="187"/>
    </row>
    <row r="149" spans="1:57" ht="12.75">
      <c r="A149" s="199"/>
      <c r="B149" s="200" t="s">
        <v>85</v>
      </c>
      <c r="C149" s="201" t="str">
        <f>CONCATENATE(B144," ",C144)</f>
        <v>8 Trubní vedení</v>
      </c>
      <c r="D149" s="202"/>
      <c r="E149" s="203"/>
      <c r="F149" s="204"/>
      <c r="G149" s="205">
        <f>SUM(G144:G148)</f>
        <v>0</v>
      </c>
      <c r="O149" s="187">
        <v>4</v>
      </c>
      <c r="BA149" s="206">
        <f>SUM(BA144:BA148)</f>
        <v>0</v>
      </c>
      <c r="BB149" s="206">
        <f>SUM(BB144:BB148)</f>
        <v>0</v>
      </c>
      <c r="BC149" s="206">
        <f>SUM(BC144:BC148)</f>
        <v>0</v>
      </c>
      <c r="BD149" s="206">
        <f>SUM(BD144:BD148)</f>
        <v>0</v>
      </c>
      <c r="BE149" s="206">
        <f>SUM(BE144:BE148)</f>
        <v>0</v>
      </c>
    </row>
    <row r="150" spans="1:15" ht="12.75">
      <c r="A150" s="180" t="s">
        <v>72</v>
      </c>
      <c r="B150" s="181" t="s">
        <v>220</v>
      </c>
      <c r="C150" s="182" t="s">
        <v>221</v>
      </c>
      <c r="D150" s="183"/>
      <c r="E150" s="184"/>
      <c r="F150" s="184"/>
      <c r="G150" s="185"/>
      <c r="H150" s="186"/>
      <c r="I150" s="186"/>
      <c r="O150" s="187">
        <v>1</v>
      </c>
    </row>
    <row r="151" spans="1:104" ht="12.75">
      <c r="A151" s="188">
        <v>46</v>
      </c>
      <c r="B151" s="189" t="s">
        <v>222</v>
      </c>
      <c r="C151" s="190" t="s">
        <v>223</v>
      </c>
      <c r="D151" s="191" t="s">
        <v>224</v>
      </c>
      <c r="E151" s="192">
        <v>16</v>
      </c>
      <c r="F151" s="192">
        <v>0</v>
      </c>
      <c r="G151" s="193">
        <f>E151*F151</f>
        <v>0</v>
      </c>
      <c r="O151" s="187">
        <v>2</v>
      </c>
      <c r="AA151" s="159">
        <v>12</v>
      </c>
      <c r="AB151" s="159">
        <v>0</v>
      </c>
      <c r="AC151" s="159">
        <v>37</v>
      </c>
      <c r="AZ151" s="159">
        <v>1</v>
      </c>
      <c r="BA151" s="159">
        <f>IF(AZ151=1,G151,0)</f>
        <v>0</v>
      </c>
      <c r="BB151" s="159">
        <f>IF(AZ151=2,G151,0)</f>
        <v>0</v>
      </c>
      <c r="BC151" s="159">
        <f>IF(AZ151=3,G151,0)</f>
        <v>0</v>
      </c>
      <c r="BD151" s="159">
        <f>IF(AZ151=4,G151,0)</f>
        <v>0</v>
      </c>
      <c r="BE151" s="159">
        <f>IF(AZ151=5,G151,0)</f>
        <v>0</v>
      </c>
      <c r="CA151" s="194">
        <v>12</v>
      </c>
      <c r="CB151" s="194">
        <v>0</v>
      </c>
      <c r="CZ151" s="159">
        <v>0</v>
      </c>
    </row>
    <row r="152" spans="1:57" ht="12.75">
      <c r="A152" s="199"/>
      <c r="B152" s="200" t="s">
        <v>85</v>
      </c>
      <c r="C152" s="201" t="str">
        <f>CONCATENATE(B150," ",C150)</f>
        <v>9 Ostatní konstrukce, bourání</v>
      </c>
      <c r="D152" s="202"/>
      <c r="E152" s="203"/>
      <c r="F152" s="204"/>
      <c r="G152" s="205">
        <f>SUM(G150:G151)</f>
        <v>0</v>
      </c>
      <c r="O152" s="187">
        <v>4</v>
      </c>
      <c r="BA152" s="206">
        <f>SUM(BA150:BA151)</f>
        <v>0</v>
      </c>
      <c r="BB152" s="206">
        <f>SUM(BB150:BB151)</f>
        <v>0</v>
      </c>
      <c r="BC152" s="206">
        <f>SUM(BC150:BC151)</f>
        <v>0</v>
      </c>
      <c r="BD152" s="206">
        <f>SUM(BD150:BD151)</f>
        <v>0</v>
      </c>
      <c r="BE152" s="206">
        <f>SUM(BE150:BE151)</f>
        <v>0</v>
      </c>
    </row>
    <row r="153" spans="1:15" ht="12.75">
      <c r="A153" s="180" t="s">
        <v>72</v>
      </c>
      <c r="B153" s="181" t="s">
        <v>225</v>
      </c>
      <c r="C153" s="182" t="s">
        <v>226</v>
      </c>
      <c r="D153" s="183"/>
      <c r="E153" s="184"/>
      <c r="F153" s="184"/>
      <c r="G153" s="185"/>
      <c r="H153" s="186"/>
      <c r="I153" s="186"/>
      <c r="O153" s="187">
        <v>1</v>
      </c>
    </row>
    <row r="154" spans="1:104" ht="12.75">
      <c r="A154" s="188">
        <v>47</v>
      </c>
      <c r="B154" s="189" t="s">
        <v>227</v>
      </c>
      <c r="C154" s="190" t="s">
        <v>228</v>
      </c>
      <c r="D154" s="191" t="s">
        <v>173</v>
      </c>
      <c r="E154" s="192">
        <v>1</v>
      </c>
      <c r="F154" s="192">
        <v>0</v>
      </c>
      <c r="G154" s="193">
        <f>E154*F154</f>
        <v>0</v>
      </c>
      <c r="O154" s="187">
        <v>2</v>
      </c>
      <c r="AA154" s="159">
        <v>1</v>
      </c>
      <c r="AB154" s="159">
        <v>1</v>
      </c>
      <c r="AC154" s="159">
        <v>1</v>
      </c>
      <c r="AZ154" s="159">
        <v>1</v>
      </c>
      <c r="BA154" s="159">
        <f>IF(AZ154=1,G154,0)</f>
        <v>0</v>
      </c>
      <c r="BB154" s="159">
        <f>IF(AZ154=2,G154,0)</f>
        <v>0</v>
      </c>
      <c r="BC154" s="159">
        <f>IF(AZ154=3,G154,0)</f>
        <v>0</v>
      </c>
      <c r="BD154" s="159">
        <f>IF(AZ154=4,G154,0)</f>
        <v>0</v>
      </c>
      <c r="BE154" s="159">
        <f>IF(AZ154=5,G154,0)</f>
        <v>0</v>
      </c>
      <c r="CA154" s="194">
        <v>1</v>
      </c>
      <c r="CB154" s="194">
        <v>1</v>
      </c>
      <c r="CZ154" s="159">
        <v>0.25</v>
      </c>
    </row>
    <row r="155" spans="1:15" ht="12.75" customHeight="1">
      <c r="A155" s="195"/>
      <c r="B155" s="196"/>
      <c r="C155" s="197" t="s">
        <v>112</v>
      </c>
      <c r="D155" s="197"/>
      <c r="E155" s="197"/>
      <c r="F155" s="197"/>
      <c r="G155" s="197"/>
      <c r="L155" s="198" t="s">
        <v>112</v>
      </c>
      <c r="O155" s="187">
        <v>3</v>
      </c>
    </row>
    <row r="156" spans="1:15" ht="12.75" customHeight="1">
      <c r="A156" s="195"/>
      <c r="B156" s="207"/>
      <c r="C156" s="208" t="s">
        <v>113</v>
      </c>
      <c r="D156" s="208"/>
      <c r="E156" s="209">
        <v>0</v>
      </c>
      <c r="F156" s="210"/>
      <c r="G156" s="211"/>
      <c r="M156" s="198" t="s">
        <v>113</v>
      </c>
      <c r="O156" s="187"/>
    </row>
    <row r="157" spans="1:15" ht="12.75" customHeight="1">
      <c r="A157" s="195"/>
      <c r="B157" s="207"/>
      <c r="C157" s="208" t="s">
        <v>229</v>
      </c>
      <c r="D157" s="208"/>
      <c r="E157" s="209">
        <v>1</v>
      </c>
      <c r="F157" s="210"/>
      <c r="G157" s="211"/>
      <c r="M157" s="198" t="s">
        <v>229</v>
      </c>
      <c r="O157" s="187"/>
    </row>
    <row r="158" spans="1:104" ht="12.75">
      <c r="A158" s="188">
        <v>48</v>
      </c>
      <c r="B158" s="189" t="s">
        <v>230</v>
      </c>
      <c r="C158" s="190" t="s">
        <v>231</v>
      </c>
      <c r="D158" s="191" t="s">
        <v>119</v>
      </c>
      <c r="E158" s="192">
        <v>21</v>
      </c>
      <c r="F158" s="192">
        <v>0</v>
      </c>
      <c r="G158" s="193">
        <f>E158*F158</f>
        <v>0</v>
      </c>
      <c r="O158" s="187">
        <v>2</v>
      </c>
      <c r="AA158" s="159">
        <v>1</v>
      </c>
      <c r="AB158" s="159">
        <v>1</v>
      </c>
      <c r="AC158" s="159">
        <v>1</v>
      </c>
      <c r="AZ158" s="159">
        <v>1</v>
      </c>
      <c r="BA158" s="159">
        <f>IF(AZ158=1,G158,0)</f>
        <v>0</v>
      </c>
      <c r="BB158" s="159">
        <f>IF(AZ158=2,G158,0)</f>
        <v>0</v>
      </c>
      <c r="BC158" s="159">
        <f>IF(AZ158=3,G158,0)</f>
        <v>0</v>
      </c>
      <c r="BD158" s="159">
        <f>IF(AZ158=4,G158,0)</f>
        <v>0</v>
      </c>
      <c r="BE158" s="159">
        <f>IF(AZ158=5,G158,0)</f>
        <v>0</v>
      </c>
      <c r="CA158" s="194">
        <v>1</v>
      </c>
      <c r="CB158" s="194">
        <v>1</v>
      </c>
      <c r="CZ158" s="159">
        <v>0.08232</v>
      </c>
    </row>
    <row r="159" spans="1:15" ht="12.75" customHeight="1">
      <c r="A159" s="195"/>
      <c r="B159" s="207"/>
      <c r="C159" s="208" t="s">
        <v>113</v>
      </c>
      <c r="D159" s="208"/>
      <c r="E159" s="209">
        <v>0</v>
      </c>
      <c r="F159" s="210"/>
      <c r="G159" s="211"/>
      <c r="M159" s="198" t="s">
        <v>113</v>
      </c>
      <c r="O159" s="187"/>
    </row>
    <row r="160" spans="1:15" ht="12.75" customHeight="1">
      <c r="A160" s="195"/>
      <c r="B160" s="207"/>
      <c r="C160" s="208" t="s">
        <v>232</v>
      </c>
      <c r="D160" s="208"/>
      <c r="E160" s="209">
        <v>21</v>
      </c>
      <c r="F160" s="210"/>
      <c r="G160" s="211"/>
      <c r="M160" s="198" t="s">
        <v>232</v>
      </c>
      <c r="O160" s="187"/>
    </row>
    <row r="161" spans="1:104" ht="12.75">
      <c r="A161" s="188">
        <v>49</v>
      </c>
      <c r="B161" s="189" t="s">
        <v>233</v>
      </c>
      <c r="C161" s="190" t="s">
        <v>234</v>
      </c>
      <c r="D161" s="191" t="s">
        <v>111</v>
      </c>
      <c r="E161" s="192">
        <v>8.5</v>
      </c>
      <c r="F161" s="192">
        <v>0</v>
      </c>
      <c r="G161" s="193">
        <f>E161*F161</f>
        <v>0</v>
      </c>
      <c r="O161" s="187">
        <v>2</v>
      </c>
      <c r="AA161" s="159">
        <v>1</v>
      </c>
      <c r="AB161" s="159">
        <v>1</v>
      </c>
      <c r="AC161" s="159">
        <v>1</v>
      </c>
      <c r="AZ161" s="159">
        <v>1</v>
      </c>
      <c r="BA161" s="159">
        <f>IF(AZ161=1,G161,0)</f>
        <v>0</v>
      </c>
      <c r="BB161" s="159">
        <f>IF(AZ161=2,G161,0)</f>
        <v>0</v>
      </c>
      <c r="BC161" s="159">
        <f>IF(AZ161=3,G161,0)</f>
        <v>0</v>
      </c>
      <c r="BD161" s="159">
        <f>IF(AZ161=4,G161,0)</f>
        <v>0</v>
      </c>
      <c r="BE161" s="159">
        <f>IF(AZ161=5,G161,0)</f>
        <v>0</v>
      </c>
      <c r="CA161" s="194">
        <v>1</v>
      </c>
      <c r="CB161" s="194">
        <v>1</v>
      </c>
      <c r="CZ161" s="159">
        <v>0.00076</v>
      </c>
    </row>
    <row r="162" spans="1:15" ht="12.75" customHeight="1">
      <c r="A162" s="195"/>
      <c r="B162" s="196"/>
      <c r="C162" s="197" t="s">
        <v>112</v>
      </c>
      <c r="D162" s="197"/>
      <c r="E162" s="197"/>
      <c r="F162" s="197"/>
      <c r="G162" s="197"/>
      <c r="L162" s="198" t="s">
        <v>112</v>
      </c>
      <c r="O162" s="187">
        <v>3</v>
      </c>
    </row>
    <row r="163" spans="1:15" ht="12.75" customHeight="1">
      <c r="A163" s="195"/>
      <c r="B163" s="207"/>
      <c r="C163" s="208" t="s">
        <v>113</v>
      </c>
      <c r="D163" s="208"/>
      <c r="E163" s="209">
        <v>0</v>
      </c>
      <c r="F163" s="210"/>
      <c r="G163" s="211"/>
      <c r="M163" s="198" t="s">
        <v>113</v>
      </c>
      <c r="O163" s="187"/>
    </row>
    <row r="164" spans="1:15" ht="12.75" customHeight="1">
      <c r="A164" s="195"/>
      <c r="B164" s="207"/>
      <c r="C164" s="208" t="s">
        <v>182</v>
      </c>
      <c r="D164" s="208"/>
      <c r="E164" s="209">
        <v>0</v>
      </c>
      <c r="F164" s="210"/>
      <c r="G164" s="211"/>
      <c r="M164" s="198" t="s">
        <v>182</v>
      </c>
      <c r="O164" s="187"/>
    </row>
    <row r="165" spans="1:15" ht="12.75" customHeight="1">
      <c r="A165" s="195"/>
      <c r="B165" s="207"/>
      <c r="C165" s="208" t="s">
        <v>235</v>
      </c>
      <c r="D165" s="208"/>
      <c r="E165" s="209">
        <v>8.5</v>
      </c>
      <c r="F165" s="210"/>
      <c r="G165" s="211"/>
      <c r="M165" s="198" t="s">
        <v>235</v>
      </c>
      <c r="O165" s="187"/>
    </row>
    <row r="166" spans="1:104" ht="12.75">
      <c r="A166" s="188">
        <v>50</v>
      </c>
      <c r="B166" s="189" t="s">
        <v>236</v>
      </c>
      <c r="C166" s="190" t="s">
        <v>237</v>
      </c>
      <c r="D166" s="191" t="s">
        <v>111</v>
      </c>
      <c r="E166" s="192">
        <v>8.5</v>
      </c>
      <c r="F166" s="192">
        <v>0</v>
      </c>
      <c r="G166" s="193">
        <f>E166*F166</f>
        <v>0</v>
      </c>
      <c r="O166" s="187">
        <v>2</v>
      </c>
      <c r="AA166" s="159">
        <v>1</v>
      </c>
      <c r="AB166" s="159">
        <v>1</v>
      </c>
      <c r="AC166" s="159">
        <v>1</v>
      </c>
      <c r="AZ166" s="159">
        <v>1</v>
      </c>
      <c r="BA166" s="159">
        <f>IF(AZ166=1,G166,0)</f>
        <v>0</v>
      </c>
      <c r="BB166" s="159">
        <f>IF(AZ166=2,G166,0)</f>
        <v>0</v>
      </c>
      <c r="BC166" s="159">
        <f>IF(AZ166=3,G166,0)</f>
        <v>0</v>
      </c>
      <c r="BD166" s="159">
        <f>IF(AZ166=4,G166,0)</f>
        <v>0</v>
      </c>
      <c r="BE166" s="159">
        <f>IF(AZ166=5,G166,0)</f>
        <v>0</v>
      </c>
      <c r="CA166" s="194">
        <v>1</v>
      </c>
      <c r="CB166" s="194">
        <v>1</v>
      </c>
      <c r="CZ166" s="159">
        <v>0</v>
      </c>
    </row>
    <row r="167" spans="1:104" ht="12.75">
      <c r="A167" s="188">
        <v>51</v>
      </c>
      <c r="B167" s="189" t="s">
        <v>238</v>
      </c>
      <c r="C167" s="190" t="s">
        <v>239</v>
      </c>
      <c r="D167" s="191" t="s">
        <v>119</v>
      </c>
      <c r="E167" s="192">
        <v>75</v>
      </c>
      <c r="F167" s="192">
        <v>0</v>
      </c>
      <c r="G167" s="193">
        <f>E167*F167</f>
        <v>0</v>
      </c>
      <c r="O167" s="187">
        <v>2</v>
      </c>
      <c r="AA167" s="159">
        <v>1</v>
      </c>
      <c r="AB167" s="159">
        <v>1</v>
      </c>
      <c r="AC167" s="159">
        <v>1</v>
      </c>
      <c r="AZ167" s="159">
        <v>1</v>
      </c>
      <c r="BA167" s="159">
        <f>IF(AZ167=1,G167,0)</f>
        <v>0</v>
      </c>
      <c r="BB167" s="159">
        <f>IF(AZ167=2,G167,0)</f>
        <v>0</v>
      </c>
      <c r="BC167" s="159">
        <f>IF(AZ167=3,G167,0)</f>
        <v>0</v>
      </c>
      <c r="BD167" s="159">
        <f>IF(AZ167=4,G167,0)</f>
        <v>0</v>
      </c>
      <c r="BE167" s="159">
        <f>IF(AZ167=5,G167,0)</f>
        <v>0</v>
      </c>
      <c r="CA167" s="194">
        <v>1</v>
      </c>
      <c r="CB167" s="194">
        <v>1</v>
      </c>
      <c r="CZ167" s="159">
        <v>0.14874</v>
      </c>
    </row>
    <row r="168" spans="1:15" ht="12.75" customHeight="1">
      <c r="A168" s="195"/>
      <c r="B168" s="207"/>
      <c r="C168" s="208" t="s">
        <v>113</v>
      </c>
      <c r="D168" s="208"/>
      <c r="E168" s="209">
        <v>0</v>
      </c>
      <c r="F168" s="210"/>
      <c r="G168" s="211"/>
      <c r="M168" s="198" t="s">
        <v>113</v>
      </c>
      <c r="O168" s="187"/>
    </row>
    <row r="169" spans="1:15" ht="22.5" customHeight="1">
      <c r="A169" s="195"/>
      <c r="B169" s="207"/>
      <c r="C169" s="208" t="s">
        <v>240</v>
      </c>
      <c r="D169" s="208"/>
      <c r="E169" s="209">
        <v>75</v>
      </c>
      <c r="F169" s="210"/>
      <c r="G169" s="211"/>
      <c r="M169" s="198" t="s">
        <v>240</v>
      </c>
      <c r="O169" s="187"/>
    </row>
    <row r="170" spans="1:104" ht="12.75">
      <c r="A170" s="188">
        <v>52</v>
      </c>
      <c r="B170" s="189" t="s">
        <v>241</v>
      </c>
      <c r="C170" s="190" t="s">
        <v>242</v>
      </c>
      <c r="D170" s="191" t="s">
        <v>119</v>
      </c>
      <c r="E170" s="192">
        <v>28.5</v>
      </c>
      <c r="F170" s="192">
        <v>0</v>
      </c>
      <c r="G170" s="193">
        <f>E170*F170</f>
        <v>0</v>
      </c>
      <c r="O170" s="187">
        <v>2</v>
      </c>
      <c r="AA170" s="159">
        <v>1</v>
      </c>
      <c r="AB170" s="159">
        <v>1</v>
      </c>
      <c r="AC170" s="159">
        <v>1</v>
      </c>
      <c r="AZ170" s="159">
        <v>1</v>
      </c>
      <c r="BA170" s="159">
        <f>IF(AZ170=1,G170,0)</f>
        <v>0</v>
      </c>
      <c r="BB170" s="159">
        <f>IF(AZ170=2,G170,0)</f>
        <v>0</v>
      </c>
      <c r="BC170" s="159">
        <f>IF(AZ170=3,G170,0)</f>
        <v>0</v>
      </c>
      <c r="BD170" s="159">
        <f>IF(AZ170=4,G170,0)</f>
        <v>0</v>
      </c>
      <c r="BE170" s="159">
        <f>IF(AZ170=5,G170,0)</f>
        <v>0</v>
      </c>
      <c r="CA170" s="194">
        <v>1</v>
      </c>
      <c r="CB170" s="194">
        <v>1</v>
      </c>
      <c r="CZ170" s="159">
        <v>2E-05</v>
      </c>
    </row>
    <row r="171" spans="1:15" ht="12.75" customHeight="1">
      <c r="A171" s="195"/>
      <c r="B171" s="196"/>
      <c r="C171" s="197" t="s">
        <v>243</v>
      </c>
      <c r="D171" s="197"/>
      <c r="E171" s="197"/>
      <c r="F171" s="197"/>
      <c r="G171" s="197"/>
      <c r="L171" s="198" t="s">
        <v>243</v>
      </c>
      <c r="O171" s="187">
        <v>3</v>
      </c>
    </row>
    <row r="172" spans="1:15" ht="12.75" customHeight="1">
      <c r="A172" s="195"/>
      <c r="B172" s="207"/>
      <c r="C172" s="208" t="s">
        <v>113</v>
      </c>
      <c r="D172" s="208"/>
      <c r="E172" s="209">
        <v>0</v>
      </c>
      <c r="F172" s="210"/>
      <c r="G172" s="211"/>
      <c r="M172" s="198" t="s">
        <v>113</v>
      </c>
      <c r="O172" s="187"/>
    </row>
    <row r="173" spans="1:15" ht="12.75" customHeight="1">
      <c r="A173" s="195"/>
      <c r="B173" s="207"/>
      <c r="C173" s="208" t="s">
        <v>244</v>
      </c>
      <c r="D173" s="208"/>
      <c r="E173" s="209">
        <v>28.5</v>
      </c>
      <c r="F173" s="210"/>
      <c r="G173" s="211"/>
      <c r="M173" s="198" t="s">
        <v>244</v>
      </c>
      <c r="O173" s="187"/>
    </row>
    <row r="174" spans="1:104" ht="12.75">
      <c r="A174" s="188">
        <v>53</v>
      </c>
      <c r="B174" s="189" t="s">
        <v>245</v>
      </c>
      <c r="C174" s="190" t="s">
        <v>246</v>
      </c>
      <c r="D174" s="191" t="s">
        <v>119</v>
      </c>
      <c r="E174" s="192">
        <v>28.5</v>
      </c>
      <c r="F174" s="192">
        <v>0</v>
      </c>
      <c r="G174" s="193">
        <f>E174*F174</f>
        <v>0</v>
      </c>
      <c r="O174" s="187">
        <v>2</v>
      </c>
      <c r="AA174" s="159">
        <v>1</v>
      </c>
      <c r="AB174" s="159">
        <v>1</v>
      </c>
      <c r="AC174" s="159">
        <v>1</v>
      </c>
      <c r="AZ174" s="159">
        <v>1</v>
      </c>
      <c r="BA174" s="159">
        <f>IF(AZ174=1,G174,0)</f>
        <v>0</v>
      </c>
      <c r="BB174" s="159">
        <f>IF(AZ174=2,G174,0)</f>
        <v>0</v>
      </c>
      <c r="BC174" s="159">
        <f>IF(AZ174=3,G174,0)</f>
        <v>0</v>
      </c>
      <c r="BD174" s="159">
        <f>IF(AZ174=4,G174,0)</f>
        <v>0</v>
      </c>
      <c r="BE174" s="159">
        <f>IF(AZ174=5,G174,0)</f>
        <v>0</v>
      </c>
      <c r="CA174" s="194">
        <v>1</v>
      </c>
      <c r="CB174" s="194">
        <v>1</v>
      </c>
      <c r="CZ174" s="159">
        <v>0</v>
      </c>
    </row>
    <row r="175" spans="1:15" ht="12.75" customHeight="1">
      <c r="A175" s="195"/>
      <c r="B175" s="196"/>
      <c r="C175" s="197" t="s">
        <v>112</v>
      </c>
      <c r="D175" s="197"/>
      <c r="E175" s="197"/>
      <c r="F175" s="197"/>
      <c r="G175" s="197"/>
      <c r="L175" s="198" t="s">
        <v>112</v>
      </c>
      <c r="O175" s="187">
        <v>3</v>
      </c>
    </row>
    <row r="176" spans="1:15" ht="12.75" customHeight="1">
      <c r="A176" s="195"/>
      <c r="B176" s="207"/>
      <c r="C176" s="208" t="s">
        <v>113</v>
      </c>
      <c r="D176" s="208"/>
      <c r="E176" s="209">
        <v>0</v>
      </c>
      <c r="F176" s="210"/>
      <c r="G176" s="211"/>
      <c r="M176" s="198" t="s">
        <v>113</v>
      </c>
      <c r="O176" s="187"/>
    </row>
    <row r="177" spans="1:15" ht="12.75" customHeight="1">
      <c r="A177" s="195"/>
      <c r="B177" s="207"/>
      <c r="C177" s="208" t="s">
        <v>244</v>
      </c>
      <c r="D177" s="208"/>
      <c r="E177" s="209">
        <v>28.5</v>
      </c>
      <c r="F177" s="210"/>
      <c r="G177" s="211"/>
      <c r="M177" s="198" t="s">
        <v>244</v>
      </c>
      <c r="O177" s="187"/>
    </row>
    <row r="178" spans="1:104" ht="12.75">
      <c r="A178" s="188">
        <v>54</v>
      </c>
      <c r="B178" s="189" t="s">
        <v>247</v>
      </c>
      <c r="C178" s="190" t="s">
        <v>248</v>
      </c>
      <c r="D178" s="191" t="s">
        <v>119</v>
      </c>
      <c r="E178" s="192">
        <v>28.5</v>
      </c>
      <c r="F178" s="192">
        <v>0</v>
      </c>
      <c r="G178" s="193">
        <f>E178*F178</f>
        <v>0</v>
      </c>
      <c r="O178" s="187">
        <v>2</v>
      </c>
      <c r="AA178" s="159">
        <v>1</v>
      </c>
      <c r="AB178" s="159">
        <v>1</v>
      </c>
      <c r="AC178" s="159">
        <v>1</v>
      </c>
      <c r="AZ178" s="159">
        <v>1</v>
      </c>
      <c r="BA178" s="159">
        <f>IF(AZ178=1,G178,0)</f>
        <v>0</v>
      </c>
      <c r="BB178" s="159">
        <f>IF(AZ178=2,G178,0)</f>
        <v>0</v>
      </c>
      <c r="BC178" s="159">
        <f>IF(AZ178=3,G178,0)</f>
        <v>0</v>
      </c>
      <c r="BD178" s="159">
        <f>IF(AZ178=4,G178,0)</f>
        <v>0</v>
      </c>
      <c r="BE178" s="159">
        <f>IF(AZ178=5,G178,0)</f>
        <v>0</v>
      </c>
      <c r="CA178" s="194">
        <v>1</v>
      </c>
      <c r="CB178" s="194">
        <v>1</v>
      </c>
      <c r="CZ178" s="159">
        <v>0</v>
      </c>
    </row>
    <row r="179" spans="1:15" ht="12.75" customHeight="1">
      <c r="A179" s="195"/>
      <c r="B179" s="196"/>
      <c r="C179" s="197" t="s">
        <v>112</v>
      </c>
      <c r="D179" s="197"/>
      <c r="E179" s="197"/>
      <c r="F179" s="197"/>
      <c r="G179" s="197"/>
      <c r="L179" s="198" t="s">
        <v>112</v>
      </c>
      <c r="O179" s="187">
        <v>3</v>
      </c>
    </row>
    <row r="180" spans="1:104" ht="12.75">
      <c r="A180" s="188">
        <v>55</v>
      </c>
      <c r="B180" s="189" t="s">
        <v>249</v>
      </c>
      <c r="C180" s="190" t="s">
        <v>250</v>
      </c>
      <c r="D180" s="191" t="s">
        <v>119</v>
      </c>
      <c r="E180" s="192">
        <v>5.3167</v>
      </c>
      <c r="F180" s="192">
        <v>0</v>
      </c>
      <c r="G180" s="193">
        <f>E180*F180</f>
        <v>0</v>
      </c>
      <c r="O180" s="187">
        <v>2</v>
      </c>
      <c r="AA180" s="159">
        <v>1</v>
      </c>
      <c r="AB180" s="159">
        <v>1</v>
      </c>
      <c r="AC180" s="159">
        <v>1</v>
      </c>
      <c r="AZ180" s="159">
        <v>1</v>
      </c>
      <c r="BA180" s="159">
        <f>IF(AZ180=1,G180,0)</f>
        <v>0</v>
      </c>
      <c r="BB180" s="159">
        <f>IF(AZ180=2,G180,0)</f>
        <v>0</v>
      </c>
      <c r="BC180" s="159">
        <f>IF(AZ180=3,G180,0)</f>
        <v>0</v>
      </c>
      <c r="BD180" s="159">
        <f>IF(AZ180=4,G180,0)</f>
        <v>0</v>
      </c>
      <c r="BE180" s="159">
        <f>IF(AZ180=5,G180,0)</f>
        <v>0</v>
      </c>
      <c r="CA180" s="194">
        <v>1</v>
      </c>
      <c r="CB180" s="194">
        <v>1</v>
      </c>
      <c r="CZ180" s="159">
        <v>0</v>
      </c>
    </row>
    <row r="181" spans="1:15" ht="12.75" customHeight="1">
      <c r="A181" s="195"/>
      <c r="B181" s="196"/>
      <c r="C181" s="197" t="s">
        <v>251</v>
      </c>
      <c r="D181" s="197"/>
      <c r="E181" s="197"/>
      <c r="F181" s="197"/>
      <c r="G181" s="197"/>
      <c r="L181" s="198" t="s">
        <v>251</v>
      </c>
      <c r="O181" s="187">
        <v>3</v>
      </c>
    </row>
    <row r="182" spans="1:15" ht="12.75" customHeight="1">
      <c r="A182" s="195"/>
      <c r="B182" s="207"/>
      <c r="C182" s="208" t="s">
        <v>113</v>
      </c>
      <c r="D182" s="208"/>
      <c r="E182" s="209">
        <v>0</v>
      </c>
      <c r="F182" s="210"/>
      <c r="G182" s="211"/>
      <c r="M182" s="198" t="s">
        <v>113</v>
      </c>
      <c r="O182" s="187"/>
    </row>
    <row r="183" spans="1:15" ht="22.5" customHeight="1">
      <c r="A183" s="195"/>
      <c r="B183" s="207"/>
      <c r="C183" s="208" t="s">
        <v>252</v>
      </c>
      <c r="D183" s="208"/>
      <c r="E183" s="209">
        <v>5.3167</v>
      </c>
      <c r="F183" s="210"/>
      <c r="G183" s="211"/>
      <c r="M183" s="198" t="s">
        <v>252</v>
      </c>
      <c r="O183" s="187"/>
    </row>
    <row r="184" spans="1:104" ht="12.75">
      <c r="A184" s="188">
        <v>56</v>
      </c>
      <c r="B184" s="189" t="s">
        <v>253</v>
      </c>
      <c r="C184" s="190" t="s">
        <v>254</v>
      </c>
      <c r="D184" s="191" t="s">
        <v>255</v>
      </c>
      <c r="E184" s="192">
        <v>0.0285</v>
      </c>
      <c r="F184" s="192">
        <v>0</v>
      </c>
      <c r="G184" s="193">
        <f>E184*F184</f>
        <v>0</v>
      </c>
      <c r="O184" s="187">
        <v>2</v>
      </c>
      <c r="AA184" s="159">
        <v>3</v>
      </c>
      <c r="AB184" s="159">
        <v>0</v>
      </c>
      <c r="AC184" s="159">
        <v>11162320</v>
      </c>
      <c r="AZ184" s="159">
        <v>1</v>
      </c>
      <c r="BA184" s="159">
        <f>IF(AZ184=1,G184,0)</f>
        <v>0</v>
      </c>
      <c r="BB184" s="159">
        <f>IF(AZ184=2,G184,0)</f>
        <v>0</v>
      </c>
      <c r="BC184" s="159">
        <f>IF(AZ184=3,G184,0)</f>
        <v>0</v>
      </c>
      <c r="BD184" s="159">
        <f>IF(AZ184=4,G184,0)</f>
        <v>0</v>
      </c>
      <c r="BE184" s="159">
        <f>IF(AZ184=5,G184,0)</f>
        <v>0</v>
      </c>
      <c r="CA184" s="194">
        <v>3</v>
      </c>
      <c r="CB184" s="194">
        <v>0</v>
      </c>
      <c r="CZ184" s="159">
        <v>1</v>
      </c>
    </row>
    <row r="185" spans="1:15" ht="12.75" customHeight="1">
      <c r="A185" s="195"/>
      <c r="B185" s="207"/>
      <c r="C185" s="208" t="s">
        <v>113</v>
      </c>
      <c r="D185" s="208"/>
      <c r="E185" s="209">
        <v>0</v>
      </c>
      <c r="F185" s="210"/>
      <c r="G185" s="211"/>
      <c r="M185" s="198" t="s">
        <v>113</v>
      </c>
      <c r="O185" s="187"/>
    </row>
    <row r="186" spans="1:15" ht="22.5" customHeight="1">
      <c r="A186" s="195"/>
      <c r="B186" s="207"/>
      <c r="C186" s="208" t="s">
        <v>256</v>
      </c>
      <c r="D186" s="208"/>
      <c r="E186" s="209">
        <v>0.0285</v>
      </c>
      <c r="F186" s="210"/>
      <c r="G186" s="211"/>
      <c r="M186" s="198" t="s">
        <v>256</v>
      </c>
      <c r="O186" s="187"/>
    </row>
    <row r="187" spans="1:104" ht="12.75">
      <c r="A187" s="188">
        <v>57</v>
      </c>
      <c r="B187" s="189" t="s">
        <v>257</v>
      </c>
      <c r="C187" s="190" t="s">
        <v>258</v>
      </c>
      <c r="D187" s="191" t="s">
        <v>173</v>
      </c>
      <c r="E187" s="192">
        <v>2</v>
      </c>
      <c r="F187" s="192">
        <v>0</v>
      </c>
      <c r="G187" s="193">
        <f>E187*F187</f>
        <v>0</v>
      </c>
      <c r="O187" s="187">
        <v>2</v>
      </c>
      <c r="AA187" s="159">
        <v>3</v>
      </c>
      <c r="AB187" s="159">
        <v>0</v>
      </c>
      <c r="AC187" s="159" t="s">
        <v>257</v>
      </c>
      <c r="AZ187" s="159">
        <v>1</v>
      </c>
      <c r="BA187" s="159">
        <f>IF(AZ187=1,G187,0)</f>
        <v>0</v>
      </c>
      <c r="BB187" s="159">
        <f>IF(AZ187=2,G187,0)</f>
        <v>0</v>
      </c>
      <c r="BC187" s="159">
        <f>IF(AZ187=3,G187,0)</f>
        <v>0</v>
      </c>
      <c r="BD187" s="159">
        <f>IF(AZ187=4,G187,0)</f>
        <v>0</v>
      </c>
      <c r="BE187" s="159">
        <f>IF(AZ187=5,G187,0)</f>
        <v>0</v>
      </c>
      <c r="CA187" s="194">
        <v>3</v>
      </c>
      <c r="CB187" s="194">
        <v>0</v>
      </c>
      <c r="CZ187" s="159">
        <v>0.0051</v>
      </c>
    </row>
    <row r="188" spans="1:15" ht="12.75" customHeight="1">
      <c r="A188" s="195"/>
      <c r="B188" s="196"/>
      <c r="C188" s="197" t="s">
        <v>259</v>
      </c>
      <c r="D188" s="197"/>
      <c r="E188" s="197"/>
      <c r="F188" s="197"/>
      <c r="G188" s="197"/>
      <c r="L188" s="198" t="s">
        <v>259</v>
      </c>
      <c r="O188" s="187">
        <v>3</v>
      </c>
    </row>
    <row r="189" spans="1:15" ht="12.75" customHeight="1">
      <c r="A189" s="195"/>
      <c r="B189" s="207"/>
      <c r="C189" s="208" t="s">
        <v>113</v>
      </c>
      <c r="D189" s="208"/>
      <c r="E189" s="209">
        <v>0</v>
      </c>
      <c r="F189" s="210"/>
      <c r="G189" s="211"/>
      <c r="M189" s="198" t="s">
        <v>113</v>
      </c>
      <c r="O189" s="187"/>
    </row>
    <row r="190" spans="1:15" ht="12.75" customHeight="1">
      <c r="A190" s="195"/>
      <c r="B190" s="207"/>
      <c r="C190" s="208" t="s">
        <v>260</v>
      </c>
      <c r="D190" s="208"/>
      <c r="E190" s="209">
        <v>2</v>
      </c>
      <c r="F190" s="210"/>
      <c r="G190" s="211"/>
      <c r="M190" s="198" t="s">
        <v>260</v>
      </c>
      <c r="O190" s="187"/>
    </row>
    <row r="191" spans="1:104" ht="12.75">
      <c r="A191" s="188">
        <v>58</v>
      </c>
      <c r="B191" s="189" t="s">
        <v>261</v>
      </c>
      <c r="C191" s="190" t="s">
        <v>262</v>
      </c>
      <c r="D191" s="191" t="s">
        <v>119</v>
      </c>
      <c r="E191" s="192">
        <v>6</v>
      </c>
      <c r="F191" s="192">
        <v>0</v>
      </c>
      <c r="G191" s="193">
        <f>E191*F191</f>
        <v>0</v>
      </c>
      <c r="O191" s="187">
        <v>2</v>
      </c>
      <c r="AA191" s="159">
        <v>3</v>
      </c>
      <c r="AB191" s="159">
        <v>0</v>
      </c>
      <c r="AC191" s="159">
        <v>40445960</v>
      </c>
      <c r="AZ191" s="159">
        <v>1</v>
      </c>
      <c r="BA191" s="159">
        <f>IF(AZ191=1,G191,0)</f>
        <v>0</v>
      </c>
      <c r="BB191" s="159">
        <f>IF(AZ191=2,G191,0)</f>
        <v>0</v>
      </c>
      <c r="BC191" s="159">
        <f>IF(AZ191=3,G191,0)</f>
        <v>0</v>
      </c>
      <c r="BD191" s="159">
        <f>IF(AZ191=4,G191,0)</f>
        <v>0</v>
      </c>
      <c r="BE191" s="159">
        <f>IF(AZ191=5,G191,0)</f>
        <v>0</v>
      </c>
      <c r="CA191" s="194">
        <v>3</v>
      </c>
      <c r="CB191" s="194">
        <v>0</v>
      </c>
      <c r="CZ191" s="159">
        <v>0.002</v>
      </c>
    </row>
    <row r="192" spans="1:15" ht="12.75" customHeight="1">
      <c r="A192" s="195"/>
      <c r="B192" s="207"/>
      <c r="C192" s="208" t="s">
        <v>113</v>
      </c>
      <c r="D192" s="208"/>
      <c r="E192" s="209">
        <v>0</v>
      </c>
      <c r="F192" s="210"/>
      <c r="G192" s="211"/>
      <c r="M192" s="198" t="s">
        <v>113</v>
      </c>
      <c r="O192" s="187"/>
    </row>
    <row r="193" spans="1:15" ht="12.75" customHeight="1">
      <c r="A193" s="195"/>
      <c r="B193" s="207"/>
      <c r="C193" s="208" t="s">
        <v>263</v>
      </c>
      <c r="D193" s="208"/>
      <c r="E193" s="209">
        <v>6</v>
      </c>
      <c r="F193" s="210"/>
      <c r="G193" s="211"/>
      <c r="M193" s="198" t="s">
        <v>263</v>
      </c>
      <c r="O193" s="187"/>
    </row>
    <row r="194" spans="1:104" ht="12.75">
      <c r="A194" s="188">
        <v>59</v>
      </c>
      <c r="B194" s="189" t="s">
        <v>264</v>
      </c>
      <c r="C194" s="190" t="s">
        <v>265</v>
      </c>
      <c r="D194" s="191" t="s">
        <v>173</v>
      </c>
      <c r="E194" s="192">
        <v>2</v>
      </c>
      <c r="F194" s="192">
        <v>0</v>
      </c>
      <c r="G194" s="193">
        <f>E194*F194</f>
        <v>0</v>
      </c>
      <c r="O194" s="187">
        <v>2</v>
      </c>
      <c r="AA194" s="159">
        <v>3</v>
      </c>
      <c r="AB194" s="159">
        <v>0</v>
      </c>
      <c r="AC194" s="159" t="s">
        <v>264</v>
      </c>
      <c r="AZ194" s="159">
        <v>1</v>
      </c>
      <c r="BA194" s="159">
        <f>IF(AZ194=1,G194,0)</f>
        <v>0</v>
      </c>
      <c r="BB194" s="159">
        <f>IF(AZ194=2,G194,0)</f>
        <v>0</v>
      </c>
      <c r="BC194" s="159">
        <f>IF(AZ194=3,G194,0)</f>
        <v>0</v>
      </c>
      <c r="BD194" s="159">
        <f>IF(AZ194=4,G194,0)</f>
        <v>0</v>
      </c>
      <c r="BE194" s="159">
        <f>IF(AZ194=5,G194,0)</f>
        <v>0</v>
      </c>
      <c r="CA194" s="194">
        <v>3</v>
      </c>
      <c r="CB194" s="194">
        <v>0</v>
      </c>
      <c r="CZ194" s="159">
        <v>0.00126</v>
      </c>
    </row>
    <row r="195" spans="1:104" ht="12.75">
      <c r="A195" s="188">
        <v>60</v>
      </c>
      <c r="B195" s="189" t="s">
        <v>266</v>
      </c>
      <c r="C195" s="190" t="s">
        <v>267</v>
      </c>
      <c r="D195" s="191" t="s">
        <v>173</v>
      </c>
      <c r="E195" s="192">
        <v>21.42</v>
      </c>
      <c r="F195" s="192">
        <v>0</v>
      </c>
      <c r="G195" s="193">
        <f>E195*F195</f>
        <v>0</v>
      </c>
      <c r="O195" s="187">
        <v>2</v>
      </c>
      <c r="AA195" s="159">
        <v>3</v>
      </c>
      <c r="AB195" s="159">
        <v>0</v>
      </c>
      <c r="AC195" s="159">
        <v>592162117</v>
      </c>
      <c r="AZ195" s="159">
        <v>1</v>
      </c>
      <c r="BA195" s="159">
        <f>IF(AZ195=1,G195,0)</f>
        <v>0</v>
      </c>
      <c r="BB195" s="159">
        <f>IF(AZ195=2,G195,0)</f>
        <v>0</v>
      </c>
      <c r="BC195" s="159">
        <f>IF(AZ195=3,G195,0)</f>
        <v>0</v>
      </c>
      <c r="BD195" s="159">
        <f>IF(AZ195=4,G195,0)</f>
        <v>0</v>
      </c>
      <c r="BE195" s="159">
        <f>IF(AZ195=5,G195,0)</f>
        <v>0</v>
      </c>
      <c r="CA195" s="194">
        <v>3</v>
      </c>
      <c r="CB195" s="194">
        <v>0</v>
      </c>
      <c r="CZ195" s="159">
        <v>0.027</v>
      </c>
    </row>
    <row r="196" spans="1:15" ht="12.75" customHeight="1">
      <c r="A196" s="195"/>
      <c r="B196" s="207"/>
      <c r="C196" s="208" t="s">
        <v>113</v>
      </c>
      <c r="D196" s="208"/>
      <c r="E196" s="209">
        <v>0</v>
      </c>
      <c r="F196" s="210"/>
      <c r="G196" s="211"/>
      <c r="M196" s="198" t="s">
        <v>113</v>
      </c>
      <c r="O196" s="187"/>
    </row>
    <row r="197" spans="1:15" ht="12.75" customHeight="1">
      <c r="A197" s="195"/>
      <c r="B197" s="207"/>
      <c r="C197" s="208" t="s">
        <v>268</v>
      </c>
      <c r="D197" s="208"/>
      <c r="E197" s="209">
        <v>21.42</v>
      </c>
      <c r="F197" s="210"/>
      <c r="G197" s="211"/>
      <c r="M197" s="198" t="s">
        <v>268</v>
      </c>
      <c r="O197" s="187"/>
    </row>
    <row r="198" spans="1:104" ht="12.75">
      <c r="A198" s="188">
        <v>61</v>
      </c>
      <c r="B198" s="189" t="s">
        <v>269</v>
      </c>
      <c r="C198" s="190" t="s">
        <v>270</v>
      </c>
      <c r="D198" s="191" t="s">
        <v>173</v>
      </c>
      <c r="E198" s="192">
        <v>36.36</v>
      </c>
      <c r="F198" s="192">
        <v>0</v>
      </c>
      <c r="G198" s="193">
        <f>E198*F198</f>
        <v>0</v>
      </c>
      <c r="O198" s="187">
        <v>2</v>
      </c>
      <c r="AA198" s="159">
        <v>3</v>
      </c>
      <c r="AB198" s="159">
        <v>0</v>
      </c>
      <c r="AC198" s="159">
        <v>59217421</v>
      </c>
      <c r="AZ198" s="159">
        <v>1</v>
      </c>
      <c r="BA198" s="159">
        <f>IF(AZ198=1,G198,0)</f>
        <v>0</v>
      </c>
      <c r="BB198" s="159">
        <f>IF(AZ198=2,G198,0)</f>
        <v>0</v>
      </c>
      <c r="BC198" s="159">
        <f>IF(AZ198=3,G198,0)</f>
        <v>0</v>
      </c>
      <c r="BD198" s="159">
        <f>IF(AZ198=4,G198,0)</f>
        <v>0</v>
      </c>
      <c r="BE198" s="159">
        <f>IF(AZ198=5,G198,0)</f>
        <v>0</v>
      </c>
      <c r="CA198" s="194">
        <v>3</v>
      </c>
      <c r="CB198" s="194">
        <v>0</v>
      </c>
      <c r="CZ198" s="159">
        <v>0.06</v>
      </c>
    </row>
    <row r="199" spans="1:15" ht="12.75" customHeight="1">
      <c r="A199" s="195"/>
      <c r="B199" s="207"/>
      <c r="C199" s="208" t="s">
        <v>113</v>
      </c>
      <c r="D199" s="208"/>
      <c r="E199" s="209">
        <v>0</v>
      </c>
      <c r="F199" s="210"/>
      <c r="G199" s="211"/>
      <c r="M199" s="198" t="s">
        <v>113</v>
      </c>
      <c r="O199" s="187"/>
    </row>
    <row r="200" spans="1:15" ht="12.75" customHeight="1">
      <c r="A200" s="195"/>
      <c r="B200" s="207"/>
      <c r="C200" s="208" t="s">
        <v>271</v>
      </c>
      <c r="D200" s="208"/>
      <c r="E200" s="209">
        <v>36.36</v>
      </c>
      <c r="F200" s="210"/>
      <c r="G200" s="211"/>
      <c r="M200" s="198" t="s">
        <v>271</v>
      </c>
      <c r="O200" s="187"/>
    </row>
    <row r="201" spans="1:104" ht="12.75">
      <c r="A201" s="188">
        <v>62</v>
      </c>
      <c r="B201" s="189" t="s">
        <v>272</v>
      </c>
      <c r="C201" s="190" t="s">
        <v>273</v>
      </c>
      <c r="D201" s="191" t="s">
        <v>173</v>
      </c>
      <c r="E201" s="192">
        <v>20.2</v>
      </c>
      <c r="F201" s="192">
        <v>0</v>
      </c>
      <c r="G201" s="193">
        <f>E201*F201</f>
        <v>0</v>
      </c>
      <c r="O201" s="187">
        <v>2</v>
      </c>
      <c r="AA201" s="159">
        <v>3</v>
      </c>
      <c r="AB201" s="159">
        <v>0</v>
      </c>
      <c r="AC201" s="159">
        <v>59217460</v>
      </c>
      <c r="AZ201" s="159">
        <v>1</v>
      </c>
      <c r="BA201" s="159">
        <f>IF(AZ201=1,G201,0)</f>
        <v>0</v>
      </c>
      <c r="BB201" s="159">
        <f>IF(AZ201=2,G201,0)</f>
        <v>0</v>
      </c>
      <c r="BC201" s="159">
        <f>IF(AZ201=3,G201,0)</f>
        <v>0</v>
      </c>
      <c r="BD201" s="159">
        <f>IF(AZ201=4,G201,0)</f>
        <v>0</v>
      </c>
      <c r="BE201" s="159">
        <f>IF(AZ201=5,G201,0)</f>
        <v>0</v>
      </c>
      <c r="CA201" s="194">
        <v>3</v>
      </c>
      <c r="CB201" s="194">
        <v>0</v>
      </c>
      <c r="CZ201" s="159">
        <v>0.081</v>
      </c>
    </row>
    <row r="202" spans="1:15" ht="12.75" customHeight="1">
      <c r="A202" s="195"/>
      <c r="B202" s="207"/>
      <c r="C202" s="208" t="s">
        <v>113</v>
      </c>
      <c r="D202" s="208"/>
      <c r="E202" s="209">
        <v>0</v>
      </c>
      <c r="F202" s="210"/>
      <c r="G202" s="211"/>
      <c r="M202" s="198" t="s">
        <v>113</v>
      </c>
      <c r="O202" s="187"/>
    </row>
    <row r="203" spans="1:15" ht="12.75" customHeight="1">
      <c r="A203" s="195"/>
      <c r="B203" s="207"/>
      <c r="C203" s="208" t="s">
        <v>182</v>
      </c>
      <c r="D203" s="208"/>
      <c r="E203" s="209">
        <v>0</v>
      </c>
      <c r="F203" s="210"/>
      <c r="G203" s="211"/>
      <c r="M203" s="198" t="s">
        <v>182</v>
      </c>
      <c r="O203" s="187"/>
    </row>
    <row r="204" spans="1:15" ht="22.5" customHeight="1">
      <c r="A204" s="195"/>
      <c r="B204" s="207"/>
      <c r="C204" s="208" t="s">
        <v>274</v>
      </c>
      <c r="D204" s="208"/>
      <c r="E204" s="209">
        <v>20.2</v>
      </c>
      <c r="F204" s="210"/>
      <c r="G204" s="211"/>
      <c r="M204" s="198" t="s">
        <v>274</v>
      </c>
      <c r="O204" s="187"/>
    </row>
    <row r="205" spans="1:104" ht="12.75">
      <c r="A205" s="188">
        <v>63</v>
      </c>
      <c r="B205" s="189" t="s">
        <v>275</v>
      </c>
      <c r="C205" s="190" t="s">
        <v>276</v>
      </c>
      <c r="D205" s="191" t="s">
        <v>173</v>
      </c>
      <c r="E205" s="192">
        <v>13.13</v>
      </c>
      <c r="F205" s="192">
        <v>0</v>
      </c>
      <c r="G205" s="193">
        <f>E205*F205</f>
        <v>0</v>
      </c>
      <c r="O205" s="187">
        <v>2</v>
      </c>
      <c r="AA205" s="159">
        <v>3</v>
      </c>
      <c r="AB205" s="159">
        <v>0</v>
      </c>
      <c r="AC205" s="159">
        <v>59217476</v>
      </c>
      <c r="AZ205" s="159">
        <v>1</v>
      </c>
      <c r="BA205" s="159">
        <f>IF(AZ205=1,G205,0)</f>
        <v>0</v>
      </c>
      <c r="BB205" s="159">
        <f>IF(AZ205=2,G205,0)</f>
        <v>0</v>
      </c>
      <c r="BC205" s="159">
        <f>IF(AZ205=3,G205,0)</f>
        <v>0</v>
      </c>
      <c r="BD205" s="159">
        <f>IF(AZ205=4,G205,0)</f>
        <v>0</v>
      </c>
      <c r="BE205" s="159">
        <f>IF(AZ205=5,G205,0)</f>
        <v>0</v>
      </c>
      <c r="CA205" s="194">
        <v>3</v>
      </c>
      <c r="CB205" s="194">
        <v>0</v>
      </c>
      <c r="CZ205" s="159">
        <v>0.048</v>
      </c>
    </row>
    <row r="206" spans="1:15" ht="12.75" customHeight="1">
      <c r="A206" s="195"/>
      <c r="B206" s="207"/>
      <c r="C206" s="208" t="s">
        <v>113</v>
      </c>
      <c r="D206" s="208"/>
      <c r="E206" s="209">
        <v>0</v>
      </c>
      <c r="F206" s="210"/>
      <c r="G206" s="211"/>
      <c r="M206" s="198" t="s">
        <v>113</v>
      </c>
      <c r="O206" s="187"/>
    </row>
    <row r="207" spans="1:15" ht="12.75" customHeight="1">
      <c r="A207" s="195"/>
      <c r="B207" s="207"/>
      <c r="C207" s="208" t="s">
        <v>182</v>
      </c>
      <c r="D207" s="208"/>
      <c r="E207" s="209">
        <v>0</v>
      </c>
      <c r="F207" s="210"/>
      <c r="G207" s="211"/>
      <c r="M207" s="198" t="s">
        <v>182</v>
      </c>
      <c r="O207" s="187"/>
    </row>
    <row r="208" spans="1:15" ht="12.75" customHeight="1">
      <c r="A208" s="195"/>
      <c r="B208" s="207"/>
      <c r="C208" s="208" t="s">
        <v>277</v>
      </c>
      <c r="D208" s="208"/>
      <c r="E208" s="209">
        <v>13.13</v>
      </c>
      <c r="F208" s="210"/>
      <c r="G208" s="211"/>
      <c r="M208" s="198" t="s">
        <v>277</v>
      </c>
      <c r="O208" s="187"/>
    </row>
    <row r="209" spans="1:104" ht="12.75">
      <c r="A209" s="188">
        <v>64</v>
      </c>
      <c r="B209" s="189" t="s">
        <v>278</v>
      </c>
      <c r="C209" s="190" t="s">
        <v>279</v>
      </c>
      <c r="D209" s="191" t="s">
        <v>173</v>
      </c>
      <c r="E209" s="192">
        <v>3.03</v>
      </c>
      <c r="F209" s="192">
        <v>0</v>
      </c>
      <c r="G209" s="193">
        <f>E209*F209</f>
        <v>0</v>
      </c>
      <c r="O209" s="187">
        <v>2</v>
      </c>
      <c r="AA209" s="159">
        <v>3</v>
      </c>
      <c r="AB209" s="159">
        <v>0</v>
      </c>
      <c r="AC209" s="159">
        <v>59217480</v>
      </c>
      <c r="AZ209" s="159">
        <v>1</v>
      </c>
      <c r="BA209" s="159">
        <f>IF(AZ209=1,G209,0)</f>
        <v>0</v>
      </c>
      <c r="BB209" s="159">
        <f>IF(AZ209=2,G209,0)</f>
        <v>0</v>
      </c>
      <c r="BC209" s="159">
        <f>IF(AZ209=3,G209,0)</f>
        <v>0</v>
      </c>
      <c r="BD209" s="159">
        <f>IF(AZ209=4,G209,0)</f>
        <v>0</v>
      </c>
      <c r="BE209" s="159">
        <f>IF(AZ209=5,G209,0)</f>
        <v>0</v>
      </c>
      <c r="CA209" s="194">
        <v>3</v>
      </c>
      <c r="CB209" s="194">
        <v>0</v>
      </c>
      <c r="CZ209" s="159">
        <v>0.064</v>
      </c>
    </row>
    <row r="210" spans="1:15" ht="12.75" customHeight="1">
      <c r="A210" s="195"/>
      <c r="B210" s="207"/>
      <c r="C210" s="208" t="s">
        <v>113</v>
      </c>
      <c r="D210" s="208"/>
      <c r="E210" s="209">
        <v>0</v>
      </c>
      <c r="F210" s="210"/>
      <c r="G210" s="211"/>
      <c r="M210" s="198" t="s">
        <v>113</v>
      </c>
      <c r="O210" s="187"/>
    </row>
    <row r="211" spans="1:15" ht="12.75" customHeight="1">
      <c r="A211" s="195"/>
      <c r="B211" s="207"/>
      <c r="C211" s="208" t="s">
        <v>280</v>
      </c>
      <c r="D211" s="208"/>
      <c r="E211" s="209">
        <v>3.03</v>
      </c>
      <c r="F211" s="210"/>
      <c r="G211" s="211"/>
      <c r="M211" s="198" t="s">
        <v>280</v>
      </c>
      <c r="O211" s="187"/>
    </row>
    <row r="212" spans="1:104" ht="12.75">
      <c r="A212" s="188">
        <v>65</v>
      </c>
      <c r="B212" s="189" t="s">
        <v>281</v>
      </c>
      <c r="C212" s="190" t="s">
        <v>282</v>
      </c>
      <c r="D212" s="191" t="s">
        <v>173</v>
      </c>
      <c r="E212" s="192">
        <v>3.03</v>
      </c>
      <c r="F212" s="192">
        <v>0</v>
      </c>
      <c r="G212" s="193">
        <f>E212*F212</f>
        <v>0</v>
      </c>
      <c r="O212" s="187">
        <v>2</v>
      </c>
      <c r="AA212" s="159">
        <v>3</v>
      </c>
      <c r="AB212" s="159">
        <v>0</v>
      </c>
      <c r="AC212" s="159">
        <v>59217481</v>
      </c>
      <c r="AZ212" s="159">
        <v>1</v>
      </c>
      <c r="BA212" s="159">
        <f>IF(AZ212=1,G212,0)</f>
        <v>0</v>
      </c>
      <c r="BB212" s="159">
        <f>IF(AZ212=2,G212,0)</f>
        <v>0</v>
      </c>
      <c r="BC212" s="159">
        <f>IF(AZ212=3,G212,0)</f>
        <v>0</v>
      </c>
      <c r="BD212" s="159">
        <f>IF(AZ212=4,G212,0)</f>
        <v>0</v>
      </c>
      <c r="BE212" s="159">
        <f>IF(AZ212=5,G212,0)</f>
        <v>0</v>
      </c>
      <c r="CA212" s="194">
        <v>3</v>
      </c>
      <c r="CB212" s="194">
        <v>0</v>
      </c>
      <c r="CZ212" s="159">
        <v>0.064</v>
      </c>
    </row>
    <row r="213" spans="1:15" ht="12.75" customHeight="1">
      <c r="A213" s="195"/>
      <c r="B213" s="207"/>
      <c r="C213" s="208" t="s">
        <v>113</v>
      </c>
      <c r="D213" s="208"/>
      <c r="E213" s="209">
        <v>0</v>
      </c>
      <c r="F213" s="210"/>
      <c r="G213" s="211"/>
      <c r="M213" s="198" t="s">
        <v>113</v>
      </c>
      <c r="O213" s="187"/>
    </row>
    <row r="214" spans="1:15" ht="12.75" customHeight="1">
      <c r="A214" s="195"/>
      <c r="B214" s="207"/>
      <c r="C214" s="208" t="s">
        <v>280</v>
      </c>
      <c r="D214" s="208"/>
      <c r="E214" s="209">
        <v>3.03</v>
      </c>
      <c r="F214" s="210"/>
      <c r="G214" s="211"/>
      <c r="M214" s="198" t="s">
        <v>280</v>
      </c>
      <c r="O214" s="187"/>
    </row>
    <row r="215" spans="1:57" ht="12.75">
      <c r="A215" s="199"/>
      <c r="B215" s="200" t="s">
        <v>85</v>
      </c>
      <c r="C215" s="201" t="str">
        <f>CONCATENATE(B153," ",C153)</f>
        <v>91 Doplňující práce na komunikaci</v>
      </c>
      <c r="D215" s="202"/>
      <c r="E215" s="203"/>
      <c r="F215" s="204"/>
      <c r="G215" s="205">
        <f>SUM(G153:G214)</f>
        <v>0</v>
      </c>
      <c r="O215" s="187">
        <v>4</v>
      </c>
      <c r="BA215" s="206">
        <f>SUM(BA153:BA214)</f>
        <v>0</v>
      </c>
      <c r="BB215" s="206">
        <f>SUM(BB153:BB214)</f>
        <v>0</v>
      </c>
      <c r="BC215" s="206">
        <f>SUM(BC153:BC214)</f>
        <v>0</v>
      </c>
      <c r="BD215" s="206">
        <f>SUM(BD153:BD214)</f>
        <v>0</v>
      </c>
      <c r="BE215" s="206">
        <f>SUM(BE153:BE214)</f>
        <v>0</v>
      </c>
    </row>
    <row r="216" spans="1:15" ht="12.75">
      <c r="A216" s="180" t="s">
        <v>72</v>
      </c>
      <c r="B216" s="181" t="s">
        <v>283</v>
      </c>
      <c r="C216" s="182" t="s">
        <v>284</v>
      </c>
      <c r="D216" s="183"/>
      <c r="E216" s="184"/>
      <c r="F216" s="184"/>
      <c r="G216" s="185"/>
      <c r="H216" s="186"/>
      <c r="I216" s="186"/>
      <c r="O216" s="187">
        <v>1</v>
      </c>
    </row>
    <row r="217" spans="1:104" ht="12.75">
      <c r="A217" s="188">
        <v>66</v>
      </c>
      <c r="B217" s="189" t="s">
        <v>285</v>
      </c>
      <c r="C217" s="190" t="s">
        <v>286</v>
      </c>
      <c r="D217" s="191" t="s">
        <v>287</v>
      </c>
      <c r="E217" s="192">
        <v>149.238928</v>
      </c>
      <c r="F217" s="192">
        <v>0</v>
      </c>
      <c r="G217" s="193">
        <f>E217*F217</f>
        <v>0</v>
      </c>
      <c r="O217" s="187">
        <v>2</v>
      </c>
      <c r="AA217" s="159">
        <v>7</v>
      </c>
      <c r="AB217" s="159">
        <v>1</v>
      </c>
      <c r="AC217" s="159">
        <v>2</v>
      </c>
      <c r="AZ217" s="159">
        <v>1</v>
      </c>
      <c r="BA217" s="159">
        <f>IF(AZ217=1,G217,0)</f>
        <v>0</v>
      </c>
      <c r="BB217" s="159">
        <f>IF(AZ217=2,G217,0)</f>
        <v>0</v>
      </c>
      <c r="BC217" s="159">
        <f>IF(AZ217=3,G217,0)</f>
        <v>0</v>
      </c>
      <c r="BD217" s="159">
        <f>IF(AZ217=4,G217,0)</f>
        <v>0</v>
      </c>
      <c r="BE217" s="159">
        <f>IF(AZ217=5,G217,0)</f>
        <v>0</v>
      </c>
      <c r="CA217" s="194">
        <v>7</v>
      </c>
      <c r="CB217" s="194">
        <v>1</v>
      </c>
      <c r="CZ217" s="159">
        <v>0</v>
      </c>
    </row>
    <row r="218" spans="1:15" ht="12.75" customHeight="1">
      <c r="A218" s="195"/>
      <c r="B218" s="196"/>
      <c r="C218" s="197" t="s">
        <v>112</v>
      </c>
      <c r="D218" s="197"/>
      <c r="E218" s="197"/>
      <c r="F218" s="197"/>
      <c r="G218" s="197"/>
      <c r="L218" s="198" t="s">
        <v>112</v>
      </c>
      <c r="O218" s="187">
        <v>3</v>
      </c>
    </row>
    <row r="219" spans="1:57" ht="12.75">
      <c r="A219" s="199"/>
      <c r="B219" s="200" t="s">
        <v>85</v>
      </c>
      <c r="C219" s="201" t="str">
        <f>CONCATENATE(B216," ",C216)</f>
        <v>99 Přesun hmot</v>
      </c>
      <c r="D219" s="202"/>
      <c r="E219" s="203"/>
      <c r="F219" s="204"/>
      <c r="G219" s="205">
        <f>SUM(G216:G218)</f>
        <v>0</v>
      </c>
      <c r="O219" s="187">
        <v>4</v>
      </c>
      <c r="BA219" s="206">
        <f>SUM(BA216:BA218)</f>
        <v>0</v>
      </c>
      <c r="BB219" s="206">
        <f>SUM(BB216:BB218)</f>
        <v>0</v>
      </c>
      <c r="BC219" s="206">
        <f>SUM(BC216:BC218)</f>
        <v>0</v>
      </c>
      <c r="BD219" s="206">
        <f>SUM(BD216:BD218)</f>
        <v>0</v>
      </c>
      <c r="BE219" s="206">
        <f>SUM(BE216:BE218)</f>
        <v>0</v>
      </c>
    </row>
    <row r="220" spans="1:15" ht="12.75">
      <c r="A220" s="180" t="s">
        <v>72</v>
      </c>
      <c r="B220" s="181" t="s">
        <v>288</v>
      </c>
      <c r="C220" s="182" t="s">
        <v>289</v>
      </c>
      <c r="D220" s="183"/>
      <c r="E220" s="184"/>
      <c r="F220" s="184"/>
      <c r="G220" s="185"/>
      <c r="H220" s="186"/>
      <c r="I220" s="186"/>
      <c r="O220" s="187">
        <v>1</v>
      </c>
    </row>
    <row r="221" spans="1:104" ht="22.5">
      <c r="A221" s="188">
        <v>67</v>
      </c>
      <c r="B221" s="189" t="s">
        <v>290</v>
      </c>
      <c r="C221" s="190" t="s">
        <v>291</v>
      </c>
      <c r="D221" s="191" t="s">
        <v>119</v>
      </c>
      <c r="E221" s="192">
        <v>105</v>
      </c>
      <c r="F221" s="192">
        <v>0</v>
      </c>
      <c r="G221" s="193">
        <f>E221*F221</f>
        <v>0</v>
      </c>
      <c r="O221" s="187">
        <v>2</v>
      </c>
      <c r="AA221" s="159">
        <v>1</v>
      </c>
      <c r="AB221" s="159">
        <v>0</v>
      </c>
      <c r="AC221" s="159">
        <v>0</v>
      </c>
      <c r="AZ221" s="159">
        <v>4</v>
      </c>
      <c r="BA221" s="159">
        <f>IF(AZ221=1,G221,0)</f>
        <v>0</v>
      </c>
      <c r="BB221" s="159">
        <f>IF(AZ221=2,G221,0)</f>
        <v>0</v>
      </c>
      <c r="BC221" s="159">
        <f>IF(AZ221=3,G221,0)</f>
        <v>0</v>
      </c>
      <c r="BD221" s="159">
        <f>IF(AZ221=4,G221,0)</f>
        <v>0</v>
      </c>
      <c r="BE221" s="159">
        <f>IF(AZ221=5,G221,0)</f>
        <v>0</v>
      </c>
      <c r="CA221" s="194">
        <v>1</v>
      </c>
      <c r="CB221" s="194">
        <v>0</v>
      </c>
      <c r="CZ221" s="159">
        <v>0.00099</v>
      </c>
    </row>
    <row r="222" spans="1:15" ht="12.75" customHeight="1">
      <c r="A222" s="195"/>
      <c r="B222" s="207"/>
      <c r="C222" s="208" t="s">
        <v>113</v>
      </c>
      <c r="D222" s="208"/>
      <c r="E222" s="209">
        <v>0</v>
      </c>
      <c r="F222" s="210"/>
      <c r="G222" s="211"/>
      <c r="M222" s="198" t="s">
        <v>113</v>
      </c>
      <c r="O222" s="187"/>
    </row>
    <row r="223" spans="1:15" ht="12.75" customHeight="1">
      <c r="A223" s="195"/>
      <c r="B223" s="207"/>
      <c r="C223" s="208" t="s">
        <v>292</v>
      </c>
      <c r="D223" s="208"/>
      <c r="E223" s="209">
        <v>105</v>
      </c>
      <c r="F223" s="210"/>
      <c r="G223" s="211"/>
      <c r="M223" s="198" t="s">
        <v>292</v>
      </c>
      <c r="O223" s="187"/>
    </row>
    <row r="224" spans="1:104" ht="12.75">
      <c r="A224" s="188">
        <v>68</v>
      </c>
      <c r="B224" s="189" t="s">
        <v>293</v>
      </c>
      <c r="C224" s="190" t="s">
        <v>294</v>
      </c>
      <c r="D224" s="191" t="s">
        <v>119</v>
      </c>
      <c r="E224" s="192">
        <v>105</v>
      </c>
      <c r="F224" s="192">
        <v>0</v>
      </c>
      <c r="G224" s="193">
        <f>E224*F224</f>
        <v>0</v>
      </c>
      <c r="O224" s="187">
        <v>2</v>
      </c>
      <c r="AA224" s="159">
        <v>2</v>
      </c>
      <c r="AB224" s="159">
        <v>9</v>
      </c>
      <c r="AC224" s="159">
        <v>9</v>
      </c>
      <c r="AZ224" s="159">
        <v>4</v>
      </c>
      <c r="BA224" s="159">
        <f>IF(AZ224=1,G224,0)</f>
        <v>0</v>
      </c>
      <c r="BB224" s="159">
        <f>IF(AZ224=2,G224,0)</f>
        <v>0</v>
      </c>
      <c r="BC224" s="159">
        <f>IF(AZ224=3,G224,0)</f>
        <v>0</v>
      </c>
      <c r="BD224" s="159">
        <f>IF(AZ224=4,G224,0)</f>
        <v>0</v>
      </c>
      <c r="BE224" s="159">
        <f>IF(AZ224=5,G224,0)</f>
        <v>0</v>
      </c>
      <c r="CA224" s="194">
        <v>2</v>
      </c>
      <c r="CB224" s="194">
        <v>9</v>
      </c>
      <c r="CZ224" s="159">
        <v>0.13367</v>
      </c>
    </row>
    <row r="225" spans="1:15" ht="12.75" customHeight="1">
      <c r="A225" s="195"/>
      <c r="B225" s="196"/>
      <c r="C225" s="197" t="s">
        <v>295</v>
      </c>
      <c r="D225" s="197"/>
      <c r="E225" s="197"/>
      <c r="F225" s="197"/>
      <c r="G225" s="197"/>
      <c r="L225" s="198" t="s">
        <v>295</v>
      </c>
      <c r="O225" s="187">
        <v>3</v>
      </c>
    </row>
    <row r="226" spans="1:15" ht="12.75" customHeight="1">
      <c r="A226" s="195"/>
      <c r="B226" s="207"/>
      <c r="C226" s="208" t="s">
        <v>113</v>
      </c>
      <c r="D226" s="208"/>
      <c r="E226" s="209">
        <v>0</v>
      </c>
      <c r="F226" s="210"/>
      <c r="G226" s="211"/>
      <c r="M226" s="198" t="s">
        <v>113</v>
      </c>
      <c r="O226" s="187"/>
    </row>
    <row r="227" spans="1:15" ht="12.75" customHeight="1">
      <c r="A227" s="195"/>
      <c r="B227" s="207"/>
      <c r="C227" s="208" t="s">
        <v>292</v>
      </c>
      <c r="D227" s="208"/>
      <c r="E227" s="209">
        <v>105</v>
      </c>
      <c r="F227" s="210"/>
      <c r="G227" s="211"/>
      <c r="M227" s="198" t="s">
        <v>292</v>
      </c>
      <c r="O227" s="187"/>
    </row>
    <row r="228" spans="1:104" ht="12.75">
      <c r="A228" s="188">
        <v>69</v>
      </c>
      <c r="B228" s="189" t="s">
        <v>296</v>
      </c>
      <c r="C228" s="190" t="s">
        <v>297</v>
      </c>
      <c r="D228" s="191" t="s">
        <v>224</v>
      </c>
      <c r="E228" s="192">
        <v>1</v>
      </c>
      <c r="F228" s="192">
        <v>0</v>
      </c>
      <c r="G228" s="193">
        <f>E228*F228</f>
        <v>0</v>
      </c>
      <c r="O228" s="187">
        <v>2</v>
      </c>
      <c r="AA228" s="159">
        <v>12</v>
      </c>
      <c r="AB228" s="159">
        <v>0</v>
      </c>
      <c r="AC228" s="159">
        <v>65</v>
      </c>
      <c r="AZ228" s="159">
        <v>4</v>
      </c>
      <c r="BA228" s="159">
        <f>IF(AZ228=1,G228,0)</f>
        <v>0</v>
      </c>
      <c r="BB228" s="159">
        <f>IF(AZ228=2,G228,0)</f>
        <v>0</v>
      </c>
      <c r="BC228" s="159">
        <f>IF(AZ228=3,G228,0)</f>
        <v>0</v>
      </c>
      <c r="BD228" s="159">
        <f>IF(AZ228=4,G228,0)</f>
        <v>0</v>
      </c>
      <c r="BE228" s="159">
        <f>IF(AZ228=5,G228,0)</f>
        <v>0</v>
      </c>
      <c r="CA228" s="194">
        <v>12</v>
      </c>
      <c r="CB228" s="194">
        <v>0</v>
      </c>
      <c r="CZ228" s="159">
        <v>0</v>
      </c>
    </row>
    <row r="229" spans="1:15" ht="12.75" customHeight="1">
      <c r="A229" s="195"/>
      <c r="B229" s="196"/>
      <c r="C229" s="197" t="s">
        <v>298</v>
      </c>
      <c r="D229" s="197"/>
      <c r="E229" s="197"/>
      <c r="F229" s="197"/>
      <c r="G229" s="197"/>
      <c r="L229" s="198" t="s">
        <v>298</v>
      </c>
      <c r="O229" s="187">
        <v>3</v>
      </c>
    </row>
    <row r="230" spans="1:57" ht="12.75">
      <c r="A230" s="199"/>
      <c r="B230" s="200" t="s">
        <v>85</v>
      </c>
      <c r="C230" s="201" t="str">
        <f>CONCATENATE(B220," ",C220)</f>
        <v>M21 Elektromontáže</v>
      </c>
      <c r="D230" s="202"/>
      <c r="E230" s="203"/>
      <c r="F230" s="204"/>
      <c r="G230" s="205">
        <f>SUM(G220:G229)</f>
        <v>0</v>
      </c>
      <c r="O230" s="187">
        <v>4</v>
      </c>
      <c r="BA230" s="206">
        <f>SUM(BA220:BA229)</f>
        <v>0</v>
      </c>
      <c r="BB230" s="206">
        <f>SUM(BB220:BB229)</f>
        <v>0</v>
      </c>
      <c r="BC230" s="206">
        <f>SUM(BC220:BC229)</f>
        <v>0</v>
      </c>
      <c r="BD230" s="206">
        <f>SUM(BD220:BD229)</f>
        <v>0</v>
      </c>
      <c r="BE230" s="206">
        <f>SUM(BE220:BE229)</f>
        <v>0</v>
      </c>
    </row>
    <row r="231" spans="1:15" ht="12.75">
      <c r="A231" s="180" t="s">
        <v>72</v>
      </c>
      <c r="B231" s="181" t="s">
        <v>299</v>
      </c>
      <c r="C231" s="182" t="s">
        <v>300</v>
      </c>
      <c r="D231" s="183"/>
      <c r="E231" s="184"/>
      <c r="F231" s="184"/>
      <c r="G231" s="185"/>
      <c r="H231" s="186"/>
      <c r="I231" s="186"/>
      <c r="O231" s="187">
        <v>1</v>
      </c>
    </row>
    <row r="232" spans="1:104" ht="12.75">
      <c r="A232" s="188">
        <v>70</v>
      </c>
      <c r="B232" s="189" t="s">
        <v>301</v>
      </c>
      <c r="C232" s="190" t="s">
        <v>302</v>
      </c>
      <c r="D232" s="191" t="s">
        <v>119</v>
      </c>
      <c r="E232" s="192">
        <v>105</v>
      </c>
      <c r="F232" s="192">
        <v>0</v>
      </c>
      <c r="G232" s="193">
        <f>E232*F232</f>
        <v>0</v>
      </c>
      <c r="O232" s="187">
        <v>2</v>
      </c>
      <c r="AA232" s="159">
        <v>1</v>
      </c>
      <c r="AB232" s="159">
        <v>9</v>
      </c>
      <c r="AC232" s="159">
        <v>9</v>
      </c>
      <c r="AZ232" s="159">
        <v>4</v>
      </c>
      <c r="BA232" s="159">
        <f>IF(AZ232=1,G232,0)</f>
        <v>0</v>
      </c>
      <c r="BB232" s="159">
        <f>IF(AZ232=2,G232,0)</f>
        <v>0</v>
      </c>
      <c r="BC232" s="159">
        <f>IF(AZ232=3,G232,0)</f>
        <v>0</v>
      </c>
      <c r="BD232" s="159">
        <f>IF(AZ232=4,G232,0)</f>
        <v>0</v>
      </c>
      <c r="BE232" s="159">
        <f>IF(AZ232=5,G232,0)</f>
        <v>0</v>
      </c>
      <c r="CA232" s="194">
        <v>1</v>
      </c>
      <c r="CB232" s="194">
        <v>9</v>
      </c>
      <c r="CZ232" s="159">
        <v>0</v>
      </c>
    </row>
    <row r="233" spans="1:15" ht="12.75" customHeight="1">
      <c r="A233" s="195"/>
      <c r="B233" s="196"/>
      <c r="C233" s="197" t="s">
        <v>112</v>
      </c>
      <c r="D233" s="197"/>
      <c r="E233" s="197"/>
      <c r="F233" s="197"/>
      <c r="G233" s="197"/>
      <c r="L233" s="198" t="s">
        <v>112</v>
      </c>
      <c r="O233" s="187">
        <v>3</v>
      </c>
    </row>
    <row r="234" spans="1:15" ht="12.75" customHeight="1">
      <c r="A234" s="195"/>
      <c r="B234" s="207"/>
      <c r="C234" s="208" t="s">
        <v>113</v>
      </c>
      <c r="D234" s="208"/>
      <c r="E234" s="209">
        <v>0</v>
      </c>
      <c r="F234" s="210"/>
      <c r="G234" s="211"/>
      <c r="M234" s="198" t="s">
        <v>113</v>
      </c>
      <c r="O234" s="187"/>
    </row>
    <row r="235" spans="1:15" ht="12.75" customHeight="1">
      <c r="A235" s="195"/>
      <c r="B235" s="207"/>
      <c r="C235" s="208" t="s">
        <v>182</v>
      </c>
      <c r="D235" s="208"/>
      <c r="E235" s="209">
        <v>0</v>
      </c>
      <c r="F235" s="210"/>
      <c r="G235" s="211"/>
      <c r="M235" s="198" t="s">
        <v>182</v>
      </c>
      <c r="O235" s="187"/>
    </row>
    <row r="236" spans="1:15" ht="12.75" customHeight="1">
      <c r="A236" s="195"/>
      <c r="B236" s="207"/>
      <c r="C236" s="208" t="s">
        <v>303</v>
      </c>
      <c r="D236" s="208"/>
      <c r="E236" s="209">
        <v>105</v>
      </c>
      <c r="F236" s="210"/>
      <c r="G236" s="211"/>
      <c r="M236" s="198" t="s">
        <v>303</v>
      </c>
      <c r="O236" s="187"/>
    </row>
    <row r="237" spans="1:104" ht="12.75">
      <c r="A237" s="188">
        <v>71</v>
      </c>
      <c r="B237" s="189" t="s">
        <v>304</v>
      </c>
      <c r="C237" s="190" t="s">
        <v>305</v>
      </c>
      <c r="D237" s="191" t="s">
        <v>119</v>
      </c>
      <c r="E237" s="192">
        <v>105</v>
      </c>
      <c r="F237" s="192">
        <v>0</v>
      </c>
      <c r="G237" s="193">
        <f>E237*F237</f>
        <v>0</v>
      </c>
      <c r="O237" s="187">
        <v>2</v>
      </c>
      <c r="AA237" s="159">
        <v>1</v>
      </c>
      <c r="AB237" s="159">
        <v>9</v>
      </c>
      <c r="AC237" s="159">
        <v>9</v>
      </c>
      <c r="AZ237" s="159">
        <v>4</v>
      </c>
      <c r="BA237" s="159">
        <f>IF(AZ237=1,G237,0)</f>
        <v>0</v>
      </c>
      <c r="BB237" s="159">
        <f>IF(AZ237=2,G237,0)</f>
        <v>0</v>
      </c>
      <c r="BC237" s="159">
        <f>IF(AZ237=3,G237,0)</f>
        <v>0</v>
      </c>
      <c r="BD237" s="159">
        <f>IF(AZ237=4,G237,0)</f>
        <v>0</v>
      </c>
      <c r="BE237" s="159">
        <f>IF(AZ237=5,G237,0)</f>
        <v>0</v>
      </c>
      <c r="CA237" s="194">
        <v>1</v>
      </c>
      <c r="CB237" s="194">
        <v>9</v>
      </c>
      <c r="CZ237" s="159">
        <v>0</v>
      </c>
    </row>
    <row r="238" spans="1:15" ht="12.75" customHeight="1">
      <c r="A238" s="195"/>
      <c r="B238" s="207"/>
      <c r="C238" s="208" t="s">
        <v>113</v>
      </c>
      <c r="D238" s="208"/>
      <c r="E238" s="209">
        <v>0</v>
      </c>
      <c r="F238" s="210"/>
      <c r="G238" s="211"/>
      <c r="M238" s="198" t="s">
        <v>113</v>
      </c>
      <c r="O238" s="187"/>
    </row>
    <row r="239" spans="1:15" ht="12.75" customHeight="1">
      <c r="A239" s="195"/>
      <c r="B239" s="207"/>
      <c r="C239" s="208" t="s">
        <v>182</v>
      </c>
      <c r="D239" s="208"/>
      <c r="E239" s="209">
        <v>0</v>
      </c>
      <c r="F239" s="210"/>
      <c r="G239" s="211"/>
      <c r="M239" s="198" t="s">
        <v>182</v>
      </c>
      <c r="O239" s="187"/>
    </row>
    <row r="240" spans="1:15" ht="12.75" customHeight="1">
      <c r="A240" s="195"/>
      <c r="B240" s="207"/>
      <c r="C240" s="208" t="s">
        <v>303</v>
      </c>
      <c r="D240" s="208"/>
      <c r="E240" s="209">
        <v>105</v>
      </c>
      <c r="F240" s="210"/>
      <c r="G240" s="211"/>
      <c r="M240" s="198" t="s">
        <v>303</v>
      </c>
      <c r="O240" s="187"/>
    </row>
    <row r="241" spans="1:104" ht="12.75">
      <c r="A241" s="188">
        <v>72</v>
      </c>
      <c r="B241" s="189" t="s">
        <v>306</v>
      </c>
      <c r="C241" s="190" t="s">
        <v>307</v>
      </c>
      <c r="D241" s="191" t="s">
        <v>119</v>
      </c>
      <c r="E241" s="192">
        <v>114.765</v>
      </c>
      <c r="F241" s="192">
        <v>0</v>
      </c>
      <c r="G241" s="193">
        <f>E241*F241</f>
        <v>0</v>
      </c>
      <c r="O241" s="187">
        <v>2</v>
      </c>
      <c r="AA241" s="159">
        <v>1</v>
      </c>
      <c r="AB241" s="159">
        <v>9</v>
      </c>
      <c r="AC241" s="159">
        <v>9</v>
      </c>
      <c r="AZ241" s="159">
        <v>4</v>
      </c>
      <c r="BA241" s="159">
        <f>IF(AZ241=1,G241,0)</f>
        <v>0</v>
      </c>
      <c r="BB241" s="159">
        <f>IF(AZ241=2,G241,0)</f>
        <v>0</v>
      </c>
      <c r="BC241" s="159">
        <f>IF(AZ241=3,G241,0)</f>
        <v>0</v>
      </c>
      <c r="BD241" s="159">
        <f>IF(AZ241=4,G241,0)</f>
        <v>0</v>
      </c>
      <c r="BE241" s="159">
        <f>IF(AZ241=5,G241,0)</f>
        <v>0</v>
      </c>
      <c r="CA241" s="194">
        <v>1</v>
      </c>
      <c r="CB241" s="194">
        <v>9</v>
      </c>
      <c r="CZ241" s="159">
        <v>0</v>
      </c>
    </row>
    <row r="242" spans="1:15" ht="12.75" customHeight="1">
      <c r="A242" s="195"/>
      <c r="B242" s="207"/>
      <c r="C242" s="208" t="s">
        <v>113</v>
      </c>
      <c r="D242" s="208"/>
      <c r="E242" s="209">
        <v>0</v>
      </c>
      <c r="F242" s="210"/>
      <c r="G242" s="211"/>
      <c r="M242" s="198" t="s">
        <v>113</v>
      </c>
      <c r="O242" s="187"/>
    </row>
    <row r="243" spans="1:15" ht="12.75" customHeight="1">
      <c r="A243" s="195"/>
      <c r="B243" s="207"/>
      <c r="C243" s="208" t="s">
        <v>182</v>
      </c>
      <c r="D243" s="208"/>
      <c r="E243" s="209">
        <v>0</v>
      </c>
      <c r="F243" s="210"/>
      <c r="G243" s="211"/>
      <c r="M243" s="198" t="s">
        <v>182</v>
      </c>
      <c r="O243" s="187"/>
    </row>
    <row r="244" spans="1:15" ht="12.75" customHeight="1">
      <c r="A244" s="195"/>
      <c r="B244" s="207"/>
      <c r="C244" s="208" t="s">
        <v>308</v>
      </c>
      <c r="D244" s="208"/>
      <c r="E244" s="209">
        <v>114.765</v>
      </c>
      <c r="F244" s="210"/>
      <c r="G244" s="211"/>
      <c r="M244" s="198" t="s">
        <v>308</v>
      </c>
      <c r="O244" s="187"/>
    </row>
    <row r="245" spans="1:57" ht="12.75">
      <c r="A245" s="199"/>
      <c r="B245" s="200" t="s">
        <v>85</v>
      </c>
      <c r="C245" s="201" t="str">
        <f>CONCATENATE(B231," ",C231)</f>
        <v>M22 Montáž sdělovací a zabezp.tech</v>
      </c>
      <c r="D245" s="202"/>
      <c r="E245" s="203"/>
      <c r="F245" s="204"/>
      <c r="G245" s="205">
        <f>SUM(G231:G244)</f>
        <v>0</v>
      </c>
      <c r="O245" s="187">
        <v>4</v>
      </c>
      <c r="BA245" s="206">
        <f>SUM(BA231:BA244)</f>
        <v>0</v>
      </c>
      <c r="BB245" s="206">
        <f>SUM(BB231:BB244)</f>
        <v>0</v>
      </c>
      <c r="BC245" s="206">
        <f>SUM(BC231:BC244)</f>
        <v>0</v>
      </c>
      <c r="BD245" s="206">
        <f>SUM(BD231:BD244)</f>
        <v>0</v>
      </c>
      <c r="BE245" s="206">
        <f>SUM(BE231:BE244)</f>
        <v>0</v>
      </c>
    </row>
    <row r="246" spans="1:15" ht="12.75">
      <c r="A246" s="180" t="s">
        <v>72</v>
      </c>
      <c r="B246" s="181" t="s">
        <v>309</v>
      </c>
      <c r="C246" s="182" t="s">
        <v>310</v>
      </c>
      <c r="D246" s="183"/>
      <c r="E246" s="184"/>
      <c r="F246" s="184"/>
      <c r="G246" s="185"/>
      <c r="H246" s="186"/>
      <c r="I246" s="186"/>
      <c r="O246" s="187">
        <v>1</v>
      </c>
    </row>
    <row r="247" spans="1:104" ht="12.75">
      <c r="A247" s="188">
        <v>73</v>
      </c>
      <c r="B247" s="189" t="s">
        <v>311</v>
      </c>
      <c r="C247" s="190" t="s">
        <v>312</v>
      </c>
      <c r="D247" s="191" t="s">
        <v>313</v>
      </c>
      <c r="E247" s="192">
        <v>0.105</v>
      </c>
      <c r="F247" s="192">
        <v>0</v>
      </c>
      <c r="G247" s="193">
        <f>E247*F247</f>
        <v>0</v>
      </c>
      <c r="O247" s="187">
        <v>2</v>
      </c>
      <c r="AA247" s="159">
        <v>1</v>
      </c>
      <c r="AB247" s="159">
        <v>1</v>
      </c>
      <c r="AC247" s="159">
        <v>1</v>
      </c>
      <c r="AZ247" s="159">
        <v>4</v>
      </c>
      <c r="BA247" s="159">
        <f>IF(AZ247=1,G247,0)</f>
        <v>0</v>
      </c>
      <c r="BB247" s="159">
        <f>IF(AZ247=2,G247,0)</f>
        <v>0</v>
      </c>
      <c r="BC247" s="159">
        <f>IF(AZ247=3,G247,0)</f>
        <v>0</v>
      </c>
      <c r="BD247" s="159">
        <f>IF(AZ247=4,G247,0)</f>
        <v>0</v>
      </c>
      <c r="BE247" s="159">
        <f>IF(AZ247=5,G247,0)</f>
        <v>0</v>
      </c>
      <c r="CA247" s="194">
        <v>1</v>
      </c>
      <c r="CB247" s="194">
        <v>1</v>
      </c>
      <c r="CZ247" s="159">
        <v>0.0088</v>
      </c>
    </row>
    <row r="248" spans="1:15" ht="12.75" customHeight="1">
      <c r="A248" s="195"/>
      <c r="B248" s="196"/>
      <c r="C248" s="197" t="s">
        <v>314</v>
      </c>
      <c r="D248" s="197"/>
      <c r="E248" s="197"/>
      <c r="F248" s="197"/>
      <c r="G248" s="197"/>
      <c r="L248" s="198" t="s">
        <v>314</v>
      </c>
      <c r="O248" s="187">
        <v>3</v>
      </c>
    </row>
    <row r="249" spans="1:15" ht="12.75" customHeight="1">
      <c r="A249" s="195"/>
      <c r="B249" s="207"/>
      <c r="C249" s="208" t="s">
        <v>113</v>
      </c>
      <c r="D249" s="208"/>
      <c r="E249" s="209">
        <v>0</v>
      </c>
      <c r="F249" s="210"/>
      <c r="G249" s="211"/>
      <c r="M249" s="198" t="s">
        <v>113</v>
      </c>
      <c r="O249" s="187"/>
    </row>
    <row r="250" spans="1:15" ht="12.75" customHeight="1">
      <c r="A250" s="195"/>
      <c r="B250" s="207"/>
      <c r="C250" s="208" t="s">
        <v>182</v>
      </c>
      <c r="D250" s="208"/>
      <c r="E250" s="209">
        <v>0</v>
      </c>
      <c r="F250" s="210"/>
      <c r="G250" s="211"/>
      <c r="M250" s="198" t="s">
        <v>182</v>
      </c>
      <c r="O250" s="187"/>
    </row>
    <row r="251" spans="1:15" ht="12.75" customHeight="1">
      <c r="A251" s="195"/>
      <c r="B251" s="207"/>
      <c r="C251" s="208" t="s">
        <v>315</v>
      </c>
      <c r="D251" s="208"/>
      <c r="E251" s="209">
        <v>0.105</v>
      </c>
      <c r="F251" s="210"/>
      <c r="G251" s="211"/>
      <c r="M251" s="198" t="s">
        <v>315</v>
      </c>
      <c r="O251" s="187"/>
    </row>
    <row r="252" spans="1:104" ht="12.75">
      <c r="A252" s="188">
        <v>74</v>
      </c>
      <c r="B252" s="189" t="s">
        <v>316</v>
      </c>
      <c r="C252" s="190" t="s">
        <v>317</v>
      </c>
      <c r="D252" s="191" t="s">
        <v>119</v>
      </c>
      <c r="E252" s="192">
        <v>105</v>
      </c>
      <c r="F252" s="192">
        <v>0</v>
      </c>
      <c r="G252" s="193">
        <f>E252*F252</f>
        <v>0</v>
      </c>
      <c r="O252" s="187">
        <v>2</v>
      </c>
      <c r="AA252" s="159">
        <v>1</v>
      </c>
      <c r="AB252" s="159">
        <v>9</v>
      </c>
      <c r="AC252" s="159">
        <v>9</v>
      </c>
      <c r="AZ252" s="159">
        <v>4</v>
      </c>
      <c r="BA252" s="159">
        <f>IF(AZ252=1,G252,0)</f>
        <v>0</v>
      </c>
      <c r="BB252" s="159">
        <f>IF(AZ252=2,G252,0)</f>
        <v>0</v>
      </c>
      <c r="BC252" s="159">
        <f>IF(AZ252=3,G252,0)</f>
        <v>0</v>
      </c>
      <c r="BD252" s="159">
        <f>IF(AZ252=4,G252,0)</f>
        <v>0</v>
      </c>
      <c r="BE252" s="159">
        <f>IF(AZ252=5,G252,0)</f>
        <v>0</v>
      </c>
      <c r="CA252" s="194">
        <v>1</v>
      </c>
      <c r="CB252" s="194">
        <v>9</v>
      </c>
      <c r="CZ252" s="159">
        <v>0.00031</v>
      </c>
    </row>
    <row r="253" spans="1:15" ht="12.75" customHeight="1">
      <c r="A253" s="195"/>
      <c r="B253" s="196"/>
      <c r="C253" s="197" t="s">
        <v>318</v>
      </c>
      <c r="D253" s="197"/>
      <c r="E253" s="197"/>
      <c r="F253" s="197"/>
      <c r="G253" s="197"/>
      <c r="L253" s="198" t="s">
        <v>318</v>
      </c>
      <c r="O253" s="187">
        <v>3</v>
      </c>
    </row>
    <row r="254" spans="1:15" ht="12.75" customHeight="1">
      <c r="A254" s="195"/>
      <c r="B254" s="207"/>
      <c r="C254" s="208" t="s">
        <v>113</v>
      </c>
      <c r="D254" s="208"/>
      <c r="E254" s="209">
        <v>0</v>
      </c>
      <c r="F254" s="210"/>
      <c r="G254" s="211"/>
      <c r="M254" s="198" t="s">
        <v>113</v>
      </c>
      <c r="O254" s="187"/>
    </row>
    <row r="255" spans="1:15" ht="12.75" customHeight="1">
      <c r="A255" s="195"/>
      <c r="B255" s="207"/>
      <c r="C255" s="208" t="s">
        <v>292</v>
      </c>
      <c r="D255" s="208"/>
      <c r="E255" s="209">
        <v>105</v>
      </c>
      <c r="F255" s="210"/>
      <c r="G255" s="211"/>
      <c r="M255" s="198" t="s">
        <v>292</v>
      </c>
      <c r="O255" s="187"/>
    </row>
    <row r="256" spans="1:57" ht="12.75">
      <c r="A256" s="199"/>
      <c r="B256" s="200" t="s">
        <v>85</v>
      </c>
      <c r="C256" s="201" t="str">
        <f>CONCATENATE(B246," ",C246)</f>
        <v>M46 Zemní práce při montážích</v>
      </c>
      <c r="D256" s="202"/>
      <c r="E256" s="203"/>
      <c r="F256" s="204"/>
      <c r="G256" s="205">
        <f>SUM(G246:G255)</f>
        <v>0</v>
      </c>
      <c r="O256" s="187">
        <v>4</v>
      </c>
      <c r="BA256" s="206">
        <f>SUM(BA246:BA255)</f>
        <v>0</v>
      </c>
      <c r="BB256" s="206">
        <f>SUM(BB246:BB255)</f>
        <v>0</v>
      </c>
      <c r="BC256" s="206">
        <f>SUM(BC246:BC255)</f>
        <v>0</v>
      </c>
      <c r="BD256" s="206">
        <f>SUM(BD246:BD255)</f>
        <v>0</v>
      </c>
      <c r="BE256" s="206">
        <f>SUM(BE246:BE255)</f>
        <v>0</v>
      </c>
    </row>
    <row r="257" spans="1:15" ht="12.75">
      <c r="A257" s="180" t="s">
        <v>72</v>
      </c>
      <c r="B257" s="181" t="s">
        <v>319</v>
      </c>
      <c r="C257" s="182" t="s">
        <v>320</v>
      </c>
      <c r="D257" s="183"/>
      <c r="E257" s="184"/>
      <c r="F257" s="184"/>
      <c r="G257" s="185"/>
      <c r="H257" s="186"/>
      <c r="I257" s="186"/>
      <c r="O257" s="187">
        <v>1</v>
      </c>
    </row>
    <row r="258" spans="1:104" ht="12.75">
      <c r="A258" s="188">
        <v>75</v>
      </c>
      <c r="B258" s="189" t="s">
        <v>321</v>
      </c>
      <c r="C258" s="190" t="s">
        <v>322</v>
      </c>
      <c r="D258" s="191" t="s">
        <v>287</v>
      </c>
      <c r="E258" s="192">
        <v>22.64925</v>
      </c>
      <c r="F258" s="192">
        <v>0</v>
      </c>
      <c r="G258" s="193">
        <f>E258*F258</f>
        <v>0</v>
      </c>
      <c r="O258" s="187">
        <v>2</v>
      </c>
      <c r="AA258" s="159">
        <v>8</v>
      </c>
      <c r="AB258" s="159">
        <v>0</v>
      </c>
      <c r="AC258" s="159">
        <v>3</v>
      </c>
      <c r="AZ258" s="159">
        <v>1</v>
      </c>
      <c r="BA258" s="159">
        <f>IF(AZ258=1,G258,0)</f>
        <v>0</v>
      </c>
      <c r="BB258" s="159">
        <f>IF(AZ258=2,G258,0)</f>
        <v>0</v>
      </c>
      <c r="BC258" s="159">
        <f>IF(AZ258=3,G258,0)</f>
        <v>0</v>
      </c>
      <c r="BD258" s="159">
        <f>IF(AZ258=4,G258,0)</f>
        <v>0</v>
      </c>
      <c r="BE258" s="159">
        <f>IF(AZ258=5,G258,0)</f>
        <v>0</v>
      </c>
      <c r="CA258" s="194">
        <v>8</v>
      </c>
      <c r="CB258" s="194">
        <v>0</v>
      </c>
      <c r="CZ258" s="159">
        <v>0</v>
      </c>
    </row>
    <row r="259" spans="1:15" ht="12.75" customHeight="1">
      <c r="A259" s="195"/>
      <c r="B259" s="196"/>
      <c r="C259" s="197" t="s">
        <v>112</v>
      </c>
      <c r="D259" s="197"/>
      <c r="E259" s="197"/>
      <c r="F259" s="197"/>
      <c r="G259" s="197"/>
      <c r="L259" s="198" t="s">
        <v>112</v>
      </c>
      <c r="O259" s="187">
        <v>3</v>
      </c>
    </row>
    <row r="260" spans="1:104" ht="12.75">
      <c r="A260" s="188">
        <v>76</v>
      </c>
      <c r="B260" s="189" t="s">
        <v>323</v>
      </c>
      <c r="C260" s="190" t="s">
        <v>324</v>
      </c>
      <c r="D260" s="191" t="s">
        <v>287</v>
      </c>
      <c r="E260" s="192">
        <v>67.94775</v>
      </c>
      <c r="F260" s="192">
        <v>0</v>
      </c>
      <c r="G260" s="193">
        <f>E260*F260</f>
        <v>0</v>
      </c>
      <c r="O260" s="187">
        <v>2</v>
      </c>
      <c r="AA260" s="159">
        <v>8</v>
      </c>
      <c r="AB260" s="159">
        <v>0</v>
      </c>
      <c r="AC260" s="159">
        <v>3</v>
      </c>
      <c r="AZ260" s="159">
        <v>1</v>
      </c>
      <c r="BA260" s="159">
        <f>IF(AZ260=1,G260,0)</f>
        <v>0</v>
      </c>
      <c r="BB260" s="159">
        <f>IF(AZ260=2,G260,0)</f>
        <v>0</v>
      </c>
      <c r="BC260" s="159">
        <f>IF(AZ260=3,G260,0)</f>
        <v>0</v>
      </c>
      <c r="BD260" s="159">
        <f>IF(AZ260=4,G260,0)</f>
        <v>0</v>
      </c>
      <c r="BE260" s="159">
        <f>IF(AZ260=5,G260,0)</f>
        <v>0</v>
      </c>
      <c r="CA260" s="194">
        <v>8</v>
      </c>
      <c r="CB260" s="194">
        <v>0</v>
      </c>
      <c r="CZ260" s="159">
        <v>0</v>
      </c>
    </row>
    <row r="261" spans="1:15" ht="12.75" customHeight="1">
      <c r="A261" s="195"/>
      <c r="B261" s="196"/>
      <c r="C261" s="197" t="s">
        <v>112</v>
      </c>
      <c r="D261" s="197"/>
      <c r="E261" s="197"/>
      <c r="F261" s="197"/>
      <c r="G261" s="197"/>
      <c r="L261" s="198" t="s">
        <v>112</v>
      </c>
      <c r="O261" s="187">
        <v>3</v>
      </c>
    </row>
    <row r="262" spans="1:104" ht="12.75">
      <c r="A262" s="188">
        <v>77</v>
      </c>
      <c r="B262" s="189" t="s">
        <v>325</v>
      </c>
      <c r="C262" s="190" t="s">
        <v>326</v>
      </c>
      <c r="D262" s="191" t="s">
        <v>287</v>
      </c>
      <c r="E262" s="192">
        <v>22.64925</v>
      </c>
      <c r="F262" s="192">
        <v>0</v>
      </c>
      <c r="G262" s="193">
        <f>E262*F262</f>
        <v>0</v>
      </c>
      <c r="O262" s="187">
        <v>2</v>
      </c>
      <c r="AA262" s="159">
        <v>8</v>
      </c>
      <c r="AB262" s="159">
        <v>0</v>
      </c>
      <c r="AC262" s="159">
        <v>3</v>
      </c>
      <c r="AZ262" s="159">
        <v>1</v>
      </c>
      <c r="BA262" s="159">
        <f>IF(AZ262=1,G262,0)</f>
        <v>0</v>
      </c>
      <c r="BB262" s="159">
        <f>IF(AZ262=2,G262,0)</f>
        <v>0</v>
      </c>
      <c r="BC262" s="159">
        <f>IF(AZ262=3,G262,0)</f>
        <v>0</v>
      </c>
      <c r="BD262" s="159">
        <f>IF(AZ262=4,G262,0)</f>
        <v>0</v>
      </c>
      <c r="BE262" s="159">
        <f>IF(AZ262=5,G262,0)</f>
        <v>0</v>
      </c>
      <c r="CA262" s="194">
        <v>8</v>
      </c>
      <c r="CB262" s="194">
        <v>0</v>
      </c>
      <c r="CZ262" s="159">
        <v>0</v>
      </c>
    </row>
    <row r="263" spans="1:15" ht="12.75" customHeight="1">
      <c r="A263" s="195"/>
      <c r="B263" s="196"/>
      <c r="C263" s="197" t="s">
        <v>112</v>
      </c>
      <c r="D263" s="197"/>
      <c r="E263" s="197"/>
      <c r="F263" s="197"/>
      <c r="G263" s="197"/>
      <c r="L263" s="198" t="s">
        <v>112</v>
      </c>
      <c r="O263" s="187">
        <v>3</v>
      </c>
    </row>
    <row r="264" spans="1:104" ht="12.75">
      <c r="A264" s="188">
        <v>78</v>
      </c>
      <c r="B264" s="189" t="s">
        <v>327</v>
      </c>
      <c r="C264" s="190" t="s">
        <v>328</v>
      </c>
      <c r="D264" s="191" t="s">
        <v>287</v>
      </c>
      <c r="E264" s="192">
        <v>22.64925</v>
      </c>
      <c r="F264" s="192">
        <v>0</v>
      </c>
      <c r="G264" s="193">
        <f>E264*F264</f>
        <v>0</v>
      </c>
      <c r="O264" s="187">
        <v>2</v>
      </c>
      <c r="AA264" s="159">
        <v>8</v>
      </c>
      <c r="AB264" s="159">
        <v>0</v>
      </c>
      <c r="AC264" s="159">
        <v>3</v>
      </c>
      <c r="AZ264" s="159">
        <v>1</v>
      </c>
      <c r="BA264" s="159">
        <f>IF(AZ264=1,G264,0)</f>
        <v>0</v>
      </c>
      <c r="BB264" s="159">
        <f>IF(AZ264=2,G264,0)</f>
        <v>0</v>
      </c>
      <c r="BC264" s="159">
        <f>IF(AZ264=3,G264,0)</f>
        <v>0</v>
      </c>
      <c r="BD264" s="159">
        <f>IF(AZ264=4,G264,0)</f>
        <v>0</v>
      </c>
      <c r="BE264" s="159">
        <f>IF(AZ264=5,G264,0)</f>
        <v>0</v>
      </c>
      <c r="CA264" s="194">
        <v>8</v>
      </c>
      <c r="CB264" s="194">
        <v>0</v>
      </c>
      <c r="CZ264" s="159">
        <v>0</v>
      </c>
    </row>
    <row r="265" spans="1:15" ht="12.75" customHeight="1">
      <c r="A265" s="195"/>
      <c r="B265" s="196"/>
      <c r="C265" s="197" t="s">
        <v>112</v>
      </c>
      <c r="D265" s="197"/>
      <c r="E265" s="197"/>
      <c r="F265" s="197"/>
      <c r="G265" s="197"/>
      <c r="L265" s="198" t="s">
        <v>112</v>
      </c>
      <c r="O265" s="187">
        <v>3</v>
      </c>
    </row>
    <row r="266" spans="1:57" ht="12.75">
      <c r="A266" s="199"/>
      <c r="B266" s="200" t="s">
        <v>85</v>
      </c>
      <c r="C266" s="201" t="str">
        <f>CONCATENATE(B257," ",C257)</f>
        <v>D96 Přesuny suti a vybouraných hmot</v>
      </c>
      <c r="D266" s="202"/>
      <c r="E266" s="203"/>
      <c r="F266" s="204"/>
      <c r="G266" s="205">
        <f>SUM(G257:G265)</f>
        <v>0</v>
      </c>
      <c r="O266" s="187">
        <v>4</v>
      </c>
      <c r="BA266" s="206">
        <f>SUM(BA257:BA265)</f>
        <v>0</v>
      </c>
      <c r="BB266" s="206">
        <f>SUM(BB257:BB265)</f>
        <v>0</v>
      </c>
      <c r="BC266" s="206">
        <f>SUM(BC257:BC265)</f>
        <v>0</v>
      </c>
      <c r="BD266" s="206">
        <f>SUM(BD257:BD265)</f>
        <v>0</v>
      </c>
      <c r="BE266" s="206">
        <f>SUM(BE257:BE265)</f>
        <v>0</v>
      </c>
    </row>
    <row r="267" s="159" customFormat="1" ht="12.75"/>
    <row r="268" s="159" customFormat="1" ht="12.75"/>
    <row r="269" s="159" customFormat="1" ht="12.75"/>
    <row r="270" s="159" customFormat="1" ht="12.75"/>
    <row r="271" s="159" customFormat="1" ht="12.75"/>
    <row r="272" s="159" customFormat="1" ht="12.75"/>
    <row r="273" s="159" customFormat="1" ht="12.75"/>
    <row r="274" s="159" customFormat="1" ht="12.75"/>
    <row r="275" s="159" customFormat="1" ht="12.75"/>
    <row r="276" s="159" customFormat="1" ht="12.75"/>
    <row r="277" s="159" customFormat="1" ht="12.75"/>
    <row r="278" s="159" customFormat="1" ht="12.75"/>
    <row r="279" s="159" customFormat="1" ht="12.75"/>
    <row r="280" s="159" customFormat="1" ht="12.75"/>
    <row r="281" s="159" customFormat="1" ht="12.75"/>
    <row r="282" s="159" customFormat="1" ht="12.75"/>
    <row r="283" s="159" customFormat="1" ht="12.75"/>
    <row r="284" s="159" customFormat="1" ht="12.75"/>
    <row r="285" s="159" customFormat="1" ht="12.75"/>
    <row r="286" s="159" customFormat="1" ht="12.75"/>
    <row r="287" s="159" customFormat="1" ht="12.75"/>
    <row r="288" s="159" customFormat="1" ht="12.75"/>
    <row r="289" s="159" customFormat="1" ht="12.75"/>
    <row r="290" spans="1:7" ht="12.75">
      <c r="A290" s="212"/>
      <c r="B290" s="212"/>
      <c r="C290" s="212"/>
      <c r="D290" s="212"/>
      <c r="E290" s="212"/>
      <c r="F290" s="212"/>
      <c r="G290" s="212"/>
    </row>
    <row r="291" spans="1:7" ht="12.75">
      <c r="A291" s="212"/>
      <c r="B291" s="212"/>
      <c r="C291" s="212"/>
      <c r="D291" s="212"/>
      <c r="E291" s="212"/>
      <c r="F291" s="212"/>
      <c r="G291" s="212"/>
    </row>
    <row r="292" spans="1:7" ht="12.75">
      <c r="A292" s="212"/>
      <c r="B292" s="212"/>
      <c r="C292" s="212"/>
      <c r="D292" s="212"/>
      <c r="E292" s="212"/>
      <c r="F292" s="212"/>
      <c r="G292" s="212"/>
    </row>
    <row r="293" spans="1:7" ht="12.75">
      <c r="A293" s="212"/>
      <c r="B293" s="212"/>
      <c r="C293" s="212"/>
      <c r="D293" s="212"/>
      <c r="E293" s="212"/>
      <c r="F293" s="212"/>
      <c r="G293" s="212"/>
    </row>
    <row r="294" s="159" customFormat="1" ht="12.75"/>
    <row r="295" s="159" customFormat="1" ht="12.75"/>
    <row r="296" s="159" customFormat="1" ht="12.75"/>
    <row r="297" s="159" customFormat="1" ht="12.75"/>
    <row r="298" s="159" customFormat="1" ht="12.75"/>
    <row r="299" s="159" customFormat="1" ht="12.75"/>
    <row r="300" s="159" customFormat="1" ht="12.75"/>
    <row r="301" s="159" customFormat="1" ht="12.75"/>
    <row r="302" s="159" customFormat="1" ht="12.75"/>
    <row r="303" s="159" customFormat="1" ht="12.75"/>
    <row r="304" s="159" customFormat="1" ht="12.75"/>
    <row r="305" s="159" customFormat="1" ht="12.75"/>
    <row r="306" s="159" customFormat="1" ht="12.75"/>
    <row r="307" s="159" customFormat="1" ht="12.75"/>
    <row r="308" s="159" customFormat="1" ht="12.75"/>
    <row r="309" s="159" customFormat="1" ht="12.75"/>
    <row r="310" s="159" customFormat="1" ht="12.75"/>
    <row r="311" s="159" customFormat="1" ht="12.75"/>
    <row r="312" s="159" customFormat="1" ht="12.75"/>
    <row r="313" s="159" customFormat="1" ht="12.75"/>
    <row r="314" s="159" customFormat="1" ht="12.75"/>
    <row r="315" s="159" customFormat="1" ht="12.75"/>
    <row r="316" s="159" customFormat="1" ht="12.75"/>
    <row r="317" s="159" customFormat="1" ht="12.75"/>
    <row r="318" s="159" customFormat="1" ht="12.75"/>
    <row r="319" s="159" customFormat="1" ht="12.75"/>
    <row r="320" s="159" customFormat="1" ht="12.75"/>
    <row r="321" s="159" customFormat="1" ht="12.75"/>
    <row r="322" s="159" customFormat="1" ht="12.75"/>
    <row r="323" s="159" customFormat="1" ht="12.75"/>
    <row r="324" s="159" customFormat="1" ht="12.75"/>
    <row r="325" spans="1:2" ht="12.75">
      <c r="A325" s="213"/>
      <c r="B325" s="213"/>
    </row>
    <row r="326" spans="1:7" ht="12.75">
      <c r="A326" s="212"/>
      <c r="B326" s="212"/>
      <c r="C326" s="214"/>
      <c r="D326" s="214"/>
      <c r="E326" s="215"/>
      <c r="F326" s="214"/>
      <c r="G326" s="216"/>
    </row>
    <row r="327" spans="1:7" ht="12.75">
      <c r="A327" s="217"/>
      <c r="B327" s="217"/>
      <c r="C327" s="212"/>
      <c r="D327" s="212"/>
      <c r="E327" s="218"/>
      <c r="F327" s="212"/>
      <c r="G327" s="212"/>
    </row>
    <row r="328" spans="1:7" ht="12.75">
      <c r="A328" s="212"/>
      <c r="B328" s="212"/>
      <c r="C328" s="212"/>
      <c r="D328" s="212"/>
      <c r="E328" s="218"/>
      <c r="F328" s="212"/>
      <c r="G328" s="212"/>
    </row>
    <row r="329" spans="1:7" ht="12.75">
      <c r="A329" s="212"/>
      <c r="B329" s="212"/>
      <c r="C329" s="212"/>
      <c r="D329" s="212"/>
      <c r="E329" s="218"/>
      <c r="F329" s="212"/>
      <c r="G329" s="212"/>
    </row>
    <row r="330" spans="1:7" ht="12.75">
      <c r="A330" s="212"/>
      <c r="B330" s="212"/>
      <c r="C330" s="212"/>
      <c r="D330" s="212"/>
      <c r="E330" s="218"/>
      <c r="F330" s="212"/>
      <c r="G330" s="212"/>
    </row>
    <row r="331" spans="1:7" ht="12.75">
      <c r="A331" s="212"/>
      <c r="B331" s="212"/>
      <c r="C331" s="212"/>
      <c r="D331" s="212"/>
      <c r="E331" s="218"/>
      <c r="F331" s="212"/>
      <c r="G331" s="212"/>
    </row>
    <row r="332" spans="1:7" ht="12.75">
      <c r="A332" s="212"/>
      <c r="B332" s="212"/>
      <c r="C332" s="212"/>
      <c r="D332" s="212"/>
      <c r="E332" s="218"/>
      <c r="F332" s="212"/>
      <c r="G332" s="212"/>
    </row>
    <row r="333" spans="1:7" ht="12.75">
      <c r="A333" s="212"/>
      <c r="B333" s="212"/>
      <c r="C333" s="212"/>
      <c r="D333" s="212"/>
      <c r="E333" s="218"/>
      <c r="F333" s="212"/>
      <c r="G333" s="212"/>
    </row>
    <row r="334" spans="1:7" ht="12.75">
      <c r="A334" s="212"/>
      <c r="B334" s="212"/>
      <c r="C334" s="212"/>
      <c r="D334" s="212"/>
      <c r="E334" s="218"/>
      <c r="F334" s="212"/>
      <c r="G334" s="212"/>
    </row>
    <row r="335" spans="1:7" ht="12.75">
      <c r="A335" s="212"/>
      <c r="B335" s="212"/>
      <c r="C335" s="212"/>
      <c r="D335" s="212"/>
      <c r="E335" s="218"/>
      <c r="F335" s="212"/>
      <c r="G335" s="212"/>
    </row>
    <row r="336" spans="1:7" ht="12.75">
      <c r="A336" s="212"/>
      <c r="B336" s="212"/>
      <c r="C336" s="212"/>
      <c r="D336" s="212"/>
      <c r="E336" s="218"/>
      <c r="F336" s="212"/>
      <c r="G336" s="212"/>
    </row>
    <row r="337" spans="1:7" ht="12.75">
      <c r="A337" s="212"/>
      <c r="B337" s="212"/>
      <c r="C337" s="212"/>
      <c r="D337" s="212"/>
      <c r="E337" s="218"/>
      <c r="F337" s="212"/>
      <c r="G337" s="212"/>
    </row>
    <row r="338" spans="1:7" ht="12.75">
      <c r="A338" s="212"/>
      <c r="B338" s="212"/>
      <c r="C338" s="212"/>
      <c r="D338" s="212"/>
      <c r="E338" s="218"/>
      <c r="F338" s="212"/>
      <c r="G338" s="212"/>
    </row>
    <row r="339" spans="1:7" ht="12.75">
      <c r="A339" s="212"/>
      <c r="B339" s="212"/>
      <c r="C339" s="212"/>
      <c r="D339" s="212"/>
      <c r="E339" s="218"/>
      <c r="F339" s="212"/>
      <c r="G339" s="212"/>
    </row>
  </sheetData>
  <mergeCells count="160">
    <mergeCell ref="A1:G1"/>
    <mergeCell ref="A3:B3"/>
    <mergeCell ref="A4:B4"/>
    <mergeCell ref="E4:G4"/>
    <mergeCell ref="C9:G9"/>
    <mergeCell ref="C10:G10"/>
    <mergeCell ref="C12:G12"/>
    <mergeCell ref="C14:G14"/>
    <mergeCell ref="C18:G18"/>
    <mergeCell ref="C20:G20"/>
    <mergeCell ref="C22:G22"/>
    <mergeCell ref="C26:G26"/>
    <mergeCell ref="C28:G28"/>
    <mergeCell ref="C32:G32"/>
    <mergeCell ref="C33:D33"/>
    <mergeCell ref="C34:D34"/>
    <mergeCell ref="C36:G36"/>
    <mergeCell ref="C38:G38"/>
    <mergeCell ref="C39:D39"/>
    <mergeCell ref="C40:D40"/>
    <mergeCell ref="C42:D42"/>
    <mergeCell ref="C43:D43"/>
    <mergeCell ref="C45:G45"/>
    <mergeCell ref="C46:D46"/>
    <mergeCell ref="C48:D48"/>
    <mergeCell ref="C50:D50"/>
    <mergeCell ref="C51:D51"/>
    <mergeCell ref="C53:D53"/>
    <mergeCell ref="C55:G55"/>
    <mergeCell ref="C57:G57"/>
    <mergeCell ref="C58:D58"/>
    <mergeCell ref="C59:D59"/>
    <mergeCell ref="C61:G61"/>
    <mergeCell ref="C63:G63"/>
    <mergeCell ref="C64:D64"/>
    <mergeCell ref="C65:D65"/>
    <mergeCell ref="C66:D66"/>
    <mergeCell ref="C67:D67"/>
    <mergeCell ref="C69:G69"/>
    <mergeCell ref="C70:D70"/>
    <mergeCell ref="C71:D71"/>
    <mergeCell ref="C72:D72"/>
    <mergeCell ref="C74:G74"/>
    <mergeCell ref="C75:D75"/>
    <mergeCell ref="C76:D76"/>
    <mergeCell ref="C78:G78"/>
    <mergeCell ref="C80:G80"/>
    <mergeCell ref="C82:D82"/>
    <mergeCell ref="C83:D83"/>
    <mergeCell ref="C85:D85"/>
    <mergeCell ref="C86:D86"/>
    <mergeCell ref="C88:D88"/>
    <mergeCell ref="C89:D89"/>
    <mergeCell ref="C93:G93"/>
    <mergeCell ref="C94:D94"/>
    <mergeCell ref="C96:D96"/>
    <mergeCell ref="C100:G100"/>
    <mergeCell ref="C101:D101"/>
    <mergeCell ref="C102:D102"/>
    <mergeCell ref="C103:D103"/>
    <mergeCell ref="C104:D104"/>
    <mergeCell ref="C106:G106"/>
    <mergeCell ref="C107:D107"/>
    <mergeCell ref="C108:D108"/>
    <mergeCell ref="C110:G110"/>
    <mergeCell ref="C111:D111"/>
    <mergeCell ref="C112:D112"/>
    <mergeCell ref="C114:D114"/>
    <mergeCell ref="C115:D115"/>
    <mergeCell ref="C116:D116"/>
    <mergeCell ref="C118:G118"/>
    <mergeCell ref="C119:D119"/>
    <mergeCell ref="C120:D120"/>
    <mergeCell ref="C122:G122"/>
    <mergeCell ref="C123:D123"/>
    <mergeCell ref="C124:D124"/>
    <mergeCell ref="C127:G127"/>
    <mergeCell ref="C128:D128"/>
    <mergeCell ref="C130:G130"/>
    <mergeCell ref="C131:D131"/>
    <mergeCell ref="C133:D133"/>
    <mergeCell ref="C134:D134"/>
    <mergeCell ref="C136:D136"/>
    <mergeCell ref="C138:D138"/>
    <mergeCell ref="C139:D139"/>
    <mergeCell ref="C141:D141"/>
    <mergeCell ref="C142:D142"/>
    <mergeCell ref="C146:G146"/>
    <mergeCell ref="C147:D147"/>
    <mergeCell ref="C148:D148"/>
    <mergeCell ref="C155:G155"/>
    <mergeCell ref="C156:D156"/>
    <mergeCell ref="C157:D157"/>
    <mergeCell ref="C159:D159"/>
    <mergeCell ref="C160:D160"/>
    <mergeCell ref="C162:G162"/>
    <mergeCell ref="C163:D163"/>
    <mergeCell ref="C164:D164"/>
    <mergeCell ref="C165:D165"/>
    <mergeCell ref="C168:D168"/>
    <mergeCell ref="C169:D169"/>
    <mergeCell ref="C171:G171"/>
    <mergeCell ref="C172:D172"/>
    <mergeCell ref="C173:D173"/>
    <mergeCell ref="C175:G175"/>
    <mergeCell ref="C176:D176"/>
    <mergeCell ref="C177:D177"/>
    <mergeCell ref="C179:G179"/>
    <mergeCell ref="C181:G181"/>
    <mergeCell ref="C182:D182"/>
    <mergeCell ref="C183:D183"/>
    <mergeCell ref="C185:D185"/>
    <mergeCell ref="C186:D186"/>
    <mergeCell ref="C188:G188"/>
    <mergeCell ref="C189:D189"/>
    <mergeCell ref="C190:D190"/>
    <mergeCell ref="C192:D192"/>
    <mergeCell ref="C193:D193"/>
    <mergeCell ref="C196:D196"/>
    <mergeCell ref="C197:D197"/>
    <mergeCell ref="C199:D199"/>
    <mergeCell ref="C200:D200"/>
    <mergeCell ref="C202:D202"/>
    <mergeCell ref="C203:D203"/>
    <mergeCell ref="C204:D204"/>
    <mergeCell ref="C206:D206"/>
    <mergeCell ref="C207:D207"/>
    <mergeCell ref="C208:D208"/>
    <mergeCell ref="C210:D210"/>
    <mergeCell ref="C211:D211"/>
    <mergeCell ref="C213:D213"/>
    <mergeCell ref="C214:D214"/>
    <mergeCell ref="C218:G218"/>
    <mergeCell ref="C222:D222"/>
    <mergeCell ref="C223:D223"/>
    <mergeCell ref="C225:G225"/>
    <mergeCell ref="C226:D226"/>
    <mergeCell ref="C227:D227"/>
    <mergeCell ref="C229:G229"/>
    <mergeCell ref="C233:G233"/>
    <mergeCell ref="C234:D234"/>
    <mergeCell ref="C235:D235"/>
    <mergeCell ref="C236:D236"/>
    <mergeCell ref="C238:D238"/>
    <mergeCell ref="C239:D239"/>
    <mergeCell ref="C240:D240"/>
    <mergeCell ref="C242:D242"/>
    <mergeCell ref="C243:D243"/>
    <mergeCell ref="C244:D244"/>
    <mergeCell ref="C248:G248"/>
    <mergeCell ref="C249:D249"/>
    <mergeCell ref="C250:D250"/>
    <mergeCell ref="C251:D251"/>
    <mergeCell ref="C253:G253"/>
    <mergeCell ref="C254:D254"/>
    <mergeCell ref="C255:D255"/>
    <mergeCell ref="C259:G259"/>
    <mergeCell ref="C261:G261"/>
    <mergeCell ref="C263:G263"/>
    <mergeCell ref="C265:G265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>Svoma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Svoma</dc:creator>
  <cp:keywords/>
  <dc:description/>
  <cp:lastModifiedBy>Svoma</cp:lastModifiedBy>
  <dcterms:created xsi:type="dcterms:W3CDTF">2017-03-26T18:37:38Z</dcterms:created>
  <dcterms:modified xsi:type="dcterms:W3CDTF">2017-03-26T18:42:01Z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Svoma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