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2339_Výměna střešní krytiny domu č.p.79 ve Slavkovicích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01 0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Naklady'!$A$1:$X$19</definedName>
    <definedName name="_xlnm.Print_Area" localSheetId="4">'001 001 Pol'!$A$1:$X$235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16" i="1" s="1"/>
  <c r="I52" i="1"/>
  <c r="I51" i="1"/>
  <c r="G43" i="1"/>
  <c r="F43" i="1"/>
  <c r="H43" i="1" s="1"/>
  <c r="I43" i="1" s="1"/>
  <c r="G42" i="1"/>
  <c r="H42" i="1" s="1"/>
  <c r="I42" i="1" s="1"/>
  <c r="F42" i="1"/>
  <c r="G41" i="1"/>
  <c r="H41" i="1" s="1"/>
  <c r="I41" i="1" s="1"/>
  <c r="F41" i="1"/>
  <c r="G40" i="1"/>
  <c r="F40" i="1"/>
  <c r="G39" i="1"/>
  <c r="F39" i="1"/>
  <c r="G234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15" i="13"/>
  <c r="K15" i="13"/>
  <c r="O15" i="13"/>
  <c r="V15" i="13"/>
  <c r="G16" i="13"/>
  <c r="I16" i="13"/>
  <c r="I15" i="13" s="1"/>
  <c r="K16" i="13"/>
  <c r="M16" i="13"/>
  <c r="M15" i="13" s="1"/>
  <c r="O16" i="13"/>
  <c r="Q16" i="13"/>
  <c r="Q15" i="13" s="1"/>
  <c r="V16" i="13"/>
  <c r="K17" i="13"/>
  <c r="V17" i="13"/>
  <c r="G18" i="13"/>
  <c r="I18" i="13"/>
  <c r="I17" i="13" s="1"/>
  <c r="K18" i="13"/>
  <c r="M18" i="13"/>
  <c r="O18" i="13"/>
  <c r="Q18" i="13"/>
  <c r="Q17" i="13" s="1"/>
  <c r="V18" i="13"/>
  <c r="G23" i="13"/>
  <c r="G17" i="13" s="1"/>
  <c r="I23" i="13"/>
  <c r="K23" i="13"/>
  <c r="O23" i="13"/>
  <c r="O17" i="13" s="1"/>
  <c r="Q23" i="13"/>
  <c r="V23" i="13"/>
  <c r="I28" i="13"/>
  <c r="Q28" i="13"/>
  <c r="G29" i="13"/>
  <c r="G28" i="13" s="1"/>
  <c r="I29" i="13"/>
  <c r="K29" i="13"/>
  <c r="K28" i="13" s="1"/>
  <c r="O29" i="13"/>
  <c r="O28" i="13" s="1"/>
  <c r="Q29" i="13"/>
  <c r="V29" i="13"/>
  <c r="V28" i="13" s="1"/>
  <c r="G33" i="13"/>
  <c r="I33" i="13"/>
  <c r="K33" i="13"/>
  <c r="M33" i="13"/>
  <c r="O33" i="13"/>
  <c r="Q33" i="13"/>
  <c r="V33" i="13"/>
  <c r="G37" i="13"/>
  <c r="M37" i="13" s="1"/>
  <c r="I37" i="13"/>
  <c r="K37" i="13"/>
  <c r="O37" i="13"/>
  <c r="Q37" i="13"/>
  <c r="V37" i="13"/>
  <c r="I40" i="13"/>
  <c r="Q40" i="13"/>
  <c r="G41" i="13"/>
  <c r="G40" i="13" s="1"/>
  <c r="I41" i="13"/>
  <c r="K41" i="13"/>
  <c r="K40" i="13" s="1"/>
  <c r="O41" i="13"/>
  <c r="O40" i="13" s="1"/>
  <c r="Q41" i="13"/>
  <c r="V41" i="13"/>
  <c r="V40" i="13" s="1"/>
  <c r="G47" i="13"/>
  <c r="M47" i="13" s="1"/>
  <c r="M46" i="13" s="1"/>
  <c r="I47" i="13"/>
  <c r="K47" i="13"/>
  <c r="K46" i="13" s="1"/>
  <c r="O47" i="13"/>
  <c r="O46" i="13" s="1"/>
  <c r="Q47" i="13"/>
  <c r="V47" i="13"/>
  <c r="V46" i="13" s="1"/>
  <c r="G64" i="13"/>
  <c r="I64" i="13"/>
  <c r="I46" i="13" s="1"/>
  <c r="K64" i="13"/>
  <c r="M64" i="13"/>
  <c r="O64" i="13"/>
  <c r="Q64" i="13"/>
  <c r="Q46" i="13" s="1"/>
  <c r="V64" i="13"/>
  <c r="G67" i="13"/>
  <c r="I67" i="13"/>
  <c r="I66" i="13" s="1"/>
  <c r="K67" i="13"/>
  <c r="M67" i="13"/>
  <c r="O67" i="13"/>
  <c r="Q67" i="13"/>
  <c r="Q66" i="13" s="1"/>
  <c r="V67" i="13"/>
  <c r="G70" i="13"/>
  <c r="G66" i="13" s="1"/>
  <c r="I70" i="13"/>
  <c r="K70" i="13"/>
  <c r="O70" i="13"/>
  <c r="O66" i="13" s="1"/>
  <c r="Q70" i="13"/>
  <c r="V70" i="13"/>
  <c r="G74" i="13"/>
  <c r="I74" i="13"/>
  <c r="K74" i="13"/>
  <c r="M74" i="13"/>
  <c r="O74" i="13"/>
  <c r="Q74" i="13"/>
  <c r="V74" i="13"/>
  <c r="G77" i="13"/>
  <c r="M77" i="13" s="1"/>
  <c r="I77" i="13"/>
  <c r="K77" i="13"/>
  <c r="K66" i="13" s="1"/>
  <c r="O77" i="13"/>
  <c r="Q77" i="13"/>
  <c r="V77" i="13"/>
  <c r="V66" i="13" s="1"/>
  <c r="G81" i="13"/>
  <c r="I81" i="13"/>
  <c r="K81" i="13"/>
  <c r="M81" i="13"/>
  <c r="O81" i="13"/>
  <c r="Q81" i="13"/>
  <c r="V81" i="13"/>
  <c r="G86" i="13"/>
  <c r="M86" i="13" s="1"/>
  <c r="I86" i="13"/>
  <c r="K86" i="13"/>
  <c r="O86" i="13"/>
  <c r="Q86" i="13"/>
  <c r="V86" i="13"/>
  <c r="G89" i="13"/>
  <c r="I89" i="13"/>
  <c r="K89" i="13"/>
  <c r="M89" i="13"/>
  <c r="O89" i="13"/>
  <c r="Q89" i="13"/>
  <c r="V89" i="13"/>
  <c r="G92" i="13"/>
  <c r="I92" i="13"/>
  <c r="I91" i="13" s="1"/>
  <c r="K92" i="13"/>
  <c r="M92" i="13"/>
  <c r="O92" i="13"/>
  <c r="Q92" i="13"/>
  <c r="Q91" i="13" s="1"/>
  <c r="V92" i="13"/>
  <c r="G95" i="13"/>
  <c r="G91" i="13" s="1"/>
  <c r="I95" i="13"/>
  <c r="K95" i="13"/>
  <c r="O95" i="13"/>
  <c r="O91" i="13" s="1"/>
  <c r="Q95" i="13"/>
  <c r="V95" i="13"/>
  <c r="G100" i="13"/>
  <c r="I100" i="13"/>
  <c r="K100" i="13"/>
  <c r="M100" i="13"/>
  <c r="O100" i="13"/>
  <c r="Q100" i="13"/>
  <c r="V100" i="13"/>
  <c r="G101" i="13"/>
  <c r="M101" i="13" s="1"/>
  <c r="I101" i="13"/>
  <c r="K101" i="13"/>
  <c r="K91" i="13" s="1"/>
  <c r="O101" i="13"/>
  <c r="Q101" i="13"/>
  <c r="V101" i="13"/>
  <c r="V91" i="13" s="1"/>
  <c r="G102" i="13"/>
  <c r="I102" i="13"/>
  <c r="K102" i="13"/>
  <c r="M102" i="13"/>
  <c r="O102" i="13"/>
  <c r="Q102" i="13"/>
  <c r="V102" i="13"/>
  <c r="G103" i="13"/>
  <c r="M103" i="13" s="1"/>
  <c r="I103" i="13"/>
  <c r="K103" i="13"/>
  <c r="O103" i="13"/>
  <c r="Q103" i="13"/>
  <c r="V103" i="13"/>
  <c r="G104" i="13"/>
  <c r="I104" i="13"/>
  <c r="K104" i="13"/>
  <c r="M104" i="13"/>
  <c r="O104" i="13"/>
  <c r="Q104" i="13"/>
  <c r="V104" i="13"/>
  <c r="G105" i="13"/>
  <c r="M105" i="13" s="1"/>
  <c r="I105" i="13"/>
  <c r="K105" i="13"/>
  <c r="O105" i="13"/>
  <c r="Q105" i="13"/>
  <c r="V105" i="13"/>
  <c r="G108" i="13"/>
  <c r="I108" i="13"/>
  <c r="K108" i="13"/>
  <c r="M108" i="13"/>
  <c r="O108" i="13"/>
  <c r="Q108" i="13"/>
  <c r="V108" i="13"/>
  <c r="G111" i="13"/>
  <c r="M111" i="13" s="1"/>
  <c r="I111" i="13"/>
  <c r="K111" i="13"/>
  <c r="O111" i="13"/>
  <c r="Q111" i="13"/>
  <c r="V111" i="13"/>
  <c r="G113" i="13"/>
  <c r="I113" i="13"/>
  <c r="K113" i="13"/>
  <c r="M113" i="13"/>
  <c r="O113" i="13"/>
  <c r="Q113" i="13"/>
  <c r="V113" i="13"/>
  <c r="G114" i="13"/>
  <c r="I114" i="13"/>
  <c r="K114" i="13"/>
  <c r="M114" i="13"/>
  <c r="O114" i="13"/>
  <c r="Q114" i="13"/>
  <c r="V114" i="13"/>
  <c r="G117" i="13"/>
  <c r="I117" i="13"/>
  <c r="K117" i="13"/>
  <c r="M117" i="13"/>
  <c r="O117" i="13"/>
  <c r="Q117" i="13"/>
  <c r="V117" i="13"/>
  <c r="G118" i="13"/>
  <c r="M118" i="13" s="1"/>
  <c r="I118" i="13"/>
  <c r="K118" i="13"/>
  <c r="O118" i="13"/>
  <c r="Q118" i="13"/>
  <c r="V118" i="13"/>
  <c r="G119" i="13"/>
  <c r="M119" i="13" s="1"/>
  <c r="I119" i="13"/>
  <c r="K119" i="13"/>
  <c r="O119" i="13"/>
  <c r="Q119" i="13"/>
  <c r="V119" i="13"/>
  <c r="G122" i="13"/>
  <c r="I122" i="13"/>
  <c r="K122" i="13"/>
  <c r="M122" i="13"/>
  <c r="O122" i="13"/>
  <c r="Q122" i="13"/>
  <c r="V122" i="13"/>
  <c r="G126" i="13"/>
  <c r="I126" i="13"/>
  <c r="K126" i="13"/>
  <c r="M126" i="13"/>
  <c r="O126" i="13"/>
  <c r="Q126" i="13"/>
  <c r="V126" i="13"/>
  <c r="G128" i="13"/>
  <c r="M128" i="13" s="1"/>
  <c r="I128" i="13"/>
  <c r="K128" i="13"/>
  <c r="O128" i="13"/>
  <c r="Q128" i="13"/>
  <c r="V128" i="13"/>
  <c r="G139" i="13"/>
  <c r="M139" i="13" s="1"/>
  <c r="I139" i="13"/>
  <c r="K139" i="13"/>
  <c r="O139" i="13"/>
  <c r="Q139" i="13"/>
  <c r="V139" i="13"/>
  <c r="G144" i="13"/>
  <c r="I144" i="13"/>
  <c r="K144" i="13"/>
  <c r="M144" i="13"/>
  <c r="O144" i="13"/>
  <c r="Q144" i="13"/>
  <c r="V144" i="13"/>
  <c r="G146" i="13"/>
  <c r="I146" i="13"/>
  <c r="K146" i="13"/>
  <c r="M146" i="13"/>
  <c r="O146" i="13"/>
  <c r="Q146" i="13"/>
  <c r="V146" i="13"/>
  <c r="G149" i="13"/>
  <c r="M149" i="13" s="1"/>
  <c r="I149" i="13"/>
  <c r="K149" i="13"/>
  <c r="O149" i="13"/>
  <c r="Q149" i="13"/>
  <c r="V149" i="13"/>
  <c r="G151" i="13"/>
  <c r="M151" i="13" s="1"/>
  <c r="I151" i="13"/>
  <c r="K151" i="13"/>
  <c r="O151" i="13"/>
  <c r="Q151" i="13"/>
  <c r="V151" i="13"/>
  <c r="G152" i="13"/>
  <c r="I152" i="13"/>
  <c r="K152" i="13"/>
  <c r="M152" i="13"/>
  <c r="O152" i="13"/>
  <c r="Q152" i="13"/>
  <c r="V152" i="13"/>
  <c r="G161" i="13"/>
  <c r="I161" i="13"/>
  <c r="K161" i="13"/>
  <c r="M161" i="13"/>
  <c r="O161" i="13"/>
  <c r="Q161" i="13"/>
  <c r="V161" i="13"/>
  <c r="G163" i="13"/>
  <c r="G164" i="13"/>
  <c r="M164" i="13" s="1"/>
  <c r="I164" i="13"/>
  <c r="I163" i="13" s="1"/>
  <c r="K164" i="13"/>
  <c r="K163" i="13" s="1"/>
  <c r="O164" i="13"/>
  <c r="Q164" i="13"/>
  <c r="Q163" i="13" s="1"/>
  <c r="V164" i="13"/>
  <c r="V163" i="13" s="1"/>
  <c r="G169" i="13"/>
  <c r="I169" i="13"/>
  <c r="K169" i="13"/>
  <c r="M169" i="13"/>
  <c r="O169" i="13"/>
  <c r="Q169" i="13"/>
  <c r="V169" i="13"/>
  <c r="G172" i="13"/>
  <c r="I172" i="13"/>
  <c r="K172" i="13"/>
  <c r="M172" i="13"/>
  <c r="O172" i="13"/>
  <c r="Q172" i="13"/>
  <c r="V172" i="13"/>
  <c r="G175" i="13"/>
  <c r="M175" i="13" s="1"/>
  <c r="I175" i="13"/>
  <c r="K175" i="13"/>
  <c r="O175" i="13"/>
  <c r="O163" i="13" s="1"/>
  <c r="Q175" i="13"/>
  <c r="V175" i="13"/>
  <c r="G178" i="13"/>
  <c r="M178" i="13" s="1"/>
  <c r="I178" i="13"/>
  <c r="K178" i="13"/>
  <c r="O178" i="13"/>
  <c r="Q178" i="13"/>
  <c r="V178" i="13"/>
  <c r="I180" i="13"/>
  <c r="K180" i="13"/>
  <c r="Q180" i="13"/>
  <c r="V180" i="13"/>
  <c r="G181" i="13"/>
  <c r="G180" i="13" s="1"/>
  <c r="I181" i="13"/>
  <c r="K181" i="13"/>
  <c r="M181" i="13"/>
  <c r="M180" i="13" s="1"/>
  <c r="O181" i="13"/>
  <c r="O180" i="13" s="1"/>
  <c r="Q181" i="13"/>
  <c r="V181" i="13"/>
  <c r="G187" i="13"/>
  <c r="O187" i="13"/>
  <c r="G188" i="13"/>
  <c r="M188" i="13" s="1"/>
  <c r="M187" i="13" s="1"/>
  <c r="I188" i="13"/>
  <c r="I187" i="13" s="1"/>
  <c r="K188" i="13"/>
  <c r="K187" i="13" s="1"/>
  <c r="O188" i="13"/>
  <c r="Q188" i="13"/>
  <c r="Q187" i="13" s="1"/>
  <c r="V188" i="13"/>
  <c r="V187" i="13" s="1"/>
  <c r="G189" i="13"/>
  <c r="I189" i="13"/>
  <c r="K189" i="13"/>
  <c r="M189" i="13"/>
  <c r="O189" i="13"/>
  <c r="Q189" i="13"/>
  <c r="V189" i="13"/>
  <c r="G190" i="13"/>
  <c r="I190" i="13"/>
  <c r="K190" i="13"/>
  <c r="M190" i="13"/>
  <c r="O190" i="13"/>
  <c r="Q190" i="13"/>
  <c r="V190" i="13"/>
  <c r="G191" i="13"/>
  <c r="G192" i="13"/>
  <c r="M192" i="13" s="1"/>
  <c r="I192" i="13"/>
  <c r="I191" i="13" s="1"/>
  <c r="K192" i="13"/>
  <c r="K191" i="13" s="1"/>
  <c r="O192" i="13"/>
  <c r="Q192" i="13"/>
  <c r="Q191" i="13" s="1"/>
  <c r="V192" i="13"/>
  <c r="V191" i="13" s="1"/>
  <c r="G196" i="13"/>
  <c r="I196" i="13"/>
  <c r="K196" i="13"/>
  <c r="M196" i="13"/>
  <c r="O196" i="13"/>
  <c r="Q196" i="13"/>
  <c r="V196" i="13"/>
  <c r="G200" i="13"/>
  <c r="I200" i="13"/>
  <c r="K200" i="13"/>
  <c r="M200" i="13"/>
  <c r="O200" i="13"/>
  <c r="Q200" i="13"/>
  <c r="V200" i="13"/>
  <c r="G204" i="13"/>
  <c r="M204" i="13" s="1"/>
  <c r="I204" i="13"/>
  <c r="K204" i="13"/>
  <c r="O204" i="13"/>
  <c r="O191" i="13" s="1"/>
  <c r="Q204" i="13"/>
  <c r="V204" i="13"/>
  <c r="G208" i="13"/>
  <c r="M208" i="13" s="1"/>
  <c r="I208" i="13"/>
  <c r="K208" i="13"/>
  <c r="O208" i="13"/>
  <c r="Q208" i="13"/>
  <c r="V208" i="13"/>
  <c r="G212" i="13"/>
  <c r="I212" i="13"/>
  <c r="K212" i="13"/>
  <c r="M212" i="13"/>
  <c r="O212" i="13"/>
  <c r="Q212" i="13"/>
  <c r="V212" i="13"/>
  <c r="G216" i="13"/>
  <c r="I216" i="13"/>
  <c r="K216" i="13"/>
  <c r="M216" i="13"/>
  <c r="O216" i="13"/>
  <c r="Q216" i="13"/>
  <c r="V216" i="13"/>
  <c r="G220" i="13"/>
  <c r="M220" i="13" s="1"/>
  <c r="I220" i="13"/>
  <c r="K220" i="13"/>
  <c r="O220" i="13"/>
  <c r="Q220" i="13"/>
  <c r="V220" i="13"/>
  <c r="G224" i="13"/>
  <c r="M224" i="13" s="1"/>
  <c r="I224" i="13"/>
  <c r="K224" i="13"/>
  <c r="O224" i="13"/>
  <c r="Q224" i="13"/>
  <c r="V224" i="13"/>
  <c r="G228" i="13"/>
  <c r="I228" i="13"/>
  <c r="K228" i="13"/>
  <c r="M228" i="13"/>
  <c r="O228" i="13"/>
  <c r="Q228" i="13"/>
  <c r="V228" i="13"/>
  <c r="AE234" i="13"/>
  <c r="G18" i="12"/>
  <c r="G9" i="12"/>
  <c r="G8" i="12" s="1"/>
  <c r="I9" i="12"/>
  <c r="I8" i="12" s="1"/>
  <c r="K9" i="12"/>
  <c r="O9" i="12"/>
  <c r="O8" i="12" s="1"/>
  <c r="Q9" i="12"/>
  <c r="Q8" i="12" s="1"/>
  <c r="V9" i="12"/>
  <c r="G10" i="12"/>
  <c r="M10" i="12" s="1"/>
  <c r="I10" i="12"/>
  <c r="K10" i="12"/>
  <c r="K8" i="12" s="1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O13" i="12"/>
  <c r="G14" i="12"/>
  <c r="M14" i="12" s="1"/>
  <c r="M13" i="12" s="1"/>
  <c r="I14" i="12"/>
  <c r="I13" i="12" s="1"/>
  <c r="K14" i="12"/>
  <c r="K13" i="12" s="1"/>
  <c r="O14" i="12"/>
  <c r="Q14" i="12"/>
  <c r="Q13" i="12" s="1"/>
  <c r="V14" i="12"/>
  <c r="V13" i="12" s="1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AE18" i="12"/>
  <c r="AF18" i="12"/>
  <c r="I20" i="1"/>
  <c r="I19" i="1"/>
  <c r="I18" i="1"/>
  <c r="I17" i="1"/>
  <c r="I65" i="1"/>
  <c r="J64" i="1" s="1"/>
  <c r="F44" i="1"/>
  <c r="G23" i="1" s="1"/>
  <c r="G44" i="1"/>
  <c r="G25" i="1" s="1"/>
  <c r="A25" i="1" s="1"/>
  <c r="A26" i="1" s="1"/>
  <c r="G26" i="1" s="1"/>
  <c r="H40" i="1"/>
  <c r="I40" i="1" s="1"/>
  <c r="J51" i="1" l="1"/>
  <c r="J53" i="1"/>
  <c r="J55" i="1"/>
  <c r="J57" i="1"/>
  <c r="J59" i="1"/>
  <c r="J61" i="1"/>
  <c r="J63" i="1"/>
  <c r="J52" i="1"/>
  <c r="J54" i="1"/>
  <c r="J56" i="1"/>
  <c r="J58" i="1"/>
  <c r="J60" i="1"/>
  <c r="J62" i="1"/>
  <c r="H39" i="1"/>
  <c r="H44" i="1" s="1"/>
  <c r="A23" i="1"/>
  <c r="A24" i="1" s="1"/>
  <c r="G24" i="1" s="1"/>
  <c r="A27" i="1" s="1"/>
  <c r="A29" i="1" s="1"/>
  <c r="G29" i="1" s="1"/>
  <c r="G27" i="1" s="1"/>
  <c r="G28" i="1"/>
  <c r="M191" i="13"/>
  <c r="M17" i="13"/>
  <c r="M163" i="13"/>
  <c r="G46" i="13"/>
  <c r="M41" i="13"/>
  <c r="M40" i="13" s="1"/>
  <c r="M29" i="13"/>
  <c r="M28" i="13" s="1"/>
  <c r="M95" i="13"/>
  <c r="M91" i="13" s="1"/>
  <c r="M70" i="13"/>
  <c r="M66" i="13" s="1"/>
  <c r="M23" i="13"/>
  <c r="AF234" i="13"/>
  <c r="M9" i="12"/>
  <c r="M8" i="12" s="1"/>
  <c r="I21" i="1"/>
  <c r="J28" i="1"/>
  <c r="J26" i="1"/>
  <c r="G38" i="1"/>
  <c r="F38" i="1"/>
  <c r="H32" i="1"/>
  <c r="J23" i="1"/>
  <c r="J24" i="1"/>
  <c r="J25" i="1"/>
  <c r="J27" i="1"/>
  <c r="E24" i="1"/>
  <c r="E26" i="1"/>
  <c r="J65" i="1" l="1"/>
  <c r="I39" i="1"/>
  <c r="I44" i="1" s="1"/>
  <c r="J41" i="1" s="1"/>
  <c r="J39" i="1" l="1"/>
  <c r="J44" i="1" s="1"/>
  <c r="J40" i="1"/>
  <c r="J43" i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kynyking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kynyking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<sst xmlns="http://schemas.openxmlformats.org/spreadsheetml/2006/main" count="1089" uniqueCount="383">
  <si>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</si>
  <si>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</si>
  <si>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</si>
  <si>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</si>
  <si>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</si>
  <si>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</si>
  <si>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</si>
  <si>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</si>
  <si>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</si>
  <si>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</si>
  <si>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</si>
  <si>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</si>
  <si>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</si>
  <si>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</si>
  <si>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</si>
  <si>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</si>
  <si>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</si>
  <si>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</si>
  <si>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</si>
  <si>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</si>
  <si>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</si>
  <si>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</si>
  <si>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</si>
  <si>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</si>
  <si>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</si>
  <si>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</si>
  <si>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</si>
  <si>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</si>
  <si>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</si>
  <si>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</si>
  <si>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</si>
  <si>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</si>
  <si>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</si>
  <si>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</si>
  <si>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</si>
  <si>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</si>
  <si>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</si>
  <si>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</si>
  <si>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</si>
  <si>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</si>
  <si>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</si>
  <si>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</si>
  <si>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</si>
  <si>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2339</t>
  </si>
  <si>
    <t>Výměna střešní krytiny domu č.p.79 ve Slavkovicích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</si>
  <si>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</si>
  <si>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</si>
  <si>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</si>
  <si>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</si>
  <si>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</si>
  <si>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</si>
  <si>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Stavba</t>
  </si>
  <si>
    <t>00</t>
  </si>
  <si>
    <t>Vedlejší a ostatní náklady</t>
  </si>
  <si>
    <t>001</t>
  </si>
  <si>
    <t>Výměna střešní krytiny domu č.p.79</t>
  </si>
  <si>
    <t>Celkem za stavbu</t>
  </si>
  <si>
    <t>CZK</t>
  </si>
  <si>
    <t>Rekapitulace dílů</t>
  </si>
  <si>
    <t>Typ dílu</t>
  </si>
  <si>
    <t>3</t>
  </si>
  <si>
    <t>Svislé a kompletní konstrukce</t>
  </si>
  <si>
    <t>314</t>
  </si>
  <si>
    <t>Komín</t>
  </si>
  <si>
    <t>9</t>
  </si>
  <si>
    <t>Ostatní konstrukce, bourání</t>
  </si>
  <si>
    <t>94</t>
  </si>
  <si>
    <t>Lešení a stavební výtahy</t>
  </si>
  <si>
    <t>99</t>
  </si>
  <si>
    <t>Staveništní přesun hmot</t>
  </si>
  <si>
    <t>712</t>
  </si>
  <si>
    <t>Povlakové krytiny</t>
  </si>
  <si>
    <t>762</t>
  </si>
  <si>
    <t>Konstrukce tesařské</t>
  </si>
  <si>
    <t>764</t>
  </si>
  <si>
    <t>Konstrukce klempířské</t>
  </si>
  <si>
    <t>765</t>
  </si>
  <si>
    <t>Krytiny tvrdé</t>
  </si>
  <si>
    <t>783</t>
  </si>
  <si>
    <t>Nátěry</t>
  </si>
  <si>
    <t>M211</t>
  </si>
  <si>
    <t>Hromosvod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</si>
  <si>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</si>
  <si>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</si>
  <si>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</si>
  <si>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</si>
  <si>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</si>
  <si>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</si>
  <si>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</si>
  <si>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</si>
  <si>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</si>
  <si>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</si>
  <si>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</si>
  <si>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</si>
  <si>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</si>
  <si>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</si>
  <si>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</si>
  <si>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</si>
  <si>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</si>
  <si>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</si>
  <si>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</si>
  <si>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</si>
  <si>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</si>
  <si>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</si>
  <si>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</si>
  <si>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</si>
  <si>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</si>
  <si>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</si>
  <si>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</si>
  <si>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</si>
  <si>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</si>
  <si>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</si>
  <si>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</si>
  <si>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</si>
  <si>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</si>
  <si>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</si>
  <si>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005127 RT</t>
  </si>
  <si>
    <t>Pronájem mobilního WC po dobu výstavby vč.dopravy</t>
  </si>
  <si>
    <t>Soubor</t>
  </si>
  <si>
    <t>Vlastní</t>
  </si>
  <si>
    <t>Indiv</t>
  </si>
  <si>
    <t>VRN</t>
  </si>
  <si>
    <t>POL99_0</t>
  </si>
  <si>
    <t>005121010R</t>
  </si>
  <si>
    <t>Vybudování zařízení staveniště</t>
  </si>
  <si>
    <t>RTS 19/ I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</si>
  <si>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</si>
  <si>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</si>
  <si>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</si>
  <si>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</si>
  <si>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</si>
  <si>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00896T</t>
  </si>
  <si>
    <t>Oplocení staveniště po celou dobu výstavby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</si>
  <si>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</si>
  <si>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</si>
  <si>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</si>
  <si>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</si>
  <si>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SUM</t>
  </si>
  <si>
    <t>END</t>
  </si>
  <si>
    <t>Položkový soupis prací a dodávek</t>
  </si>
  <si>
    <t>300-001</t>
  </si>
  <si>
    <t>D+M vyspravení stávající římsy dle PD, do 20% plochy</t>
  </si>
  <si>
    <t>m</t>
  </si>
  <si>
    <t>Práce</t>
  </si>
  <si>
    <t>POL1_1</t>
  </si>
  <si>
    <t xml:space="preserve">osekání případně odfouklé břízolitové omítky římsy - cca do 20% plochy : </t>
  </si>
  <si>
    <t>VV</t>
  </si>
  <si>
    <t xml:space="preserve">očištění : </t>
  </si>
  <si>
    <t xml:space="preserve">vyspravení novou omítkou do 20% plochy : </t>
  </si>
  <si>
    <t/>
  </si>
  <si>
    <t>(2*36,98+2*21,38-11,60-1,27)*0,90</t>
  </si>
  <si>
    <t>314-001</t>
  </si>
  <si>
    <t>D+M vyspravení stávajících komínů dle PD</t>
  </si>
  <si>
    <t>kus</t>
  </si>
  <si>
    <t>900-001</t>
  </si>
  <si>
    <t>Demontáž stávajícího držáku</t>
  </si>
  <si>
    <t xml:space="preserve">pohled SZ : </t>
  </si>
  <si>
    <t>1,00</t>
  </si>
  <si>
    <t xml:space="preserve">pohled SV : </t>
  </si>
  <si>
    <t>900-002</t>
  </si>
  <si>
    <t>Demontáž stávajícího výlezu na střechu</t>
  </si>
  <si>
    <t>941941031R00</t>
  </si>
  <si>
    <t>Montáž lešení lehkého pracovního řadového s podlahami šířky od 0,80 do 1,00 m, výšky do 10 m</t>
  </si>
  <si>
    <t>m2</t>
  </si>
  <si>
    <t>800-3</t>
  </si>
  <si>
    <t>včetně kotvení</t>
  </si>
  <si>
    <t>SPI</t>
  </si>
  <si>
    <t xml:space="preserve">lešení kolem objektu : </t>
  </si>
  <si>
    <t>(2*38,00+2*23,00)*6,00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</si>
  <si>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</si>
  <si>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</si>
  <si>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941941831R00</t>
  </si>
  <si>
    <t>Demontáž lešení lehkého řadového s podlahami šířky od 0,8 do 1 m, výšky do 10 m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</si>
  <si>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</si>
  <si>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</si>
  <si>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</si>
  <si>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</si>
  <si>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</si>
  <si>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</si>
  <si>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</si>
  <si>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</si>
  <si>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1,2,5,6, : </t>
  </si>
  <si>
    <t>Součet: : 24,62286</t>
  </si>
  <si>
    <t>712600831RT3</t>
  </si>
  <si>
    <t>Odstranění povlakové krytiny a mechu na střechách šikmých nad 30° povlakové krytiny jednovrstvé, z ploch jednotlivě přes 20 m</t>
  </si>
  <si>
    <t>800-711</t>
  </si>
  <si>
    <t>POL1_7</t>
  </si>
  <si>
    <t xml:space="preserve">odstranění stávající lepenky pod krytinou : </t>
  </si>
  <si>
    <t xml:space="preserve">demontáž stávajícího trapézového plechu : </t>
  </si>
  <si>
    <t>76,82*1,34</t>
  </si>
  <si>
    <t xml:space="preserve">demontáž stávajícího falcovaného plechu : </t>
  </si>
  <si>
    <t>5,35*1,29</t>
  </si>
  <si>
    <t>178,17*1,05</t>
  </si>
  <si>
    <t xml:space="preserve">demontáž stávajícího eternitu  : </t>
  </si>
  <si>
    <t>24,13*1,34</t>
  </si>
  <si>
    <t>121,32*1,34</t>
  </si>
  <si>
    <t>43,66*1,28</t>
  </si>
  <si>
    <t>40,93*1,28</t>
  </si>
  <si>
    <t>63,32*1,28</t>
  </si>
  <si>
    <t>9,57*1,18</t>
  </si>
  <si>
    <t>15,28*1,28</t>
  </si>
  <si>
    <t>998712202R00</t>
  </si>
  <si>
    <t>Přesun hmot pro povlakové krytiny v objektech výšky přes 6 do 12 m</t>
  </si>
  <si>
    <t>50 m vodorovně</t>
  </si>
  <si>
    <t>762332120RT3</t>
  </si>
  <si>
    <t>Vázané konstrukce krovů s dodávkou řeziva_x000D_
 střech pultových, sedlových, valbových, stanových čtvercového nebo obdélníkového půdorysu z řeziva, hranoly 14/16 cm</t>
  </si>
  <si>
    <t>800-762</t>
  </si>
  <si>
    <t xml:space="preserve">nové krokve 140x160 mm : </t>
  </si>
  <si>
    <t>15,00</t>
  </si>
  <si>
    <t>762331812R00</t>
  </si>
  <si>
    <t>Demontáž vázaných konstrukcí krovů z hranolů, hranolků, fošen, průřezové plochy přes 120 do 224 cm2</t>
  </si>
  <si>
    <t xml:space="preserve">demontáž stávajících poškozených krokví 14/16 cm : </t>
  </si>
  <si>
    <t xml:space="preserve">předpoklad cca 15 m : </t>
  </si>
  <si>
    <t>762341210R00</t>
  </si>
  <si>
    <t xml:space="preserve">Bednění a laťování montáž_x000D_
 bednění_x000D_
 střech rovných o sklonu do 60° s vyřezáním otvorů z prken hrubých na sraz tloušťky do 32 mm </t>
  </si>
  <si>
    <t xml:space="preserve">nové bednění tl.25 mm : </t>
  </si>
  <si>
    <t>10,00</t>
  </si>
  <si>
    <t>762341811R00</t>
  </si>
  <si>
    <t>Demontáž bednění a laťování bednění střech rovných, obloukových, o sklonu do 60 stupňů včetně všech nadstřešních konstrukcí z prken hrubých</t>
  </si>
  <si>
    <t xml:space="preserve">demontáž stávajícího poškozeného dřevěného bednění tl.25 mm : </t>
  </si>
  <si>
    <t xml:space="preserve">především u stávajících komínů - předpoklad cca 10 m2 : </t>
  </si>
  <si>
    <t>762395000R00</t>
  </si>
  <si>
    <t>Spojovací a ochranné prostředky svory, prkna, hřebíky, pásová ocel, vruty, impregnace</t>
  </si>
  <si>
    <t>m3</t>
  </si>
  <si>
    <t>15,00*0,14*0,16</t>
  </si>
  <si>
    <t xml:space="preserve">nové bednění : </t>
  </si>
  <si>
    <t>10,00*0,025</t>
  </si>
  <si>
    <t>60512562</t>
  </si>
  <si>
    <t>prkno SM/JD; tl = 32,0 mm; l = 2 000 až 3 900 mm; jakost II; omítané</t>
  </si>
  <si>
    <t>SPCM</t>
  </si>
  <si>
    <t>Specifikace</t>
  </si>
  <si>
    <t>POL3_7</t>
  </si>
  <si>
    <t>10,00*0,025*1,10</t>
  </si>
  <si>
    <t>998762202R00</t>
  </si>
  <si>
    <t>Přesun hmot pro konstrukce tesařské v objektech výšky do 12 m</t>
  </si>
  <si>
    <t>764908109RT2</t>
  </si>
  <si>
    <t>Odpadní trouby kruhové, průměr 100 mm, z pozinkovaného plechu s povrchem z polyesteru, v barvě šedé, černé, červené, bílé, zelené, dodávka a montáž</t>
  </si>
  <si>
    <t>800-764</t>
  </si>
  <si>
    <t xml:space="preserve">vč.všech potřebných systémových prvků : </t>
  </si>
  <si>
    <t>43,00</t>
  </si>
  <si>
    <t>764908105RT2</t>
  </si>
  <si>
    <t>Žlaby podokapní půlkruhové, z pozinkovaného plechu s povrchovou úpravou z polyesteru v barvě šedé, černé, červené, bílé, zelené, průměr 150  mm, dodávka a montáž</t>
  </si>
  <si>
    <t>včetně háků, čel, rohů, rovných hrdel a dilatací</t>
  </si>
  <si>
    <t>4,89+12,88+2,06+24,10+5,55+9,24</t>
  </si>
  <si>
    <t>24,10+7,40+12,88+4,89</t>
  </si>
  <si>
    <t>764908102RT2</t>
  </si>
  <si>
    <t>Ostatní prvky ke žlabům a odpadním troubám kotlík žlabový kónický, z lakovaného pozinkovaného plechu s povrchem z polyuretanu v barvě šedé, černé, červené, bílé, zelené, pro žlab šířky 150 mm, dodávka a montáž</t>
  </si>
  <si>
    <t>764904202RT3</t>
  </si>
  <si>
    <t>Úžlabí včetně těsnicího pásu, z pozinkovaného plechu s povrchem z polyesteru s polyamidovými zrny, tl. 0,5 mm, dodávka a montáž</t>
  </si>
  <si>
    <t>764901316R00</t>
  </si>
  <si>
    <t>Ostatní prvky ke střechám větrací pás ochranný 80x5000 m,  ,  , dodávka a montáž</t>
  </si>
  <si>
    <t>764901318R00</t>
  </si>
  <si>
    <t>Ostatní prvky ke střechám větrací mřížka ochranná 60x1000 mm,  ,  , dodávka a montáž</t>
  </si>
  <si>
    <t>764904206RT3</t>
  </si>
  <si>
    <t>Ostatní prvky ke střechám okapový plech, z pozinkovaného plechu s povrchem z polyesteru s polyamidovými vlákny, rš 245 mm, dodávka a montáž</t>
  </si>
  <si>
    <t>764311832R00</t>
  </si>
  <si>
    <t>Demontáž krytiny hladké střešní z tabulí 2 x 1 m, plochy přes 25 m, sklonu přes 30 do 45°</t>
  </si>
  <si>
    <t>121,00</t>
  </si>
  <si>
    <t>764312822R00</t>
  </si>
  <si>
    <t xml:space="preserve">Demontáž krytiny hladké střešní z tabulí 2 x 0,67 m, plochy přes 25 m, sklonu do 30° </t>
  </si>
  <si>
    <t>201,00</t>
  </si>
  <si>
    <t>764331831R00</t>
  </si>
  <si>
    <t>Demontáž lemování zdí_x000D_
 na střechách s tvrdou krytinou, rš 250 a 330 mm, sklonu přes 30 do 45°</t>
  </si>
  <si>
    <t>7,57+5,80</t>
  </si>
  <si>
    <t>764339831R00</t>
  </si>
  <si>
    <t>Demontáž lemování komínů, zděných ventilací a jiných střešních proniků_x000D_
 na hladké krytině, v ploše, sklonu přes 30 do 45°</t>
  </si>
  <si>
    <t>764352811R00</t>
  </si>
  <si>
    <t>Demontáž žlabů podokapních půlkruhových rovných, rš 330 mm, sklonu přes 30 do 45°</t>
  </si>
  <si>
    <t>764359811R00</t>
  </si>
  <si>
    <t>Demontáž žlabů kotlíku kónického,  , sklonu přes 30 do 45°</t>
  </si>
  <si>
    <t>764392851R00</t>
  </si>
  <si>
    <t>Demontáž ostatních prvků střešních úžlabí, rš 660 mm, sklonu přes 30 do 45°</t>
  </si>
  <si>
    <t>764421850R00</t>
  </si>
  <si>
    <t>Demontáž oplechování říms rš od 250 do 330 mm</t>
  </si>
  <si>
    <t xml:space="preserve">okapová lišta : </t>
  </si>
  <si>
    <t>108,00</t>
  </si>
  <si>
    <t>764430840R00</t>
  </si>
  <si>
    <t>Demontáž oplechování zdí a nadezdívek rš od 330 do 500 mm</t>
  </si>
  <si>
    <t xml:space="preserve">demontáž stávajícího atikového plechu : </t>
  </si>
  <si>
    <t xml:space="preserve">pohled JV : </t>
  </si>
  <si>
    <t>6,20+6,20</t>
  </si>
  <si>
    <t>764454801R00</t>
  </si>
  <si>
    <t>Demontáž odpadních trub nebo součástí trub kruhových , o průměru 75 a 100 mm</t>
  </si>
  <si>
    <t>764-000</t>
  </si>
  <si>
    <t>D+M nové plechové střešní krytiny, šablony, tl.0,6 mm, barva čevená, červenohnědá</t>
  </si>
  <si>
    <t xml:space="preserve">m2    </t>
  </si>
  <si>
    <t>POL1_</t>
  </si>
  <si>
    <t xml:space="preserve">(lehká ocelová maloformátová krytina s povrchovou úpravou) - šablony : </t>
  </si>
  <si>
    <t xml:space="preserve">které se do sebe zaklikávají - délka do 8 m : </t>
  </si>
  <si>
    <t xml:space="preserve">Moderní způsob spojování plechu na zacvakávací drážku, předpružená přesně : </t>
  </si>
  <si>
    <t xml:space="preserve">profilovaná drážka, která po uzamčení vytvoří těsný a pevný spoj. : </t>
  </si>
  <si>
    <t xml:space="preserve">Žárově zinkované ocelové jádro, povrchová úprava premium (vylepšené : </t>
  </si>
  <si>
    <t xml:space="preserve">vlastnosti, matné provedení, odstín tmavě šedá včetně všech doplňků pro montáž : </t>
  </si>
  <si>
    <t xml:space="preserve">- hřebenáče, oplechování a spojovací materiál. : </t>
  </si>
  <si>
    <t xml:space="preserve">Krycí (stavební) šířka 500 – 503 mm, délka 850 – 8000 mm, minimální sklon 7°. : </t>
  </si>
  <si>
    <t xml:space="preserve">plech tl.0,6 mm barva červená nebo červenohnědá : </t>
  </si>
  <si>
    <t>834,30</t>
  </si>
  <si>
    <t>764-001</t>
  </si>
  <si>
    <t>D+M hřeben a nároží střechy, plech stejných vlastnosí a tloušťky jako krytina</t>
  </si>
  <si>
    <t xml:space="preserve">hřeben : </t>
  </si>
  <si>
    <t>37,83</t>
  </si>
  <si>
    <t xml:space="preserve">nároží : </t>
  </si>
  <si>
    <t>61,39</t>
  </si>
  <si>
    <t>764-002</t>
  </si>
  <si>
    <t>D+M lemování zdí podélné a příčné, plech stejných vlastnosí a tloušťky jako krytina</t>
  </si>
  <si>
    <t>764-003</t>
  </si>
  <si>
    <t>D+M oplechování atiky r.š.600 mm, plech stejných vlastnosí a tloušťky jako krytina</t>
  </si>
  <si>
    <t>764-004</t>
  </si>
  <si>
    <t>D+M lemování komínů, plech stejných vlastnosí a tloušťky jako krytina</t>
  </si>
  <si>
    <t>2,00+3*1,00</t>
  </si>
  <si>
    <t>764-005</t>
  </si>
  <si>
    <t>D+M nový střešní výlez na střechu</t>
  </si>
  <si>
    <t>764-006</t>
  </si>
  <si>
    <t>D+M zachytávač sněhu na krytinu, trubka pr.32 mm délky 3000 mm</t>
  </si>
  <si>
    <t xml:space="preserve">položka obsahuje : </t>
  </si>
  <si>
    <t xml:space="preserve">- konzola - plech.krytina 350 mm : </t>
  </si>
  <si>
    <t xml:space="preserve">- protikus pro montáž na Click a falc.krytinu : </t>
  </si>
  <si>
    <t xml:space="preserve">- trubka 3 m, pr.32 mm : </t>
  </si>
  <si>
    <t xml:space="preserve">- plastová záslepka do pr.32 mm : </t>
  </si>
  <si>
    <t xml:space="preserve">- šroub nerez M8x25 mm : </t>
  </si>
  <si>
    <t xml:space="preserve">- matka ke šroubu nerez M8 : </t>
  </si>
  <si>
    <t>100,00*3,00</t>
  </si>
  <si>
    <t>998764202R00</t>
  </si>
  <si>
    <t>Přesun hmot pro konstrukce klempířské v objektech výšky do 12 m</t>
  </si>
  <si>
    <t>765328811R00</t>
  </si>
  <si>
    <t>Demontáž vláknocementové krytiny hřebenů a nároží, krytiny hladké, do suti</t>
  </si>
  <si>
    <t>800-765</t>
  </si>
  <si>
    <t>765321810R00</t>
  </si>
  <si>
    <t>Demontáž azbestocementové krytiny ze čtverců nebo šablon, na bednění s lepenkou, do suti</t>
  </si>
  <si>
    <t>523,00</t>
  </si>
  <si>
    <t>765901112R00</t>
  </si>
  <si>
    <t xml:space="preserve">Fólie parotěsné, difúzní a vodotěsné Fólie podstřešní difuzní na krokve,  </t>
  </si>
  <si>
    <t xml:space="preserve">difuzně otevřená pojistná hydroizolace střechy : </t>
  </si>
  <si>
    <t>765-001</t>
  </si>
  <si>
    <t>Demontáž stávajícího vikýře, vč.doplnění střechy</t>
  </si>
  <si>
    <t>998765202R00</t>
  </si>
  <si>
    <t>Přesun hmot pro krytiny tvrdé v objektech výšky do 12 m</t>
  </si>
  <si>
    <t>783782205R00</t>
  </si>
  <si>
    <t>Nátěry tesařských konstrukcí ochranné fungicidní+ biocidní (proti plísním, houbám a hmyzu), dvojnásobné</t>
  </si>
  <si>
    <t>800-783</t>
  </si>
  <si>
    <t>protihnilobné, protiplísňové proti ohni a škůdcům</t>
  </si>
  <si>
    <t>15,00*(2*0,14+2*0,16)</t>
  </si>
  <si>
    <t>10,00*2</t>
  </si>
  <si>
    <t>211-001</t>
  </si>
  <si>
    <t>Demontáž stávajícího hromosvodu vč.držáků, po úroveň terénu</t>
  </si>
  <si>
    <t>soubor</t>
  </si>
  <si>
    <t>211-002</t>
  </si>
  <si>
    <t>D+M nového hromosvodu po zem</t>
  </si>
  <si>
    <t>211-003</t>
  </si>
  <si>
    <t>D+M revize hromosvodu vč.revizní zprávy</t>
  </si>
  <si>
    <t>979011211R00</t>
  </si>
  <si>
    <t>Svislá doprava suti a vybouraných hmot nošením za prvé podlaží nad základním podlažím</t>
  </si>
  <si>
    <t>801-3</t>
  </si>
  <si>
    <t>Přesun suti</t>
  </si>
  <si>
    <t>POL8_</t>
  </si>
  <si>
    <t xml:space="preserve">Demontážní hmotnosti z položek s pořadovými čísly: : </t>
  </si>
  <si>
    <t xml:space="preserve">9,12,14,25,26,27,28,29,30,31,32,33,34,43,44,46, : </t>
  </si>
  <si>
    <t>Součet: : 15,92439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</si>
  <si>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</si>
  <si>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</si>
  <si>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</si>
  <si>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</si>
  <si>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Součet: : 302,56335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</si>
  <si>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</si>
  <si>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</si>
  <si>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</si>
  <si>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</si>
  <si>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127,39510</t>
  </si>
  <si>
    <t>979990107R00</t>
  </si>
  <si>
    <t>Poplatek za skládku směs betonu,cihel a dřeva</t>
  </si>
  <si>
    <t>Součet: : 7,96219</t>
  </si>
  <si>
    <t>979990201R00</t>
  </si>
  <si>
    <t>Poplatek za skládku azbestocementové výrobky</t>
  </si>
  <si>
    <t>979087017R00</t>
  </si>
  <si>
    <t>Odvoz na skládku demontovaných konstrukcí vláknocementových, do 5000 m</t>
  </si>
  <si>
    <t>801-5</t>
  </si>
  <si>
    <t>979087018R00</t>
  </si>
  <si>
    <t>Odvoz na skládku demontovaných konstrukcí vláknocementových, příplatek za každých dalších i započatých 5000 m</t>
  </si>
  <si>
    <t>Součet: : 39,81097</t>
  </si>
  <si>
    <t>979088212R00</t>
  </si>
  <si>
    <t>Nakládání suti a vybouraných hmot nakládání suti a vybouraných hmot na dopravní prostředky pro vodorovné přemístění</t>
  </si>
  <si>
    <t>800-2</t>
  </si>
  <si>
    <t>na dopravní prostředky pro vodorovné přemístění,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</si>
</sst>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HvapnHDeXZUNLHy97a28qQ8pF+HezQKsrQtdIolpDH+DPtTQceWtj6C2/DLODM/68wgNyh34G5sSg9sHB4qwaQ==" saltValue="FicSF0iaAoEI6JC2MP5rN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36</v>
      </c>
      <c r="B1" s="89" t="s">
        <v>41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">
      <c r="A2" s="3"/>
      <c r="B2" s="103" t="s">
        <v>22</v>
      </c>
      <c r="C2" s="104"/>
      <c r="D2" s="105" t="s">
        <v>43</v>
      </c>
      <c r="E2" s="106" t="s">
        <v>44</v>
      </c>
      <c r="F2" s="107"/>
      <c r="G2" s="107"/>
      <c r="H2" s="107"/>
      <c r="I2" s="107"/>
      <c r="J2" s="108"/>
      <c r="O2" s="2"/>
    </row>
    <row r="3" spans="1:15" ht="27" hidden="1" customHeight="1" x14ac:dyDescent="0.2">
      <c r="A3" s="3"/>
      <c r="B3" s="109"/>
      <c r="C3" s="104"/>
      <c r="D3" s="110"/>
      <c r="E3" s="111"/>
      <c r="F3" s="112"/>
      <c r="G3" s="112"/>
      <c r="H3" s="112"/>
      <c r="I3" s="112"/>
      <c r="J3" s="113"/>
    </row>
    <row r="4" spans="1:15" ht="23.25" customHeight="1" x14ac:dyDescent="0.2">
      <c r="A4" s="3"/>
      <c r="B4" s="114"/>
      <c r="C4" s="115"/>
      <c r="D4" s="116"/>
      <c r="E4" s="117"/>
      <c r="F4" s="117"/>
      <c r="G4" s="117"/>
      <c r="H4" s="117"/>
      <c r="I4" s="117"/>
      <c r="J4" s="118"/>
    </row>
    <row r="5" spans="1:15" ht="24" customHeight="1" x14ac:dyDescent="0.2">
      <c r="A5" s="3"/>
      <c r="B5" s="44" t="s">
        <v>42</v>
      </c>
      <c r="C5" s="4"/>
      <c r="D5" s="119" t="s">
        <v>45</v>
      </c>
      <c r="E5" s="24"/>
      <c r="F5" s="24"/>
      <c r="G5" s="24"/>
      <c r="H5" s="26" t="s">
        <v>40</v>
      </c>
      <c r="I5" s="119" t="s">
        <v>49</v>
      </c>
      <c r="J5" s="10"/>
    </row>
    <row r="6" spans="1:15" ht="15.75" customHeight="1" x14ac:dyDescent="0.2">
      <c r="A6" s="3"/>
      <c r="B6" s="38"/>
      <c r="C6" s="24"/>
      <c r="D6" s="119" t="s">
        <v>46</v>
      </c>
      <c r="E6" s="24"/>
      <c r="F6" s="24"/>
      <c r="G6" s="24"/>
      <c r="H6" s="26" t="s">
        <v>34</v>
      </c>
      <c r="I6" s="119" t="s">
        <v>50</v>
      </c>
      <c r="J6" s="10"/>
    </row>
    <row r="7" spans="1:15" ht="15.75" customHeight="1" x14ac:dyDescent="0.2">
      <c r="A7" s="3"/>
      <c r="B7" s="39"/>
      <c r="C7" s="25"/>
      <c r="D7" s="121" t="s">
        <v>48</v>
      </c>
      <c r="E7" s="120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20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8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39"/>
      <c r="C13" s="25"/>
      <c r="D13" s="126"/>
      <c r="E13" s="124"/>
      <c r="F13" s="125"/>
      <c r="G13" s="125"/>
      <c r="H13" s="27"/>
      <c r="I13" s="31"/>
      <c r="J13" s="48"/>
    </row>
    <row r="14" spans="1:15" ht="24" customHeight="1" x14ac:dyDescent="0.2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32</v>
      </c>
      <c r="C15" s="69"/>
      <c r="D15" s="50"/>
      <c r="E15" s="95"/>
      <c r="F15" s="95"/>
      <c r="G15" s="96"/>
      <c r="H15" s="96"/>
      <c r="I15" s="96" t="s">
        <v>29</v>
      </c>
      <c r="J15" s="97"/>
    </row>
    <row r="16" spans="1:15" ht="23.25" customHeight="1" x14ac:dyDescent="0.2">
      <c r="A16" s="190" t="s">
        <v>24</v>
      </c>
      <c r="B16" s="54" t="s">
        <v>24</v>
      </c>
      <c r="C16" s="55"/>
      <c r="D16" s="56"/>
      <c r="E16" s="82"/>
      <c r="F16" s="83"/>
      <c r="G16" s="82"/>
      <c r="H16" s="83"/>
      <c r="I16" s="82">
        <f>SUMIF(F51:F64,A16,I51:I64)+SUMIF(F51:F64,"PSU",I51:I64)</f>
        <v>0</v>
      </c>
      <c r="J16" s="84"/>
    </row>
    <row r="17" spans="1:10" ht="23.25" customHeight="1" x14ac:dyDescent="0.2">
      <c r="A17" s="190" t="s">
        <v>25</v>
      </c>
      <c r="B17" s="54" t="s">
        <v>25</v>
      </c>
      <c r="C17" s="55"/>
      <c r="D17" s="56"/>
      <c r="E17" s="82"/>
      <c r="F17" s="83"/>
      <c r="G17" s="82"/>
      <c r="H17" s="83"/>
      <c r="I17" s="82">
        <f>SUMIF(F51:F64,A17,I51:I64)</f>
        <v>0</v>
      </c>
      <c r="J17" s="84"/>
    </row>
    <row r="18" spans="1:10" ht="23.25" customHeight="1" x14ac:dyDescent="0.2">
      <c r="A18" s="190" t="s">
        <v>26</v>
      </c>
      <c r="B18" s="54" t="s">
        <v>26</v>
      </c>
      <c r="C18" s="55"/>
      <c r="D18" s="56"/>
      <c r="E18" s="82"/>
      <c r="F18" s="83"/>
      <c r="G18" s="82"/>
      <c r="H18" s="83"/>
      <c r="I18" s="82">
        <f>SUMIF(F51:F64,A18,I51:I64)</f>
        <v>0</v>
      </c>
      <c r="J18" s="84"/>
    </row>
    <row r="19" spans="1:10" ht="23.25" customHeight="1" x14ac:dyDescent="0.2">
      <c r="A19" s="190" t="s">
        <v>85</v>
      </c>
      <c r="B19" s="54" t="s">
        <v>27</v>
      </c>
      <c r="C19" s="55"/>
      <c r="D19" s="56"/>
      <c r="E19" s="82"/>
      <c r="F19" s="83"/>
      <c r="G19" s="82"/>
      <c r="H19" s="83"/>
      <c r="I19" s="82">
        <f>SUMIF(F51:F64,A19,I51:I64)</f>
        <v>0</v>
      </c>
      <c r="J19" s="84"/>
    </row>
    <row r="20" spans="1:10" ht="23.25" customHeight="1" x14ac:dyDescent="0.2">
      <c r="A20" s="190" t="s">
        <v>86</v>
      </c>
      <c r="B20" s="54" t="s">
        <v>28</v>
      </c>
      <c r="C20" s="55"/>
      <c r="D20" s="56"/>
      <c r="E20" s="82"/>
      <c r="F20" s="83"/>
      <c r="G20" s="82"/>
      <c r="H20" s="83"/>
      <c r="I20" s="82">
        <f>SUMIF(F51:F64,A20,I51:I64)</f>
        <v>0</v>
      </c>
      <c r="J20" s="84"/>
    </row>
    <row r="21" spans="1:10" ht="23.25" customHeight="1" x14ac:dyDescent="0.2">
      <c r="A21" s="3"/>
      <c r="B21" s="71" t="s">
        <v>29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78">
        <f>IF(A24&gt;50, ROUNDUP(A23, 0), ROUNDDOWN(A23, 0))</f>
        <v>0</v>
      </c>
      <c r="H24" s="79"/>
      <c r="I24" s="79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92">
        <f>IF(A26&gt;50, ROUNDUP(A25, 0), ROUNDDOWN(A25, 0))</f>
        <v>0</v>
      </c>
      <c r="H26" s="93"/>
      <c r="I26" s="93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35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57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43520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51</v>
      </c>
      <c r="C39" s="143"/>
      <c r="D39" s="144"/>
      <c r="E39" s="144"/>
      <c r="F39" s="145">
        <f>'00 00 Naklady'!AE18+'001 001 Pol'!AE234</f>
        <v>0</v>
      </c>
      <c r="G39" s="146">
        <f>'00 00 Naklady'!AF18+'001 001 Pol'!AF234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2">
        <v>2</v>
      </c>
      <c r="B40" s="149" t="s">
        <v>52</v>
      </c>
      <c r="C40" s="150" t="s">
        <v>53</v>
      </c>
      <c r="D40" s="151"/>
      <c r="E40" s="151"/>
      <c r="F40" s="152">
        <f>'00 00 Naklady'!AE18</f>
        <v>0</v>
      </c>
      <c r="G40" s="153">
        <f>'00 00 Naklady'!AF18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2">
        <v>3</v>
      </c>
      <c r="B41" s="155" t="s">
        <v>52</v>
      </c>
      <c r="C41" s="143" t="s">
        <v>53</v>
      </c>
      <c r="D41" s="144"/>
      <c r="E41" s="144"/>
      <c r="F41" s="156">
        <f>'00 00 Naklady'!AE18</f>
        <v>0</v>
      </c>
      <c r="G41" s="147">
        <f>'00 00 Naklady'!AF18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2">
        <v>2</v>
      </c>
      <c r="B42" s="149" t="s">
        <v>54</v>
      </c>
      <c r="C42" s="150" t="s">
        <v>55</v>
      </c>
      <c r="D42" s="151"/>
      <c r="E42" s="151"/>
      <c r="F42" s="152">
        <f>'001 001 Pol'!AE234</f>
        <v>0</v>
      </c>
      <c r="G42" s="153">
        <f>'001 001 Pol'!AF234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2">
        <v>3</v>
      </c>
      <c r="B43" s="155" t="s">
        <v>54</v>
      </c>
      <c r="C43" s="143" t="s">
        <v>55</v>
      </c>
      <c r="D43" s="144"/>
      <c r="E43" s="144"/>
      <c r="F43" s="156">
        <f>'001 001 Pol'!AE234</f>
        <v>0</v>
      </c>
      <c r="G43" s="147">
        <f>'001 001 Pol'!AF234</f>
        <v>0</v>
      </c>
      <c r="H43" s="147">
        <f>(F43*SazbaDPH1/100)+(G43*SazbaDPH2/100)</f>
        <v>0</v>
      </c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2"/>
      <c r="B44" s="157" t="s">
        <v>56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2" t="s">
        <v>58</v>
      </c>
    </row>
    <row r="50" spans="1:10" ht="25.5" customHeight="1" x14ac:dyDescent="0.2">
      <c r="A50" s="173"/>
      <c r="B50" s="176" t="s">
        <v>17</v>
      </c>
      <c r="C50" s="176" t="s">
        <v>5</v>
      </c>
      <c r="D50" s="177"/>
      <c r="E50" s="177"/>
      <c r="F50" s="178" t="s">
        <v>59</v>
      </c>
      <c r="G50" s="178"/>
      <c r="H50" s="178"/>
      <c r="I50" s="178" t="s">
        <v>29</v>
      </c>
      <c r="J50" s="178" t="s">
        <v>0</v>
      </c>
    </row>
    <row r="51" spans="1:10" ht="25.5" customHeight="1" x14ac:dyDescent="0.2">
      <c r="A51" s="174"/>
      <c r="B51" s="179" t="s">
        <v>60</v>
      </c>
      <c r="C51" s="180" t="s">
        <v>61</v>
      </c>
      <c r="D51" s="181"/>
      <c r="E51" s="181"/>
      <c r="F51" s="186" t="s">
        <v>24</v>
      </c>
      <c r="G51" s="187"/>
      <c r="H51" s="187"/>
      <c r="I51" s="187">
        <f>'001 001 Pol'!G8</f>
        <v>0</v>
      </c>
      <c r="J51" s="184" t="str">
        <f>IF(I65=0,"",I51/I65*100)</f>
        <v/>
      </c>
    </row>
    <row r="52" spans="1:10" ht="25.5" customHeight="1" x14ac:dyDescent="0.2">
      <c r="A52" s="174"/>
      <c r="B52" s="179" t="s">
        <v>62</v>
      </c>
      <c r="C52" s="180" t="s">
        <v>63</v>
      </c>
      <c r="D52" s="181"/>
      <c r="E52" s="181"/>
      <c r="F52" s="186" t="s">
        <v>24</v>
      </c>
      <c r="G52" s="187"/>
      <c r="H52" s="187"/>
      <c r="I52" s="187">
        <f>'001 001 Pol'!G15</f>
        <v>0</v>
      </c>
      <c r="J52" s="184" t="str">
        <f>IF(I65=0,"",I52/I65*100)</f>
        <v/>
      </c>
    </row>
    <row r="53" spans="1:10" ht="25.5" customHeight="1" x14ac:dyDescent="0.2">
      <c r="A53" s="174"/>
      <c r="B53" s="179" t="s">
        <v>64</v>
      </c>
      <c r="C53" s="180" t="s">
        <v>65</v>
      </c>
      <c r="D53" s="181"/>
      <c r="E53" s="181"/>
      <c r="F53" s="186" t="s">
        <v>24</v>
      </c>
      <c r="G53" s="187"/>
      <c r="H53" s="187"/>
      <c r="I53" s="187">
        <f>'001 001 Pol'!G17</f>
        <v>0</v>
      </c>
      <c r="J53" s="184" t="str">
        <f>IF(I65=0,"",I53/I65*100)</f>
        <v/>
      </c>
    </row>
    <row r="54" spans="1:10" ht="25.5" customHeight="1" x14ac:dyDescent="0.2">
      <c r="A54" s="174"/>
      <c r="B54" s="179" t="s">
        <v>66</v>
      </c>
      <c r="C54" s="180" t="s">
        <v>67</v>
      </c>
      <c r="D54" s="181"/>
      <c r="E54" s="181"/>
      <c r="F54" s="186" t="s">
        <v>24</v>
      </c>
      <c r="G54" s="187"/>
      <c r="H54" s="187"/>
      <c r="I54" s="187">
        <f>'001 001 Pol'!G28</f>
        <v>0</v>
      </c>
      <c r="J54" s="184" t="str">
        <f>IF(I65=0,"",I54/I65*100)</f>
        <v/>
      </c>
    </row>
    <row r="55" spans="1:10" ht="25.5" customHeight="1" x14ac:dyDescent="0.2">
      <c r="A55" s="174"/>
      <c r="B55" s="179" t="s">
        <v>68</v>
      </c>
      <c r="C55" s="180" t="s">
        <v>69</v>
      </c>
      <c r="D55" s="181"/>
      <c r="E55" s="181"/>
      <c r="F55" s="186" t="s">
        <v>24</v>
      </c>
      <c r="G55" s="187"/>
      <c r="H55" s="187"/>
      <c r="I55" s="187">
        <f>'001 001 Pol'!G40</f>
        <v>0</v>
      </c>
      <c r="J55" s="184" t="str">
        <f>IF(I65=0,"",I55/I65*100)</f>
        <v/>
      </c>
    </row>
    <row r="56" spans="1:10" ht="25.5" customHeight="1" x14ac:dyDescent="0.2">
      <c r="A56" s="174"/>
      <c r="B56" s="179" t="s">
        <v>70</v>
      </c>
      <c r="C56" s="180" t="s">
        <v>71</v>
      </c>
      <c r="D56" s="181"/>
      <c r="E56" s="181"/>
      <c r="F56" s="186" t="s">
        <v>25</v>
      </c>
      <c r="G56" s="187"/>
      <c r="H56" s="187"/>
      <c r="I56" s="187">
        <f>'001 001 Pol'!G46</f>
        <v>0</v>
      </c>
      <c r="J56" s="184" t="str">
        <f>IF(I65=0,"",I56/I65*100)</f>
        <v/>
      </c>
    </row>
    <row r="57" spans="1:10" ht="25.5" customHeight="1" x14ac:dyDescent="0.2">
      <c r="A57" s="174"/>
      <c r="B57" s="179" t="s">
        <v>72</v>
      </c>
      <c r="C57" s="180" t="s">
        <v>73</v>
      </c>
      <c r="D57" s="181"/>
      <c r="E57" s="181"/>
      <c r="F57" s="186" t="s">
        <v>25</v>
      </c>
      <c r="G57" s="187"/>
      <c r="H57" s="187"/>
      <c r="I57" s="187">
        <f>'001 001 Pol'!G66</f>
        <v>0</v>
      </c>
      <c r="J57" s="184" t="str">
        <f>IF(I65=0,"",I57/I65*100)</f>
        <v/>
      </c>
    </row>
    <row r="58" spans="1:10" ht="25.5" customHeight="1" x14ac:dyDescent="0.2">
      <c r="A58" s="174"/>
      <c r="B58" s="179" t="s">
        <v>74</v>
      </c>
      <c r="C58" s="180" t="s">
        <v>75</v>
      </c>
      <c r="D58" s="181"/>
      <c r="E58" s="181"/>
      <c r="F58" s="186" t="s">
        <v>25</v>
      </c>
      <c r="G58" s="187"/>
      <c r="H58" s="187"/>
      <c r="I58" s="187">
        <f>'001 001 Pol'!G91</f>
        <v>0</v>
      </c>
      <c r="J58" s="184" t="str">
        <f>IF(I65=0,"",I58/I65*100)</f>
        <v/>
      </c>
    </row>
    <row r="59" spans="1:10" ht="25.5" customHeight="1" x14ac:dyDescent="0.2">
      <c r="A59" s="174"/>
      <c r="B59" s="179" t="s">
        <v>76</v>
      </c>
      <c r="C59" s="180" t="s">
        <v>77</v>
      </c>
      <c r="D59" s="181"/>
      <c r="E59" s="181"/>
      <c r="F59" s="186" t="s">
        <v>25</v>
      </c>
      <c r="G59" s="187"/>
      <c r="H59" s="187"/>
      <c r="I59" s="187">
        <f>'001 001 Pol'!G163</f>
        <v>0</v>
      </c>
      <c r="J59" s="184" t="str">
        <f>IF(I65=0,"",I59/I65*100)</f>
        <v/>
      </c>
    </row>
    <row r="60" spans="1:10" ht="25.5" customHeight="1" x14ac:dyDescent="0.2">
      <c r="A60" s="174"/>
      <c r="B60" s="179" t="s">
        <v>78</v>
      </c>
      <c r="C60" s="180" t="s">
        <v>79</v>
      </c>
      <c r="D60" s="181"/>
      <c r="E60" s="181"/>
      <c r="F60" s="186" t="s">
        <v>25</v>
      </c>
      <c r="G60" s="187"/>
      <c r="H60" s="187"/>
      <c r="I60" s="187">
        <f>'001 001 Pol'!G180</f>
        <v>0</v>
      </c>
      <c r="J60" s="184" t="str">
        <f>IF(I65=0,"",I60/I65*100)</f>
        <v/>
      </c>
    </row>
    <row r="61" spans="1:10" ht="25.5" customHeight="1" x14ac:dyDescent="0.2">
      <c r="A61" s="174"/>
      <c r="B61" s="179" t="s">
        <v>80</v>
      </c>
      <c r="C61" s="180" t="s">
        <v>81</v>
      </c>
      <c r="D61" s="181"/>
      <c r="E61" s="181"/>
      <c r="F61" s="186" t="s">
        <v>26</v>
      </c>
      <c r="G61" s="187"/>
      <c r="H61" s="187"/>
      <c r="I61" s="187">
        <f>'001 001 Pol'!G187</f>
        <v>0</v>
      </c>
      <c r="J61" s="184" t="str">
        <f>IF(I65=0,"",I61/I65*100)</f>
        <v/>
      </c>
    </row>
    <row r="62" spans="1:10" ht="25.5" customHeight="1" x14ac:dyDescent="0.2">
      <c r="A62" s="174"/>
      <c r="B62" s="179" t="s">
        <v>82</v>
      </c>
      <c r="C62" s="180" t="s">
        <v>83</v>
      </c>
      <c r="D62" s="181"/>
      <c r="E62" s="181"/>
      <c r="F62" s="186" t="s">
        <v>84</v>
      </c>
      <c r="G62" s="187"/>
      <c r="H62" s="187"/>
      <c r="I62" s="187">
        <f>'001 001 Pol'!G191</f>
        <v>0</v>
      </c>
      <c r="J62" s="184" t="str">
        <f>IF(I65=0,"",I62/I65*100)</f>
        <v/>
      </c>
    </row>
    <row r="63" spans="1:10" ht="25.5" customHeight="1" x14ac:dyDescent="0.2">
      <c r="A63" s="174"/>
      <c r="B63" s="179" t="s">
        <v>85</v>
      </c>
      <c r="C63" s="180" t="s">
        <v>27</v>
      </c>
      <c r="D63" s="181"/>
      <c r="E63" s="181"/>
      <c r="F63" s="186" t="s">
        <v>85</v>
      </c>
      <c r="G63" s="187"/>
      <c r="H63" s="187"/>
      <c r="I63" s="187">
        <f>'00 00 Naklady'!G8</f>
        <v>0</v>
      </c>
      <c r="J63" s="184" t="str">
        <f>IF(I65=0,"",I63/I65*100)</f>
        <v/>
      </c>
    </row>
    <row r="64" spans="1:10" ht="25.5" customHeight="1" x14ac:dyDescent="0.2">
      <c r="A64" s="174"/>
      <c r="B64" s="179" t="s">
        <v>86</v>
      </c>
      <c r="C64" s="180" t="s">
        <v>28</v>
      </c>
      <c r="D64" s="181"/>
      <c r="E64" s="181"/>
      <c r="F64" s="186" t="s">
        <v>86</v>
      </c>
      <c r="G64" s="187"/>
      <c r="H64" s="187"/>
      <c r="I64" s="187">
        <f>'00 00 Naklady'!G13</f>
        <v>0</v>
      </c>
      <c r="J64" s="184" t="str">
        <f>IF(I65=0,"",I64/I65*100)</f>
        <v/>
      </c>
    </row>
    <row r="65" spans="1:10" ht="25.5" customHeight="1" x14ac:dyDescent="0.2">
      <c r="A65" s="175"/>
      <c r="B65" s="182" t="s">
        <v>1</v>
      </c>
      <c r="C65" s="182"/>
      <c r="D65" s="183"/>
      <c r="E65" s="183"/>
      <c r="F65" s="188"/>
      <c r="G65" s="189"/>
      <c r="H65" s="189"/>
      <c r="I65" s="189">
        <f>SUM(I51:I64)</f>
        <v>0</v>
      </c>
      <c r="J65" s="185">
        <f>SUM(J51:J64)</f>
        <v>0</v>
      </c>
    </row>
    <row r="66" spans="1:10" x14ac:dyDescent="0.2">
      <c r="F66" s="130"/>
      <c r="G66" s="129"/>
      <c r="H66" s="130"/>
      <c r="I66" s="129"/>
      <c r="J66" s="131"/>
    </row>
    <row r="67" spans="1:10" x14ac:dyDescent="0.2">
      <c r="F67" s="130"/>
      <c r="G67" s="129"/>
      <c r="H67" s="130"/>
      <c r="I67" s="129"/>
      <c r="J67" s="131"/>
    </row>
    <row r="68" spans="1:10" x14ac:dyDescent="0.2">
      <c r="F68" s="130"/>
      <c r="G68" s="129"/>
      <c r="H68" s="130"/>
      <c r="I68" s="129"/>
      <c r="J68" s="131"/>
    </row>
  </sheetData>
  <sheetProtection algorithmName="SHA-512" hashValue="MCL/CCn+2qwyw3NXwkMf3cNs+aRa4VHxhxJ46sjH1ehCRcmkjeUn3dbNwwIm856tkdahvnmsgn95dq+97N2mJw==" saltValue="wo/9g+5e8SQtv7Shu0z9r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6</v>
      </c>
      <c r="B1" s="99"/>
      <c r="C1" s="100"/>
      <c r="D1" s="99"/>
      <c r="E1" s="99"/>
      <c r="F1" s="99"/>
      <c r="G1" s="99"/>
    </row>
    <row r="2" spans="1:7" ht="24.95" customHeight="1" x14ac:dyDescent="0.2">
      <c r="A2" s="75" t="s">
        <v>7</v>
      </c>
      <c r="B2" s="74"/>
      <c r="C2" s="101"/>
      <c r="D2" s="101"/>
      <c r="E2" s="101"/>
      <c r="F2" s="101"/>
      <c r="G2" s="102"/>
    </row>
    <row r="3" spans="1:7" ht="24.95" customHeight="1" x14ac:dyDescent="0.2">
      <c r="A3" s="75" t="s">
        <v>8</v>
      </c>
      <c r="B3" s="74"/>
      <c r="C3" s="101"/>
      <c r="D3" s="101"/>
      <c r="E3" s="101"/>
      <c r="F3" s="101"/>
      <c r="G3" s="102"/>
    </row>
    <row r="4" spans="1:7" ht="24.95" customHeight="1" x14ac:dyDescent="0.2">
      <c r="A4" s="75" t="s">
        <v>9</v>
      </c>
      <c r="B4" s="74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sheetProtection algorithmName="SHA-512" hashValue="UOZrAKnuCRxpdm6zOs63DAjrHvfhWLwTOCt4dSiBD99NBfvktGNvk+PdanAjmk4cS64Q8YpttzK8SthU85vMsQ==" saltValue="73niDo8LA9IMKRkM8kc/r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87</v>
      </c>
      <c r="B1" s="192"/>
      <c r="C1" s="192"/>
      <c r="D1" s="192"/>
      <c r="E1" s="192"/>
      <c r="F1" s="192"/>
      <c r="G1" s="192"/>
      <c r="AG1" t="s">
        <v>88</v>
      </c>
    </row>
    <row r="2" spans="1:60" ht="24.95" customHeight="1" x14ac:dyDescent="0.2">
      <c r="A2" s="193" t="s">
        <v>7</v>
      </c>
      <c r="B2" s="74" t="s">
        <v>43</v>
      </c>
      <c r="C2" s="196" t="s">
        <v>44</v>
      </c>
      <c r="D2" s="194"/>
      <c r="E2" s="194"/>
      <c r="F2" s="194"/>
      <c r="G2" s="195"/>
      <c r="AG2" t="s">
        <v>89</v>
      </c>
    </row>
    <row r="3" spans="1:60" ht="24.95" customHeight="1" x14ac:dyDescent="0.2">
      <c r="A3" s="193" t="s">
        <v>8</v>
      </c>
      <c r="B3" s="74" t="s">
        <v>52</v>
      </c>
      <c r="C3" s="196" t="s">
        <v>53</v>
      </c>
      <c r="D3" s="194"/>
      <c r="E3" s="194"/>
      <c r="F3" s="194"/>
      <c r="G3" s="195"/>
      <c r="AC3" s="128" t="s">
        <v>90</v>
      </c>
      <c r="AG3" t="s">
        <v>91</v>
      </c>
    </row>
    <row r="4" spans="1:60" ht="24.95" customHeight="1" x14ac:dyDescent="0.2">
      <c r="A4" s="197" t="s">
        <v>9</v>
      </c>
      <c r="B4" s="198" t="s">
        <v>52</v>
      </c>
      <c r="C4" s="199" t="s">
        <v>53</v>
      </c>
      <c r="D4" s="200"/>
      <c r="E4" s="200"/>
      <c r="F4" s="200"/>
      <c r="G4" s="201"/>
      <c r="AG4" t="s">
        <v>92</v>
      </c>
    </row>
    <row r="5" spans="1:60" x14ac:dyDescent="0.2">
      <c r="D5" s="191"/>
    </row>
    <row r="6" spans="1:60" ht="38.25" x14ac:dyDescent="0.2">
      <c r="A6" s="203" t="s">
        <v>93</v>
      </c>
      <c r="B6" s="205" t="s">
        <v>94</v>
      </c>
      <c r="C6" s="205" t="s">
        <v>95</v>
      </c>
      <c r="D6" s="204" t="s">
        <v>96</v>
      </c>
      <c r="E6" s="203" t="s">
        <v>97</v>
      </c>
      <c r="F6" s="202" t="s">
        <v>98</v>
      </c>
      <c r="G6" s="203" t="s">
        <v>29</v>
      </c>
      <c r="H6" s="206" t="s">
        <v>30</v>
      </c>
      <c r="I6" s="206" t="s">
        <v>99</v>
      </c>
      <c r="J6" s="206" t="s">
        <v>31</v>
      </c>
      <c r="K6" s="206" t="s">
        <v>100</v>
      </c>
      <c r="L6" s="206" t="s">
        <v>101</v>
      </c>
      <c r="M6" s="206" t="s">
        <v>102</v>
      </c>
      <c r="N6" s="206" t="s">
        <v>103</v>
      </c>
      <c r="O6" s="206" t="s">
        <v>104</v>
      </c>
      <c r="P6" s="206" t="s">
        <v>105</v>
      </c>
      <c r="Q6" s="206" t="s">
        <v>106</v>
      </c>
      <c r="R6" s="206" t="s">
        <v>107</v>
      </c>
      <c r="S6" s="206" t="s">
        <v>108</v>
      </c>
      <c r="T6" s="206" t="s">
        <v>109</v>
      </c>
      <c r="U6" s="206" t="s">
        <v>110</v>
      </c>
      <c r="V6" s="206" t="s">
        <v>111</v>
      </c>
      <c r="W6" s="206" t="s">
        <v>112</v>
      </c>
      <c r="X6" s="206" t="s">
        <v>113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</row>
    <row r="8" spans="1:60" x14ac:dyDescent="0.2">
      <c r="A8" s="220" t="s">
        <v>114</v>
      </c>
      <c r="B8" s="221" t="s">
        <v>85</v>
      </c>
      <c r="C8" s="241" t="s">
        <v>27</v>
      </c>
      <c r="D8" s="222"/>
      <c r="E8" s="223"/>
      <c r="F8" s="224"/>
      <c r="G8" s="224">
        <f>SUMIF(AG9:AG12,"&lt;&gt;NOR",G9:G12)</f>
        <v>0</v>
      </c>
      <c r="H8" s="224"/>
      <c r="I8" s="224">
        <f>SUM(I9:I12)</f>
        <v>0</v>
      </c>
      <c r="J8" s="224"/>
      <c r="K8" s="224">
        <f>SUM(K9:K12)</f>
        <v>0</v>
      </c>
      <c r="L8" s="224"/>
      <c r="M8" s="224">
        <f>SUM(M9:M12)</f>
        <v>0</v>
      </c>
      <c r="N8" s="224"/>
      <c r="O8" s="224">
        <f>SUM(O9:O12)</f>
        <v>0</v>
      </c>
      <c r="P8" s="224"/>
      <c r="Q8" s="224">
        <f>SUM(Q9:Q12)</f>
        <v>0</v>
      </c>
      <c r="R8" s="224"/>
      <c r="S8" s="224"/>
      <c r="T8" s="225"/>
      <c r="U8" s="219"/>
      <c r="V8" s="219">
        <f>SUM(V9:V12)</f>
        <v>0</v>
      </c>
      <c r="W8" s="219"/>
      <c r="X8" s="219"/>
      <c r="AG8" t="s">
        <v>115</v>
      </c>
    </row>
    <row r="9" spans="1:60" outlineLevel="1" x14ac:dyDescent="0.2">
      <c r="A9" s="233">
        <v>1</v>
      </c>
      <c r="B9" s="234" t="s">
        <v>116</v>
      </c>
      <c r="C9" s="242" t="s">
        <v>117</v>
      </c>
      <c r="D9" s="235" t="s">
        <v>118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 t="s">
        <v>119</v>
      </c>
      <c r="T9" s="239" t="s">
        <v>120</v>
      </c>
      <c r="U9" s="217">
        <v>0</v>
      </c>
      <c r="V9" s="217">
        <f>ROUND(E9*U9,2)</f>
        <v>0</v>
      </c>
      <c r="W9" s="217"/>
      <c r="X9" s="217" t="s">
        <v>121</v>
      </c>
      <c r="Y9" s="207"/>
      <c r="Z9" s="207"/>
      <c r="AA9" s="207"/>
      <c r="AB9" s="207"/>
      <c r="AC9" s="207"/>
      <c r="AD9" s="207"/>
      <c r="AE9" s="207"/>
      <c r="AF9" s="207"/>
      <c r="AG9" s="207" t="s">
        <v>122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33">
        <v>2</v>
      </c>
      <c r="B10" s="234" t="s">
        <v>123</v>
      </c>
      <c r="C10" s="242" t="s">
        <v>124</v>
      </c>
      <c r="D10" s="235" t="s">
        <v>118</v>
      </c>
      <c r="E10" s="236">
        <v>1</v>
      </c>
      <c r="F10" s="237"/>
      <c r="G10" s="238">
        <f>ROUND(E10*F10,2)</f>
        <v>0</v>
      </c>
      <c r="H10" s="237"/>
      <c r="I10" s="238">
        <f>ROUND(E10*H10,2)</f>
        <v>0</v>
      </c>
      <c r="J10" s="237"/>
      <c r="K10" s="238">
        <f>ROUND(E10*J10,2)</f>
        <v>0</v>
      </c>
      <c r="L10" s="238">
        <v>21</v>
      </c>
      <c r="M10" s="238">
        <f>G10*(1+L10/100)</f>
        <v>0</v>
      </c>
      <c r="N10" s="238">
        <v>0</v>
      </c>
      <c r="O10" s="238">
        <f>ROUND(E10*N10,2)</f>
        <v>0</v>
      </c>
      <c r="P10" s="238">
        <v>0</v>
      </c>
      <c r="Q10" s="238">
        <f>ROUND(E10*P10,2)</f>
        <v>0</v>
      </c>
      <c r="R10" s="238"/>
      <c r="S10" s="238" t="s">
        <v>125</v>
      </c>
      <c r="T10" s="239" t="s">
        <v>120</v>
      </c>
      <c r="U10" s="217">
        <v>0</v>
      </c>
      <c r="V10" s="217">
        <f>ROUND(E10*U10,2)</f>
        <v>0</v>
      </c>
      <c r="W10" s="217"/>
      <c r="X10" s="217" t="s">
        <v>121</v>
      </c>
      <c r="Y10" s="207"/>
      <c r="Z10" s="207"/>
      <c r="AA10" s="207"/>
      <c r="AB10" s="207"/>
      <c r="AC10" s="207"/>
      <c r="AD10" s="207"/>
      <c r="AE10" s="207"/>
      <c r="AF10" s="207"/>
      <c r="AG10" s="207" t="s">
        <v>126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33">
        <v>3</v>
      </c>
      <c r="B11" s="234" t="s">
        <v>127</v>
      </c>
      <c r="C11" s="242" t="s">
        <v>128</v>
      </c>
      <c r="D11" s="235" t="s">
        <v>118</v>
      </c>
      <c r="E11" s="236">
        <v>1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8"/>
      <c r="S11" s="238" t="s">
        <v>125</v>
      </c>
      <c r="T11" s="239" t="s">
        <v>120</v>
      </c>
      <c r="U11" s="217">
        <v>0</v>
      </c>
      <c r="V11" s="217">
        <f>ROUND(E11*U11,2)</f>
        <v>0</v>
      </c>
      <c r="W11" s="217"/>
      <c r="X11" s="217" t="s">
        <v>121</v>
      </c>
      <c r="Y11" s="207"/>
      <c r="Z11" s="207"/>
      <c r="AA11" s="207"/>
      <c r="AB11" s="207"/>
      <c r="AC11" s="207"/>
      <c r="AD11" s="207"/>
      <c r="AE11" s="207"/>
      <c r="AF11" s="207"/>
      <c r="AG11" s="207" t="s">
        <v>126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33">
        <v>4</v>
      </c>
      <c r="B12" s="234" t="s">
        <v>129</v>
      </c>
      <c r="C12" s="242" t="s">
        <v>130</v>
      </c>
      <c r="D12" s="235" t="s">
        <v>118</v>
      </c>
      <c r="E12" s="236">
        <v>1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/>
      <c r="S12" s="238" t="s">
        <v>125</v>
      </c>
      <c r="T12" s="239" t="s">
        <v>120</v>
      </c>
      <c r="U12" s="217">
        <v>0</v>
      </c>
      <c r="V12" s="217">
        <f>ROUND(E12*U12,2)</f>
        <v>0</v>
      </c>
      <c r="W12" s="217"/>
      <c r="X12" s="217" t="s">
        <v>121</v>
      </c>
      <c r="Y12" s="207"/>
      <c r="Z12" s="207"/>
      <c r="AA12" s="207"/>
      <c r="AB12" s="207"/>
      <c r="AC12" s="207"/>
      <c r="AD12" s="207"/>
      <c r="AE12" s="207"/>
      <c r="AF12" s="207"/>
      <c r="AG12" s="207" t="s">
        <v>126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x14ac:dyDescent="0.2">
      <c r="A13" s="220" t="s">
        <v>114</v>
      </c>
      <c r="B13" s="221" t="s">
        <v>86</v>
      </c>
      <c r="C13" s="241" t="s">
        <v>28</v>
      </c>
      <c r="D13" s="222"/>
      <c r="E13" s="223"/>
      <c r="F13" s="224"/>
      <c r="G13" s="224">
        <f>SUMIF(AG14:AG16,"&lt;&gt;NOR",G14:G16)</f>
        <v>0</v>
      </c>
      <c r="H13" s="224"/>
      <c r="I13" s="224">
        <f>SUM(I14:I16)</f>
        <v>0</v>
      </c>
      <c r="J13" s="224"/>
      <c r="K13" s="224">
        <f>SUM(K14:K16)</f>
        <v>0</v>
      </c>
      <c r="L13" s="224"/>
      <c r="M13" s="224">
        <f>SUM(M14:M16)</f>
        <v>0</v>
      </c>
      <c r="N13" s="224"/>
      <c r="O13" s="224">
        <f>SUM(O14:O16)</f>
        <v>0</v>
      </c>
      <c r="P13" s="224"/>
      <c r="Q13" s="224">
        <f>SUM(Q14:Q16)</f>
        <v>0</v>
      </c>
      <c r="R13" s="224"/>
      <c r="S13" s="224"/>
      <c r="T13" s="225"/>
      <c r="U13" s="219"/>
      <c r="V13" s="219">
        <f>SUM(V14:V16)</f>
        <v>0</v>
      </c>
      <c r="W13" s="219"/>
      <c r="X13" s="219"/>
      <c r="AG13" t="s">
        <v>115</v>
      </c>
    </row>
    <row r="14" spans="1:60" outlineLevel="1" x14ac:dyDescent="0.2">
      <c r="A14" s="233">
        <v>5</v>
      </c>
      <c r="B14" s="234" t="s">
        <v>131</v>
      </c>
      <c r="C14" s="242" t="s">
        <v>132</v>
      </c>
      <c r="D14" s="235" t="s">
        <v>118</v>
      </c>
      <c r="E14" s="236">
        <v>1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8">
        <v>0</v>
      </c>
      <c r="O14" s="238">
        <f>ROUND(E14*N14,2)</f>
        <v>0</v>
      </c>
      <c r="P14" s="238">
        <v>0</v>
      </c>
      <c r="Q14" s="238">
        <f>ROUND(E14*P14,2)</f>
        <v>0</v>
      </c>
      <c r="R14" s="238"/>
      <c r="S14" s="238" t="s">
        <v>119</v>
      </c>
      <c r="T14" s="239" t="s">
        <v>120</v>
      </c>
      <c r="U14" s="217">
        <v>0</v>
      </c>
      <c r="V14" s="217">
        <f>ROUND(E14*U14,2)</f>
        <v>0</v>
      </c>
      <c r="W14" s="217"/>
      <c r="X14" s="217" t="s">
        <v>121</v>
      </c>
      <c r="Y14" s="207"/>
      <c r="Z14" s="207"/>
      <c r="AA14" s="207"/>
      <c r="AB14" s="207"/>
      <c r="AC14" s="207"/>
      <c r="AD14" s="207"/>
      <c r="AE14" s="207"/>
      <c r="AF14" s="207"/>
      <c r="AG14" s="207" t="s">
        <v>122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33">
        <v>6</v>
      </c>
      <c r="B15" s="234" t="s">
        <v>133</v>
      </c>
      <c r="C15" s="242" t="s">
        <v>134</v>
      </c>
      <c r="D15" s="235" t="s">
        <v>118</v>
      </c>
      <c r="E15" s="236">
        <v>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/>
      <c r="S15" s="238" t="s">
        <v>125</v>
      </c>
      <c r="T15" s="239" t="s">
        <v>120</v>
      </c>
      <c r="U15" s="217">
        <v>0</v>
      </c>
      <c r="V15" s="217">
        <f>ROUND(E15*U15,2)</f>
        <v>0</v>
      </c>
      <c r="W15" s="217"/>
      <c r="X15" s="217" t="s">
        <v>121</v>
      </c>
      <c r="Y15" s="207"/>
      <c r="Z15" s="207"/>
      <c r="AA15" s="207"/>
      <c r="AB15" s="207"/>
      <c r="AC15" s="207"/>
      <c r="AD15" s="207"/>
      <c r="AE15" s="207"/>
      <c r="AF15" s="207"/>
      <c r="AG15" s="207" t="s">
        <v>126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26">
        <v>7</v>
      </c>
      <c r="B16" s="227" t="s">
        <v>135</v>
      </c>
      <c r="C16" s="243" t="s">
        <v>136</v>
      </c>
      <c r="D16" s="228" t="s">
        <v>118</v>
      </c>
      <c r="E16" s="229">
        <v>1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125</v>
      </c>
      <c r="T16" s="232" t="s">
        <v>120</v>
      </c>
      <c r="U16" s="217">
        <v>0</v>
      </c>
      <c r="V16" s="217">
        <f>ROUND(E16*U16,2)</f>
        <v>0</v>
      </c>
      <c r="W16" s="217"/>
      <c r="X16" s="217" t="s">
        <v>121</v>
      </c>
      <c r="Y16" s="207"/>
      <c r="Z16" s="207"/>
      <c r="AA16" s="207"/>
      <c r="AB16" s="207"/>
      <c r="AC16" s="207"/>
      <c r="AD16" s="207"/>
      <c r="AE16" s="207"/>
      <c r="AF16" s="207"/>
      <c r="AG16" s="207" t="s">
        <v>126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33" x14ac:dyDescent="0.2">
      <c r="A17" s="5"/>
      <c r="B17" s="6"/>
      <c r="C17" s="244"/>
      <c r="D17" s="8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AE17">
        <v>15</v>
      </c>
      <c r="AF17">
        <v>21</v>
      </c>
    </row>
    <row r="18" spans="1:33" x14ac:dyDescent="0.2">
      <c r="A18" s="210"/>
      <c r="B18" s="211" t="s">
        <v>29</v>
      </c>
      <c r="C18" s="245"/>
      <c r="D18" s="212"/>
      <c r="E18" s="213"/>
      <c r="F18" s="213"/>
      <c r="G18" s="240">
        <f>G8+G13</f>
        <v>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AE18">
        <f>SUMIF(L7:L16,AE17,G7:G16)</f>
        <v>0</v>
      </c>
      <c r="AF18">
        <f>SUMIF(L7:L16,AF17,G7:G16)</f>
        <v>0</v>
      </c>
      <c r="AG18" t="s">
        <v>137</v>
      </c>
    </row>
    <row r="19" spans="1:33" x14ac:dyDescent="0.2">
      <c r="C19" s="246"/>
      <c r="D19" s="191"/>
      <c r="AG19" t="s">
        <v>138</v>
      </c>
    </row>
    <row r="20" spans="1:33" x14ac:dyDescent="0.2">
      <c r="D20" s="191"/>
    </row>
    <row r="21" spans="1:33" x14ac:dyDescent="0.2">
      <c r="D21" s="191"/>
    </row>
    <row r="22" spans="1:33" x14ac:dyDescent="0.2">
      <c r="D22" s="191"/>
    </row>
    <row r="23" spans="1:33" x14ac:dyDescent="0.2">
      <c r="D23" s="191"/>
    </row>
    <row r="24" spans="1:33" x14ac:dyDescent="0.2">
      <c r="D24" s="191"/>
    </row>
    <row r="25" spans="1:33" x14ac:dyDescent="0.2">
      <c r="D25" s="191"/>
    </row>
    <row r="26" spans="1:33" x14ac:dyDescent="0.2">
      <c r="D26" s="191"/>
    </row>
    <row r="27" spans="1:33" x14ac:dyDescent="0.2">
      <c r="D27" s="191"/>
    </row>
    <row r="28" spans="1:33" x14ac:dyDescent="0.2">
      <c r="D28" s="191"/>
    </row>
    <row r="29" spans="1:33" x14ac:dyDescent="0.2">
      <c r="D29" s="191"/>
    </row>
    <row r="30" spans="1:33" x14ac:dyDescent="0.2">
      <c r="D30" s="191"/>
    </row>
    <row r="31" spans="1:33" x14ac:dyDescent="0.2">
      <c r="D31" s="191"/>
    </row>
    <row r="32" spans="1:33" x14ac:dyDescent="0.2">
      <c r="D32" s="191"/>
    </row>
    <row r="33" spans="4:4" x14ac:dyDescent="0.2">
      <c r="D33" s="191"/>
    </row>
    <row r="34" spans="4:4" x14ac:dyDescent="0.2">
      <c r="D34" s="191"/>
    </row>
    <row r="35" spans="4:4" x14ac:dyDescent="0.2">
      <c r="D35" s="191"/>
    </row>
    <row r="36" spans="4:4" x14ac:dyDescent="0.2">
      <c r="D36" s="191"/>
    </row>
    <row r="37" spans="4:4" x14ac:dyDescent="0.2">
      <c r="D37" s="191"/>
    </row>
    <row r="38" spans="4:4" x14ac:dyDescent="0.2">
      <c r="D38" s="191"/>
    </row>
    <row r="39" spans="4:4" x14ac:dyDescent="0.2">
      <c r="D39" s="191"/>
    </row>
    <row r="40" spans="4:4" x14ac:dyDescent="0.2">
      <c r="D40" s="191"/>
    </row>
    <row r="41" spans="4:4" x14ac:dyDescent="0.2">
      <c r="D41" s="191"/>
    </row>
    <row r="42" spans="4:4" x14ac:dyDescent="0.2">
      <c r="D42" s="191"/>
    </row>
    <row r="43" spans="4:4" x14ac:dyDescent="0.2">
      <c r="D43" s="191"/>
    </row>
    <row r="44" spans="4:4" x14ac:dyDescent="0.2">
      <c r="D44" s="191"/>
    </row>
    <row r="45" spans="4:4" x14ac:dyDescent="0.2">
      <c r="D45" s="191"/>
    </row>
    <row r="46" spans="4:4" x14ac:dyDescent="0.2">
      <c r="D46" s="191"/>
    </row>
    <row r="47" spans="4:4" x14ac:dyDescent="0.2">
      <c r="D47" s="191"/>
    </row>
    <row r="48" spans="4:4" x14ac:dyDescent="0.2">
      <c r="D48" s="191"/>
    </row>
    <row r="49" spans="4:4" x14ac:dyDescent="0.2">
      <c r="D49" s="191"/>
    </row>
    <row r="50" spans="4:4" x14ac:dyDescent="0.2">
      <c r="D50" s="191"/>
    </row>
    <row r="51" spans="4:4" x14ac:dyDescent="0.2">
      <c r="D51" s="191"/>
    </row>
    <row r="52" spans="4:4" x14ac:dyDescent="0.2">
      <c r="D52" s="191"/>
    </row>
    <row r="53" spans="4:4" x14ac:dyDescent="0.2">
      <c r="D53" s="191"/>
    </row>
    <row r="54" spans="4:4" x14ac:dyDescent="0.2">
      <c r="D54" s="191"/>
    </row>
    <row r="55" spans="4:4" x14ac:dyDescent="0.2">
      <c r="D55" s="191"/>
    </row>
    <row r="56" spans="4:4" x14ac:dyDescent="0.2">
      <c r="D56" s="191"/>
    </row>
    <row r="57" spans="4:4" x14ac:dyDescent="0.2">
      <c r="D57" s="191"/>
    </row>
    <row r="58" spans="4:4" x14ac:dyDescent="0.2">
      <c r="D58" s="191"/>
    </row>
    <row r="59" spans="4:4" x14ac:dyDescent="0.2">
      <c r="D59" s="191"/>
    </row>
    <row r="60" spans="4:4" x14ac:dyDescent="0.2">
      <c r="D60" s="191"/>
    </row>
    <row r="61" spans="4:4" x14ac:dyDescent="0.2">
      <c r="D61" s="191"/>
    </row>
    <row r="62" spans="4:4" x14ac:dyDescent="0.2">
      <c r="D62" s="191"/>
    </row>
    <row r="63" spans="4:4" x14ac:dyDescent="0.2">
      <c r="D63" s="191"/>
    </row>
    <row r="64" spans="4:4" x14ac:dyDescent="0.2">
      <c r="D64" s="191"/>
    </row>
    <row r="65" spans="4:4" x14ac:dyDescent="0.2">
      <c r="D65" s="191"/>
    </row>
    <row r="66" spans="4:4" x14ac:dyDescent="0.2">
      <c r="D66" s="191"/>
    </row>
    <row r="67" spans="4:4" x14ac:dyDescent="0.2">
      <c r="D67" s="191"/>
    </row>
    <row r="68" spans="4:4" x14ac:dyDescent="0.2">
      <c r="D68" s="191"/>
    </row>
    <row r="69" spans="4:4" x14ac:dyDescent="0.2">
      <c r="D69" s="191"/>
    </row>
    <row r="70" spans="4:4" x14ac:dyDescent="0.2">
      <c r="D70" s="191"/>
    </row>
    <row r="71" spans="4:4" x14ac:dyDescent="0.2">
      <c r="D71" s="191"/>
    </row>
    <row r="72" spans="4:4" x14ac:dyDescent="0.2">
      <c r="D72" s="191"/>
    </row>
    <row r="73" spans="4:4" x14ac:dyDescent="0.2">
      <c r="D73" s="191"/>
    </row>
    <row r="74" spans="4:4" x14ac:dyDescent="0.2">
      <c r="D74" s="191"/>
    </row>
    <row r="75" spans="4:4" x14ac:dyDescent="0.2">
      <c r="D75" s="191"/>
    </row>
    <row r="76" spans="4:4" x14ac:dyDescent="0.2">
      <c r="D76" s="191"/>
    </row>
    <row r="77" spans="4:4" x14ac:dyDescent="0.2">
      <c r="D77" s="191"/>
    </row>
    <row r="78" spans="4:4" x14ac:dyDescent="0.2">
      <c r="D78" s="191"/>
    </row>
    <row r="79" spans="4:4" x14ac:dyDescent="0.2">
      <c r="D79" s="191"/>
    </row>
    <row r="80" spans="4:4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9qhH2QRstkFL7H7HLXxl/AqDGdpDGj9RXiNTRG3w0j72/AymKdxEtcy4mvCIoAiE4YiEu6+pX4q6Bd4IoKa21A==" saltValue="sOuD/SfLZn6gNM9z06fRb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139</v>
      </c>
      <c r="B1" s="192"/>
      <c r="C1" s="192"/>
      <c r="D1" s="192"/>
      <c r="E1" s="192"/>
      <c r="F1" s="192"/>
      <c r="G1" s="192"/>
      <c r="AG1" t="s">
        <v>88</v>
      </c>
    </row>
    <row r="2" spans="1:60" ht="24.95" customHeight="1" x14ac:dyDescent="0.2">
      <c r="A2" s="193" t="s">
        <v>7</v>
      </c>
      <c r="B2" s="74" t="s">
        <v>43</v>
      </c>
      <c r="C2" s="196" t="s">
        <v>44</v>
      </c>
      <c r="D2" s="194"/>
      <c r="E2" s="194"/>
      <c r="F2" s="194"/>
      <c r="G2" s="195"/>
      <c r="AG2" t="s">
        <v>89</v>
      </c>
    </row>
    <row r="3" spans="1:60" ht="24.95" customHeight="1" x14ac:dyDescent="0.2">
      <c r="A3" s="193" t="s">
        <v>8</v>
      </c>
      <c r="B3" s="74" t="s">
        <v>54</v>
      </c>
      <c r="C3" s="196" t="s">
        <v>55</v>
      </c>
      <c r="D3" s="194"/>
      <c r="E3" s="194"/>
      <c r="F3" s="194"/>
      <c r="G3" s="195"/>
      <c r="AC3" s="128" t="s">
        <v>89</v>
      </c>
      <c r="AG3" t="s">
        <v>91</v>
      </c>
    </row>
    <row r="4" spans="1:60" ht="24.95" customHeight="1" x14ac:dyDescent="0.2">
      <c r="A4" s="197" t="s">
        <v>9</v>
      </c>
      <c r="B4" s="198" t="s">
        <v>54</v>
      </c>
      <c r="C4" s="199" t="s">
        <v>55</v>
      </c>
      <c r="D4" s="200"/>
      <c r="E4" s="200"/>
      <c r="F4" s="200"/>
      <c r="G4" s="201"/>
      <c r="AG4" t="s">
        <v>92</v>
      </c>
    </row>
    <row r="5" spans="1:60" x14ac:dyDescent="0.2">
      <c r="D5" s="191"/>
    </row>
    <row r="6" spans="1:60" ht="38.25" x14ac:dyDescent="0.2">
      <c r="A6" s="203" t="s">
        <v>93</v>
      </c>
      <c r="B6" s="205" t="s">
        <v>94</v>
      </c>
      <c r="C6" s="205" t="s">
        <v>95</v>
      </c>
      <c r="D6" s="204" t="s">
        <v>96</v>
      </c>
      <c r="E6" s="203" t="s">
        <v>97</v>
      </c>
      <c r="F6" s="202" t="s">
        <v>98</v>
      </c>
      <c r="G6" s="203" t="s">
        <v>29</v>
      </c>
      <c r="H6" s="206" t="s">
        <v>30</v>
      </c>
      <c r="I6" s="206" t="s">
        <v>99</v>
      </c>
      <c r="J6" s="206" t="s">
        <v>31</v>
      </c>
      <c r="K6" s="206" t="s">
        <v>100</v>
      </c>
      <c r="L6" s="206" t="s">
        <v>101</v>
      </c>
      <c r="M6" s="206" t="s">
        <v>102</v>
      </c>
      <c r="N6" s="206" t="s">
        <v>103</v>
      </c>
      <c r="O6" s="206" t="s">
        <v>104</v>
      </c>
      <c r="P6" s="206" t="s">
        <v>105</v>
      </c>
      <c r="Q6" s="206" t="s">
        <v>106</v>
      </c>
      <c r="R6" s="206" t="s">
        <v>107</v>
      </c>
      <c r="S6" s="206" t="s">
        <v>108</v>
      </c>
      <c r="T6" s="206" t="s">
        <v>109</v>
      </c>
      <c r="U6" s="206" t="s">
        <v>110</v>
      </c>
      <c r="V6" s="206" t="s">
        <v>111</v>
      </c>
      <c r="W6" s="206" t="s">
        <v>112</v>
      </c>
      <c r="X6" s="206" t="s">
        <v>113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</row>
    <row r="8" spans="1:60" x14ac:dyDescent="0.2">
      <c r="A8" s="220" t="s">
        <v>114</v>
      </c>
      <c r="B8" s="221" t="s">
        <v>60</v>
      </c>
      <c r="C8" s="241" t="s">
        <v>61</v>
      </c>
      <c r="D8" s="222"/>
      <c r="E8" s="223"/>
      <c r="F8" s="224"/>
      <c r="G8" s="224">
        <f>SUMIF(AG9:AG14,"&lt;&gt;NOR",G9:G14)</f>
        <v>0</v>
      </c>
      <c r="H8" s="224"/>
      <c r="I8" s="224">
        <f>SUM(I9:I14)</f>
        <v>0</v>
      </c>
      <c r="J8" s="224"/>
      <c r="K8" s="224">
        <f>SUM(K9:K14)</f>
        <v>0</v>
      </c>
      <c r="L8" s="224"/>
      <c r="M8" s="224">
        <f>SUM(M9:M14)</f>
        <v>0</v>
      </c>
      <c r="N8" s="224"/>
      <c r="O8" s="224">
        <f>SUM(O9:O14)</f>
        <v>9.35</v>
      </c>
      <c r="P8" s="224"/>
      <c r="Q8" s="224">
        <f>SUM(Q9:Q14)</f>
        <v>0</v>
      </c>
      <c r="R8" s="224"/>
      <c r="S8" s="224"/>
      <c r="T8" s="225"/>
      <c r="U8" s="219"/>
      <c r="V8" s="219">
        <f>SUM(V9:V14)</f>
        <v>0</v>
      </c>
      <c r="W8" s="219"/>
      <c r="X8" s="219"/>
      <c r="AG8" t="s">
        <v>115</v>
      </c>
    </row>
    <row r="9" spans="1:60" outlineLevel="1" x14ac:dyDescent="0.2">
      <c r="A9" s="226">
        <v>1</v>
      </c>
      <c r="B9" s="227" t="s">
        <v>140</v>
      </c>
      <c r="C9" s="243" t="s">
        <v>141</v>
      </c>
      <c r="D9" s="228" t="s">
        <v>142</v>
      </c>
      <c r="E9" s="229">
        <v>93.465000000000003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0.1</v>
      </c>
      <c r="O9" s="231">
        <f>ROUND(E9*N9,2)</f>
        <v>9.35</v>
      </c>
      <c r="P9" s="231">
        <v>0</v>
      </c>
      <c r="Q9" s="231">
        <f>ROUND(E9*P9,2)</f>
        <v>0</v>
      </c>
      <c r="R9" s="231"/>
      <c r="S9" s="231" t="s">
        <v>119</v>
      </c>
      <c r="T9" s="232" t="s">
        <v>120</v>
      </c>
      <c r="U9" s="217">
        <v>0</v>
      </c>
      <c r="V9" s="217">
        <f>ROUND(E9*U9,2)</f>
        <v>0</v>
      </c>
      <c r="W9" s="217"/>
      <c r="X9" s="217" t="s">
        <v>143</v>
      </c>
      <c r="Y9" s="207"/>
      <c r="Z9" s="207"/>
      <c r="AA9" s="207"/>
      <c r="AB9" s="207"/>
      <c r="AC9" s="207"/>
      <c r="AD9" s="207"/>
      <c r="AE9" s="207"/>
      <c r="AF9" s="207"/>
      <c r="AG9" s="207" t="s">
        <v>144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52" t="s">
        <v>145</v>
      </c>
      <c r="D10" s="247"/>
      <c r="E10" s="248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07"/>
      <c r="Z10" s="207"/>
      <c r="AA10" s="207"/>
      <c r="AB10" s="207"/>
      <c r="AC10" s="207"/>
      <c r="AD10" s="207"/>
      <c r="AE10" s="207"/>
      <c r="AF10" s="207"/>
      <c r="AG10" s="207" t="s">
        <v>146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14"/>
      <c r="B11" s="215"/>
      <c r="C11" s="252" t="s">
        <v>147</v>
      </c>
      <c r="D11" s="247"/>
      <c r="E11" s="248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07"/>
      <c r="Z11" s="207"/>
      <c r="AA11" s="207"/>
      <c r="AB11" s="207"/>
      <c r="AC11" s="207"/>
      <c r="AD11" s="207"/>
      <c r="AE11" s="207"/>
      <c r="AF11" s="207"/>
      <c r="AG11" s="207" t="s">
        <v>146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14"/>
      <c r="B12" s="215"/>
      <c r="C12" s="252" t="s">
        <v>148</v>
      </c>
      <c r="D12" s="247"/>
      <c r="E12" s="248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07"/>
      <c r="Z12" s="207"/>
      <c r="AA12" s="207"/>
      <c r="AB12" s="207"/>
      <c r="AC12" s="207"/>
      <c r="AD12" s="207"/>
      <c r="AE12" s="207"/>
      <c r="AF12" s="207"/>
      <c r="AG12" s="207" t="s">
        <v>146</v>
      </c>
      <c r="AH12" s="207">
        <v>0</v>
      </c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14"/>
      <c r="B13" s="215"/>
      <c r="C13" s="252" t="s">
        <v>149</v>
      </c>
      <c r="D13" s="247"/>
      <c r="E13" s="248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07"/>
      <c r="Z13" s="207"/>
      <c r="AA13" s="207"/>
      <c r="AB13" s="207"/>
      <c r="AC13" s="207"/>
      <c r="AD13" s="207"/>
      <c r="AE13" s="207"/>
      <c r="AF13" s="207"/>
      <c r="AG13" s="207" t="s">
        <v>146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14"/>
      <c r="B14" s="215"/>
      <c r="C14" s="252" t="s">
        <v>150</v>
      </c>
      <c r="D14" s="247"/>
      <c r="E14" s="248">
        <v>93.47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07"/>
      <c r="Z14" s="207"/>
      <c r="AA14" s="207"/>
      <c r="AB14" s="207"/>
      <c r="AC14" s="207"/>
      <c r="AD14" s="207"/>
      <c r="AE14" s="207"/>
      <c r="AF14" s="207"/>
      <c r="AG14" s="207" t="s">
        <v>146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">
      <c r="A15" s="220" t="s">
        <v>114</v>
      </c>
      <c r="B15" s="221" t="s">
        <v>62</v>
      </c>
      <c r="C15" s="241" t="s">
        <v>63</v>
      </c>
      <c r="D15" s="222"/>
      <c r="E15" s="223"/>
      <c r="F15" s="224"/>
      <c r="G15" s="224">
        <f>SUMIF(AG16:AG16,"&lt;&gt;NOR",G16:G16)</f>
        <v>0</v>
      </c>
      <c r="H15" s="224"/>
      <c r="I15" s="224">
        <f>SUM(I16:I16)</f>
        <v>0</v>
      </c>
      <c r="J15" s="224"/>
      <c r="K15" s="224">
        <f>SUM(K16:K16)</f>
        <v>0</v>
      </c>
      <c r="L15" s="224"/>
      <c r="M15" s="224">
        <f>SUM(M16:M16)</f>
        <v>0</v>
      </c>
      <c r="N15" s="224"/>
      <c r="O15" s="224">
        <f>SUM(O16:O16)</f>
        <v>1.2</v>
      </c>
      <c r="P15" s="224"/>
      <c r="Q15" s="224">
        <f>SUM(Q16:Q16)</f>
        <v>0</v>
      </c>
      <c r="R15" s="224"/>
      <c r="S15" s="224"/>
      <c r="T15" s="225"/>
      <c r="U15" s="219"/>
      <c r="V15" s="219">
        <f>SUM(V16:V16)</f>
        <v>0</v>
      </c>
      <c r="W15" s="219"/>
      <c r="X15" s="219"/>
      <c r="AG15" t="s">
        <v>115</v>
      </c>
    </row>
    <row r="16" spans="1:60" outlineLevel="1" x14ac:dyDescent="0.2">
      <c r="A16" s="233">
        <v>2</v>
      </c>
      <c r="B16" s="234" t="s">
        <v>151</v>
      </c>
      <c r="C16" s="242" t="s">
        <v>152</v>
      </c>
      <c r="D16" s="235" t="s">
        <v>153</v>
      </c>
      <c r="E16" s="236">
        <v>4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0.3</v>
      </c>
      <c r="O16" s="238">
        <f>ROUND(E16*N16,2)</f>
        <v>1.2</v>
      </c>
      <c r="P16" s="238">
        <v>0</v>
      </c>
      <c r="Q16" s="238">
        <f>ROUND(E16*P16,2)</f>
        <v>0</v>
      </c>
      <c r="R16" s="238"/>
      <c r="S16" s="238" t="s">
        <v>119</v>
      </c>
      <c r="T16" s="239" t="s">
        <v>120</v>
      </c>
      <c r="U16" s="217">
        <v>0</v>
      </c>
      <c r="V16" s="217">
        <f>ROUND(E16*U16,2)</f>
        <v>0</v>
      </c>
      <c r="W16" s="217"/>
      <c r="X16" s="217" t="s">
        <v>143</v>
      </c>
      <c r="Y16" s="207"/>
      <c r="Z16" s="207"/>
      <c r="AA16" s="207"/>
      <c r="AB16" s="207"/>
      <c r="AC16" s="207"/>
      <c r="AD16" s="207"/>
      <c r="AE16" s="207"/>
      <c r="AF16" s="207"/>
      <c r="AG16" s="207" t="s">
        <v>144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x14ac:dyDescent="0.2">
      <c r="A17" s="220" t="s">
        <v>114</v>
      </c>
      <c r="B17" s="221" t="s">
        <v>64</v>
      </c>
      <c r="C17" s="241" t="s">
        <v>65</v>
      </c>
      <c r="D17" s="222"/>
      <c r="E17" s="223"/>
      <c r="F17" s="224"/>
      <c r="G17" s="224">
        <f>SUMIF(AG18:AG27,"&lt;&gt;NOR",G18:G27)</f>
        <v>0</v>
      </c>
      <c r="H17" s="224"/>
      <c r="I17" s="224">
        <f>SUM(I18:I27)</f>
        <v>0</v>
      </c>
      <c r="J17" s="224"/>
      <c r="K17" s="224">
        <f>SUM(K18:K27)</f>
        <v>0</v>
      </c>
      <c r="L17" s="224"/>
      <c r="M17" s="224">
        <f>SUM(M18:M27)</f>
        <v>0</v>
      </c>
      <c r="N17" s="224"/>
      <c r="O17" s="224">
        <f>SUM(O18:O27)</f>
        <v>0</v>
      </c>
      <c r="P17" s="224"/>
      <c r="Q17" s="224">
        <f>SUM(Q18:Q27)</f>
        <v>0</v>
      </c>
      <c r="R17" s="224"/>
      <c r="S17" s="224"/>
      <c r="T17" s="225"/>
      <c r="U17" s="219"/>
      <c r="V17" s="219">
        <f>SUM(V18:V27)</f>
        <v>0</v>
      </c>
      <c r="W17" s="219"/>
      <c r="X17" s="219"/>
      <c r="AG17" t="s">
        <v>115</v>
      </c>
    </row>
    <row r="18" spans="1:60" outlineLevel="1" x14ac:dyDescent="0.2">
      <c r="A18" s="226">
        <v>3</v>
      </c>
      <c r="B18" s="227" t="s">
        <v>154</v>
      </c>
      <c r="C18" s="243" t="s">
        <v>155</v>
      </c>
      <c r="D18" s="228" t="s">
        <v>153</v>
      </c>
      <c r="E18" s="229">
        <v>2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119</v>
      </c>
      <c r="T18" s="232" t="s">
        <v>120</v>
      </c>
      <c r="U18" s="217">
        <v>0</v>
      </c>
      <c r="V18" s="217">
        <f>ROUND(E18*U18,2)</f>
        <v>0</v>
      </c>
      <c r="W18" s="217"/>
      <c r="X18" s="217" t="s">
        <v>143</v>
      </c>
      <c r="Y18" s="207"/>
      <c r="Z18" s="207"/>
      <c r="AA18" s="207"/>
      <c r="AB18" s="207"/>
      <c r="AC18" s="207"/>
      <c r="AD18" s="207"/>
      <c r="AE18" s="207"/>
      <c r="AF18" s="207"/>
      <c r="AG18" s="207" t="s">
        <v>144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14"/>
      <c r="B19" s="215"/>
      <c r="C19" s="252" t="s">
        <v>156</v>
      </c>
      <c r="D19" s="247"/>
      <c r="E19" s="248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07"/>
      <c r="Z19" s="207"/>
      <c r="AA19" s="207"/>
      <c r="AB19" s="207"/>
      <c r="AC19" s="207"/>
      <c r="AD19" s="207"/>
      <c r="AE19" s="207"/>
      <c r="AF19" s="207"/>
      <c r="AG19" s="207" t="s">
        <v>146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14"/>
      <c r="B20" s="215"/>
      <c r="C20" s="252" t="s">
        <v>157</v>
      </c>
      <c r="D20" s="247"/>
      <c r="E20" s="248">
        <v>1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07"/>
      <c r="Z20" s="207"/>
      <c r="AA20" s="207"/>
      <c r="AB20" s="207"/>
      <c r="AC20" s="207"/>
      <c r="AD20" s="207"/>
      <c r="AE20" s="207"/>
      <c r="AF20" s="207"/>
      <c r="AG20" s="207" t="s">
        <v>146</v>
      </c>
      <c r="AH20" s="207">
        <v>0</v>
      </c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14"/>
      <c r="B21" s="215"/>
      <c r="C21" s="252" t="s">
        <v>158</v>
      </c>
      <c r="D21" s="247"/>
      <c r="E21" s="248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07"/>
      <c r="Z21" s="207"/>
      <c r="AA21" s="207"/>
      <c r="AB21" s="207"/>
      <c r="AC21" s="207"/>
      <c r="AD21" s="207"/>
      <c r="AE21" s="207"/>
      <c r="AF21" s="207"/>
      <c r="AG21" s="207" t="s">
        <v>146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14"/>
      <c r="B22" s="215"/>
      <c r="C22" s="252" t="s">
        <v>157</v>
      </c>
      <c r="D22" s="247"/>
      <c r="E22" s="248">
        <v>1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07"/>
      <c r="Z22" s="207"/>
      <c r="AA22" s="207"/>
      <c r="AB22" s="207"/>
      <c r="AC22" s="207"/>
      <c r="AD22" s="207"/>
      <c r="AE22" s="207"/>
      <c r="AF22" s="207"/>
      <c r="AG22" s="207" t="s">
        <v>146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26">
        <v>4</v>
      </c>
      <c r="B23" s="227" t="s">
        <v>159</v>
      </c>
      <c r="C23" s="243" t="s">
        <v>160</v>
      </c>
      <c r="D23" s="228" t="s">
        <v>153</v>
      </c>
      <c r="E23" s="229">
        <v>2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119</v>
      </c>
      <c r="T23" s="232" t="s">
        <v>120</v>
      </c>
      <c r="U23" s="217">
        <v>0</v>
      </c>
      <c r="V23" s="217">
        <f>ROUND(E23*U23,2)</f>
        <v>0</v>
      </c>
      <c r="W23" s="217"/>
      <c r="X23" s="217" t="s">
        <v>143</v>
      </c>
      <c r="Y23" s="207"/>
      <c r="Z23" s="207"/>
      <c r="AA23" s="207"/>
      <c r="AB23" s="207"/>
      <c r="AC23" s="207"/>
      <c r="AD23" s="207"/>
      <c r="AE23" s="207"/>
      <c r="AF23" s="207"/>
      <c r="AG23" s="207" t="s">
        <v>144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14"/>
      <c r="B24" s="215"/>
      <c r="C24" s="252" t="s">
        <v>156</v>
      </c>
      <c r="D24" s="247"/>
      <c r="E24" s="248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07"/>
      <c r="Z24" s="207"/>
      <c r="AA24" s="207"/>
      <c r="AB24" s="207"/>
      <c r="AC24" s="207"/>
      <c r="AD24" s="207"/>
      <c r="AE24" s="207"/>
      <c r="AF24" s="207"/>
      <c r="AG24" s="207" t="s">
        <v>146</v>
      </c>
      <c r="AH24" s="207">
        <v>0</v>
      </c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14"/>
      <c r="B25" s="215"/>
      <c r="C25" s="252" t="s">
        <v>157</v>
      </c>
      <c r="D25" s="247"/>
      <c r="E25" s="248">
        <v>1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17"/>
      <c r="Y25" s="207"/>
      <c r="Z25" s="207"/>
      <c r="AA25" s="207"/>
      <c r="AB25" s="207"/>
      <c r="AC25" s="207"/>
      <c r="AD25" s="207"/>
      <c r="AE25" s="207"/>
      <c r="AF25" s="207"/>
      <c r="AG25" s="207" t="s">
        <v>146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14"/>
      <c r="B26" s="215"/>
      <c r="C26" s="252" t="s">
        <v>158</v>
      </c>
      <c r="D26" s="247"/>
      <c r="E26" s="248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07"/>
      <c r="Z26" s="207"/>
      <c r="AA26" s="207"/>
      <c r="AB26" s="207"/>
      <c r="AC26" s="207"/>
      <c r="AD26" s="207"/>
      <c r="AE26" s="207"/>
      <c r="AF26" s="207"/>
      <c r="AG26" s="207" t="s">
        <v>146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14"/>
      <c r="B27" s="215"/>
      <c r="C27" s="252" t="s">
        <v>157</v>
      </c>
      <c r="D27" s="247"/>
      <c r="E27" s="248">
        <v>1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07"/>
      <c r="Z27" s="207"/>
      <c r="AA27" s="207"/>
      <c r="AB27" s="207"/>
      <c r="AC27" s="207"/>
      <c r="AD27" s="207"/>
      <c r="AE27" s="207"/>
      <c r="AF27" s="207"/>
      <c r="AG27" s="207" t="s">
        <v>146</v>
      </c>
      <c r="AH27" s="207">
        <v>0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x14ac:dyDescent="0.2">
      <c r="A28" s="220" t="s">
        <v>114</v>
      </c>
      <c r="B28" s="221" t="s">
        <v>66</v>
      </c>
      <c r="C28" s="241" t="s">
        <v>67</v>
      </c>
      <c r="D28" s="222"/>
      <c r="E28" s="223"/>
      <c r="F28" s="224"/>
      <c r="G28" s="224">
        <f>SUMIF(AG29:AG39,"&lt;&gt;NOR",G29:G39)</f>
        <v>0</v>
      </c>
      <c r="H28" s="224"/>
      <c r="I28" s="224">
        <f>SUM(I29:I39)</f>
        <v>0</v>
      </c>
      <c r="J28" s="224"/>
      <c r="K28" s="224">
        <f>SUM(K29:K39)</f>
        <v>0</v>
      </c>
      <c r="L28" s="224"/>
      <c r="M28" s="224">
        <f>SUM(M29:M39)</f>
        <v>0</v>
      </c>
      <c r="N28" s="224"/>
      <c r="O28" s="224">
        <f>SUM(O29:O39)</f>
        <v>14.069999999999999</v>
      </c>
      <c r="P28" s="224"/>
      <c r="Q28" s="224">
        <f>SUM(Q29:Q39)</f>
        <v>0</v>
      </c>
      <c r="R28" s="224"/>
      <c r="S28" s="224"/>
      <c r="T28" s="225"/>
      <c r="U28" s="219"/>
      <c r="V28" s="219">
        <f>SUM(V29:V39)</f>
        <v>181.53</v>
      </c>
      <c r="W28" s="219"/>
      <c r="X28" s="219"/>
      <c r="AG28" t="s">
        <v>115</v>
      </c>
    </row>
    <row r="29" spans="1:60" ht="22.5" outlineLevel="1" x14ac:dyDescent="0.2">
      <c r="A29" s="226">
        <v>5</v>
      </c>
      <c r="B29" s="227" t="s">
        <v>161</v>
      </c>
      <c r="C29" s="243" t="s">
        <v>162</v>
      </c>
      <c r="D29" s="228" t="s">
        <v>163</v>
      </c>
      <c r="E29" s="229">
        <v>732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31">
        <v>1.8380000000000001E-2</v>
      </c>
      <c r="O29" s="231">
        <f>ROUND(E29*N29,2)</f>
        <v>13.45</v>
      </c>
      <c r="P29" s="231">
        <v>0</v>
      </c>
      <c r="Q29" s="231">
        <f>ROUND(E29*P29,2)</f>
        <v>0</v>
      </c>
      <c r="R29" s="231" t="s">
        <v>164</v>
      </c>
      <c r="S29" s="231" t="s">
        <v>125</v>
      </c>
      <c r="T29" s="232" t="s">
        <v>125</v>
      </c>
      <c r="U29" s="217">
        <v>0.13</v>
      </c>
      <c r="V29" s="217">
        <f>ROUND(E29*U29,2)</f>
        <v>95.16</v>
      </c>
      <c r="W29" s="217"/>
      <c r="X29" s="217" t="s">
        <v>143</v>
      </c>
      <c r="Y29" s="207"/>
      <c r="Z29" s="207"/>
      <c r="AA29" s="207"/>
      <c r="AB29" s="207"/>
      <c r="AC29" s="207"/>
      <c r="AD29" s="207"/>
      <c r="AE29" s="207"/>
      <c r="AF29" s="207"/>
      <c r="AG29" s="207" t="s">
        <v>144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14"/>
      <c r="B30" s="215"/>
      <c r="C30" s="253" t="s">
        <v>165</v>
      </c>
      <c r="D30" s="249"/>
      <c r="E30" s="249"/>
      <c r="F30" s="249"/>
      <c r="G30" s="249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  <c r="Y30" s="207"/>
      <c r="Z30" s="207"/>
      <c r="AA30" s="207"/>
      <c r="AB30" s="207"/>
      <c r="AC30" s="207"/>
      <c r="AD30" s="207"/>
      <c r="AE30" s="207"/>
      <c r="AF30" s="207"/>
      <c r="AG30" s="207" t="s">
        <v>166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14"/>
      <c r="B31" s="215"/>
      <c r="C31" s="252" t="s">
        <v>167</v>
      </c>
      <c r="D31" s="247"/>
      <c r="E31" s="248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07"/>
      <c r="Z31" s="207"/>
      <c r="AA31" s="207"/>
      <c r="AB31" s="207"/>
      <c r="AC31" s="207"/>
      <c r="AD31" s="207"/>
      <c r="AE31" s="207"/>
      <c r="AF31" s="207"/>
      <c r="AG31" s="207" t="s">
        <v>146</v>
      </c>
      <c r="AH31" s="207">
        <v>0</v>
      </c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14"/>
      <c r="B32" s="215"/>
      <c r="C32" s="252" t="s">
        <v>168</v>
      </c>
      <c r="D32" s="247"/>
      <c r="E32" s="248">
        <v>732</v>
      </c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17"/>
      <c r="Y32" s="207"/>
      <c r="Z32" s="207"/>
      <c r="AA32" s="207"/>
      <c r="AB32" s="207"/>
      <c r="AC32" s="207"/>
      <c r="AD32" s="207"/>
      <c r="AE32" s="207"/>
      <c r="AF32" s="207"/>
      <c r="AG32" s="207" t="s">
        <v>146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ht="33.75" outlineLevel="1" x14ac:dyDescent="0.2">
      <c r="A33" s="226">
        <v>6</v>
      </c>
      <c r="B33" s="227" t="s">
        <v>169</v>
      </c>
      <c r="C33" s="243" t="s">
        <v>170</v>
      </c>
      <c r="D33" s="228" t="s">
        <v>163</v>
      </c>
      <c r="E33" s="229">
        <v>732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31">
        <v>8.4999999999999995E-4</v>
      </c>
      <c r="O33" s="231">
        <f>ROUND(E33*N33,2)</f>
        <v>0.62</v>
      </c>
      <c r="P33" s="231">
        <v>0</v>
      </c>
      <c r="Q33" s="231">
        <f>ROUND(E33*P33,2)</f>
        <v>0</v>
      </c>
      <c r="R33" s="231" t="s">
        <v>164</v>
      </c>
      <c r="S33" s="231" t="s">
        <v>125</v>
      </c>
      <c r="T33" s="232" t="s">
        <v>125</v>
      </c>
      <c r="U33" s="217">
        <v>6.0000000000000001E-3</v>
      </c>
      <c r="V33" s="217">
        <f>ROUND(E33*U33,2)</f>
        <v>4.3899999999999997</v>
      </c>
      <c r="W33" s="217"/>
      <c r="X33" s="217" t="s">
        <v>143</v>
      </c>
      <c r="Y33" s="207"/>
      <c r="Z33" s="207"/>
      <c r="AA33" s="207"/>
      <c r="AB33" s="207"/>
      <c r="AC33" s="207"/>
      <c r="AD33" s="207"/>
      <c r="AE33" s="207"/>
      <c r="AF33" s="207"/>
      <c r="AG33" s="207" t="s">
        <v>144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14"/>
      <c r="B34" s="215"/>
      <c r="C34" s="253" t="s">
        <v>165</v>
      </c>
      <c r="D34" s="249"/>
      <c r="E34" s="249"/>
      <c r="F34" s="249"/>
      <c r="G34" s="249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17"/>
      <c r="Y34" s="207"/>
      <c r="Z34" s="207"/>
      <c r="AA34" s="207"/>
      <c r="AB34" s="207"/>
      <c r="AC34" s="207"/>
      <c r="AD34" s="207"/>
      <c r="AE34" s="207"/>
      <c r="AF34" s="207"/>
      <c r="AG34" s="207" t="s">
        <v>166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14"/>
      <c r="B35" s="215"/>
      <c r="C35" s="252" t="s">
        <v>167</v>
      </c>
      <c r="D35" s="247"/>
      <c r="E35" s="248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07"/>
      <c r="Z35" s="207"/>
      <c r="AA35" s="207"/>
      <c r="AB35" s="207"/>
      <c r="AC35" s="207"/>
      <c r="AD35" s="207"/>
      <c r="AE35" s="207"/>
      <c r="AF35" s="207"/>
      <c r="AG35" s="207" t="s">
        <v>146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14"/>
      <c r="B36" s="215"/>
      <c r="C36" s="252" t="s">
        <v>168</v>
      </c>
      <c r="D36" s="247"/>
      <c r="E36" s="248">
        <v>732</v>
      </c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17"/>
      <c r="Y36" s="207"/>
      <c r="Z36" s="207"/>
      <c r="AA36" s="207"/>
      <c r="AB36" s="207"/>
      <c r="AC36" s="207"/>
      <c r="AD36" s="207"/>
      <c r="AE36" s="207"/>
      <c r="AF36" s="207"/>
      <c r="AG36" s="207" t="s">
        <v>146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26">
        <v>7</v>
      </c>
      <c r="B37" s="227" t="s">
        <v>171</v>
      </c>
      <c r="C37" s="243" t="s">
        <v>172</v>
      </c>
      <c r="D37" s="228" t="s">
        <v>163</v>
      </c>
      <c r="E37" s="229">
        <v>732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 t="s">
        <v>164</v>
      </c>
      <c r="S37" s="231" t="s">
        <v>125</v>
      </c>
      <c r="T37" s="232" t="s">
        <v>125</v>
      </c>
      <c r="U37" s="217">
        <v>0.112</v>
      </c>
      <c r="V37" s="217">
        <f>ROUND(E37*U37,2)</f>
        <v>81.98</v>
      </c>
      <c r="W37" s="217"/>
      <c r="X37" s="217" t="s">
        <v>143</v>
      </c>
      <c r="Y37" s="207"/>
      <c r="Z37" s="207"/>
      <c r="AA37" s="207"/>
      <c r="AB37" s="207"/>
      <c r="AC37" s="207"/>
      <c r="AD37" s="207"/>
      <c r="AE37" s="207"/>
      <c r="AF37" s="207"/>
      <c r="AG37" s="207" t="s">
        <v>144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14"/>
      <c r="B38" s="215"/>
      <c r="C38" s="252" t="s">
        <v>167</v>
      </c>
      <c r="D38" s="247"/>
      <c r="E38" s="248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07"/>
      <c r="Z38" s="207"/>
      <c r="AA38" s="207"/>
      <c r="AB38" s="207"/>
      <c r="AC38" s="207"/>
      <c r="AD38" s="207"/>
      <c r="AE38" s="207"/>
      <c r="AF38" s="207"/>
      <c r="AG38" s="207" t="s">
        <v>146</v>
      </c>
      <c r="AH38" s="207">
        <v>0</v>
      </c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14"/>
      <c r="B39" s="215"/>
      <c r="C39" s="252" t="s">
        <v>168</v>
      </c>
      <c r="D39" s="247"/>
      <c r="E39" s="248">
        <v>732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07"/>
      <c r="Z39" s="207"/>
      <c r="AA39" s="207"/>
      <c r="AB39" s="207"/>
      <c r="AC39" s="207"/>
      <c r="AD39" s="207"/>
      <c r="AE39" s="207"/>
      <c r="AF39" s="207"/>
      <c r="AG39" s="207" t="s">
        <v>146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x14ac:dyDescent="0.2">
      <c r="A40" s="220" t="s">
        <v>114</v>
      </c>
      <c r="B40" s="221" t="s">
        <v>68</v>
      </c>
      <c r="C40" s="241" t="s">
        <v>69</v>
      </c>
      <c r="D40" s="222"/>
      <c r="E40" s="223"/>
      <c r="F40" s="224"/>
      <c r="G40" s="224">
        <f>SUMIF(AG41:AG45,"&lt;&gt;NOR",G41:G45)</f>
        <v>0</v>
      </c>
      <c r="H40" s="224"/>
      <c r="I40" s="224">
        <f>SUM(I41:I45)</f>
        <v>0</v>
      </c>
      <c r="J40" s="224"/>
      <c r="K40" s="224">
        <f>SUM(K41:K45)</f>
        <v>0</v>
      </c>
      <c r="L40" s="224"/>
      <c r="M40" s="224">
        <f>SUM(M41:M45)</f>
        <v>0</v>
      </c>
      <c r="N40" s="224"/>
      <c r="O40" s="224">
        <f>SUM(O41:O45)</f>
        <v>0</v>
      </c>
      <c r="P40" s="224"/>
      <c r="Q40" s="224">
        <f>SUM(Q41:Q45)</f>
        <v>0</v>
      </c>
      <c r="R40" s="224"/>
      <c r="S40" s="224"/>
      <c r="T40" s="225"/>
      <c r="U40" s="219"/>
      <c r="V40" s="219">
        <f>SUM(V41:V45)</f>
        <v>46.59</v>
      </c>
      <c r="W40" s="219"/>
      <c r="X40" s="219"/>
      <c r="AG40" t="s">
        <v>115</v>
      </c>
    </row>
    <row r="41" spans="1:60" ht="33.75" outlineLevel="1" x14ac:dyDescent="0.2">
      <c r="A41" s="226">
        <v>8</v>
      </c>
      <c r="B41" s="227" t="s">
        <v>173</v>
      </c>
      <c r="C41" s="243" t="s">
        <v>174</v>
      </c>
      <c r="D41" s="228" t="s">
        <v>175</v>
      </c>
      <c r="E41" s="229">
        <v>24.622859999999999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 t="s">
        <v>176</v>
      </c>
      <c r="S41" s="231" t="s">
        <v>125</v>
      </c>
      <c r="T41" s="232" t="s">
        <v>125</v>
      </c>
      <c r="U41" s="217">
        <v>1.8919999999999999</v>
      </c>
      <c r="V41" s="217">
        <f>ROUND(E41*U41,2)</f>
        <v>46.59</v>
      </c>
      <c r="W41" s="217"/>
      <c r="X41" s="217" t="s">
        <v>177</v>
      </c>
      <c r="Y41" s="207"/>
      <c r="Z41" s="207"/>
      <c r="AA41" s="207"/>
      <c r="AB41" s="207"/>
      <c r="AC41" s="207"/>
      <c r="AD41" s="207"/>
      <c r="AE41" s="207"/>
      <c r="AF41" s="207"/>
      <c r="AG41" s="207" t="s">
        <v>178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14"/>
      <c r="B42" s="215"/>
      <c r="C42" s="253" t="s">
        <v>179</v>
      </c>
      <c r="D42" s="249"/>
      <c r="E42" s="249"/>
      <c r="F42" s="249"/>
      <c r="G42" s="249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07"/>
      <c r="Z42" s="207"/>
      <c r="AA42" s="207"/>
      <c r="AB42" s="207"/>
      <c r="AC42" s="207"/>
      <c r="AD42" s="207"/>
      <c r="AE42" s="207"/>
      <c r="AF42" s="207"/>
      <c r="AG42" s="207" t="s">
        <v>166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14"/>
      <c r="B43" s="215"/>
      <c r="C43" s="252" t="s">
        <v>180</v>
      </c>
      <c r="D43" s="247"/>
      <c r="E43" s="248"/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07"/>
      <c r="Z43" s="207"/>
      <c r="AA43" s="207"/>
      <c r="AB43" s="207"/>
      <c r="AC43" s="207"/>
      <c r="AD43" s="207"/>
      <c r="AE43" s="207"/>
      <c r="AF43" s="207"/>
      <c r="AG43" s="207" t="s">
        <v>146</v>
      </c>
      <c r="AH43" s="207">
        <v>0</v>
      </c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14"/>
      <c r="B44" s="215"/>
      <c r="C44" s="252" t="s">
        <v>181</v>
      </c>
      <c r="D44" s="247"/>
      <c r="E44" s="248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07"/>
      <c r="Z44" s="207"/>
      <c r="AA44" s="207"/>
      <c r="AB44" s="207"/>
      <c r="AC44" s="207"/>
      <c r="AD44" s="207"/>
      <c r="AE44" s="207"/>
      <c r="AF44" s="207"/>
      <c r="AG44" s="207" t="s">
        <v>146</v>
      </c>
      <c r="AH44" s="207">
        <v>0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14"/>
      <c r="B45" s="215"/>
      <c r="C45" s="252" t="s">
        <v>182</v>
      </c>
      <c r="D45" s="247"/>
      <c r="E45" s="248">
        <v>24.622859999999999</v>
      </c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07"/>
      <c r="Z45" s="207"/>
      <c r="AA45" s="207"/>
      <c r="AB45" s="207"/>
      <c r="AC45" s="207"/>
      <c r="AD45" s="207"/>
      <c r="AE45" s="207"/>
      <c r="AF45" s="207"/>
      <c r="AG45" s="207" t="s">
        <v>146</v>
      </c>
      <c r="AH45" s="207">
        <v>0</v>
      </c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x14ac:dyDescent="0.2">
      <c r="A46" s="220" t="s">
        <v>114</v>
      </c>
      <c r="B46" s="221" t="s">
        <v>70</v>
      </c>
      <c r="C46" s="241" t="s">
        <v>71</v>
      </c>
      <c r="D46" s="222"/>
      <c r="E46" s="223"/>
      <c r="F46" s="224"/>
      <c r="G46" s="224">
        <f>SUMIF(AG47:AG65,"&lt;&gt;NOR",G47:G65)</f>
        <v>0</v>
      </c>
      <c r="H46" s="224"/>
      <c r="I46" s="224">
        <f>SUM(I47:I65)</f>
        <v>0</v>
      </c>
      <c r="J46" s="224"/>
      <c r="K46" s="224">
        <f>SUM(K47:K65)</f>
        <v>0</v>
      </c>
      <c r="L46" s="224"/>
      <c r="M46" s="224">
        <f>SUM(M47:M65)</f>
        <v>0</v>
      </c>
      <c r="N46" s="224"/>
      <c r="O46" s="224">
        <f>SUM(O47:O65)</f>
        <v>0</v>
      </c>
      <c r="P46" s="224"/>
      <c r="Q46" s="224">
        <f>SUM(Q47:Q65)</f>
        <v>4.6500000000000004</v>
      </c>
      <c r="R46" s="224"/>
      <c r="S46" s="224"/>
      <c r="T46" s="225"/>
      <c r="U46" s="219"/>
      <c r="V46" s="219">
        <f>SUM(V47:V65)</f>
        <v>39.56</v>
      </c>
      <c r="W46" s="219"/>
      <c r="X46" s="219"/>
      <c r="AG46" t="s">
        <v>115</v>
      </c>
    </row>
    <row r="47" spans="1:60" ht="22.5" outlineLevel="1" x14ac:dyDescent="0.2">
      <c r="A47" s="226">
        <v>9</v>
      </c>
      <c r="B47" s="227" t="s">
        <v>183</v>
      </c>
      <c r="C47" s="243" t="s">
        <v>184</v>
      </c>
      <c r="D47" s="228" t="s">
        <v>163</v>
      </c>
      <c r="E47" s="229">
        <v>775.68060000000003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6.0000000000000001E-3</v>
      </c>
      <c r="Q47" s="231">
        <f>ROUND(E47*P47,2)</f>
        <v>4.6500000000000004</v>
      </c>
      <c r="R47" s="231" t="s">
        <v>185</v>
      </c>
      <c r="S47" s="231" t="s">
        <v>125</v>
      </c>
      <c r="T47" s="232" t="s">
        <v>125</v>
      </c>
      <c r="U47" s="217">
        <v>5.0999999999999997E-2</v>
      </c>
      <c r="V47" s="217">
        <f>ROUND(E47*U47,2)</f>
        <v>39.56</v>
      </c>
      <c r="W47" s="217"/>
      <c r="X47" s="217" t="s">
        <v>143</v>
      </c>
      <c r="Y47" s="207"/>
      <c r="Z47" s="207"/>
      <c r="AA47" s="207"/>
      <c r="AB47" s="207"/>
      <c r="AC47" s="207"/>
      <c r="AD47" s="207"/>
      <c r="AE47" s="207"/>
      <c r="AF47" s="207"/>
      <c r="AG47" s="207" t="s">
        <v>186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14"/>
      <c r="B48" s="215"/>
      <c r="C48" s="252" t="s">
        <v>187</v>
      </c>
      <c r="D48" s="247"/>
      <c r="E48" s="248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07"/>
      <c r="Z48" s="207"/>
      <c r="AA48" s="207"/>
      <c r="AB48" s="207"/>
      <c r="AC48" s="207"/>
      <c r="AD48" s="207"/>
      <c r="AE48" s="207"/>
      <c r="AF48" s="207"/>
      <c r="AG48" s="207" t="s">
        <v>146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14"/>
      <c r="B49" s="215"/>
      <c r="C49" s="252" t="s">
        <v>188</v>
      </c>
      <c r="D49" s="247"/>
      <c r="E49" s="248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07"/>
      <c r="Z49" s="207"/>
      <c r="AA49" s="207"/>
      <c r="AB49" s="207"/>
      <c r="AC49" s="207"/>
      <c r="AD49" s="207"/>
      <c r="AE49" s="207"/>
      <c r="AF49" s="207"/>
      <c r="AG49" s="207" t="s">
        <v>146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14"/>
      <c r="B50" s="215"/>
      <c r="C50" s="252" t="s">
        <v>189</v>
      </c>
      <c r="D50" s="247"/>
      <c r="E50" s="248">
        <v>102.94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07"/>
      <c r="Z50" s="207"/>
      <c r="AA50" s="207"/>
      <c r="AB50" s="207"/>
      <c r="AC50" s="207"/>
      <c r="AD50" s="207"/>
      <c r="AE50" s="207"/>
      <c r="AF50" s="207"/>
      <c r="AG50" s="207" t="s">
        <v>146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14"/>
      <c r="B51" s="215"/>
      <c r="C51" s="252" t="s">
        <v>190</v>
      </c>
      <c r="D51" s="247"/>
      <c r="E51" s="248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07"/>
      <c r="Z51" s="207"/>
      <c r="AA51" s="207"/>
      <c r="AB51" s="207"/>
      <c r="AC51" s="207"/>
      <c r="AD51" s="207"/>
      <c r="AE51" s="207"/>
      <c r="AF51" s="207"/>
      <c r="AG51" s="207" t="s">
        <v>146</v>
      </c>
      <c r="AH51" s="207">
        <v>0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14"/>
      <c r="B52" s="215"/>
      <c r="C52" s="252" t="s">
        <v>191</v>
      </c>
      <c r="D52" s="247"/>
      <c r="E52" s="248">
        <v>6.9</v>
      </c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07"/>
      <c r="Z52" s="207"/>
      <c r="AA52" s="207"/>
      <c r="AB52" s="207"/>
      <c r="AC52" s="207"/>
      <c r="AD52" s="207"/>
      <c r="AE52" s="207"/>
      <c r="AF52" s="207"/>
      <c r="AG52" s="207" t="s">
        <v>146</v>
      </c>
      <c r="AH52" s="207">
        <v>0</v>
      </c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14"/>
      <c r="B53" s="215"/>
      <c r="C53" s="252" t="s">
        <v>192</v>
      </c>
      <c r="D53" s="247"/>
      <c r="E53" s="248">
        <v>187.08</v>
      </c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07"/>
      <c r="Z53" s="207"/>
      <c r="AA53" s="207"/>
      <c r="AB53" s="207"/>
      <c r="AC53" s="207"/>
      <c r="AD53" s="207"/>
      <c r="AE53" s="207"/>
      <c r="AF53" s="207"/>
      <c r="AG53" s="207" t="s">
        <v>146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14"/>
      <c r="B54" s="215"/>
      <c r="C54" s="252" t="s">
        <v>193</v>
      </c>
      <c r="D54" s="247"/>
      <c r="E54" s="248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07"/>
      <c r="Z54" s="207"/>
      <c r="AA54" s="207"/>
      <c r="AB54" s="207"/>
      <c r="AC54" s="207"/>
      <c r="AD54" s="207"/>
      <c r="AE54" s="207"/>
      <c r="AF54" s="207"/>
      <c r="AG54" s="207" t="s">
        <v>146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14"/>
      <c r="B55" s="215"/>
      <c r="C55" s="252" t="s">
        <v>194</v>
      </c>
      <c r="D55" s="247"/>
      <c r="E55" s="248">
        <v>32.33</v>
      </c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07"/>
      <c r="Z55" s="207"/>
      <c r="AA55" s="207"/>
      <c r="AB55" s="207"/>
      <c r="AC55" s="207"/>
      <c r="AD55" s="207"/>
      <c r="AE55" s="207"/>
      <c r="AF55" s="207"/>
      <c r="AG55" s="207" t="s">
        <v>146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14"/>
      <c r="B56" s="215"/>
      <c r="C56" s="252" t="s">
        <v>195</v>
      </c>
      <c r="D56" s="247"/>
      <c r="E56" s="248">
        <v>162.57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07"/>
      <c r="Z56" s="207"/>
      <c r="AA56" s="207"/>
      <c r="AB56" s="207"/>
      <c r="AC56" s="207"/>
      <c r="AD56" s="207"/>
      <c r="AE56" s="207"/>
      <c r="AF56" s="207"/>
      <c r="AG56" s="207" t="s">
        <v>146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14"/>
      <c r="B57" s="215"/>
      <c r="C57" s="252" t="s">
        <v>196</v>
      </c>
      <c r="D57" s="247"/>
      <c r="E57" s="248">
        <v>55.88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17"/>
      <c r="Y57" s="207"/>
      <c r="Z57" s="207"/>
      <c r="AA57" s="207"/>
      <c r="AB57" s="207"/>
      <c r="AC57" s="207"/>
      <c r="AD57" s="207"/>
      <c r="AE57" s="207"/>
      <c r="AF57" s="207"/>
      <c r="AG57" s="207" t="s">
        <v>146</v>
      </c>
      <c r="AH57" s="207">
        <v>0</v>
      </c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14"/>
      <c r="B58" s="215"/>
      <c r="C58" s="252" t="s">
        <v>197</v>
      </c>
      <c r="D58" s="247"/>
      <c r="E58" s="248">
        <v>52.39</v>
      </c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17"/>
      <c r="Y58" s="207"/>
      <c r="Z58" s="207"/>
      <c r="AA58" s="207"/>
      <c r="AB58" s="207"/>
      <c r="AC58" s="207"/>
      <c r="AD58" s="207"/>
      <c r="AE58" s="207"/>
      <c r="AF58" s="207"/>
      <c r="AG58" s="207" t="s">
        <v>146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14"/>
      <c r="B59" s="215"/>
      <c r="C59" s="252" t="s">
        <v>198</v>
      </c>
      <c r="D59" s="247"/>
      <c r="E59" s="248">
        <v>81.05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17"/>
      <c r="Y59" s="207"/>
      <c r="Z59" s="207"/>
      <c r="AA59" s="207"/>
      <c r="AB59" s="207"/>
      <c r="AC59" s="207"/>
      <c r="AD59" s="207"/>
      <c r="AE59" s="207"/>
      <c r="AF59" s="207"/>
      <c r="AG59" s="207" t="s">
        <v>146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14"/>
      <c r="B60" s="215"/>
      <c r="C60" s="252" t="s">
        <v>199</v>
      </c>
      <c r="D60" s="247"/>
      <c r="E60" s="248">
        <v>11.29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17"/>
      <c r="Y60" s="207"/>
      <c r="Z60" s="207"/>
      <c r="AA60" s="207"/>
      <c r="AB60" s="207"/>
      <c r="AC60" s="207"/>
      <c r="AD60" s="207"/>
      <c r="AE60" s="207"/>
      <c r="AF60" s="207"/>
      <c r="AG60" s="207" t="s">
        <v>146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14"/>
      <c r="B61" s="215"/>
      <c r="C61" s="252" t="s">
        <v>199</v>
      </c>
      <c r="D61" s="247"/>
      <c r="E61" s="248">
        <v>11.29</v>
      </c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7"/>
      <c r="Y61" s="207"/>
      <c r="Z61" s="207"/>
      <c r="AA61" s="207"/>
      <c r="AB61" s="207"/>
      <c r="AC61" s="207"/>
      <c r="AD61" s="207"/>
      <c r="AE61" s="207"/>
      <c r="AF61" s="207"/>
      <c r="AG61" s="207" t="s">
        <v>146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14"/>
      <c r="B62" s="215"/>
      <c r="C62" s="252" t="s">
        <v>197</v>
      </c>
      <c r="D62" s="247"/>
      <c r="E62" s="248">
        <v>52.39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17"/>
      <c r="Y62" s="207"/>
      <c r="Z62" s="207"/>
      <c r="AA62" s="207"/>
      <c r="AB62" s="207"/>
      <c r="AC62" s="207"/>
      <c r="AD62" s="207"/>
      <c r="AE62" s="207"/>
      <c r="AF62" s="207"/>
      <c r="AG62" s="207" t="s">
        <v>146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14"/>
      <c r="B63" s="215"/>
      <c r="C63" s="252" t="s">
        <v>200</v>
      </c>
      <c r="D63" s="247"/>
      <c r="E63" s="248">
        <v>19.559999999999999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17"/>
      <c r="Y63" s="207"/>
      <c r="Z63" s="207"/>
      <c r="AA63" s="207"/>
      <c r="AB63" s="207"/>
      <c r="AC63" s="207"/>
      <c r="AD63" s="207"/>
      <c r="AE63" s="207"/>
      <c r="AF63" s="207"/>
      <c r="AG63" s="207" t="s">
        <v>146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14">
        <v>10</v>
      </c>
      <c r="B64" s="215" t="s">
        <v>201</v>
      </c>
      <c r="C64" s="254" t="s">
        <v>202</v>
      </c>
      <c r="D64" s="216" t="s">
        <v>0</v>
      </c>
      <c r="E64" s="250"/>
      <c r="F64" s="218"/>
      <c r="G64" s="217">
        <f>ROUND(E64*F64,2)</f>
        <v>0</v>
      </c>
      <c r="H64" s="218"/>
      <c r="I64" s="217">
        <f>ROUND(E64*H64,2)</f>
        <v>0</v>
      </c>
      <c r="J64" s="218"/>
      <c r="K64" s="217">
        <f>ROUND(E64*J64,2)</f>
        <v>0</v>
      </c>
      <c r="L64" s="217">
        <v>21</v>
      </c>
      <c r="M64" s="217">
        <f>G64*(1+L64/100)</f>
        <v>0</v>
      </c>
      <c r="N64" s="217">
        <v>0</v>
      </c>
      <c r="O64" s="217">
        <f>ROUND(E64*N64,2)</f>
        <v>0</v>
      </c>
      <c r="P64" s="217">
        <v>0</v>
      </c>
      <c r="Q64" s="217">
        <f>ROUND(E64*P64,2)</f>
        <v>0</v>
      </c>
      <c r="R64" s="217" t="s">
        <v>185</v>
      </c>
      <c r="S64" s="217" t="s">
        <v>125</v>
      </c>
      <c r="T64" s="217" t="s">
        <v>125</v>
      </c>
      <c r="U64" s="217">
        <v>0</v>
      </c>
      <c r="V64" s="217">
        <f>ROUND(E64*U64,2)</f>
        <v>0</v>
      </c>
      <c r="W64" s="217"/>
      <c r="X64" s="217" t="s">
        <v>177</v>
      </c>
      <c r="Y64" s="207"/>
      <c r="Z64" s="207"/>
      <c r="AA64" s="207"/>
      <c r="AB64" s="207"/>
      <c r="AC64" s="207"/>
      <c r="AD64" s="207"/>
      <c r="AE64" s="207"/>
      <c r="AF64" s="207"/>
      <c r="AG64" s="207" t="s">
        <v>178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14"/>
      <c r="B65" s="215"/>
      <c r="C65" s="255" t="s">
        <v>203</v>
      </c>
      <c r="D65" s="251"/>
      <c r="E65" s="251"/>
      <c r="F65" s="251"/>
      <c r="G65" s="251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17"/>
      <c r="Y65" s="207"/>
      <c r="Z65" s="207"/>
      <c r="AA65" s="207"/>
      <c r="AB65" s="207"/>
      <c r="AC65" s="207"/>
      <c r="AD65" s="207"/>
      <c r="AE65" s="207"/>
      <c r="AF65" s="207"/>
      <c r="AG65" s="207" t="s">
        <v>166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x14ac:dyDescent="0.2">
      <c r="A66" s="220" t="s">
        <v>114</v>
      </c>
      <c r="B66" s="221" t="s">
        <v>72</v>
      </c>
      <c r="C66" s="241" t="s">
        <v>73</v>
      </c>
      <c r="D66" s="222"/>
      <c r="E66" s="223"/>
      <c r="F66" s="224"/>
      <c r="G66" s="224">
        <f>SUMIF(AG67:AG90,"&lt;&gt;NOR",G67:G90)</f>
        <v>0</v>
      </c>
      <c r="H66" s="224"/>
      <c r="I66" s="224">
        <f>SUM(I67:I90)</f>
        <v>0</v>
      </c>
      <c r="J66" s="224"/>
      <c r="K66" s="224">
        <f>SUM(K67:K90)</f>
        <v>0</v>
      </c>
      <c r="L66" s="224"/>
      <c r="M66" s="224">
        <f>SUM(M67:M90)</f>
        <v>0</v>
      </c>
      <c r="N66" s="224"/>
      <c r="O66" s="224">
        <f>SUM(O67:O90)</f>
        <v>0.38</v>
      </c>
      <c r="P66" s="224"/>
      <c r="Q66" s="224">
        <f>SUM(Q67:Q90)</f>
        <v>0.36</v>
      </c>
      <c r="R66" s="224"/>
      <c r="S66" s="224"/>
      <c r="T66" s="225"/>
      <c r="U66" s="219"/>
      <c r="V66" s="219">
        <f>SUM(V67:V90)</f>
        <v>10.94</v>
      </c>
      <c r="W66" s="219"/>
      <c r="X66" s="219"/>
      <c r="AG66" t="s">
        <v>115</v>
      </c>
    </row>
    <row r="67" spans="1:60" ht="33.75" outlineLevel="1" x14ac:dyDescent="0.2">
      <c r="A67" s="226">
        <v>11</v>
      </c>
      <c r="B67" s="227" t="s">
        <v>204</v>
      </c>
      <c r="C67" s="243" t="s">
        <v>205</v>
      </c>
      <c r="D67" s="228" t="s">
        <v>142</v>
      </c>
      <c r="E67" s="229">
        <v>15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31">
        <v>1.4540000000000001E-2</v>
      </c>
      <c r="O67" s="231">
        <f>ROUND(E67*N67,2)</f>
        <v>0.22</v>
      </c>
      <c r="P67" s="231">
        <v>0</v>
      </c>
      <c r="Q67" s="231">
        <f>ROUND(E67*P67,2)</f>
        <v>0</v>
      </c>
      <c r="R67" s="231" t="s">
        <v>206</v>
      </c>
      <c r="S67" s="231" t="s">
        <v>125</v>
      </c>
      <c r="T67" s="232" t="s">
        <v>125</v>
      </c>
      <c r="U67" s="217">
        <v>0.36099999999999999</v>
      </c>
      <c r="V67" s="217">
        <f>ROUND(E67*U67,2)</f>
        <v>5.42</v>
      </c>
      <c r="W67" s="217"/>
      <c r="X67" s="217" t="s">
        <v>143</v>
      </c>
      <c r="Y67" s="207"/>
      <c r="Z67" s="207"/>
      <c r="AA67" s="207"/>
      <c r="AB67" s="207"/>
      <c r="AC67" s="207"/>
      <c r="AD67" s="207"/>
      <c r="AE67" s="207"/>
      <c r="AF67" s="207"/>
      <c r="AG67" s="207" t="s">
        <v>186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14"/>
      <c r="B68" s="215"/>
      <c r="C68" s="252" t="s">
        <v>207</v>
      </c>
      <c r="D68" s="247"/>
      <c r="E68" s="248"/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17"/>
      <c r="Y68" s="207"/>
      <c r="Z68" s="207"/>
      <c r="AA68" s="207"/>
      <c r="AB68" s="207"/>
      <c r="AC68" s="207"/>
      <c r="AD68" s="207"/>
      <c r="AE68" s="207"/>
      <c r="AF68" s="207"/>
      <c r="AG68" s="207" t="s">
        <v>146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14"/>
      <c r="B69" s="215"/>
      <c r="C69" s="252" t="s">
        <v>208</v>
      </c>
      <c r="D69" s="247"/>
      <c r="E69" s="248">
        <v>15</v>
      </c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17"/>
      <c r="Y69" s="207"/>
      <c r="Z69" s="207"/>
      <c r="AA69" s="207"/>
      <c r="AB69" s="207"/>
      <c r="AC69" s="207"/>
      <c r="AD69" s="207"/>
      <c r="AE69" s="207"/>
      <c r="AF69" s="207"/>
      <c r="AG69" s="207" t="s">
        <v>146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ht="22.5" outlineLevel="1" x14ac:dyDescent="0.2">
      <c r="A70" s="226">
        <v>12</v>
      </c>
      <c r="B70" s="227" t="s">
        <v>209</v>
      </c>
      <c r="C70" s="243" t="s">
        <v>210</v>
      </c>
      <c r="D70" s="228" t="s">
        <v>142</v>
      </c>
      <c r="E70" s="229">
        <v>15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21</v>
      </c>
      <c r="M70" s="231">
        <f>G70*(1+L70/100)</f>
        <v>0</v>
      </c>
      <c r="N70" s="231">
        <v>0</v>
      </c>
      <c r="O70" s="231">
        <f>ROUND(E70*N70,2)</f>
        <v>0</v>
      </c>
      <c r="P70" s="231">
        <v>1.4E-2</v>
      </c>
      <c r="Q70" s="231">
        <f>ROUND(E70*P70,2)</f>
        <v>0.21</v>
      </c>
      <c r="R70" s="231" t="s">
        <v>206</v>
      </c>
      <c r="S70" s="231" t="s">
        <v>125</v>
      </c>
      <c r="T70" s="232" t="s">
        <v>125</v>
      </c>
      <c r="U70" s="217">
        <v>0.128</v>
      </c>
      <c r="V70" s="217">
        <f>ROUND(E70*U70,2)</f>
        <v>1.92</v>
      </c>
      <c r="W70" s="217"/>
      <c r="X70" s="217" t="s">
        <v>143</v>
      </c>
      <c r="Y70" s="207"/>
      <c r="Z70" s="207"/>
      <c r="AA70" s="207"/>
      <c r="AB70" s="207"/>
      <c r="AC70" s="207"/>
      <c r="AD70" s="207"/>
      <c r="AE70" s="207"/>
      <c r="AF70" s="207"/>
      <c r="AG70" s="207" t="s">
        <v>186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14"/>
      <c r="B71" s="215"/>
      <c r="C71" s="252" t="s">
        <v>211</v>
      </c>
      <c r="D71" s="247"/>
      <c r="E71" s="248"/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17"/>
      <c r="Y71" s="207"/>
      <c r="Z71" s="207"/>
      <c r="AA71" s="207"/>
      <c r="AB71" s="207"/>
      <c r="AC71" s="207"/>
      <c r="AD71" s="207"/>
      <c r="AE71" s="207"/>
      <c r="AF71" s="207"/>
      <c r="AG71" s="207" t="s">
        <v>146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14"/>
      <c r="B72" s="215"/>
      <c r="C72" s="252" t="s">
        <v>212</v>
      </c>
      <c r="D72" s="247"/>
      <c r="E72" s="248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17"/>
      <c r="Y72" s="207"/>
      <c r="Z72" s="207"/>
      <c r="AA72" s="207"/>
      <c r="AB72" s="207"/>
      <c r="AC72" s="207"/>
      <c r="AD72" s="207"/>
      <c r="AE72" s="207"/>
      <c r="AF72" s="207"/>
      <c r="AG72" s="207" t="s">
        <v>146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14"/>
      <c r="B73" s="215"/>
      <c r="C73" s="252" t="s">
        <v>208</v>
      </c>
      <c r="D73" s="247"/>
      <c r="E73" s="248">
        <v>15</v>
      </c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17"/>
      <c r="Y73" s="207"/>
      <c r="Z73" s="207"/>
      <c r="AA73" s="207"/>
      <c r="AB73" s="207"/>
      <c r="AC73" s="207"/>
      <c r="AD73" s="207"/>
      <c r="AE73" s="207"/>
      <c r="AF73" s="207"/>
      <c r="AG73" s="207" t="s">
        <v>146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ht="45" outlineLevel="1" x14ac:dyDescent="0.2">
      <c r="A74" s="226">
        <v>13</v>
      </c>
      <c r="B74" s="227" t="s">
        <v>213</v>
      </c>
      <c r="C74" s="243" t="s">
        <v>214</v>
      </c>
      <c r="D74" s="228" t="s">
        <v>163</v>
      </c>
      <c r="E74" s="229">
        <v>10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21</v>
      </c>
      <c r="M74" s="231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1" t="s">
        <v>206</v>
      </c>
      <c r="S74" s="231" t="s">
        <v>125</v>
      </c>
      <c r="T74" s="232" t="s">
        <v>125</v>
      </c>
      <c r="U74" s="217">
        <v>0.27</v>
      </c>
      <c r="V74" s="217">
        <f>ROUND(E74*U74,2)</f>
        <v>2.7</v>
      </c>
      <c r="W74" s="217"/>
      <c r="X74" s="217" t="s">
        <v>143</v>
      </c>
      <c r="Y74" s="207"/>
      <c r="Z74" s="207"/>
      <c r="AA74" s="207"/>
      <c r="AB74" s="207"/>
      <c r="AC74" s="207"/>
      <c r="AD74" s="207"/>
      <c r="AE74" s="207"/>
      <c r="AF74" s="207"/>
      <c r="AG74" s="207" t="s">
        <v>186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14"/>
      <c r="B75" s="215"/>
      <c r="C75" s="252" t="s">
        <v>215</v>
      </c>
      <c r="D75" s="247"/>
      <c r="E75" s="248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07"/>
      <c r="Z75" s="207"/>
      <c r="AA75" s="207"/>
      <c r="AB75" s="207"/>
      <c r="AC75" s="207"/>
      <c r="AD75" s="207"/>
      <c r="AE75" s="207"/>
      <c r="AF75" s="207"/>
      <c r="AG75" s="207" t="s">
        <v>146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14"/>
      <c r="B76" s="215"/>
      <c r="C76" s="252" t="s">
        <v>216</v>
      </c>
      <c r="D76" s="247"/>
      <c r="E76" s="248">
        <v>10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17"/>
      <c r="Y76" s="207"/>
      <c r="Z76" s="207"/>
      <c r="AA76" s="207"/>
      <c r="AB76" s="207"/>
      <c r="AC76" s="207"/>
      <c r="AD76" s="207"/>
      <c r="AE76" s="207"/>
      <c r="AF76" s="207"/>
      <c r="AG76" s="207" t="s">
        <v>146</v>
      </c>
      <c r="AH76" s="207">
        <v>0</v>
      </c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ht="22.5" outlineLevel="1" x14ac:dyDescent="0.2">
      <c r="A77" s="226">
        <v>14</v>
      </c>
      <c r="B77" s="227" t="s">
        <v>217</v>
      </c>
      <c r="C77" s="243" t="s">
        <v>218</v>
      </c>
      <c r="D77" s="228" t="s">
        <v>163</v>
      </c>
      <c r="E77" s="229">
        <v>10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21</v>
      </c>
      <c r="M77" s="231">
        <f>G77*(1+L77/100)</f>
        <v>0</v>
      </c>
      <c r="N77" s="231">
        <v>0</v>
      </c>
      <c r="O77" s="231">
        <f>ROUND(E77*N77,2)</f>
        <v>0</v>
      </c>
      <c r="P77" s="231">
        <v>1.4999999999999999E-2</v>
      </c>
      <c r="Q77" s="231">
        <f>ROUND(E77*P77,2)</f>
        <v>0.15</v>
      </c>
      <c r="R77" s="231" t="s">
        <v>206</v>
      </c>
      <c r="S77" s="231" t="s">
        <v>125</v>
      </c>
      <c r="T77" s="232" t="s">
        <v>125</v>
      </c>
      <c r="U77" s="217">
        <v>0.09</v>
      </c>
      <c r="V77" s="217">
        <f>ROUND(E77*U77,2)</f>
        <v>0.9</v>
      </c>
      <c r="W77" s="217"/>
      <c r="X77" s="217" t="s">
        <v>143</v>
      </c>
      <c r="Y77" s="207"/>
      <c r="Z77" s="207"/>
      <c r="AA77" s="207"/>
      <c r="AB77" s="207"/>
      <c r="AC77" s="207"/>
      <c r="AD77" s="207"/>
      <c r="AE77" s="207"/>
      <c r="AF77" s="207"/>
      <c r="AG77" s="207" t="s">
        <v>186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14"/>
      <c r="B78" s="215"/>
      <c r="C78" s="252" t="s">
        <v>219</v>
      </c>
      <c r="D78" s="247"/>
      <c r="E78" s="248"/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17"/>
      <c r="Y78" s="207"/>
      <c r="Z78" s="207"/>
      <c r="AA78" s="207"/>
      <c r="AB78" s="207"/>
      <c r="AC78" s="207"/>
      <c r="AD78" s="207"/>
      <c r="AE78" s="207"/>
      <c r="AF78" s="207"/>
      <c r="AG78" s="207" t="s">
        <v>146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14"/>
      <c r="B79" s="215"/>
      <c r="C79" s="252" t="s">
        <v>220</v>
      </c>
      <c r="D79" s="247"/>
      <c r="E79" s="248"/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17"/>
      <c r="Y79" s="207"/>
      <c r="Z79" s="207"/>
      <c r="AA79" s="207"/>
      <c r="AB79" s="207"/>
      <c r="AC79" s="207"/>
      <c r="AD79" s="207"/>
      <c r="AE79" s="207"/>
      <c r="AF79" s="207"/>
      <c r="AG79" s="207" t="s">
        <v>146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14"/>
      <c r="B80" s="215"/>
      <c r="C80" s="252" t="s">
        <v>216</v>
      </c>
      <c r="D80" s="247"/>
      <c r="E80" s="248">
        <v>10</v>
      </c>
      <c r="F80" s="217"/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17"/>
      <c r="Y80" s="207"/>
      <c r="Z80" s="207"/>
      <c r="AA80" s="207"/>
      <c r="AB80" s="207"/>
      <c r="AC80" s="207"/>
      <c r="AD80" s="207"/>
      <c r="AE80" s="207"/>
      <c r="AF80" s="207"/>
      <c r="AG80" s="207" t="s">
        <v>146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26">
        <v>15</v>
      </c>
      <c r="B81" s="227" t="s">
        <v>221</v>
      </c>
      <c r="C81" s="243" t="s">
        <v>222</v>
      </c>
      <c r="D81" s="228" t="s">
        <v>223</v>
      </c>
      <c r="E81" s="229">
        <v>0.58599999999999997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21</v>
      </c>
      <c r="M81" s="231">
        <f>G81*(1+L81/100)</f>
        <v>0</v>
      </c>
      <c r="N81" s="231">
        <v>2.3570000000000001E-2</v>
      </c>
      <c r="O81" s="231">
        <f>ROUND(E81*N81,2)</f>
        <v>0.01</v>
      </c>
      <c r="P81" s="231">
        <v>0</v>
      </c>
      <c r="Q81" s="231">
        <f>ROUND(E81*P81,2)</f>
        <v>0</v>
      </c>
      <c r="R81" s="231" t="s">
        <v>206</v>
      </c>
      <c r="S81" s="231" t="s">
        <v>125</v>
      </c>
      <c r="T81" s="232" t="s">
        <v>125</v>
      </c>
      <c r="U81" s="217">
        <v>0</v>
      </c>
      <c r="V81" s="217">
        <f>ROUND(E81*U81,2)</f>
        <v>0</v>
      </c>
      <c r="W81" s="217"/>
      <c r="X81" s="217" t="s">
        <v>143</v>
      </c>
      <c r="Y81" s="207"/>
      <c r="Z81" s="207"/>
      <c r="AA81" s="207"/>
      <c r="AB81" s="207"/>
      <c r="AC81" s="207"/>
      <c r="AD81" s="207"/>
      <c r="AE81" s="207"/>
      <c r="AF81" s="207"/>
      <c r="AG81" s="207" t="s">
        <v>186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14"/>
      <c r="B82" s="215"/>
      <c r="C82" s="252" t="s">
        <v>207</v>
      </c>
      <c r="D82" s="247"/>
      <c r="E82" s="248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07"/>
      <c r="Z82" s="207"/>
      <c r="AA82" s="207"/>
      <c r="AB82" s="207"/>
      <c r="AC82" s="207"/>
      <c r="AD82" s="207"/>
      <c r="AE82" s="207"/>
      <c r="AF82" s="207"/>
      <c r="AG82" s="207" t="s">
        <v>146</v>
      </c>
      <c r="AH82" s="207">
        <v>0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14"/>
      <c r="B83" s="215"/>
      <c r="C83" s="252" t="s">
        <v>224</v>
      </c>
      <c r="D83" s="247"/>
      <c r="E83" s="248">
        <v>0.34</v>
      </c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07"/>
      <c r="Z83" s="207"/>
      <c r="AA83" s="207"/>
      <c r="AB83" s="207"/>
      <c r="AC83" s="207"/>
      <c r="AD83" s="207"/>
      <c r="AE83" s="207"/>
      <c r="AF83" s="207"/>
      <c r="AG83" s="207" t="s">
        <v>146</v>
      </c>
      <c r="AH83" s="207">
        <v>0</v>
      </c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14"/>
      <c r="B84" s="215"/>
      <c r="C84" s="252" t="s">
        <v>225</v>
      </c>
      <c r="D84" s="247"/>
      <c r="E84" s="248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07"/>
      <c r="Z84" s="207"/>
      <c r="AA84" s="207"/>
      <c r="AB84" s="207"/>
      <c r="AC84" s="207"/>
      <c r="AD84" s="207"/>
      <c r="AE84" s="207"/>
      <c r="AF84" s="207"/>
      <c r="AG84" s="207" t="s">
        <v>146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14"/>
      <c r="B85" s="215"/>
      <c r="C85" s="252" t="s">
        <v>226</v>
      </c>
      <c r="D85" s="247"/>
      <c r="E85" s="248">
        <v>0.25</v>
      </c>
      <c r="F85" s="217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07"/>
      <c r="Z85" s="207"/>
      <c r="AA85" s="207"/>
      <c r="AB85" s="207"/>
      <c r="AC85" s="207"/>
      <c r="AD85" s="207"/>
      <c r="AE85" s="207"/>
      <c r="AF85" s="207"/>
      <c r="AG85" s="207" t="s">
        <v>146</v>
      </c>
      <c r="AH85" s="207">
        <v>0</v>
      </c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26">
        <v>16</v>
      </c>
      <c r="B86" s="227" t="s">
        <v>227</v>
      </c>
      <c r="C86" s="243" t="s">
        <v>228</v>
      </c>
      <c r="D86" s="228" t="s">
        <v>223</v>
      </c>
      <c r="E86" s="229">
        <v>0.27500000000000002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21</v>
      </c>
      <c r="M86" s="231">
        <f>G86*(1+L86/100)</f>
        <v>0</v>
      </c>
      <c r="N86" s="231">
        <v>0.55000000000000004</v>
      </c>
      <c r="O86" s="231">
        <f>ROUND(E86*N86,2)</f>
        <v>0.15</v>
      </c>
      <c r="P86" s="231">
        <v>0</v>
      </c>
      <c r="Q86" s="231">
        <f>ROUND(E86*P86,2)</f>
        <v>0</v>
      </c>
      <c r="R86" s="231" t="s">
        <v>229</v>
      </c>
      <c r="S86" s="231" t="s">
        <v>125</v>
      </c>
      <c r="T86" s="232" t="s">
        <v>125</v>
      </c>
      <c r="U86" s="217">
        <v>0</v>
      </c>
      <c r="V86" s="217">
        <f>ROUND(E86*U86,2)</f>
        <v>0</v>
      </c>
      <c r="W86" s="217"/>
      <c r="X86" s="217" t="s">
        <v>230</v>
      </c>
      <c r="Y86" s="207"/>
      <c r="Z86" s="207"/>
      <c r="AA86" s="207"/>
      <c r="AB86" s="207"/>
      <c r="AC86" s="207"/>
      <c r="AD86" s="207"/>
      <c r="AE86" s="207"/>
      <c r="AF86" s="207"/>
      <c r="AG86" s="207" t="s">
        <v>231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14"/>
      <c r="B87" s="215"/>
      <c r="C87" s="252" t="s">
        <v>215</v>
      </c>
      <c r="D87" s="247"/>
      <c r="E87" s="248"/>
      <c r="F87" s="217"/>
      <c r="G87" s="21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17"/>
      <c r="Y87" s="207"/>
      <c r="Z87" s="207"/>
      <c r="AA87" s="207"/>
      <c r="AB87" s="207"/>
      <c r="AC87" s="207"/>
      <c r="AD87" s="207"/>
      <c r="AE87" s="207"/>
      <c r="AF87" s="207"/>
      <c r="AG87" s="207" t="s">
        <v>146</v>
      </c>
      <c r="AH87" s="207">
        <v>0</v>
      </c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14"/>
      <c r="B88" s="215"/>
      <c r="C88" s="252" t="s">
        <v>232</v>
      </c>
      <c r="D88" s="247"/>
      <c r="E88" s="248">
        <v>0.28000000000000003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  <c r="Y88" s="207"/>
      <c r="Z88" s="207"/>
      <c r="AA88" s="207"/>
      <c r="AB88" s="207"/>
      <c r="AC88" s="207"/>
      <c r="AD88" s="207"/>
      <c r="AE88" s="207"/>
      <c r="AF88" s="207"/>
      <c r="AG88" s="207" t="s">
        <v>146</v>
      </c>
      <c r="AH88" s="207">
        <v>0</v>
      </c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14">
        <v>17</v>
      </c>
      <c r="B89" s="215" t="s">
        <v>233</v>
      </c>
      <c r="C89" s="254" t="s">
        <v>234</v>
      </c>
      <c r="D89" s="216" t="s">
        <v>0</v>
      </c>
      <c r="E89" s="250"/>
      <c r="F89" s="218"/>
      <c r="G89" s="217">
        <f>ROUND(E89*F89,2)</f>
        <v>0</v>
      </c>
      <c r="H89" s="218"/>
      <c r="I89" s="217">
        <f>ROUND(E89*H89,2)</f>
        <v>0</v>
      </c>
      <c r="J89" s="218"/>
      <c r="K89" s="217">
        <f>ROUND(E89*J89,2)</f>
        <v>0</v>
      </c>
      <c r="L89" s="217">
        <v>21</v>
      </c>
      <c r="M89" s="217">
        <f>G89*(1+L89/100)</f>
        <v>0</v>
      </c>
      <c r="N89" s="217">
        <v>0</v>
      </c>
      <c r="O89" s="217">
        <f>ROUND(E89*N89,2)</f>
        <v>0</v>
      </c>
      <c r="P89" s="217">
        <v>0</v>
      </c>
      <c r="Q89" s="217">
        <f>ROUND(E89*P89,2)</f>
        <v>0</v>
      </c>
      <c r="R89" s="217" t="s">
        <v>206</v>
      </c>
      <c r="S89" s="217" t="s">
        <v>125</v>
      </c>
      <c r="T89" s="217" t="s">
        <v>125</v>
      </c>
      <c r="U89" s="217">
        <v>0</v>
      </c>
      <c r="V89" s="217">
        <f>ROUND(E89*U89,2)</f>
        <v>0</v>
      </c>
      <c r="W89" s="217"/>
      <c r="X89" s="217" t="s">
        <v>177</v>
      </c>
      <c r="Y89" s="207"/>
      <c r="Z89" s="207"/>
      <c r="AA89" s="207"/>
      <c r="AB89" s="207"/>
      <c r="AC89" s="207"/>
      <c r="AD89" s="207"/>
      <c r="AE89" s="207"/>
      <c r="AF89" s="207"/>
      <c r="AG89" s="207" t="s">
        <v>178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14"/>
      <c r="B90" s="215"/>
      <c r="C90" s="255" t="s">
        <v>203</v>
      </c>
      <c r="D90" s="251"/>
      <c r="E90" s="251"/>
      <c r="F90" s="251"/>
      <c r="G90" s="251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17"/>
      <c r="Y90" s="207"/>
      <c r="Z90" s="207"/>
      <c r="AA90" s="207"/>
      <c r="AB90" s="207"/>
      <c r="AC90" s="207"/>
      <c r="AD90" s="207"/>
      <c r="AE90" s="207"/>
      <c r="AF90" s="207"/>
      <c r="AG90" s="207" t="s">
        <v>166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x14ac:dyDescent="0.2">
      <c r="A91" s="220" t="s">
        <v>114</v>
      </c>
      <c r="B91" s="221" t="s">
        <v>74</v>
      </c>
      <c r="C91" s="241" t="s">
        <v>75</v>
      </c>
      <c r="D91" s="222"/>
      <c r="E91" s="223"/>
      <c r="F91" s="224"/>
      <c r="G91" s="224">
        <f>SUMIF(AG92:AG162,"&lt;&gt;NOR",G92:G162)</f>
        <v>0</v>
      </c>
      <c r="H91" s="224"/>
      <c r="I91" s="224">
        <f>SUM(I92:I162)</f>
        <v>0</v>
      </c>
      <c r="J91" s="224"/>
      <c r="K91" s="224">
        <f>SUM(K92:K162)</f>
        <v>0</v>
      </c>
      <c r="L91" s="224"/>
      <c r="M91" s="224">
        <f>SUM(M92:M162)</f>
        <v>0</v>
      </c>
      <c r="N91" s="224"/>
      <c r="O91" s="224">
        <f>SUM(O92:O162)</f>
        <v>0.56000000000000005</v>
      </c>
      <c r="P91" s="224"/>
      <c r="Q91" s="224">
        <f>SUM(Q92:Q162)</f>
        <v>3.3099999999999992</v>
      </c>
      <c r="R91" s="224"/>
      <c r="S91" s="224"/>
      <c r="T91" s="225"/>
      <c r="U91" s="219"/>
      <c r="V91" s="219">
        <f>SUM(V92:V162)</f>
        <v>177.32999999999998</v>
      </c>
      <c r="W91" s="219"/>
      <c r="X91" s="219"/>
      <c r="AG91" t="s">
        <v>115</v>
      </c>
    </row>
    <row r="92" spans="1:60" ht="22.5" outlineLevel="1" x14ac:dyDescent="0.2">
      <c r="A92" s="226">
        <v>18</v>
      </c>
      <c r="B92" s="227" t="s">
        <v>235</v>
      </c>
      <c r="C92" s="243" t="s">
        <v>236</v>
      </c>
      <c r="D92" s="228" t="s">
        <v>142</v>
      </c>
      <c r="E92" s="229">
        <v>43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21</v>
      </c>
      <c r="M92" s="231">
        <f>G92*(1+L92/100)</f>
        <v>0</v>
      </c>
      <c r="N92" s="231">
        <v>3.1199999999999999E-3</v>
      </c>
      <c r="O92" s="231">
        <f>ROUND(E92*N92,2)</f>
        <v>0.13</v>
      </c>
      <c r="P92" s="231">
        <v>0</v>
      </c>
      <c r="Q92" s="231">
        <f>ROUND(E92*P92,2)</f>
        <v>0</v>
      </c>
      <c r="R92" s="231" t="s">
        <v>237</v>
      </c>
      <c r="S92" s="231" t="s">
        <v>125</v>
      </c>
      <c r="T92" s="232" t="s">
        <v>125</v>
      </c>
      <c r="U92" s="217">
        <v>0.29399999999999998</v>
      </c>
      <c r="V92" s="217">
        <f>ROUND(E92*U92,2)</f>
        <v>12.64</v>
      </c>
      <c r="W92" s="217"/>
      <c r="X92" s="217" t="s">
        <v>143</v>
      </c>
      <c r="Y92" s="207"/>
      <c r="Z92" s="207"/>
      <c r="AA92" s="207"/>
      <c r="AB92" s="207"/>
      <c r="AC92" s="207"/>
      <c r="AD92" s="207"/>
      <c r="AE92" s="207"/>
      <c r="AF92" s="207"/>
      <c r="AG92" s="207" t="s">
        <v>186</v>
      </c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14"/>
      <c r="B93" s="215"/>
      <c r="C93" s="252" t="s">
        <v>238</v>
      </c>
      <c r="D93" s="247"/>
      <c r="E93" s="248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17"/>
      <c r="Y93" s="207"/>
      <c r="Z93" s="207"/>
      <c r="AA93" s="207"/>
      <c r="AB93" s="207"/>
      <c r="AC93" s="207"/>
      <c r="AD93" s="207"/>
      <c r="AE93" s="207"/>
      <c r="AF93" s="207"/>
      <c r="AG93" s="207" t="s">
        <v>146</v>
      </c>
      <c r="AH93" s="207">
        <v>0</v>
      </c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14"/>
      <c r="B94" s="215"/>
      <c r="C94" s="252" t="s">
        <v>239</v>
      </c>
      <c r="D94" s="247"/>
      <c r="E94" s="248">
        <v>43</v>
      </c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17"/>
      <c r="Y94" s="207"/>
      <c r="Z94" s="207"/>
      <c r="AA94" s="207"/>
      <c r="AB94" s="207"/>
      <c r="AC94" s="207"/>
      <c r="AD94" s="207"/>
      <c r="AE94" s="207"/>
      <c r="AF94" s="207"/>
      <c r="AG94" s="207" t="s">
        <v>146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ht="33.75" outlineLevel="1" x14ac:dyDescent="0.2">
      <c r="A95" s="226">
        <v>19</v>
      </c>
      <c r="B95" s="227" t="s">
        <v>240</v>
      </c>
      <c r="C95" s="243" t="s">
        <v>241</v>
      </c>
      <c r="D95" s="228" t="s">
        <v>142</v>
      </c>
      <c r="E95" s="229">
        <v>107.99</v>
      </c>
      <c r="F95" s="230"/>
      <c r="G95" s="231">
        <f>ROUND(E95*F95,2)</f>
        <v>0</v>
      </c>
      <c r="H95" s="230"/>
      <c r="I95" s="231">
        <f>ROUND(E95*H95,2)</f>
        <v>0</v>
      </c>
      <c r="J95" s="230"/>
      <c r="K95" s="231">
        <f>ROUND(E95*J95,2)</f>
        <v>0</v>
      </c>
      <c r="L95" s="231">
        <v>21</v>
      </c>
      <c r="M95" s="231">
        <f>G95*(1+L95/100)</f>
        <v>0</v>
      </c>
      <c r="N95" s="231">
        <v>2.2499999999999998E-3</v>
      </c>
      <c r="O95" s="231">
        <f>ROUND(E95*N95,2)</f>
        <v>0.24</v>
      </c>
      <c r="P95" s="231">
        <v>0</v>
      </c>
      <c r="Q95" s="231">
        <f>ROUND(E95*P95,2)</f>
        <v>0</v>
      </c>
      <c r="R95" s="231" t="s">
        <v>237</v>
      </c>
      <c r="S95" s="231" t="s">
        <v>125</v>
      </c>
      <c r="T95" s="232" t="s">
        <v>125</v>
      </c>
      <c r="U95" s="217">
        <v>0.36399999999999999</v>
      </c>
      <c r="V95" s="217">
        <f>ROUND(E95*U95,2)</f>
        <v>39.31</v>
      </c>
      <c r="W95" s="217"/>
      <c r="X95" s="217" t="s">
        <v>143</v>
      </c>
      <c r="Y95" s="207"/>
      <c r="Z95" s="207"/>
      <c r="AA95" s="207"/>
      <c r="AB95" s="207"/>
      <c r="AC95" s="207"/>
      <c r="AD95" s="207"/>
      <c r="AE95" s="207"/>
      <c r="AF95" s="207"/>
      <c r="AG95" s="207" t="s">
        <v>186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">
      <c r="A96" s="214"/>
      <c r="B96" s="215"/>
      <c r="C96" s="253" t="s">
        <v>242</v>
      </c>
      <c r="D96" s="249"/>
      <c r="E96" s="249"/>
      <c r="F96" s="249"/>
      <c r="G96" s="249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07"/>
      <c r="Z96" s="207"/>
      <c r="AA96" s="207"/>
      <c r="AB96" s="207"/>
      <c r="AC96" s="207"/>
      <c r="AD96" s="207"/>
      <c r="AE96" s="207"/>
      <c r="AF96" s="207"/>
      <c r="AG96" s="207" t="s">
        <v>166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14"/>
      <c r="B97" s="215"/>
      <c r="C97" s="252" t="s">
        <v>238</v>
      </c>
      <c r="D97" s="247"/>
      <c r="E97" s="248"/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07"/>
      <c r="Z97" s="207"/>
      <c r="AA97" s="207"/>
      <c r="AB97" s="207"/>
      <c r="AC97" s="207"/>
      <c r="AD97" s="207"/>
      <c r="AE97" s="207"/>
      <c r="AF97" s="207"/>
      <c r="AG97" s="207" t="s">
        <v>146</v>
      </c>
      <c r="AH97" s="207">
        <v>0</v>
      </c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14"/>
      <c r="B98" s="215"/>
      <c r="C98" s="252" t="s">
        <v>243</v>
      </c>
      <c r="D98" s="247"/>
      <c r="E98" s="248">
        <v>58.72</v>
      </c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07"/>
      <c r="Z98" s="207"/>
      <c r="AA98" s="207"/>
      <c r="AB98" s="207"/>
      <c r="AC98" s="207"/>
      <c r="AD98" s="207"/>
      <c r="AE98" s="207"/>
      <c r="AF98" s="207"/>
      <c r="AG98" s="207" t="s">
        <v>146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">
      <c r="A99" s="214"/>
      <c r="B99" s="215"/>
      <c r="C99" s="252" t="s">
        <v>244</v>
      </c>
      <c r="D99" s="247"/>
      <c r="E99" s="248">
        <v>49.27</v>
      </c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17"/>
      <c r="Y99" s="207"/>
      <c r="Z99" s="207"/>
      <c r="AA99" s="207"/>
      <c r="AB99" s="207"/>
      <c r="AC99" s="207"/>
      <c r="AD99" s="207"/>
      <c r="AE99" s="207"/>
      <c r="AF99" s="207"/>
      <c r="AG99" s="207" t="s">
        <v>146</v>
      </c>
      <c r="AH99" s="207">
        <v>0</v>
      </c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ht="33.75" outlineLevel="1" x14ac:dyDescent="0.2">
      <c r="A100" s="233">
        <v>20</v>
      </c>
      <c r="B100" s="234" t="s">
        <v>245</v>
      </c>
      <c r="C100" s="242" t="s">
        <v>246</v>
      </c>
      <c r="D100" s="235" t="s">
        <v>153</v>
      </c>
      <c r="E100" s="236">
        <v>6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8">
        <v>4.0000000000000002E-4</v>
      </c>
      <c r="O100" s="238">
        <f>ROUND(E100*N100,2)</f>
        <v>0</v>
      </c>
      <c r="P100" s="238">
        <v>0</v>
      </c>
      <c r="Q100" s="238">
        <f>ROUND(E100*P100,2)</f>
        <v>0</v>
      </c>
      <c r="R100" s="238" t="s">
        <v>237</v>
      </c>
      <c r="S100" s="238" t="s">
        <v>125</v>
      </c>
      <c r="T100" s="239" t="s">
        <v>125</v>
      </c>
      <c r="U100" s="217">
        <v>0.45</v>
      </c>
      <c r="V100" s="217">
        <f>ROUND(E100*U100,2)</f>
        <v>2.7</v>
      </c>
      <c r="W100" s="217"/>
      <c r="X100" s="217" t="s">
        <v>143</v>
      </c>
      <c r="Y100" s="207"/>
      <c r="Z100" s="207"/>
      <c r="AA100" s="207"/>
      <c r="AB100" s="207"/>
      <c r="AC100" s="207"/>
      <c r="AD100" s="207"/>
      <c r="AE100" s="207"/>
      <c r="AF100" s="207"/>
      <c r="AG100" s="207" t="s">
        <v>186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ht="22.5" outlineLevel="1" x14ac:dyDescent="0.2">
      <c r="A101" s="233">
        <v>21</v>
      </c>
      <c r="B101" s="234" t="s">
        <v>247</v>
      </c>
      <c r="C101" s="242" t="s">
        <v>248</v>
      </c>
      <c r="D101" s="235" t="s">
        <v>142</v>
      </c>
      <c r="E101" s="236">
        <v>38.92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21</v>
      </c>
      <c r="M101" s="238">
        <f>G101*(1+L101/100)</f>
        <v>0</v>
      </c>
      <c r="N101" s="238">
        <v>2.16E-3</v>
      </c>
      <c r="O101" s="238">
        <f>ROUND(E101*N101,2)</f>
        <v>0.08</v>
      </c>
      <c r="P101" s="238">
        <v>0</v>
      </c>
      <c r="Q101" s="238">
        <f>ROUND(E101*P101,2)</f>
        <v>0</v>
      </c>
      <c r="R101" s="238" t="s">
        <v>237</v>
      </c>
      <c r="S101" s="238" t="s">
        <v>125</v>
      </c>
      <c r="T101" s="239" t="s">
        <v>125</v>
      </c>
      <c r="U101" s="217">
        <v>0.80500000000000005</v>
      </c>
      <c r="V101" s="217">
        <f>ROUND(E101*U101,2)</f>
        <v>31.33</v>
      </c>
      <c r="W101" s="217"/>
      <c r="X101" s="217" t="s">
        <v>143</v>
      </c>
      <c r="Y101" s="207"/>
      <c r="Z101" s="207"/>
      <c r="AA101" s="207"/>
      <c r="AB101" s="207"/>
      <c r="AC101" s="207"/>
      <c r="AD101" s="207"/>
      <c r="AE101" s="207"/>
      <c r="AF101" s="207"/>
      <c r="AG101" s="207" t="s">
        <v>186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33">
        <v>22</v>
      </c>
      <c r="B102" s="234" t="s">
        <v>249</v>
      </c>
      <c r="C102" s="242" t="s">
        <v>250</v>
      </c>
      <c r="D102" s="235" t="s">
        <v>142</v>
      </c>
      <c r="E102" s="236">
        <v>108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8">
        <v>0</v>
      </c>
      <c r="O102" s="238">
        <f>ROUND(E102*N102,2)</f>
        <v>0</v>
      </c>
      <c r="P102" s="238">
        <v>0</v>
      </c>
      <c r="Q102" s="238">
        <f>ROUND(E102*P102,2)</f>
        <v>0</v>
      </c>
      <c r="R102" s="238" t="s">
        <v>237</v>
      </c>
      <c r="S102" s="238" t="s">
        <v>125</v>
      </c>
      <c r="T102" s="239" t="s">
        <v>125</v>
      </c>
      <c r="U102" s="217">
        <v>5.7500000000000002E-2</v>
      </c>
      <c r="V102" s="217">
        <f>ROUND(E102*U102,2)</f>
        <v>6.21</v>
      </c>
      <c r="W102" s="217"/>
      <c r="X102" s="217" t="s">
        <v>143</v>
      </c>
      <c r="Y102" s="207"/>
      <c r="Z102" s="207"/>
      <c r="AA102" s="207"/>
      <c r="AB102" s="207"/>
      <c r="AC102" s="207"/>
      <c r="AD102" s="207"/>
      <c r="AE102" s="207"/>
      <c r="AF102" s="207"/>
      <c r="AG102" s="207" t="s">
        <v>186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">
      <c r="A103" s="233">
        <v>23</v>
      </c>
      <c r="B103" s="234" t="s">
        <v>251</v>
      </c>
      <c r="C103" s="242" t="s">
        <v>252</v>
      </c>
      <c r="D103" s="235" t="s">
        <v>142</v>
      </c>
      <c r="E103" s="236">
        <v>108</v>
      </c>
      <c r="F103" s="237"/>
      <c r="G103" s="238">
        <f>ROUND(E103*F103,2)</f>
        <v>0</v>
      </c>
      <c r="H103" s="237"/>
      <c r="I103" s="238">
        <f>ROUND(E103*H103,2)</f>
        <v>0</v>
      </c>
      <c r="J103" s="237"/>
      <c r="K103" s="238">
        <f>ROUND(E103*J103,2)</f>
        <v>0</v>
      </c>
      <c r="L103" s="238">
        <v>21</v>
      </c>
      <c r="M103" s="238">
        <f>G103*(1+L103/100)</f>
        <v>0</v>
      </c>
      <c r="N103" s="238">
        <v>0</v>
      </c>
      <c r="O103" s="238">
        <f>ROUND(E103*N103,2)</f>
        <v>0</v>
      </c>
      <c r="P103" s="238">
        <v>0</v>
      </c>
      <c r="Q103" s="238">
        <f>ROUND(E103*P103,2)</f>
        <v>0</v>
      </c>
      <c r="R103" s="238" t="s">
        <v>237</v>
      </c>
      <c r="S103" s="238" t="s">
        <v>125</v>
      </c>
      <c r="T103" s="239" t="s">
        <v>125</v>
      </c>
      <c r="U103" s="217">
        <v>7.7049999999999993E-2</v>
      </c>
      <c r="V103" s="217">
        <f>ROUND(E103*U103,2)</f>
        <v>8.32</v>
      </c>
      <c r="W103" s="217"/>
      <c r="X103" s="217" t="s">
        <v>143</v>
      </c>
      <c r="Y103" s="207"/>
      <c r="Z103" s="207"/>
      <c r="AA103" s="207"/>
      <c r="AB103" s="207"/>
      <c r="AC103" s="207"/>
      <c r="AD103" s="207"/>
      <c r="AE103" s="207"/>
      <c r="AF103" s="207"/>
      <c r="AG103" s="207" t="s">
        <v>186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ht="22.5" outlineLevel="1" x14ac:dyDescent="0.2">
      <c r="A104" s="233">
        <v>24</v>
      </c>
      <c r="B104" s="234" t="s">
        <v>253</v>
      </c>
      <c r="C104" s="242" t="s">
        <v>254</v>
      </c>
      <c r="D104" s="235" t="s">
        <v>142</v>
      </c>
      <c r="E104" s="236">
        <v>108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38">
        <v>1.0200000000000001E-3</v>
      </c>
      <c r="O104" s="238">
        <f>ROUND(E104*N104,2)</f>
        <v>0.11</v>
      </c>
      <c r="P104" s="238">
        <v>0</v>
      </c>
      <c r="Q104" s="238">
        <f>ROUND(E104*P104,2)</f>
        <v>0</v>
      </c>
      <c r="R104" s="238" t="s">
        <v>237</v>
      </c>
      <c r="S104" s="238" t="s">
        <v>125</v>
      </c>
      <c r="T104" s="239" t="s">
        <v>125</v>
      </c>
      <c r="U104" s="217">
        <v>0.12</v>
      </c>
      <c r="V104" s="217">
        <f>ROUND(E104*U104,2)</f>
        <v>12.96</v>
      </c>
      <c r="W104" s="217"/>
      <c r="X104" s="217" t="s">
        <v>143</v>
      </c>
      <c r="Y104" s="207"/>
      <c r="Z104" s="207"/>
      <c r="AA104" s="207"/>
      <c r="AB104" s="207"/>
      <c r="AC104" s="207"/>
      <c r="AD104" s="207"/>
      <c r="AE104" s="207"/>
      <c r="AF104" s="207"/>
      <c r="AG104" s="207" t="s">
        <v>186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ht="22.5" outlineLevel="1" x14ac:dyDescent="0.2">
      <c r="A105" s="226">
        <v>25</v>
      </c>
      <c r="B105" s="227" t="s">
        <v>255</v>
      </c>
      <c r="C105" s="243" t="s">
        <v>256</v>
      </c>
      <c r="D105" s="228" t="s">
        <v>163</v>
      </c>
      <c r="E105" s="229">
        <v>121</v>
      </c>
      <c r="F105" s="230"/>
      <c r="G105" s="231">
        <f>ROUND(E105*F105,2)</f>
        <v>0</v>
      </c>
      <c r="H105" s="230"/>
      <c r="I105" s="231">
        <f>ROUND(E105*H105,2)</f>
        <v>0</v>
      </c>
      <c r="J105" s="230"/>
      <c r="K105" s="231">
        <f>ROUND(E105*J105,2)</f>
        <v>0</v>
      </c>
      <c r="L105" s="231">
        <v>21</v>
      </c>
      <c r="M105" s="231">
        <f>G105*(1+L105/100)</f>
        <v>0</v>
      </c>
      <c r="N105" s="231">
        <v>0</v>
      </c>
      <c r="O105" s="231">
        <f>ROUND(E105*N105,2)</f>
        <v>0</v>
      </c>
      <c r="P105" s="231">
        <v>7.3200000000000001E-3</v>
      </c>
      <c r="Q105" s="231">
        <f>ROUND(E105*P105,2)</f>
        <v>0.89</v>
      </c>
      <c r="R105" s="231" t="s">
        <v>237</v>
      </c>
      <c r="S105" s="231" t="s">
        <v>125</v>
      </c>
      <c r="T105" s="232" t="s">
        <v>125</v>
      </c>
      <c r="U105" s="217">
        <v>0.10580000000000001</v>
      </c>
      <c r="V105" s="217">
        <f>ROUND(E105*U105,2)</f>
        <v>12.8</v>
      </c>
      <c r="W105" s="217"/>
      <c r="X105" s="217" t="s">
        <v>143</v>
      </c>
      <c r="Y105" s="207"/>
      <c r="Z105" s="207"/>
      <c r="AA105" s="207"/>
      <c r="AB105" s="207"/>
      <c r="AC105" s="207"/>
      <c r="AD105" s="207"/>
      <c r="AE105" s="207"/>
      <c r="AF105" s="207"/>
      <c r="AG105" s="207" t="s">
        <v>186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">
      <c r="A106" s="214"/>
      <c r="B106" s="215"/>
      <c r="C106" s="252" t="s">
        <v>188</v>
      </c>
      <c r="D106" s="247"/>
      <c r="E106" s="248"/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1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146</v>
      </c>
      <c r="AH106" s="207">
        <v>0</v>
      </c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14"/>
      <c r="B107" s="215"/>
      <c r="C107" s="252" t="s">
        <v>257</v>
      </c>
      <c r="D107" s="247"/>
      <c r="E107" s="248">
        <v>121</v>
      </c>
      <c r="F107" s="217"/>
      <c r="G107" s="217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1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146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26">
        <v>26</v>
      </c>
      <c r="B108" s="227" t="s">
        <v>258</v>
      </c>
      <c r="C108" s="243" t="s">
        <v>259</v>
      </c>
      <c r="D108" s="228" t="s">
        <v>163</v>
      </c>
      <c r="E108" s="229">
        <v>201</v>
      </c>
      <c r="F108" s="230"/>
      <c r="G108" s="231">
        <f>ROUND(E108*F108,2)</f>
        <v>0</v>
      </c>
      <c r="H108" s="230"/>
      <c r="I108" s="231">
        <f>ROUND(E108*H108,2)</f>
        <v>0</v>
      </c>
      <c r="J108" s="230"/>
      <c r="K108" s="231">
        <f>ROUND(E108*J108,2)</f>
        <v>0</v>
      </c>
      <c r="L108" s="231">
        <v>21</v>
      </c>
      <c r="M108" s="231">
        <f>G108*(1+L108/100)</f>
        <v>0</v>
      </c>
      <c r="N108" s="231">
        <v>0</v>
      </c>
      <c r="O108" s="231">
        <f>ROUND(E108*N108,2)</f>
        <v>0</v>
      </c>
      <c r="P108" s="231">
        <v>7.5100000000000002E-3</v>
      </c>
      <c r="Q108" s="231">
        <f>ROUND(E108*P108,2)</f>
        <v>1.51</v>
      </c>
      <c r="R108" s="231" t="s">
        <v>237</v>
      </c>
      <c r="S108" s="231" t="s">
        <v>125</v>
      </c>
      <c r="T108" s="232" t="s">
        <v>125</v>
      </c>
      <c r="U108" s="217">
        <v>0.1265</v>
      </c>
      <c r="V108" s="217">
        <f>ROUND(E108*U108,2)</f>
        <v>25.43</v>
      </c>
      <c r="W108" s="217"/>
      <c r="X108" s="217" t="s">
        <v>143</v>
      </c>
      <c r="Y108" s="207"/>
      <c r="Z108" s="207"/>
      <c r="AA108" s="207"/>
      <c r="AB108" s="207"/>
      <c r="AC108" s="207"/>
      <c r="AD108" s="207"/>
      <c r="AE108" s="207"/>
      <c r="AF108" s="207"/>
      <c r="AG108" s="207" t="s">
        <v>186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14"/>
      <c r="B109" s="215"/>
      <c r="C109" s="252" t="s">
        <v>190</v>
      </c>
      <c r="D109" s="247"/>
      <c r="E109" s="248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146</v>
      </c>
      <c r="AH109" s="207">
        <v>0</v>
      </c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14"/>
      <c r="B110" s="215"/>
      <c r="C110" s="252" t="s">
        <v>260</v>
      </c>
      <c r="D110" s="247"/>
      <c r="E110" s="248">
        <v>201</v>
      </c>
      <c r="F110" s="217"/>
      <c r="G110" s="217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  <c r="X110" s="21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146</v>
      </c>
      <c r="AH110" s="207">
        <v>0</v>
      </c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ht="22.5" outlineLevel="1" x14ac:dyDescent="0.2">
      <c r="A111" s="226">
        <v>27</v>
      </c>
      <c r="B111" s="227" t="s">
        <v>261</v>
      </c>
      <c r="C111" s="243" t="s">
        <v>262</v>
      </c>
      <c r="D111" s="228" t="s">
        <v>142</v>
      </c>
      <c r="E111" s="229">
        <v>13.37</v>
      </c>
      <c r="F111" s="230"/>
      <c r="G111" s="231">
        <f>ROUND(E111*F111,2)</f>
        <v>0</v>
      </c>
      <c r="H111" s="230"/>
      <c r="I111" s="231">
        <f>ROUND(E111*H111,2)</f>
        <v>0</v>
      </c>
      <c r="J111" s="230"/>
      <c r="K111" s="231">
        <f>ROUND(E111*J111,2)</f>
        <v>0</v>
      </c>
      <c r="L111" s="231">
        <v>21</v>
      </c>
      <c r="M111" s="231">
        <f>G111*(1+L111/100)</f>
        <v>0</v>
      </c>
      <c r="N111" s="231">
        <v>0</v>
      </c>
      <c r="O111" s="231">
        <f>ROUND(E111*N111,2)</f>
        <v>0</v>
      </c>
      <c r="P111" s="231">
        <v>2.0500000000000002E-3</v>
      </c>
      <c r="Q111" s="231">
        <f>ROUND(E111*P111,2)</f>
        <v>0.03</v>
      </c>
      <c r="R111" s="231" t="s">
        <v>237</v>
      </c>
      <c r="S111" s="231" t="s">
        <v>125</v>
      </c>
      <c r="T111" s="232" t="s">
        <v>125</v>
      </c>
      <c r="U111" s="217">
        <v>5.2900000000000003E-2</v>
      </c>
      <c r="V111" s="217">
        <f>ROUND(E111*U111,2)</f>
        <v>0.71</v>
      </c>
      <c r="W111" s="217"/>
      <c r="X111" s="217" t="s">
        <v>143</v>
      </c>
      <c r="Y111" s="207"/>
      <c r="Z111" s="207"/>
      <c r="AA111" s="207"/>
      <c r="AB111" s="207"/>
      <c r="AC111" s="207"/>
      <c r="AD111" s="207"/>
      <c r="AE111" s="207"/>
      <c r="AF111" s="207"/>
      <c r="AG111" s="207" t="s">
        <v>186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14"/>
      <c r="B112" s="215"/>
      <c r="C112" s="252" t="s">
        <v>263</v>
      </c>
      <c r="D112" s="247"/>
      <c r="E112" s="248">
        <v>13.37</v>
      </c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1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146</v>
      </c>
      <c r="AH112" s="207">
        <v>0</v>
      </c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ht="22.5" outlineLevel="1" x14ac:dyDescent="0.2">
      <c r="A113" s="233">
        <v>28</v>
      </c>
      <c r="B113" s="234" t="s">
        <v>264</v>
      </c>
      <c r="C113" s="242" t="s">
        <v>265</v>
      </c>
      <c r="D113" s="235" t="s">
        <v>163</v>
      </c>
      <c r="E113" s="236">
        <v>5</v>
      </c>
      <c r="F113" s="237"/>
      <c r="G113" s="238">
        <f>ROUND(E113*F113,2)</f>
        <v>0</v>
      </c>
      <c r="H113" s="237"/>
      <c r="I113" s="238">
        <f>ROUND(E113*H113,2)</f>
        <v>0</v>
      </c>
      <c r="J113" s="237"/>
      <c r="K113" s="238">
        <f>ROUND(E113*J113,2)</f>
        <v>0</v>
      </c>
      <c r="L113" s="238">
        <v>21</v>
      </c>
      <c r="M113" s="238">
        <f>G113*(1+L113/100)</f>
        <v>0</v>
      </c>
      <c r="N113" s="238">
        <v>0</v>
      </c>
      <c r="O113" s="238">
        <f>ROUND(E113*N113,2)</f>
        <v>0</v>
      </c>
      <c r="P113" s="238">
        <v>7.2100000000000003E-3</v>
      </c>
      <c r="Q113" s="238">
        <f>ROUND(E113*P113,2)</f>
        <v>0.04</v>
      </c>
      <c r="R113" s="238" t="s">
        <v>237</v>
      </c>
      <c r="S113" s="238" t="s">
        <v>125</v>
      </c>
      <c r="T113" s="239" t="s">
        <v>125</v>
      </c>
      <c r="U113" s="217">
        <v>0.14605000000000001</v>
      </c>
      <c r="V113" s="217">
        <f>ROUND(E113*U113,2)</f>
        <v>0.73</v>
      </c>
      <c r="W113" s="217"/>
      <c r="X113" s="217" t="s">
        <v>143</v>
      </c>
      <c r="Y113" s="207"/>
      <c r="Z113" s="207"/>
      <c r="AA113" s="207"/>
      <c r="AB113" s="207"/>
      <c r="AC113" s="207"/>
      <c r="AD113" s="207"/>
      <c r="AE113" s="207"/>
      <c r="AF113" s="207"/>
      <c r="AG113" s="207" t="s">
        <v>186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">
      <c r="A114" s="226">
        <v>29</v>
      </c>
      <c r="B114" s="227" t="s">
        <v>266</v>
      </c>
      <c r="C114" s="243" t="s">
        <v>267</v>
      </c>
      <c r="D114" s="228" t="s">
        <v>142</v>
      </c>
      <c r="E114" s="229">
        <v>107.99</v>
      </c>
      <c r="F114" s="230"/>
      <c r="G114" s="231">
        <f>ROUND(E114*F114,2)</f>
        <v>0</v>
      </c>
      <c r="H114" s="230"/>
      <c r="I114" s="231">
        <f>ROUND(E114*H114,2)</f>
        <v>0</v>
      </c>
      <c r="J114" s="230"/>
      <c r="K114" s="231">
        <f>ROUND(E114*J114,2)</f>
        <v>0</v>
      </c>
      <c r="L114" s="231">
        <v>21</v>
      </c>
      <c r="M114" s="231">
        <f>G114*(1+L114/100)</f>
        <v>0</v>
      </c>
      <c r="N114" s="231">
        <v>0</v>
      </c>
      <c r="O114" s="231">
        <f>ROUND(E114*N114,2)</f>
        <v>0</v>
      </c>
      <c r="P114" s="231">
        <v>3.3600000000000001E-3</v>
      </c>
      <c r="Q114" s="231">
        <f>ROUND(E114*P114,2)</f>
        <v>0.36</v>
      </c>
      <c r="R114" s="231" t="s">
        <v>237</v>
      </c>
      <c r="S114" s="231" t="s">
        <v>125</v>
      </c>
      <c r="T114" s="232" t="s">
        <v>125</v>
      </c>
      <c r="U114" s="217">
        <v>7.9350000000000004E-2</v>
      </c>
      <c r="V114" s="217">
        <f>ROUND(E114*U114,2)</f>
        <v>8.57</v>
      </c>
      <c r="W114" s="217"/>
      <c r="X114" s="217" t="s">
        <v>143</v>
      </c>
      <c r="Y114" s="207"/>
      <c r="Z114" s="207"/>
      <c r="AA114" s="207"/>
      <c r="AB114" s="207"/>
      <c r="AC114" s="207"/>
      <c r="AD114" s="207"/>
      <c r="AE114" s="207"/>
      <c r="AF114" s="207"/>
      <c r="AG114" s="207" t="s">
        <v>186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">
      <c r="A115" s="214"/>
      <c r="B115" s="215"/>
      <c r="C115" s="252" t="s">
        <v>243</v>
      </c>
      <c r="D115" s="247"/>
      <c r="E115" s="248">
        <v>58.72</v>
      </c>
      <c r="F115" s="217"/>
      <c r="G115" s="217"/>
      <c r="H115" s="217"/>
      <c r="I115" s="217"/>
      <c r="J115" s="217"/>
      <c r="K115" s="217"/>
      <c r="L115" s="217"/>
      <c r="M115" s="217"/>
      <c r="N115" s="217"/>
      <c r="O115" s="217"/>
      <c r="P115" s="217"/>
      <c r="Q115" s="217"/>
      <c r="R115" s="217"/>
      <c r="S115" s="217"/>
      <c r="T115" s="217"/>
      <c r="U115" s="217"/>
      <c r="V115" s="217"/>
      <c r="W115" s="217"/>
      <c r="X115" s="21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146</v>
      </c>
      <c r="AH115" s="207">
        <v>0</v>
      </c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14"/>
      <c r="B116" s="215"/>
      <c r="C116" s="252" t="s">
        <v>244</v>
      </c>
      <c r="D116" s="247"/>
      <c r="E116" s="248">
        <v>49.27</v>
      </c>
      <c r="F116" s="217"/>
      <c r="G116" s="217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1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146</v>
      </c>
      <c r="AH116" s="207">
        <v>0</v>
      </c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">
      <c r="A117" s="233">
        <v>30</v>
      </c>
      <c r="B117" s="234" t="s">
        <v>268</v>
      </c>
      <c r="C117" s="242" t="s">
        <v>269</v>
      </c>
      <c r="D117" s="235" t="s">
        <v>153</v>
      </c>
      <c r="E117" s="236">
        <v>6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8">
        <v>0</v>
      </c>
      <c r="O117" s="238">
        <f>ROUND(E117*N117,2)</f>
        <v>0</v>
      </c>
      <c r="P117" s="238">
        <v>1.15E-3</v>
      </c>
      <c r="Q117" s="238">
        <f>ROUND(E117*P117,2)</f>
        <v>0.01</v>
      </c>
      <c r="R117" s="238" t="s">
        <v>237</v>
      </c>
      <c r="S117" s="238" t="s">
        <v>125</v>
      </c>
      <c r="T117" s="239" t="s">
        <v>125</v>
      </c>
      <c r="U117" s="217">
        <v>0.10580000000000001</v>
      </c>
      <c r="V117" s="217">
        <f>ROUND(E117*U117,2)</f>
        <v>0.63</v>
      </c>
      <c r="W117" s="217"/>
      <c r="X117" s="217" t="s">
        <v>143</v>
      </c>
      <c r="Y117" s="207"/>
      <c r="Z117" s="207"/>
      <c r="AA117" s="207"/>
      <c r="AB117" s="207"/>
      <c r="AC117" s="207"/>
      <c r="AD117" s="207"/>
      <c r="AE117" s="207"/>
      <c r="AF117" s="207"/>
      <c r="AG117" s="207" t="s">
        <v>186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33">
        <v>31</v>
      </c>
      <c r="B118" s="234" t="s">
        <v>270</v>
      </c>
      <c r="C118" s="242" t="s">
        <v>271</v>
      </c>
      <c r="D118" s="235" t="s">
        <v>142</v>
      </c>
      <c r="E118" s="236">
        <v>38.92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8">
        <v>0</v>
      </c>
      <c r="O118" s="238">
        <f>ROUND(E118*N118,2)</f>
        <v>0</v>
      </c>
      <c r="P118" s="238">
        <v>3.7699999999999999E-3</v>
      </c>
      <c r="Q118" s="238">
        <f>ROUND(E118*P118,2)</f>
        <v>0.15</v>
      </c>
      <c r="R118" s="238" t="s">
        <v>237</v>
      </c>
      <c r="S118" s="238" t="s">
        <v>125</v>
      </c>
      <c r="T118" s="239" t="s">
        <v>125</v>
      </c>
      <c r="U118" s="217">
        <v>6.5549999999999997E-2</v>
      </c>
      <c r="V118" s="217">
        <f>ROUND(E118*U118,2)</f>
        <v>2.5499999999999998</v>
      </c>
      <c r="W118" s="217"/>
      <c r="X118" s="217" t="s">
        <v>143</v>
      </c>
      <c r="Y118" s="207"/>
      <c r="Z118" s="207"/>
      <c r="AA118" s="207"/>
      <c r="AB118" s="207"/>
      <c r="AC118" s="207"/>
      <c r="AD118" s="207"/>
      <c r="AE118" s="207"/>
      <c r="AF118" s="207"/>
      <c r="AG118" s="207" t="s">
        <v>186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26">
        <v>32</v>
      </c>
      <c r="B119" s="227" t="s">
        <v>272</v>
      </c>
      <c r="C119" s="243" t="s">
        <v>273</v>
      </c>
      <c r="D119" s="228" t="s">
        <v>142</v>
      </c>
      <c r="E119" s="229">
        <v>108</v>
      </c>
      <c r="F119" s="230"/>
      <c r="G119" s="231">
        <f>ROUND(E119*F119,2)</f>
        <v>0</v>
      </c>
      <c r="H119" s="230"/>
      <c r="I119" s="231">
        <f>ROUND(E119*H119,2)</f>
        <v>0</v>
      </c>
      <c r="J119" s="230"/>
      <c r="K119" s="231">
        <f>ROUND(E119*J119,2)</f>
        <v>0</v>
      </c>
      <c r="L119" s="231">
        <v>21</v>
      </c>
      <c r="M119" s="231">
        <f>G119*(1+L119/100)</f>
        <v>0</v>
      </c>
      <c r="N119" s="231">
        <v>0</v>
      </c>
      <c r="O119" s="231">
        <f>ROUND(E119*N119,2)</f>
        <v>0</v>
      </c>
      <c r="P119" s="231">
        <v>1.75E-3</v>
      </c>
      <c r="Q119" s="231">
        <f>ROUND(E119*P119,2)</f>
        <v>0.19</v>
      </c>
      <c r="R119" s="231" t="s">
        <v>237</v>
      </c>
      <c r="S119" s="231" t="s">
        <v>125</v>
      </c>
      <c r="T119" s="232" t="s">
        <v>125</v>
      </c>
      <c r="U119" s="217">
        <v>8.0500000000000002E-2</v>
      </c>
      <c r="V119" s="217">
        <f>ROUND(E119*U119,2)</f>
        <v>8.69</v>
      </c>
      <c r="W119" s="217"/>
      <c r="X119" s="217" t="s">
        <v>143</v>
      </c>
      <c r="Y119" s="207"/>
      <c r="Z119" s="207"/>
      <c r="AA119" s="207"/>
      <c r="AB119" s="207"/>
      <c r="AC119" s="207"/>
      <c r="AD119" s="207"/>
      <c r="AE119" s="207"/>
      <c r="AF119" s="207"/>
      <c r="AG119" s="207" t="s">
        <v>186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14"/>
      <c r="B120" s="215"/>
      <c r="C120" s="252" t="s">
        <v>274</v>
      </c>
      <c r="D120" s="247"/>
      <c r="E120" s="248"/>
      <c r="F120" s="217"/>
      <c r="G120" s="217"/>
      <c r="H120" s="217"/>
      <c r="I120" s="217"/>
      <c r="J120" s="217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1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146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14"/>
      <c r="B121" s="215"/>
      <c r="C121" s="252" t="s">
        <v>275</v>
      </c>
      <c r="D121" s="247"/>
      <c r="E121" s="248">
        <v>108</v>
      </c>
      <c r="F121" s="217"/>
      <c r="G121" s="217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1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146</v>
      </c>
      <c r="AH121" s="207">
        <v>0</v>
      </c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26">
        <v>33</v>
      </c>
      <c r="B122" s="227" t="s">
        <v>276</v>
      </c>
      <c r="C122" s="243" t="s">
        <v>277</v>
      </c>
      <c r="D122" s="228" t="s">
        <v>142</v>
      </c>
      <c r="E122" s="229">
        <v>12.4</v>
      </c>
      <c r="F122" s="230"/>
      <c r="G122" s="231">
        <f>ROUND(E122*F122,2)</f>
        <v>0</v>
      </c>
      <c r="H122" s="230"/>
      <c r="I122" s="231">
        <f>ROUND(E122*H122,2)</f>
        <v>0</v>
      </c>
      <c r="J122" s="230"/>
      <c r="K122" s="231">
        <f>ROUND(E122*J122,2)</f>
        <v>0</v>
      </c>
      <c r="L122" s="231">
        <v>21</v>
      </c>
      <c r="M122" s="231">
        <f>G122*(1+L122/100)</f>
        <v>0</v>
      </c>
      <c r="N122" s="231">
        <v>0</v>
      </c>
      <c r="O122" s="231">
        <f>ROUND(E122*N122,2)</f>
        <v>0</v>
      </c>
      <c r="P122" s="231">
        <v>2.3E-3</v>
      </c>
      <c r="Q122" s="231">
        <f>ROUND(E122*P122,2)</f>
        <v>0.03</v>
      </c>
      <c r="R122" s="231" t="s">
        <v>237</v>
      </c>
      <c r="S122" s="231" t="s">
        <v>125</v>
      </c>
      <c r="T122" s="232" t="s">
        <v>125</v>
      </c>
      <c r="U122" s="217">
        <v>0.10349999999999999</v>
      </c>
      <c r="V122" s="217">
        <f>ROUND(E122*U122,2)</f>
        <v>1.28</v>
      </c>
      <c r="W122" s="217"/>
      <c r="X122" s="217" t="s">
        <v>143</v>
      </c>
      <c r="Y122" s="207"/>
      <c r="Z122" s="207"/>
      <c r="AA122" s="207"/>
      <c r="AB122" s="207"/>
      <c r="AC122" s="207"/>
      <c r="AD122" s="207"/>
      <c r="AE122" s="207"/>
      <c r="AF122" s="207"/>
      <c r="AG122" s="207" t="s">
        <v>186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14"/>
      <c r="B123" s="215"/>
      <c r="C123" s="252" t="s">
        <v>278</v>
      </c>
      <c r="D123" s="247"/>
      <c r="E123" s="248"/>
      <c r="F123" s="217"/>
      <c r="G123" s="217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1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146</v>
      </c>
      <c r="AH123" s="207">
        <v>0</v>
      </c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14"/>
      <c r="B124" s="215"/>
      <c r="C124" s="252" t="s">
        <v>279</v>
      </c>
      <c r="D124" s="247"/>
      <c r="E124" s="248"/>
      <c r="F124" s="217"/>
      <c r="G124" s="217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1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146</v>
      </c>
      <c r="AH124" s="207">
        <v>0</v>
      </c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14"/>
      <c r="B125" s="215"/>
      <c r="C125" s="252" t="s">
        <v>280</v>
      </c>
      <c r="D125" s="247"/>
      <c r="E125" s="248">
        <v>12.4</v>
      </c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1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146</v>
      </c>
      <c r="AH125" s="207">
        <v>0</v>
      </c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26">
        <v>34</v>
      </c>
      <c r="B126" s="227" t="s">
        <v>281</v>
      </c>
      <c r="C126" s="243" t="s">
        <v>282</v>
      </c>
      <c r="D126" s="228" t="s">
        <v>142</v>
      </c>
      <c r="E126" s="229">
        <v>43</v>
      </c>
      <c r="F126" s="230"/>
      <c r="G126" s="231">
        <f>ROUND(E126*F126,2)</f>
        <v>0</v>
      </c>
      <c r="H126" s="230"/>
      <c r="I126" s="231">
        <f>ROUND(E126*H126,2)</f>
        <v>0</v>
      </c>
      <c r="J126" s="230"/>
      <c r="K126" s="231">
        <f>ROUND(E126*J126,2)</f>
        <v>0</v>
      </c>
      <c r="L126" s="231">
        <v>21</v>
      </c>
      <c r="M126" s="231">
        <f>G126*(1+L126/100)</f>
        <v>0</v>
      </c>
      <c r="N126" s="231">
        <v>0</v>
      </c>
      <c r="O126" s="231">
        <f>ROUND(E126*N126,2)</f>
        <v>0</v>
      </c>
      <c r="P126" s="231">
        <v>2.2599999999999999E-3</v>
      </c>
      <c r="Q126" s="231">
        <f>ROUND(E126*P126,2)</f>
        <v>0.1</v>
      </c>
      <c r="R126" s="231" t="s">
        <v>237</v>
      </c>
      <c r="S126" s="231" t="s">
        <v>125</v>
      </c>
      <c r="T126" s="232" t="s">
        <v>125</v>
      </c>
      <c r="U126" s="217">
        <v>5.7500000000000002E-2</v>
      </c>
      <c r="V126" s="217">
        <f>ROUND(E126*U126,2)</f>
        <v>2.4700000000000002</v>
      </c>
      <c r="W126" s="217"/>
      <c r="X126" s="217" t="s">
        <v>143</v>
      </c>
      <c r="Y126" s="207"/>
      <c r="Z126" s="207"/>
      <c r="AA126" s="207"/>
      <c r="AB126" s="207"/>
      <c r="AC126" s="207"/>
      <c r="AD126" s="207"/>
      <c r="AE126" s="207"/>
      <c r="AF126" s="207"/>
      <c r="AG126" s="207" t="s">
        <v>186</v>
      </c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14"/>
      <c r="B127" s="215"/>
      <c r="C127" s="252" t="s">
        <v>239</v>
      </c>
      <c r="D127" s="247"/>
      <c r="E127" s="248">
        <v>43</v>
      </c>
      <c r="F127" s="217"/>
      <c r="G127" s="217"/>
      <c r="H127" s="217"/>
      <c r="I127" s="217"/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1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146</v>
      </c>
      <c r="AH127" s="207">
        <v>0</v>
      </c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">
      <c r="A128" s="226">
        <v>35</v>
      </c>
      <c r="B128" s="227" t="s">
        <v>283</v>
      </c>
      <c r="C128" s="243" t="s">
        <v>284</v>
      </c>
      <c r="D128" s="228" t="s">
        <v>285</v>
      </c>
      <c r="E128" s="229">
        <v>834.3</v>
      </c>
      <c r="F128" s="230"/>
      <c r="G128" s="231">
        <f>ROUND(E128*F128,2)</f>
        <v>0</v>
      </c>
      <c r="H128" s="230"/>
      <c r="I128" s="231">
        <f>ROUND(E128*H128,2)</f>
        <v>0</v>
      </c>
      <c r="J128" s="230"/>
      <c r="K128" s="231">
        <f>ROUND(E128*J128,2)</f>
        <v>0</v>
      </c>
      <c r="L128" s="231">
        <v>21</v>
      </c>
      <c r="M128" s="231">
        <f>G128*(1+L128/100)</f>
        <v>0</v>
      </c>
      <c r="N128" s="231">
        <v>0</v>
      </c>
      <c r="O128" s="231">
        <f>ROUND(E128*N128,2)</f>
        <v>0</v>
      </c>
      <c r="P128" s="231">
        <v>0</v>
      </c>
      <c r="Q128" s="231">
        <f>ROUND(E128*P128,2)</f>
        <v>0</v>
      </c>
      <c r="R128" s="231"/>
      <c r="S128" s="231" t="s">
        <v>119</v>
      </c>
      <c r="T128" s="232" t="s">
        <v>120</v>
      </c>
      <c r="U128" s="217">
        <v>0</v>
      </c>
      <c r="V128" s="217">
        <f>ROUND(E128*U128,2)</f>
        <v>0</v>
      </c>
      <c r="W128" s="217"/>
      <c r="X128" s="217" t="s">
        <v>143</v>
      </c>
      <c r="Y128" s="207"/>
      <c r="Z128" s="207"/>
      <c r="AA128" s="207"/>
      <c r="AB128" s="207"/>
      <c r="AC128" s="207"/>
      <c r="AD128" s="207"/>
      <c r="AE128" s="207"/>
      <c r="AF128" s="207"/>
      <c r="AG128" s="207" t="s">
        <v>286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">
      <c r="A129" s="214"/>
      <c r="B129" s="215"/>
      <c r="C129" s="252" t="s">
        <v>287</v>
      </c>
      <c r="D129" s="247"/>
      <c r="E129" s="248"/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1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146</v>
      </c>
      <c r="AH129" s="207">
        <v>0</v>
      </c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14"/>
      <c r="B130" s="215"/>
      <c r="C130" s="252" t="s">
        <v>288</v>
      </c>
      <c r="D130" s="247"/>
      <c r="E130" s="248"/>
      <c r="F130" s="217"/>
      <c r="G130" s="217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1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146</v>
      </c>
      <c r="AH130" s="207">
        <v>0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">
      <c r="A131" s="214"/>
      <c r="B131" s="215"/>
      <c r="C131" s="252" t="s">
        <v>289</v>
      </c>
      <c r="D131" s="247"/>
      <c r="E131" s="248"/>
      <c r="F131" s="217"/>
      <c r="G131" s="217"/>
      <c r="H131" s="217"/>
      <c r="I131" s="217"/>
      <c r="J131" s="217"/>
      <c r="K131" s="217"/>
      <c r="L131" s="217"/>
      <c r="M131" s="217"/>
      <c r="N131" s="217"/>
      <c r="O131" s="217"/>
      <c r="P131" s="217"/>
      <c r="Q131" s="217"/>
      <c r="R131" s="217"/>
      <c r="S131" s="217"/>
      <c r="T131" s="217"/>
      <c r="U131" s="217"/>
      <c r="V131" s="217"/>
      <c r="W131" s="217"/>
      <c r="X131" s="21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146</v>
      </c>
      <c r="AH131" s="207">
        <v>0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">
      <c r="A132" s="214"/>
      <c r="B132" s="215"/>
      <c r="C132" s="252" t="s">
        <v>290</v>
      </c>
      <c r="D132" s="247"/>
      <c r="E132" s="248"/>
      <c r="F132" s="217"/>
      <c r="G132" s="217"/>
      <c r="H132" s="217"/>
      <c r="I132" s="217"/>
      <c r="J132" s="217"/>
      <c r="K132" s="217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1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146</v>
      </c>
      <c r="AH132" s="207">
        <v>0</v>
      </c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14"/>
      <c r="B133" s="215"/>
      <c r="C133" s="252" t="s">
        <v>291</v>
      </c>
      <c r="D133" s="247"/>
      <c r="E133" s="248"/>
      <c r="F133" s="217"/>
      <c r="G133" s="217"/>
      <c r="H133" s="217"/>
      <c r="I133" s="217"/>
      <c r="J133" s="217"/>
      <c r="K133" s="217"/>
      <c r="L133" s="217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  <c r="X133" s="21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146</v>
      </c>
      <c r="AH133" s="207">
        <v>0</v>
      </c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14"/>
      <c r="B134" s="215"/>
      <c r="C134" s="252" t="s">
        <v>292</v>
      </c>
      <c r="D134" s="247"/>
      <c r="E134" s="248"/>
      <c r="F134" s="217"/>
      <c r="G134" s="217"/>
      <c r="H134" s="217"/>
      <c r="I134" s="217"/>
      <c r="J134" s="217"/>
      <c r="K134" s="217"/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  <c r="X134" s="21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146</v>
      </c>
      <c r="AH134" s="207">
        <v>0</v>
      </c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">
      <c r="A135" s="214"/>
      <c r="B135" s="215"/>
      <c r="C135" s="252" t="s">
        <v>293</v>
      </c>
      <c r="D135" s="247"/>
      <c r="E135" s="248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7"/>
      <c r="X135" s="21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146</v>
      </c>
      <c r="AH135" s="207">
        <v>0</v>
      </c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">
      <c r="A136" s="214"/>
      <c r="B136" s="215"/>
      <c r="C136" s="252" t="s">
        <v>294</v>
      </c>
      <c r="D136" s="247"/>
      <c r="E136" s="248"/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217"/>
      <c r="T136" s="217"/>
      <c r="U136" s="217"/>
      <c r="V136" s="217"/>
      <c r="W136" s="217"/>
      <c r="X136" s="21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146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">
      <c r="A137" s="214"/>
      <c r="B137" s="215"/>
      <c r="C137" s="252" t="s">
        <v>295</v>
      </c>
      <c r="D137" s="247"/>
      <c r="E137" s="248"/>
      <c r="F137" s="217"/>
      <c r="G137" s="217"/>
      <c r="H137" s="217"/>
      <c r="I137" s="217"/>
      <c r="J137" s="217"/>
      <c r="K137" s="217"/>
      <c r="L137" s="217"/>
      <c r="M137" s="217"/>
      <c r="N137" s="217"/>
      <c r="O137" s="217"/>
      <c r="P137" s="217"/>
      <c r="Q137" s="217"/>
      <c r="R137" s="217"/>
      <c r="S137" s="217"/>
      <c r="T137" s="217"/>
      <c r="U137" s="217"/>
      <c r="V137" s="217"/>
      <c r="W137" s="217"/>
      <c r="X137" s="21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146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">
      <c r="A138" s="214"/>
      <c r="B138" s="215"/>
      <c r="C138" s="252" t="s">
        <v>296</v>
      </c>
      <c r="D138" s="247"/>
      <c r="E138" s="248">
        <v>834.3</v>
      </c>
      <c r="F138" s="217"/>
      <c r="G138" s="217"/>
      <c r="H138" s="217"/>
      <c r="I138" s="217"/>
      <c r="J138" s="217"/>
      <c r="K138" s="217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  <c r="X138" s="21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146</v>
      </c>
      <c r="AH138" s="207">
        <v>0</v>
      </c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26">
        <v>36</v>
      </c>
      <c r="B139" s="227" t="s">
        <v>297</v>
      </c>
      <c r="C139" s="243" t="s">
        <v>298</v>
      </c>
      <c r="D139" s="228" t="s">
        <v>142</v>
      </c>
      <c r="E139" s="229">
        <v>99.22</v>
      </c>
      <c r="F139" s="230"/>
      <c r="G139" s="231">
        <f>ROUND(E139*F139,2)</f>
        <v>0</v>
      </c>
      <c r="H139" s="230"/>
      <c r="I139" s="231">
        <f>ROUND(E139*H139,2)</f>
        <v>0</v>
      </c>
      <c r="J139" s="230"/>
      <c r="K139" s="231">
        <f>ROUND(E139*J139,2)</f>
        <v>0</v>
      </c>
      <c r="L139" s="231">
        <v>21</v>
      </c>
      <c r="M139" s="231">
        <f>G139*(1+L139/100)</f>
        <v>0</v>
      </c>
      <c r="N139" s="231">
        <v>0</v>
      </c>
      <c r="O139" s="231">
        <f>ROUND(E139*N139,2)</f>
        <v>0</v>
      </c>
      <c r="P139" s="231">
        <v>0</v>
      </c>
      <c r="Q139" s="231">
        <f>ROUND(E139*P139,2)</f>
        <v>0</v>
      </c>
      <c r="R139" s="231"/>
      <c r="S139" s="231" t="s">
        <v>119</v>
      </c>
      <c r="T139" s="232" t="s">
        <v>120</v>
      </c>
      <c r="U139" s="217">
        <v>0</v>
      </c>
      <c r="V139" s="217">
        <f>ROUND(E139*U139,2)</f>
        <v>0</v>
      </c>
      <c r="W139" s="217"/>
      <c r="X139" s="217" t="s">
        <v>143</v>
      </c>
      <c r="Y139" s="207"/>
      <c r="Z139" s="207"/>
      <c r="AA139" s="207"/>
      <c r="AB139" s="207"/>
      <c r="AC139" s="207"/>
      <c r="AD139" s="207"/>
      <c r="AE139" s="207"/>
      <c r="AF139" s="207"/>
      <c r="AG139" s="207" t="s">
        <v>144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14"/>
      <c r="B140" s="215"/>
      <c r="C140" s="252" t="s">
        <v>299</v>
      </c>
      <c r="D140" s="247"/>
      <c r="E140" s="248"/>
      <c r="F140" s="217"/>
      <c r="G140" s="217"/>
      <c r="H140" s="217"/>
      <c r="I140" s="217"/>
      <c r="J140" s="217"/>
      <c r="K140" s="217"/>
      <c r="L140" s="217"/>
      <c r="M140" s="217"/>
      <c r="N140" s="217"/>
      <c r="O140" s="217"/>
      <c r="P140" s="217"/>
      <c r="Q140" s="217"/>
      <c r="R140" s="217"/>
      <c r="S140" s="217"/>
      <c r="T140" s="217"/>
      <c r="U140" s="217"/>
      <c r="V140" s="217"/>
      <c r="W140" s="217"/>
      <c r="X140" s="21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146</v>
      </c>
      <c r="AH140" s="207">
        <v>0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">
      <c r="A141" s="214"/>
      <c r="B141" s="215"/>
      <c r="C141" s="252" t="s">
        <v>300</v>
      </c>
      <c r="D141" s="247"/>
      <c r="E141" s="248">
        <v>37.83</v>
      </c>
      <c r="F141" s="217"/>
      <c r="G141" s="217"/>
      <c r="H141" s="217"/>
      <c r="I141" s="217"/>
      <c r="J141" s="217"/>
      <c r="K141" s="217"/>
      <c r="L141" s="217"/>
      <c r="M141" s="217"/>
      <c r="N141" s="217"/>
      <c r="O141" s="217"/>
      <c r="P141" s="217"/>
      <c r="Q141" s="217"/>
      <c r="R141" s="217"/>
      <c r="S141" s="217"/>
      <c r="T141" s="217"/>
      <c r="U141" s="217"/>
      <c r="V141" s="217"/>
      <c r="W141" s="217"/>
      <c r="X141" s="21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146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">
      <c r="A142" s="214"/>
      <c r="B142" s="215"/>
      <c r="C142" s="252" t="s">
        <v>301</v>
      </c>
      <c r="D142" s="247"/>
      <c r="E142" s="248"/>
      <c r="F142" s="217"/>
      <c r="G142" s="217"/>
      <c r="H142" s="217"/>
      <c r="I142" s="217"/>
      <c r="J142" s="217"/>
      <c r="K142" s="217"/>
      <c r="L142" s="217"/>
      <c r="M142" s="217"/>
      <c r="N142" s="217"/>
      <c r="O142" s="217"/>
      <c r="P142" s="217"/>
      <c r="Q142" s="217"/>
      <c r="R142" s="217"/>
      <c r="S142" s="217"/>
      <c r="T142" s="217"/>
      <c r="U142" s="217"/>
      <c r="V142" s="217"/>
      <c r="W142" s="217"/>
      <c r="X142" s="21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146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14"/>
      <c r="B143" s="215"/>
      <c r="C143" s="252" t="s">
        <v>302</v>
      </c>
      <c r="D143" s="247"/>
      <c r="E143" s="248">
        <v>61.39</v>
      </c>
      <c r="F143" s="217"/>
      <c r="G143" s="217"/>
      <c r="H143" s="217"/>
      <c r="I143" s="217"/>
      <c r="J143" s="217"/>
      <c r="K143" s="217"/>
      <c r="L143" s="217"/>
      <c r="M143" s="217"/>
      <c r="N143" s="217"/>
      <c r="O143" s="217"/>
      <c r="P143" s="217"/>
      <c r="Q143" s="217"/>
      <c r="R143" s="217"/>
      <c r="S143" s="217"/>
      <c r="T143" s="217"/>
      <c r="U143" s="217"/>
      <c r="V143" s="217"/>
      <c r="W143" s="217"/>
      <c r="X143" s="21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146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">
      <c r="A144" s="226">
        <v>37</v>
      </c>
      <c r="B144" s="227" t="s">
        <v>303</v>
      </c>
      <c r="C144" s="243" t="s">
        <v>304</v>
      </c>
      <c r="D144" s="228" t="s">
        <v>142</v>
      </c>
      <c r="E144" s="229">
        <v>13.37</v>
      </c>
      <c r="F144" s="230"/>
      <c r="G144" s="231">
        <f>ROUND(E144*F144,2)</f>
        <v>0</v>
      </c>
      <c r="H144" s="230"/>
      <c r="I144" s="231">
        <f>ROUND(E144*H144,2)</f>
        <v>0</v>
      </c>
      <c r="J144" s="230"/>
      <c r="K144" s="231">
        <f>ROUND(E144*J144,2)</f>
        <v>0</v>
      </c>
      <c r="L144" s="231">
        <v>21</v>
      </c>
      <c r="M144" s="231">
        <f>G144*(1+L144/100)</f>
        <v>0</v>
      </c>
      <c r="N144" s="231">
        <v>0</v>
      </c>
      <c r="O144" s="231">
        <f>ROUND(E144*N144,2)</f>
        <v>0</v>
      </c>
      <c r="P144" s="231">
        <v>0</v>
      </c>
      <c r="Q144" s="231">
        <f>ROUND(E144*P144,2)</f>
        <v>0</v>
      </c>
      <c r="R144" s="231"/>
      <c r="S144" s="231" t="s">
        <v>119</v>
      </c>
      <c r="T144" s="232" t="s">
        <v>120</v>
      </c>
      <c r="U144" s="217">
        <v>0</v>
      </c>
      <c r="V144" s="217">
        <f>ROUND(E144*U144,2)</f>
        <v>0</v>
      </c>
      <c r="W144" s="217"/>
      <c r="X144" s="217" t="s">
        <v>143</v>
      </c>
      <c r="Y144" s="207"/>
      <c r="Z144" s="207"/>
      <c r="AA144" s="207"/>
      <c r="AB144" s="207"/>
      <c r="AC144" s="207"/>
      <c r="AD144" s="207"/>
      <c r="AE144" s="207"/>
      <c r="AF144" s="207"/>
      <c r="AG144" s="207" t="s">
        <v>144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">
      <c r="A145" s="214"/>
      <c r="B145" s="215"/>
      <c r="C145" s="252" t="s">
        <v>263</v>
      </c>
      <c r="D145" s="247"/>
      <c r="E145" s="248">
        <v>13.37</v>
      </c>
      <c r="F145" s="217"/>
      <c r="G145" s="217"/>
      <c r="H145" s="217"/>
      <c r="I145" s="217"/>
      <c r="J145" s="217"/>
      <c r="K145" s="217"/>
      <c r="L145" s="217"/>
      <c r="M145" s="217"/>
      <c r="N145" s="217"/>
      <c r="O145" s="217"/>
      <c r="P145" s="217"/>
      <c r="Q145" s="217"/>
      <c r="R145" s="217"/>
      <c r="S145" s="217"/>
      <c r="T145" s="217"/>
      <c r="U145" s="217"/>
      <c r="V145" s="217"/>
      <c r="W145" s="217"/>
      <c r="X145" s="21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146</v>
      </c>
      <c r="AH145" s="207">
        <v>0</v>
      </c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26">
        <v>38</v>
      </c>
      <c r="B146" s="227" t="s">
        <v>305</v>
      </c>
      <c r="C146" s="243" t="s">
        <v>306</v>
      </c>
      <c r="D146" s="228" t="s">
        <v>142</v>
      </c>
      <c r="E146" s="229">
        <v>12.4</v>
      </c>
      <c r="F146" s="230"/>
      <c r="G146" s="231">
        <f>ROUND(E146*F146,2)</f>
        <v>0</v>
      </c>
      <c r="H146" s="230"/>
      <c r="I146" s="231">
        <f>ROUND(E146*H146,2)</f>
        <v>0</v>
      </c>
      <c r="J146" s="230"/>
      <c r="K146" s="231">
        <f>ROUND(E146*J146,2)</f>
        <v>0</v>
      </c>
      <c r="L146" s="231">
        <v>21</v>
      </c>
      <c r="M146" s="231">
        <f>G146*(1+L146/100)</f>
        <v>0</v>
      </c>
      <c r="N146" s="231">
        <v>0</v>
      </c>
      <c r="O146" s="231">
        <f>ROUND(E146*N146,2)</f>
        <v>0</v>
      </c>
      <c r="P146" s="231">
        <v>0</v>
      </c>
      <c r="Q146" s="231">
        <f>ROUND(E146*P146,2)</f>
        <v>0</v>
      </c>
      <c r="R146" s="231"/>
      <c r="S146" s="231" t="s">
        <v>119</v>
      </c>
      <c r="T146" s="232" t="s">
        <v>120</v>
      </c>
      <c r="U146" s="217">
        <v>0</v>
      </c>
      <c r="V146" s="217">
        <f>ROUND(E146*U146,2)</f>
        <v>0</v>
      </c>
      <c r="W146" s="217"/>
      <c r="X146" s="217" t="s">
        <v>143</v>
      </c>
      <c r="Y146" s="207"/>
      <c r="Z146" s="207"/>
      <c r="AA146" s="207"/>
      <c r="AB146" s="207"/>
      <c r="AC146" s="207"/>
      <c r="AD146" s="207"/>
      <c r="AE146" s="207"/>
      <c r="AF146" s="207"/>
      <c r="AG146" s="207" t="s">
        <v>144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">
      <c r="A147" s="214"/>
      <c r="B147" s="215"/>
      <c r="C147" s="252" t="s">
        <v>279</v>
      </c>
      <c r="D147" s="247"/>
      <c r="E147" s="248"/>
      <c r="F147" s="217"/>
      <c r="G147" s="217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1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146</v>
      </c>
      <c r="AH147" s="207">
        <v>0</v>
      </c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">
      <c r="A148" s="214"/>
      <c r="B148" s="215"/>
      <c r="C148" s="252" t="s">
        <v>280</v>
      </c>
      <c r="D148" s="247"/>
      <c r="E148" s="248">
        <v>12.4</v>
      </c>
      <c r="F148" s="217"/>
      <c r="G148" s="217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1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146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">
      <c r="A149" s="226">
        <v>39</v>
      </c>
      <c r="B149" s="227" t="s">
        <v>307</v>
      </c>
      <c r="C149" s="243" t="s">
        <v>308</v>
      </c>
      <c r="D149" s="228" t="s">
        <v>163</v>
      </c>
      <c r="E149" s="229">
        <v>5</v>
      </c>
      <c r="F149" s="230"/>
      <c r="G149" s="231">
        <f>ROUND(E149*F149,2)</f>
        <v>0</v>
      </c>
      <c r="H149" s="230"/>
      <c r="I149" s="231">
        <f>ROUND(E149*H149,2)</f>
        <v>0</v>
      </c>
      <c r="J149" s="230"/>
      <c r="K149" s="231">
        <f>ROUND(E149*J149,2)</f>
        <v>0</v>
      </c>
      <c r="L149" s="231">
        <v>21</v>
      </c>
      <c r="M149" s="231">
        <f>G149*(1+L149/100)</f>
        <v>0</v>
      </c>
      <c r="N149" s="231">
        <v>0</v>
      </c>
      <c r="O149" s="231">
        <f>ROUND(E149*N149,2)</f>
        <v>0</v>
      </c>
      <c r="P149" s="231">
        <v>0</v>
      </c>
      <c r="Q149" s="231">
        <f>ROUND(E149*P149,2)</f>
        <v>0</v>
      </c>
      <c r="R149" s="231"/>
      <c r="S149" s="231" t="s">
        <v>119</v>
      </c>
      <c r="T149" s="232" t="s">
        <v>120</v>
      </c>
      <c r="U149" s="217">
        <v>0</v>
      </c>
      <c r="V149" s="217">
        <f>ROUND(E149*U149,2)</f>
        <v>0</v>
      </c>
      <c r="W149" s="217"/>
      <c r="X149" s="217" t="s">
        <v>143</v>
      </c>
      <c r="Y149" s="207"/>
      <c r="Z149" s="207"/>
      <c r="AA149" s="207"/>
      <c r="AB149" s="207"/>
      <c r="AC149" s="207"/>
      <c r="AD149" s="207"/>
      <c r="AE149" s="207"/>
      <c r="AF149" s="207"/>
      <c r="AG149" s="207" t="s">
        <v>144</v>
      </c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">
      <c r="A150" s="214"/>
      <c r="B150" s="215"/>
      <c r="C150" s="252" t="s">
        <v>309</v>
      </c>
      <c r="D150" s="247"/>
      <c r="E150" s="248">
        <v>5</v>
      </c>
      <c r="F150" s="217"/>
      <c r="G150" s="217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  <c r="X150" s="21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146</v>
      </c>
      <c r="AH150" s="207">
        <v>0</v>
      </c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33">
        <v>40</v>
      </c>
      <c r="B151" s="234" t="s">
        <v>310</v>
      </c>
      <c r="C151" s="242" t="s">
        <v>311</v>
      </c>
      <c r="D151" s="235" t="s">
        <v>153</v>
      </c>
      <c r="E151" s="236">
        <v>1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21</v>
      </c>
      <c r="M151" s="238">
        <f>G151*(1+L151/100)</f>
        <v>0</v>
      </c>
      <c r="N151" s="238">
        <v>0</v>
      </c>
      <c r="O151" s="238">
        <f>ROUND(E151*N151,2)</f>
        <v>0</v>
      </c>
      <c r="P151" s="238">
        <v>0</v>
      </c>
      <c r="Q151" s="238">
        <f>ROUND(E151*P151,2)</f>
        <v>0</v>
      </c>
      <c r="R151" s="238"/>
      <c r="S151" s="238" t="s">
        <v>119</v>
      </c>
      <c r="T151" s="239" t="s">
        <v>120</v>
      </c>
      <c r="U151" s="217">
        <v>0</v>
      </c>
      <c r="V151" s="217">
        <f>ROUND(E151*U151,2)</f>
        <v>0</v>
      </c>
      <c r="W151" s="217"/>
      <c r="X151" s="217" t="s">
        <v>143</v>
      </c>
      <c r="Y151" s="207"/>
      <c r="Z151" s="207"/>
      <c r="AA151" s="207"/>
      <c r="AB151" s="207"/>
      <c r="AC151" s="207"/>
      <c r="AD151" s="207"/>
      <c r="AE151" s="207"/>
      <c r="AF151" s="207"/>
      <c r="AG151" s="207" t="s">
        <v>144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">
      <c r="A152" s="226">
        <v>41</v>
      </c>
      <c r="B152" s="227" t="s">
        <v>312</v>
      </c>
      <c r="C152" s="243" t="s">
        <v>313</v>
      </c>
      <c r="D152" s="228" t="s">
        <v>142</v>
      </c>
      <c r="E152" s="229">
        <v>300</v>
      </c>
      <c r="F152" s="230"/>
      <c r="G152" s="231">
        <f>ROUND(E152*F152,2)</f>
        <v>0</v>
      </c>
      <c r="H152" s="230"/>
      <c r="I152" s="231">
        <f>ROUND(E152*H152,2)</f>
        <v>0</v>
      </c>
      <c r="J152" s="230"/>
      <c r="K152" s="231">
        <f>ROUND(E152*J152,2)</f>
        <v>0</v>
      </c>
      <c r="L152" s="231">
        <v>21</v>
      </c>
      <c r="M152" s="231">
        <f>G152*(1+L152/100)</f>
        <v>0</v>
      </c>
      <c r="N152" s="231">
        <v>0</v>
      </c>
      <c r="O152" s="231">
        <f>ROUND(E152*N152,2)</f>
        <v>0</v>
      </c>
      <c r="P152" s="231">
        <v>0</v>
      </c>
      <c r="Q152" s="231">
        <f>ROUND(E152*P152,2)</f>
        <v>0</v>
      </c>
      <c r="R152" s="231"/>
      <c r="S152" s="231" t="s">
        <v>119</v>
      </c>
      <c r="T152" s="232" t="s">
        <v>120</v>
      </c>
      <c r="U152" s="217">
        <v>0</v>
      </c>
      <c r="V152" s="217">
        <f>ROUND(E152*U152,2)</f>
        <v>0</v>
      </c>
      <c r="W152" s="217"/>
      <c r="X152" s="217" t="s">
        <v>143</v>
      </c>
      <c r="Y152" s="207"/>
      <c r="Z152" s="207"/>
      <c r="AA152" s="207"/>
      <c r="AB152" s="207"/>
      <c r="AC152" s="207"/>
      <c r="AD152" s="207"/>
      <c r="AE152" s="207"/>
      <c r="AF152" s="207"/>
      <c r="AG152" s="207" t="s">
        <v>144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">
      <c r="A153" s="214"/>
      <c r="B153" s="215"/>
      <c r="C153" s="252" t="s">
        <v>314</v>
      </c>
      <c r="D153" s="247"/>
      <c r="E153" s="248"/>
      <c r="F153" s="217"/>
      <c r="G153" s="217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  <c r="X153" s="21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146</v>
      </c>
      <c r="AH153" s="207">
        <v>0</v>
      </c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">
      <c r="A154" s="214"/>
      <c r="B154" s="215"/>
      <c r="C154" s="252" t="s">
        <v>315</v>
      </c>
      <c r="D154" s="247"/>
      <c r="E154" s="248"/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1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146</v>
      </c>
      <c r="AH154" s="207">
        <v>0</v>
      </c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">
      <c r="A155" s="214"/>
      <c r="B155" s="215"/>
      <c r="C155" s="252" t="s">
        <v>316</v>
      </c>
      <c r="D155" s="247"/>
      <c r="E155" s="248"/>
      <c r="F155" s="217"/>
      <c r="G155" s="217"/>
      <c r="H155" s="217"/>
      <c r="I155" s="217"/>
      <c r="J155" s="217"/>
      <c r="K155" s="217"/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  <c r="X155" s="21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146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14"/>
      <c r="B156" s="215"/>
      <c r="C156" s="252" t="s">
        <v>317</v>
      </c>
      <c r="D156" s="247"/>
      <c r="E156" s="248"/>
      <c r="F156" s="217"/>
      <c r="G156" s="217"/>
      <c r="H156" s="217"/>
      <c r="I156" s="217"/>
      <c r="J156" s="217"/>
      <c r="K156" s="217"/>
      <c r="L156" s="217"/>
      <c r="M156" s="217"/>
      <c r="N156" s="217"/>
      <c r="O156" s="217"/>
      <c r="P156" s="217"/>
      <c r="Q156" s="217"/>
      <c r="R156" s="217"/>
      <c r="S156" s="217"/>
      <c r="T156" s="217"/>
      <c r="U156" s="217"/>
      <c r="V156" s="217"/>
      <c r="W156" s="217"/>
      <c r="X156" s="21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146</v>
      </c>
      <c r="AH156" s="207">
        <v>0</v>
      </c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">
      <c r="A157" s="214"/>
      <c r="B157" s="215"/>
      <c r="C157" s="252" t="s">
        <v>318</v>
      </c>
      <c r="D157" s="247"/>
      <c r="E157" s="248"/>
      <c r="F157" s="217"/>
      <c r="G157" s="217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1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146</v>
      </c>
      <c r="AH157" s="207">
        <v>0</v>
      </c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">
      <c r="A158" s="214"/>
      <c r="B158" s="215"/>
      <c r="C158" s="252" t="s">
        <v>319</v>
      </c>
      <c r="D158" s="247"/>
      <c r="E158" s="248"/>
      <c r="F158" s="217"/>
      <c r="G158" s="217"/>
      <c r="H158" s="217"/>
      <c r="I158" s="217"/>
      <c r="J158" s="217"/>
      <c r="K158" s="217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  <c r="X158" s="21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146</v>
      </c>
      <c r="AH158" s="207">
        <v>0</v>
      </c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">
      <c r="A159" s="214"/>
      <c r="B159" s="215"/>
      <c r="C159" s="252" t="s">
        <v>320</v>
      </c>
      <c r="D159" s="247"/>
      <c r="E159" s="248"/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217"/>
      <c r="Q159" s="217"/>
      <c r="R159" s="217"/>
      <c r="S159" s="217"/>
      <c r="T159" s="217"/>
      <c r="U159" s="217"/>
      <c r="V159" s="217"/>
      <c r="W159" s="217"/>
      <c r="X159" s="21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146</v>
      </c>
      <c r="AH159" s="207">
        <v>0</v>
      </c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">
      <c r="A160" s="214"/>
      <c r="B160" s="215"/>
      <c r="C160" s="252" t="s">
        <v>321</v>
      </c>
      <c r="D160" s="247"/>
      <c r="E160" s="248">
        <v>300</v>
      </c>
      <c r="F160" s="217"/>
      <c r="G160" s="217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1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146</v>
      </c>
      <c r="AH160" s="207">
        <v>0</v>
      </c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">
      <c r="A161" s="214">
        <v>42</v>
      </c>
      <c r="B161" s="215" t="s">
        <v>322</v>
      </c>
      <c r="C161" s="254" t="s">
        <v>323</v>
      </c>
      <c r="D161" s="216" t="s">
        <v>0</v>
      </c>
      <c r="E161" s="250"/>
      <c r="F161" s="218"/>
      <c r="G161" s="217">
        <f>ROUND(E161*F161,2)</f>
        <v>0</v>
      </c>
      <c r="H161" s="218"/>
      <c r="I161" s="217">
        <f>ROUND(E161*H161,2)</f>
        <v>0</v>
      </c>
      <c r="J161" s="218"/>
      <c r="K161" s="217">
        <f>ROUND(E161*J161,2)</f>
        <v>0</v>
      </c>
      <c r="L161" s="217">
        <v>21</v>
      </c>
      <c r="M161" s="217">
        <f>G161*(1+L161/100)</f>
        <v>0</v>
      </c>
      <c r="N161" s="217">
        <v>0</v>
      </c>
      <c r="O161" s="217">
        <f>ROUND(E161*N161,2)</f>
        <v>0</v>
      </c>
      <c r="P161" s="217">
        <v>0</v>
      </c>
      <c r="Q161" s="217">
        <f>ROUND(E161*P161,2)</f>
        <v>0</v>
      </c>
      <c r="R161" s="217" t="s">
        <v>237</v>
      </c>
      <c r="S161" s="217" t="s">
        <v>125</v>
      </c>
      <c r="T161" s="217" t="s">
        <v>125</v>
      </c>
      <c r="U161" s="217">
        <v>0</v>
      </c>
      <c r="V161" s="217">
        <f>ROUND(E161*U161,2)</f>
        <v>0</v>
      </c>
      <c r="W161" s="217"/>
      <c r="X161" s="217" t="s">
        <v>177</v>
      </c>
      <c r="Y161" s="207"/>
      <c r="Z161" s="207"/>
      <c r="AA161" s="207"/>
      <c r="AB161" s="207"/>
      <c r="AC161" s="207"/>
      <c r="AD161" s="207"/>
      <c r="AE161" s="207"/>
      <c r="AF161" s="207"/>
      <c r="AG161" s="207" t="s">
        <v>178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">
      <c r="A162" s="214"/>
      <c r="B162" s="215"/>
      <c r="C162" s="255" t="s">
        <v>203</v>
      </c>
      <c r="D162" s="251"/>
      <c r="E162" s="251"/>
      <c r="F162" s="251"/>
      <c r="G162" s="251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1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166</v>
      </c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x14ac:dyDescent="0.2">
      <c r="A163" s="220" t="s">
        <v>114</v>
      </c>
      <c r="B163" s="221" t="s">
        <v>76</v>
      </c>
      <c r="C163" s="241" t="s">
        <v>77</v>
      </c>
      <c r="D163" s="222"/>
      <c r="E163" s="223"/>
      <c r="F163" s="224"/>
      <c r="G163" s="224">
        <f>SUMIF(AG164:AG179,"&lt;&gt;NOR",G164:G179)</f>
        <v>0</v>
      </c>
      <c r="H163" s="224"/>
      <c r="I163" s="224">
        <f>SUM(I164:I179)</f>
        <v>0</v>
      </c>
      <c r="J163" s="224"/>
      <c r="K163" s="224">
        <f>SUM(K164:K179)</f>
        <v>0</v>
      </c>
      <c r="L163" s="224"/>
      <c r="M163" s="224">
        <f>SUM(M164:M179)</f>
        <v>0</v>
      </c>
      <c r="N163" s="224"/>
      <c r="O163" s="224">
        <f>SUM(O164:O179)</f>
        <v>0.22</v>
      </c>
      <c r="P163" s="224"/>
      <c r="Q163" s="224">
        <f>SUM(Q164:Q179)</f>
        <v>7.62</v>
      </c>
      <c r="R163" s="224"/>
      <c r="S163" s="224"/>
      <c r="T163" s="225"/>
      <c r="U163" s="219"/>
      <c r="V163" s="219">
        <f>SUM(V164:V179)</f>
        <v>141.78</v>
      </c>
      <c r="W163" s="219"/>
      <c r="X163" s="219"/>
      <c r="AG163" t="s">
        <v>115</v>
      </c>
    </row>
    <row r="164" spans="1:60" outlineLevel="1" x14ac:dyDescent="0.2">
      <c r="A164" s="226">
        <v>43</v>
      </c>
      <c r="B164" s="227" t="s">
        <v>324</v>
      </c>
      <c r="C164" s="243" t="s">
        <v>325</v>
      </c>
      <c r="D164" s="228" t="s">
        <v>142</v>
      </c>
      <c r="E164" s="229">
        <v>99.22</v>
      </c>
      <c r="F164" s="230"/>
      <c r="G164" s="231">
        <f>ROUND(E164*F164,2)</f>
        <v>0</v>
      </c>
      <c r="H164" s="230"/>
      <c r="I164" s="231">
        <f>ROUND(E164*H164,2)</f>
        <v>0</v>
      </c>
      <c r="J164" s="230"/>
      <c r="K164" s="231">
        <f>ROUND(E164*J164,2)</f>
        <v>0</v>
      </c>
      <c r="L164" s="231">
        <v>21</v>
      </c>
      <c r="M164" s="231">
        <f>G164*(1+L164/100)</f>
        <v>0</v>
      </c>
      <c r="N164" s="231">
        <v>0</v>
      </c>
      <c r="O164" s="231">
        <f>ROUND(E164*N164,2)</f>
        <v>0</v>
      </c>
      <c r="P164" s="231">
        <v>2E-3</v>
      </c>
      <c r="Q164" s="231">
        <f>ROUND(E164*P164,2)</f>
        <v>0.2</v>
      </c>
      <c r="R164" s="231" t="s">
        <v>326</v>
      </c>
      <c r="S164" s="231" t="s">
        <v>125</v>
      </c>
      <c r="T164" s="232" t="s">
        <v>125</v>
      </c>
      <c r="U164" s="217">
        <v>6.0999999999999999E-2</v>
      </c>
      <c r="V164" s="217">
        <f>ROUND(E164*U164,2)</f>
        <v>6.05</v>
      </c>
      <c r="W164" s="217"/>
      <c r="X164" s="217" t="s">
        <v>143</v>
      </c>
      <c r="Y164" s="207"/>
      <c r="Z164" s="207"/>
      <c r="AA164" s="207"/>
      <c r="AB164" s="207"/>
      <c r="AC164" s="207"/>
      <c r="AD164" s="207"/>
      <c r="AE164" s="207"/>
      <c r="AF164" s="207"/>
      <c r="AG164" s="207" t="s">
        <v>186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">
      <c r="A165" s="214"/>
      <c r="B165" s="215"/>
      <c r="C165" s="252" t="s">
        <v>299</v>
      </c>
      <c r="D165" s="247"/>
      <c r="E165" s="248"/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1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146</v>
      </c>
      <c r="AH165" s="207">
        <v>0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">
      <c r="A166" s="214"/>
      <c r="B166" s="215"/>
      <c r="C166" s="252" t="s">
        <v>300</v>
      </c>
      <c r="D166" s="247"/>
      <c r="E166" s="248">
        <v>37.83</v>
      </c>
      <c r="F166" s="217"/>
      <c r="G166" s="217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  <c r="R166" s="217"/>
      <c r="S166" s="217"/>
      <c r="T166" s="217"/>
      <c r="U166" s="217"/>
      <c r="V166" s="217"/>
      <c r="W166" s="217"/>
      <c r="X166" s="21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146</v>
      </c>
      <c r="AH166" s="207">
        <v>0</v>
      </c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">
      <c r="A167" s="214"/>
      <c r="B167" s="215"/>
      <c r="C167" s="252" t="s">
        <v>301</v>
      </c>
      <c r="D167" s="247"/>
      <c r="E167" s="248"/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1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146</v>
      </c>
      <c r="AH167" s="207">
        <v>0</v>
      </c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">
      <c r="A168" s="214"/>
      <c r="B168" s="215"/>
      <c r="C168" s="252" t="s">
        <v>302</v>
      </c>
      <c r="D168" s="247"/>
      <c r="E168" s="248">
        <v>61.39</v>
      </c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1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146</v>
      </c>
      <c r="AH168" s="207">
        <v>0</v>
      </c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ht="22.5" outlineLevel="1" x14ac:dyDescent="0.2">
      <c r="A169" s="226">
        <v>44</v>
      </c>
      <c r="B169" s="227" t="s">
        <v>327</v>
      </c>
      <c r="C169" s="243" t="s">
        <v>328</v>
      </c>
      <c r="D169" s="228" t="s">
        <v>163</v>
      </c>
      <c r="E169" s="229">
        <v>523</v>
      </c>
      <c r="F169" s="230"/>
      <c r="G169" s="231">
        <f>ROUND(E169*F169,2)</f>
        <v>0</v>
      </c>
      <c r="H169" s="230"/>
      <c r="I169" s="231">
        <f>ROUND(E169*H169,2)</f>
        <v>0</v>
      </c>
      <c r="J169" s="230"/>
      <c r="K169" s="231">
        <f>ROUND(E169*J169,2)</f>
        <v>0</v>
      </c>
      <c r="L169" s="231">
        <v>21</v>
      </c>
      <c r="M169" s="231">
        <f>G169*(1+L169/100)</f>
        <v>0</v>
      </c>
      <c r="N169" s="231">
        <v>0</v>
      </c>
      <c r="O169" s="231">
        <f>ROUND(E169*N169,2)</f>
        <v>0</v>
      </c>
      <c r="P169" s="231">
        <v>1.4E-2</v>
      </c>
      <c r="Q169" s="231">
        <f>ROUND(E169*P169,2)</f>
        <v>7.32</v>
      </c>
      <c r="R169" s="231" t="s">
        <v>326</v>
      </c>
      <c r="S169" s="231" t="s">
        <v>125</v>
      </c>
      <c r="T169" s="232" t="s">
        <v>125</v>
      </c>
      <c r="U169" s="217">
        <v>0.1</v>
      </c>
      <c r="V169" s="217">
        <f>ROUND(E169*U169,2)</f>
        <v>52.3</v>
      </c>
      <c r="W169" s="217"/>
      <c r="X169" s="217" t="s">
        <v>143</v>
      </c>
      <c r="Y169" s="207"/>
      <c r="Z169" s="207"/>
      <c r="AA169" s="207"/>
      <c r="AB169" s="207"/>
      <c r="AC169" s="207"/>
      <c r="AD169" s="207"/>
      <c r="AE169" s="207"/>
      <c r="AF169" s="207"/>
      <c r="AG169" s="207" t="s">
        <v>186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14"/>
      <c r="B170" s="215"/>
      <c r="C170" s="252" t="s">
        <v>193</v>
      </c>
      <c r="D170" s="247"/>
      <c r="E170" s="248"/>
      <c r="F170" s="217"/>
      <c r="G170" s="217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  <c r="X170" s="21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146</v>
      </c>
      <c r="AH170" s="207">
        <v>0</v>
      </c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">
      <c r="A171" s="214"/>
      <c r="B171" s="215"/>
      <c r="C171" s="252" t="s">
        <v>329</v>
      </c>
      <c r="D171" s="247"/>
      <c r="E171" s="248">
        <v>523</v>
      </c>
      <c r="F171" s="217"/>
      <c r="G171" s="217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1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146</v>
      </c>
      <c r="AH171" s="207">
        <v>0</v>
      </c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">
      <c r="A172" s="226">
        <v>45</v>
      </c>
      <c r="B172" s="227" t="s">
        <v>330</v>
      </c>
      <c r="C172" s="243" t="s">
        <v>331</v>
      </c>
      <c r="D172" s="228" t="s">
        <v>163</v>
      </c>
      <c r="E172" s="229">
        <v>834.3</v>
      </c>
      <c r="F172" s="230"/>
      <c r="G172" s="231">
        <f>ROUND(E172*F172,2)</f>
        <v>0</v>
      </c>
      <c r="H172" s="230"/>
      <c r="I172" s="231">
        <f>ROUND(E172*H172,2)</f>
        <v>0</v>
      </c>
      <c r="J172" s="230"/>
      <c r="K172" s="231">
        <f>ROUND(E172*J172,2)</f>
        <v>0</v>
      </c>
      <c r="L172" s="231">
        <v>21</v>
      </c>
      <c r="M172" s="231">
        <f>G172*(1+L172/100)</f>
        <v>0</v>
      </c>
      <c r="N172" s="231">
        <v>1.3999999999999999E-4</v>
      </c>
      <c r="O172" s="231">
        <f>ROUND(E172*N172,2)</f>
        <v>0.12</v>
      </c>
      <c r="P172" s="231">
        <v>0</v>
      </c>
      <c r="Q172" s="231">
        <f>ROUND(E172*P172,2)</f>
        <v>0</v>
      </c>
      <c r="R172" s="231" t="s">
        <v>326</v>
      </c>
      <c r="S172" s="231" t="s">
        <v>125</v>
      </c>
      <c r="T172" s="232" t="s">
        <v>125</v>
      </c>
      <c r="U172" s="217">
        <v>0.1</v>
      </c>
      <c r="V172" s="217">
        <f>ROUND(E172*U172,2)</f>
        <v>83.43</v>
      </c>
      <c r="W172" s="217"/>
      <c r="X172" s="217" t="s">
        <v>143</v>
      </c>
      <c r="Y172" s="207"/>
      <c r="Z172" s="207"/>
      <c r="AA172" s="207"/>
      <c r="AB172" s="207"/>
      <c r="AC172" s="207"/>
      <c r="AD172" s="207"/>
      <c r="AE172" s="207"/>
      <c r="AF172" s="207"/>
      <c r="AG172" s="207" t="s">
        <v>186</v>
      </c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">
      <c r="A173" s="214"/>
      <c r="B173" s="215"/>
      <c r="C173" s="252" t="s">
        <v>332</v>
      </c>
      <c r="D173" s="247"/>
      <c r="E173" s="248"/>
      <c r="F173" s="217"/>
      <c r="G173" s="217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  <c r="X173" s="21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146</v>
      </c>
      <c r="AH173" s="207">
        <v>0</v>
      </c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">
      <c r="A174" s="214"/>
      <c r="B174" s="215"/>
      <c r="C174" s="252" t="s">
        <v>296</v>
      </c>
      <c r="D174" s="247"/>
      <c r="E174" s="248">
        <v>834.3</v>
      </c>
      <c r="F174" s="217"/>
      <c r="G174" s="217"/>
      <c r="H174" s="217"/>
      <c r="I174" s="217"/>
      <c r="J174" s="217"/>
      <c r="K174" s="217"/>
      <c r="L174" s="217"/>
      <c r="M174" s="217"/>
      <c r="N174" s="217"/>
      <c r="O174" s="217"/>
      <c r="P174" s="217"/>
      <c r="Q174" s="217"/>
      <c r="R174" s="217"/>
      <c r="S174" s="217"/>
      <c r="T174" s="217"/>
      <c r="U174" s="217"/>
      <c r="V174" s="217"/>
      <c r="W174" s="217"/>
      <c r="X174" s="21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146</v>
      </c>
      <c r="AH174" s="207">
        <v>0</v>
      </c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">
      <c r="A175" s="226">
        <v>46</v>
      </c>
      <c r="B175" s="227" t="s">
        <v>333</v>
      </c>
      <c r="C175" s="243" t="s">
        <v>334</v>
      </c>
      <c r="D175" s="228" t="s">
        <v>153</v>
      </c>
      <c r="E175" s="229">
        <v>1</v>
      </c>
      <c r="F175" s="230"/>
      <c r="G175" s="231">
        <f>ROUND(E175*F175,2)</f>
        <v>0</v>
      </c>
      <c r="H175" s="230"/>
      <c r="I175" s="231">
        <f>ROUND(E175*H175,2)</f>
        <v>0</v>
      </c>
      <c r="J175" s="230"/>
      <c r="K175" s="231">
        <f>ROUND(E175*J175,2)</f>
        <v>0</v>
      </c>
      <c r="L175" s="231">
        <v>21</v>
      </c>
      <c r="M175" s="231">
        <f>G175*(1+L175/100)</f>
        <v>0</v>
      </c>
      <c r="N175" s="231">
        <v>0.1</v>
      </c>
      <c r="O175" s="231">
        <f>ROUND(E175*N175,2)</f>
        <v>0.1</v>
      </c>
      <c r="P175" s="231">
        <v>0.1</v>
      </c>
      <c r="Q175" s="231">
        <f>ROUND(E175*P175,2)</f>
        <v>0.1</v>
      </c>
      <c r="R175" s="231"/>
      <c r="S175" s="231" t="s">
        <v>119</v>
      </c>
      <c r="T175" s="232" t="s">
        <v>120</v>
      </c>
      <c r="U175" s="217">
        <v>0</v>
      </c>
      <c r="V175" s="217">
        <f>ROUND(E175*U175,2)</f>
        <v>0</v>
      </c>
      <c r="W175" s="217"/>
      <c r="X175" s="217" t="s">
        <v>143</v>
      </c>
      <c r="Y175" s="207"/>
      <c r="Z175" s="207"/>
      <c r="AA175" s="207"/>
      <c r="AB175" s="207"/>
      <c r="AC175" s="207"/>
      <c r="AD175" s="207"/>
      <c r="AE175" s="207"/>
      <c r="AF175" s="207"/>
      <c r="AG175" s="207" t="s">
        <v>144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">
      <c r="A176" s="214"/>
      <c r="B176" s="215"/>
      <c r="C176" s="252" t="s">
        <v>158</v>
      </c>
      <c r="D176" s="247"/>
      <c r="E176" s="248"/>
      <c r="F176" s="217"/>
      <c r="G176" s="217"/>
      <c r="H176" s="217"/>
      <c r="I176" s="217"/>
      <c r="J176" s="217"/>
      <c r="K176" s="217"/>
      <c r="L176" s="217"/>
      <c r="M176" s="217"/>
      <c r="N176" s="217"/>
      <c r="O176" s="217"/>
      <c r="P176" s="217"/>
      <c r="Q176" s="217"/>
      <c r="R176" s="217"/>
      <c r="S176" s="217"/>
      <c r="T176" s="217"/>
      <c r="U176" s="217"/>
      <c r="V176" s="217"/>
      <c r="W176" s="217"/>
      <c r="X176" s="21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146</v>
      </c>
      <c r="AH176" s="207">
        <v>0</v>
      </c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">
      <c r="A177" s="214"/>
      <c r="B177" s="215"/>
      <c r="C177" s="252" t="s">
        <v>157</v>
      </c>
      <c r="D177" s="247"/>
      <c r="E177" s="248">
        <v>1</v>
      </c>
      <c r="F177" s="217"/>
      <c r="G177" s="217"/>
      <c r="H177" s="217"/>
      <c r="I177" s="217"/>
      <c r="J177" s="217"/>
      <c r="K177" s="217"/>
      <c r="L177" s="217"/>
      <c r="M177" s="217"/>
      <c r="N177" s="217"/>
      <c r="O177" s="217"/>
      <c r="P177" s="217"/>
      <c r="Q177" s="217"/>
      <c r="R177" s="217"/>
      <c r="S177" s="217"/>
      <c r="T177" s="217"/>
      <c r="U177" s="217"/>
      <c r="V177" s="217"/>
      <c r="W177" s="217"/>
      <c r="X177" s="21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146</v>
      </c>
      <c r="AH177" s="207">
        <v>0</v>
      </c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">
      <c r="A178" s="214">
        <v>47</v>
      </c>
      <c r="B178" s="215" t="s">
        <v>335</v>
      </c>
      <c r="C178" s="254" t="s">
        <v>336</v>
      </c>
      <c r="D178" s="216" t="s">
        <v>0</v>
      </c>
      <c r="E178" s="250"/>
      <c r="F178" s="218"/>
      <c r="G178" s="217">
        <f>ROUND(E178*F178,2)</f>
        <v>0</v>
      </c>
      <c r="H178" s="218"/>
      <c r="I178" s="217">
        <f>ROUND(E178*H178,2)</f>
        <v>0</v>
      </c>
      <c r="J178" s="218"/>
      <c r="K178" s="217">
        <f>ROUND(E178*J178,2)</f>
        <v>0</v>
      </c>
      <c r="L178" s="217">
        <v>21</v>
      </c>
      <c r="M178" s="217">
        <f>G178*(1+L178/100)</f>
        <v>0</v>
      </c>
      <c r="N178" s="217">
        <v>0</v>
      </c>
      <c r="O178" s="217">
        <f>ROUND(E178*N178,2)</f>
        <v>0</v>
      </c>
      <c r="P178" s="217">
        <v>0</v>
      </c>
      <c r="Q178" s="217">
        <f>ROUND(E178*P178,2)</f>
        <v>0</v>
      </c>
      <c r="R178" s="217" t="s">
        <v>326</v>
      </c>
      <c r="S178" s="217" t="s">
        <v>125</v>
      </c>
      <c r="T178" s="217" t="s">
        <v>125</v>
      </c>
      <c r="U178" s="217">
        <v>2.3E-2</v>
      </c>
      <c r="V178" s="217">
        <f>ROUND(E178*U178,2)</f>
        <v>0</v>
      </c>
      <c r="W178" s="217"/>
      <c r="X178" s="217" t="s">
        <v>177</v>
      </c>
      <c r="Y178" s="207"/>
      <c r="Z178" s="207"/>
      <c r="AA178" s="207"/>
      <c r="AB178" s="207"/>
      <c r="AC178" s="207"/>
      <c r="AD178" s="207"/>
      <c r="AE178" s="207"/>
      <c r="AF178" s="207"/>
      <c r="AG178" s="207" t="s">
        <v>178</v>
      </c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">
      <c r="A179" s="214"/>
      <c r="B179" s="215"/>
      <c r="C179" s="255" t="s">
        <v>203</v>
      </c>
      <c r="D179" s="251"/>
      <c r="E179" s="251"/>
      <c r="F179" s="251"/>
      <c r="G179" s="251"/>
      <c r="H179" s="217"/>
      <c r="I179" s="217"/>
      <c r="J179" s="217"/>
      <c r="K179" s="217"/>
      <c r="L179" s="217"/>
      <c r="M179" s="217"/>
      <c r="N179" s="217"/>
      <c r="O179" s="217"/>
      <c r="P179" s="217"/>
      <c r="Q179" s="217"/>
      <c r="R179" s="217"/>
      <c r="S179" s="217"/>
      <c r="T179" s="217"/>
      <c r="U179" s="217"/>
      <c r="V179" s="217"/>
      <c r="W179" s="217"/>
      <c r="X179" s="21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166</v>
      </c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x14ac:dyDescent="0.2">
      <c r="A180" s="220" t="s">
        <v>114</v>
      </c>
      <c r="B180" s="221" t="s">
        <v>78</v>
      </c>
      <c r="C180" s="241" t="s">
        <v>79</v>
      </c>
      <c r="D180" s="222"/>
      <c r="E180" s="223"/>
      <c r="F180" s="224"/>
      <c r="G180" s="224">
        <f>SUMIF(AG181:AG186,"&lt;&gt;NOR",G181:G186)</f>
        <v>0</v>
      </c>
      <c r="H180" s="224"/>
      <c r="I180" s="224">
        <f>SUM(I181:I186)</f>
        <v>0</v>
      </c>
      <c r="J180" s="224"/>
      <c r="K180" s="224">
        <f>SUM(K181:K186)</f>
        <v>0</v>
      </c>
      <c r="L180" s="224"/>
      <c r="M180" s="224">
        <f>SUM(M181:M186)</f>
        <v>0</v>
      </c>
      <c r="N180" s="224"/>
      <c r="O180" s="224">
        <f>SUM(O181:O186)</f>
        <v>0</v>
      </c>
      <c r="P180" s="224"/>
      <c r="Q180" s="224">
        <f>SUM(Q181:Q186)</f>
        <v>0</v>
      </c>
      <c r="R180" s="224"/>
      <c r="S180" s="224"/>
      <c r="T180" s="225"/>
      <c r="U180" s="219"/>
      <c r="V180" s="219">
        <f>SUM(V181:V186)</f>
        <v>4.3499999999999996</v>
      </c>
      <c r="W180" s="219"/>
      <c r="X180" s="219"/>
      <c r="AG180" t="s">
        <v>115</v>
      </c>
    </row>
    <row r="181" spans="1:60" ht="22.5" outlineLevel="1" x14ac:dyDescent="0.2">
      <c r="A181" s="226">
        <v>48</v>
      </c>
      <c r="B181" s="227" t="s">
        <v>337</v>
      </c>
      <c r="C181" s="243" t="s">
        <v>338</v>
      </c>
      <c r="D181" s="228" t="s">
        <v>163</v>
      </c>
      <c r="E181" s="229">
        <v>29</v>
      </c>
      <c r="F181" s="230"/>
      <c r="G181" s="231">
        <f>ROUND(E181*F181,2)</f>
        <v>0</v>
      </c>
      <c r="H181" s="230"/>
      <c r="I181" s="231">
        <f>ROUND(E181*H181,2)</f>
        <v>0</v>
      </c>
      <c r="J181" s="230"/>
      <c r="K181" s="231">
        <f>ROUND(E181*J181,2)</f>
        <v>0</v>
      </c>
      <c r="L181" s="231">
        <v>21</v>
      </c>
      <c r="M181" s="231">
        <f>G181*(1+L181/100)</f>
        <v>0</v>
      </c>
      <c r="N181" s="231">
        <v>1.6000000000000001E-4</v>
      </c>
      <c r="O181" s="231">
        <f>ROUND(E181*N181,2)</f>
        <v>0</v>
      </c>
      <c r="P181" s="231">
        <v>0</v>
      </c>
      <c r="Q181" s="231">
        <f>ROUND(E181*P181,2)</f>
        <v>0</v>
      </c>
      <c r="R181" s="231" t="s">
        <v>339</v>
      </c>
      <c r="S181" s="231" t="s">
        <v>125</v>
      </c>
      <c r="T181" s="232" t="s">
        <v>125</v>
      </c>
      <c r="U181" s="217">
        <v>0.15</v>
      </c>
      <c r="V181" s="217">
        <f>ROUND(E181*U181,2)</f>
        <v>4.3499999999999996</v>
      </c>
      <c r="W181" s="217"/>
      <c r="X181" s="217" t="s">
        <v>143</v>
      </c>
      <c r="Y181" s="207"/>
      <c r="Z181" s="207"/>
      <c r="AA181" s="207"/>
      <c r="AB181" s="207"/>
      <c r="AC181" s="207"/>
      <c r="AD181" s="207"/>
      <c r="AE181" s="207"/>
      <c r="AF181" s="207"/>
      <c r="AG181" s="207" t="s">
        <v>186</v>
      </c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">
      <c r="A182" s="214"/>
      <c r="B182" s="215"/>
      <c r="C182" s="253" t="s">
        <v>340</v>
      </c>
      <c r="D182" s="249"/>
      <c r="E182" s="249"/>
      <c r="F182" s="249"/>
      <c r="G182" s="249"/>
      <c r="H182" s="217"/>
      <c r="I182" s="217"/>
      <c r="J182" s="217"/>
      <c r="K182" s="217"/>
      <c r="L182" s="217"/>
      <c r="M182" s="217"/>
      <c r="N182" s="217"/>
      <c r="O182" s="217"/>
      <c r="P182" s="217"/>
      <c r="Q182" s="217"/>
      <c r="R182" s="217"/>
      <c r="S182" s="217"/>
      <c r="T182" s="217"/>
      <c r="U182" s="217"/>
      <c r="V182" s="217"/>
      <c r="W182" s="217"/>
      <c r="X182" s="21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166</v>
      </c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">
      <c r="A183" s="214"/>
      <c r="B183" s="215"/>
      <c r="C183" s="252" t="s">
        <v>207</v>
      </c>
      <c r="D183" s="247"/>
      <c r="E183" s="248"/>
      <c r="F183" s="217"/>
      <c r="G183" s="217"/>
      <c r="H183" s="217"/>
      <c r="I183" s="217"/>
      <c r="J183" s="217"/>
      <c r="K183" s="217"/>
      <c r="L183" s="217"/>
      <c r="M183" s="217"/>
      <c r="N183" s="217"/>
      <c r="O183" s="217"/>
      <c r="P183" s="217"/>
      <c r="Q183" s="217"/>
      <c r="R183" s="217"/>
      <c r="S183" s="217"/>
      <c r="T183" s="217"/>
      <c r="U183" s="217"/>
      <c r="V183" s="217"/>
      <c r="W183" s="217"/>
      <c r="X183" s="21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146</v>
      </c>
      <c r="AH183" s="207">
        <v>0</v>
      </c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">
      <c r="A184" s="214"/>
      <c r="B184" s="215"/>
      <c r="C184" s="252" t="s">
        <v>341</v>
      </c>
      <c r="D184" s="247"/>
      <c r="E184" s="248">
        <v>9</v>
      </c>
      <c r="F184" s="217"/>
      <c r="G184" s="217"/>
      <c r="H184" s="217"/>
      <c r="I184" s="217"/>
      <c r="J184" s="217"/>
      <c r="K184" s="217"/>
      <c r="L184" s="217"/>
      <c r="M184" s="217"/>
      <c r="N184" s="217"/>
      <c r="O184" s="217"/>
      <c r="P184" s="217"/>
      <c r="Q184" s="217"/>
      <c r="R184" s="217"/>
      <c r="S184" s="217"/>
      <c r="T184" s="217"/>
      <c r="U184" s="217"/>
      <c r="V184" s="217"/>
      <c r="W184" s="217"/>
      <c r="X184" s="21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146</v>
      </c>
      <c r="AH184" s="207">
        <v>0</v>
      </c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">
      <c r="A185" s="214"/>
      <c r="B185" s="215"/>
      <c r="C185" s="252" t="s">
        <v>225</v>
      </c>
      <c r="D185" s="247"/>
      <c r="E185" s="248"/>
      <c r="F185" s="217"/>
      <c r="G185" s="217"/>
      <c r="H185" s="217"/>
      <c r="I185" s="217"/>
      <c r="J185" s="217"/>
      <c r="K185" s="217"/>
      <c r="L185" s="217"/>
      <c r="M185" s="217"/>
      <c r="N185" s="217"/>
      <c r="O185" s="217"/>
      <c r="P185" s="217"/>
      <c r="Q185" s="217"/>
      <c r="R185" s="217"/>
      <c r="S185" s="217"/>
      <c r="T185" s="217"/>
      <c r="U185" s="217"/>
      <c r="V185" s="217"/>
      <c r="W185" s="217"/>
      <c r="X185" s="21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146</v>
      </c>
      <c r="AH185" s="207">
        <v>0</v>
      </c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">
      <c r="A186" s="214"/>
      <c r="B186" s="215"/>
      <c r="C186" s="252" t="s">
        <v>342</v>
      </c>
      <c r="D186" s="247"/>
      <c r="E186" s="248">
        <v>20</v>
      </c>
      <c r="F186" s="217"/>
      <c r="G186" s="217"/>
      <c r="H186" s="217"/>
      <c r="I186" s="217"/>
      <c r="J186" s="217"/>
      <c r="K186" s="217"/>
      <c r="L186" s="217"/>
      <c r="M186" s="217"/>
      <c r="N186" s="217"/>
      <c r="O186" s="217"/>
      <c r="P186" s="217"/>
      <c r="Q186" s="217"/>
      <c r="R186" s="217"/>
      <c r="S186" s="217"/>
      <c r="T186" s="217"/>
      <c r="U186" s="217"/>
      <c r="V186" s="217"/>
      <c r="W186" s="217"/>
      <c r="X186" s="21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146</v>
      </c>
      <c r="AH186" s="207">
        <v>0</v>
      </c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x14ac:dyDescent="0.2">
      <c r="A187" s="220" t="s">
        <v>114</v>
      </c>
      <c r="B187" s="221" t="s">
        <v>80</v>
      </c>
      <c r="C187" s="241" t="s">
        <v>81</v>
      </c>
      <c r="D187" s="222"/>
      <c r="E187" s="223"/>
      <c r="F187" s="224"/>
      <c r="G187" s="224">
        <f>SUMIF(AG188:AG190,"&lt;&gt;NOR",G188:G190)</f>
        <v>0</v>
      </c>
      <c r="H187" s="224"/>
      <c r="I187" s="224">
        <f>SUM(I188:I190)</f>
        <v>0</v>
      </c>
      <c r="J187" s="224"/>
      <c r="K187" s="224">
        <f>SUM(K188:K190)</f>
        <v>0</v>
      </c>
      <c r="L187" s="224"/>
      <c r="M187" s="224">
        <f>SUM(M188:M190)</f>
        <v>0</v>
      </c>
      <c r="N187" s="224"/>
      <c r="O187" s="224">
        <f>SUM(O188:O190)</f>
        <v>0</v>
      </c>
      <c r="P187" s="224"/>
      <c r="Q187" s="224">
        <f>SUM(Q188:Q190)</f>
        <v>0</v>
      </c>
      <c r="R187" s="224"/>
      <c r="S187" s="224"/>
      <c r="T187" s="225"/>
      <c r="U187" s="219"/>
      <c r="V187" s="219">
        <f>SUM(V188:V190)</f>
        <v>0</v>
      </c>
      <c r="W187" s="219"/>
      <c r="X187" s="219"/>
      <c r="AG187" t="s">
        <v>115</v>
      </c>
    </row>
    <row r="188" spans="1:60" outlineLevel="1" x14ac:dyDescent="0.2">
      <c r="A188" s="233">
        <v>49</v>
      </c>
      <c r="B188" s="234" t="s">
        <v>343</v>
      </c>
      <c r="C188" s="242" t="s">
        <v>344</v>
      </c>
      <c r="D188" s="235" t="s">
        <v>345</v>
      </c>
      <c r="E188" s="236">
        <v>1</v>
      </c>
      <c r="F188" s="237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8">
        <v>0</v>
      </c>
      <c r="O188" s="238">
        <f>ROUND(E188*N188,2)</f>
        <v>0</v>
      </c>
      <c r="P188" s="238">
        <v>0</v>
      </c>
      <c r="Q188" s="238">
        <f>ROUND(E188*P188,2)</f>
        <v>0</v>
      </c>
      <c r="R188" s="238"/>
      <c r="S188" s="238" t="s">
        <v>119</v>
      </c>
      <c r="T188" s="239" t="s">
        <v>120</v>
      </c>
      <c r="U188" s="217">
        <v>0</v>
      </c>
      <c r="V188" s="217">
        <f>ROUND(E188*U188,2)</f>
        <v>0</v>
      </c>
      <c r="W188" s="217"/>
      <c r="X188" s="217" t="s">
        <v>143</v>
      </c>
      <c r="Y188" s="207"/>
      <c r="Z188" s="207"/>
      <c r="AA188" s="207"/>
      <c r="AB188" s="207"/>
      <c r="AC188" s="207"/>
      <c r="AD188" s="207"/>
      <c r="AE188" s="207"/>
      <c r="AF188" s="207"/>
      <c r="AG188" s="207" t="s">
        <v>144</v>
      </c>
      <c r="AH188" s="207"/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">
      <c r="A189" s="233">
        <v>50</v>
      </c>
      <c r="B189" s="234" t="s">
        <v>346</v>
      </c>
      <c r="C189" s="242" t="s">
        <v>347</v>
      </c>
      <c r="D189" s="235" t="s">
        <v>345</v>
      </c>
      <c r="E189" s="236">
        <v>1</v>
      </c>
      <c r="F189" s="237"/>
      <c r="G189" s="238">
        <f>ROUND(E189*F189,2)</f>
        <v>0</v>
      </c>
      <c r="H189" s="237"/>
      <c r="I189" s="238">
        <f>ROUND(E189*H189,2)</f>
        <v>0</v>
      </c>
      <c r="J189" s="237"/>
      <c r="K189" s="238">
        <f>ROUND(E189*J189,2)</f>
        <v>0</v>
      </c>
      <c r="L189" s="238">
        <v>21</v>
      </c>
      <c r="M189" s="238">
        <f>G189*(1+L189/100)</f>
        <v>0</v>
      </c>
      <c r="N189" s="238">
        <v>0</v>
      </c>
      <c r="O189" s="238">
        <f>ROUND(E189*N189,2)</f>
        <v>0</v>
      </c>
      <c r="P189" s="238">
        <v>0</v>
      </c>
      <c r="Q189" s="238">
        <f>ROUND(E189*P189,2)</f>
        <v>0</v>
      </c>
      <c r="R189" s="238"/>
      <c r="S189" s="238" t="s">
        <v>119</v>
      </c>
      <c r="T189" s="239" t="s">
        <v>120</v>
      </c>
      <c r="U189" s="217">
        <v>0</v>
      </c>
      <c r="V189" s="217">
        <f>ROUND(E189*U189,2)</f>
        <v>0</v>
      </c>
      <c r="W189" s="217"/>
      <c r="X189" s="217" t="s">
        <v>143</v>
      </c>
      <c r="Y189" s="207"/>
      <c r="Z189" s="207"/>
      <c r="AA189" s="207"/>
      <c r="AB189" s="207"/>
      <c r="AC189" s="207"/>
      <c r="AD189" s="207"/>
      <c r="AE189" s="207"/>
      <c r="AF189" s="207"/>
      <c r="AG189" s="207" t="s">
        <v>144</v>
      </c>
      <c r="AH189" s="207"/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 x14ac:dyDescent="0.2">
      <c r="A190" s="233">
        <v>51</v>
      </c>
      <c r="B190" s="234" t="s">
        <v>348</v>
      </c>
      <c r="C190" s="242" t="s">
        <v>349</v>
      </c>
      <c r="D190" s="235" t="s">
        <v>153</v>
      </c>
      <c r="E190" s="236">
        <v>1</v>
      </c>
      <c r="F190" s="237"/>
      <c r="G190" s="238">
        <f>ROUND(E190*F190,2)</f>
        <v>0</v>
      </c>
      <c r="H190" s="237"/>
      <c r="I190" s="238">
        <f>ROUND(E190*H190,2)</f>
        <v>0</v>
      </c>
      <c r="J190" s="237"/>
      <c r="K190" s="238">
        <f>ROUND(E190*J190,2)</f>
        <v>0</v>
      </c>
      <c r="L190" s="238">
        <v>21</v>
      </c>
      <c r="M190" s="238">
        <f>G190*(1+L190/100)</f>
        <v>0</v>
      </c>
      <c r="N190" s="238">
        <v>0</v>
      </c>
      <c r="O190" s="238">
        <f>ROUND(E190*N190,2)</f>
        <v>0</v>
      </c>
      <c r="P190" s="238">
        <v>0</v>
      </c>
      <c r="Q190" s="238">
        <f>ROUND(E190*P190,2)</f>
        <v>0</v>
      </c>
      <c r="R190" s="238"/>
      <c r="S190" s="238" t="s">
        <v>119</v>
      </c>
      <c r="T190" s="239" t="s">
        <v>120</v>
      </c>
      <c r="U190" s="217">
        <v>0</v>
      </c>
      <c r="V190" s="217">
        <f>ROUND(E190*U190,2)</f>
        <v>0</v>
      </c>
      <c r="W190" s="217"/>
      <c r="X190" s="217" t="s">
        <v>143</v>
      </c>
      <c r="Y190" s="207"/>
      <c r="Z190" s="207"/>
      <c r="AA190" s="207"/>
      <c r="AB190" s="207"/>
      <c r="AC190" s="207"/>
      <c r="AD190" s="207"/>
      <c r="AE190" s="207"/>
      <c r="AF190" s="207"/>
      <c r="AG190" s="207" t="s">
        <v>144</v>
      </c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x14ac:dyDescent="0.2">
      <c r="A191" s="220" t="s">
        <v>114</v>
      </c>
      <c r="B191" s="221" t="s">
        <v>82</v>
      </c>
      <c r="C191" s="241" t="s">
        <v>83</v>
      </c>
      <c r="D191" s="222"/>
      <c r="E191" s="223"/>
      <c r="F191" s="224"/>
      <c r="G191" s="224">
        <f>SUMIF(AG192:AG232,"&lt;&gt;NOR",G192:G232)</f>
        <v>0</v>
      </c>
      <c r="H191" s="224"/>
      <c r="I191" s="224">
        <f>SUM(I192:I232)</f>
        <v>0</v>
      </c>
      <c r="J191" s="224"/>
      <c r="K191" s="224">
        <f>SUM(K192:K232)</f>
        <v>0</v>
      </c>
      <c r="L191" s="224"/>
      <c r="M191" s="224">
        <f>SUM(M192:M232)</f>
        <v>0</v>
      </c>
      <c r="N191" s="224"/>
      <c r="O191" s="224">
        <f>SUM(O192:O232)</f>
        <v>0</v>
      </c>
      <c r="P191" s="224"/>
      <c r="Q191" s="224">
        <f>SUM(Q192:Q232)</f>
        <v>0</v>
      </c>
      <c r="R191" s="224"/>
      <c r="S191" s="224"/>
      <c r="T191" s="225"/>
      <c r="U191" s="219"/>
      <c r="V191" s="219">
        <f>SUM(V192:V232)</f>
        <v>80.47</v>
      </c>
      <c r="W191" s="219"/>
      <c r="X191" s="219"/>
      <c r="AG191" t="s">
        <v>115</v>
      </c>
    </row>
    <row r="192" spans="1:60" ht="22.5" outlineLevel="1" x14ac:dyDescent="0.2">
      <c r="A192" s="226">
        <v>52</v>
      </c>
      <c r="B192" s="227" t="s">
        <v>350</v>
      </c>
      <c r="C192" s="243" t="s">
        <v>351</v>
      </c>
      <c r="D192" s="228" t="s">
        <v>175</v>
      </c>
      <c r="E192" s="229">
        <v>15.924390000000001</v>
      </c>
      <c r="F192" s="230"/>
      <c r="G192" s="231">
        <f>ROUND(E192*F192,2)</f>
        <v>0</v>
      </c>
      <c r="H192" s="230"/>
      <c r="I192" s="231">
        <f>ROUND(E192*H192,2)</f>
        <v>0</v>
      </c>
      <c r="J192" s="230"/>
      <c r="K192" s="231">
        <f>ROUND(E192*J192,2)</f>
        <v>0</v>
      </c>
      <c r="L192" s="231">
        <v>21</v>
      </c>
      <c r="M192" s="231">
        <f>G192*(1+L192/100)</f>
        <v>0</v>
      </c>
      <c r="N192" s="231">
        <v>0</v>
      </c>
      <c r="O192" s="231">
        <f>ROUND(E192*N192,2)</f>
        <v>0</v>
      </c>
      <c r="P192" s="231">
        <v>0</v>
      </c>
      <c r="Q192" s="231">
        <f>ROUND(E192*P192,2)</f>
        <v>0</v>
      </c>
      <c r="R192" s="231" t="s">
        <v>352</v>
      </c>
      <c r="S192" s="231" t="s">
        <v>125</v>
      </c>
      <c r="T192" s="232" t="s">
        <v>125</v>
      </c>
      <c r="U192" s="217">
        <v>2.0089999999999999</v>
      </c>
      <c r="V192" s="217">
        <f>ROUND(E192*U192,2)</f>
        <v>31.99</v>
      </c>
      <c r="W192" s="217"/>
      <c r="X192" s="217" t="s">
        <v>353</v>
      </c>
      <c r="Y192" s="207"/>
      <c r="Z192" s="207"/>
      <c r="AA192" s="207"/>
      <c r="AB192" s="207"/>
      <c r="AC192" s="207"/>
      <c r="AD192" s="207"/>
      <c r="AE192" s="207"/>
      <c r="AF192" s="207"/>
      <c r="AG192" s="207" t="s">
        <v>354</v>
      </c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">
      <c r="A193" s="214"/>
      <c r="B193" s="215"/>
      <c r="C193" s="252" t="s">
        <v>355</v>
      </c>
      <c r="D193" s="247"/>
      <c r="E193" s="248"/>
      <c r="F193" s="217"/>
      <c r="G193" s="217"/>
      <c r="H193" s="217"/>
      <c r="I193" s="217"/>
      <c r="J193" s="217"/>
      <c r="K193" s="217"/>
      <c r="L193" s="217"/>
      <c r="M193" s="217"/>
      <c r="N193" s="217"/>
      <c r="O193" s="217"/>
      <c r="P193" s="217"/>
      <c r="Q193" s="217"/>
      <c r="R193" s="217"/>
      <c r="S193" s="217"/>
      <c r="T193" s="217"/>
      <c r="U193" s="217"/>
      <c r="V193" s="217"/>
      <c r="W193" s="217"/>
      <c r="X193" s="21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146</v>
      </c>
      <c r="AH193" s="207">
        <v>0</v>
      </c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">
      <c r="A194" s="214"/>
      <c r="B194" s="215"/>
      <c r="C194" s="252" t="s">
        <v>356</v>
      </c>
      <c r="D194" s="247"/>
      <c r="E194" s="248"/>
      <c r="F194" s="217"/>
      <c r="G194" s="217"/>
      <c r="H194" s="217"/>
      <c r="I194" s="217"/>
      <c r="J194" s="217"/>
      <c r="K194" s="217"/>
      <c r="L194" s="217"/>
      <c r="M194" s="217"/>
      <c r="N194" s="217"/>
      <c r="O194" s="217"/>
      <c r="P194" s="217"/>
      <c r="Q194" s="217"/>
      <c r="R194" s="217"/>
      <c r="S194" s="217"/>
      <c r="T194" s="217"/>
      <c r="U194" s="217"/>
      <c r="V194" s="217"/>
      <c r="W194" s="217"/>
      <c r="X194" s="21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146</v>
      </c>
      <c r="AH194" s="207">
        <v>0</v>
      </c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">
      <c r="A195" s="214"/>
      <c r="B195" s="215"/>
      <c r="C195" s="252" t="s">
        <v>357</v>
      </c>
      <c r="D195" s="247"/>
      <c r="E195" s="248">
        <v>15.924390000000001</v>
      </c>
      <c r="F195" s="217"/>
      <c r="G195" s="217"/>
      <c r="H195" s="217"/>
      <c r="I195" s="217"/>
      <c r="J195" s="217"/>
      <c r="K195" s="217"/>
      <c r="L195" s="217"/>
      <c r="M195" s="217"/>
      <c r="N195" s="217"/>
      <c r="O195" s="217"/>
      <c r="P195" s="217"/>
      <c r="Q195" s="217"/>
      <c r="R195" s="217"/>
      <c r="S195" s="217"/>
      <c r="T195" s="217"/>
      <c r="U195" s="217"/>
      <c r="V195" s="217"/>
      <c r="W195" s="217"/>
      <c r="X195" s="21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146</v>
      </c>
      <c r="AH195" s="207">
        <v>0</v>
      </c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">
      <c r="A196" s="226">
        <v>53</v>
      </c>
      <c r="B196" s="227" t="s">
        <v>358</v>
      </c>
      <c r="C196" s="243" t="s">
        <v>359</v>
      </c>
      <c r="D196" s="228" t="s">
        <v>175</v>
      </c>
      <c r="E196" s="229">
        <v>15.924390000000001</v>
      </c>
      <c r="F196" s="230"/>
      <c r="G196" s="231">
        <f>ROUND(E196*F196,2)</f>
        <v>0</v>
      </c>
      <c r="H196" s="230"/>
      <c r="I196" s="231">
        <f>ROUND(E196*H196,2)</f>
        <v>0</v>
      </c>
      <c r="J196" s="230"/>
      <c r="K196" s="231">
        <f>ROUND(E196*J196,2)</f>
        <v>0</v>
      </c>
      <c r="L196" s="231">
        <v>21</v>
      </c>
      <c r="M196" s="231">
        <f>G196*(1+L196/100)</f>
        <v>0</v>
      </c>
      <c r="N196" s="231">
        <v>0</v>
      </c>
      <c r="O196" s="231">
        <f>ROUND(E196*N196,2)</f>
        <v>0</v>
      </c>
      <c r="P196" s="231">
        <v>0</v>
      </c>
      <c r="Q196" s="231">
        <f>ROUND(E196*P196,2)</f>
        <v>0</v>
      </c>
      <c r="R196" s="231" t="s">
        <v>352</v>
      </c>
      <c r="S196" s="231" t="s">
        <v>125</v>
      </c>
      <c r="T196" s="232" t="s">
        <v>125</v>
      </c>
      <c r="U196" s="217">
        <v>0.49</v>
      </c>
      <c r="V196" s="217">
        <f>ROUND(E196*U196,2)</f>
        <v>7.8</v>
      </c>
      <c r="W196" s="217"/>
      <c r="X196" s="217" t="s">
        <v>353</v>
      </c>
      <c r="Y196" s="207"/>
      <c r="Z196" s="207"/>
      <c r="AA196" s="207"/>
      <c r="AB196" s="207"/>
      <c r="AC196" s="207"/>
      <c r="AD196" s="207"/>
      <c r="AE196" s="207"/>
      <c r="AF196" s="207"/>
      <c r="AG196" s="207" t="s">
        <v>354</v>
      </c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">
      <c r="A197" s="214"/>
      <c r="B197" s="215"/>
      <c r="C197" s="252" t="s">
        <v>355</v>
      </c>
      <c r="D197" s="247"/>
      <c r="E197" s="248"/>
      <c r="F197" s="217"/>
      <c r="G197" s="217"/>
      <c r="H197" s="217"/>
      <c r="I197" s="217"/>
      <c r="J197" s="217"/>
      <c r="K197" s="217"/>
      <c r="L197" s="217"/>
      <c r="M197" s="217"/>
      <c r="N197" s="217"/>
      <c r="O197" s="217"/>
      <c r="P197" s="217"/>
      <c r="Q197" s="217"/>
      <c r="R197" s="217"/>
      <c r="S197" s="217"/>
      <c r="T197" s="217"/>
      <c r="U197" s="217"/>
      <c r="V197" s="217"/>
      <c r="W197" s="217"/>
      <c r="X197" s="21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146</v>
      </c>
      <c r="AH197" s="207">
        <v>0</v>
      </c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 x14ac:dyDescent="0.2">
      <c r="A198" s="214"/>
      <c r="B198" s="215"/>
      <c r="C198" s="252" t="s">
        <v>356</v>
      </c>
      <c r="D198" s="247"/>
      <c r="E198" s="248"/>
      <c r="F198" s="217"/>
      <c r="G198" s="217"/>
      <c r="H198" s="217"/>
      <c r="I198" s="217"/>
      <c r="J198" s="217"/>
      <c r="K198" s="217"/>
      <c r="L198" s="217"/>
      <c r="M198" s="217"/>
      <c r="N198" s="217"/>
      <c r="O198" s="217"/>
      <c r="P198" s="217"/>
      <c r="Q198" s="217"/>
      <c r="R198" s="217"/>
      <c r="S198" s="217"/>
      <c r="T198" s="217"/>
      <c r="U198" s="217"/>
      <c r="V198" s="217"/>
      <c r="W198" s="217"/>
      <c r="X198" s="21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146</v>
      </c>
      <c r="AH198" s="207">
        <v>0</v>
      </c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">
      <c r="A199" s="214"/>
      <c r="B199" s="215"/>
      <c r="C199" s="252" t="s">
        <v>357</v>
      </c>
      <c r="D199" s="247"/>
      <c r="E199" s="248">
        <v>15.924390000000001</v>
      </c>
      <c r="F199" s="217"/>
      <c r="G199" s="217"/>
      <c r="H199" s="217"/>
      <c r="I199" s="217"/>
      <c r="J199" s="217"/>
      <c r="K199" s="217"/>
      <c r="L199" s="217"/>
      <c r="M199" s="217"/>
      <c r="N199" s="217"/>
      <c r="O199" s="217"/>
      <c r="P199" s="217"/>
      <c r="Q199" s="217"/>
      <c r="R199" s="217"/>
      <c r="S199" s="217"/>
      <c r="T199" s="217"/>
      <c r="U199" s="217"/>
      <c r="V199" s="217"/>
      <c r="W199" s="217"/>
      <c r="X199" s="21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146</v>
      </c>
      <c r="AH199" s="207">
        <v>0</v>
      </c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">
      <c r="A200" s="226">
        <v>54</v>
      </c>
      <c r="B200" s="227" t="s">
        <v>360</v>
      </c>
      <c r="C200" s="243" t="s">
        <v>361</v>
      </c>
      <c r="D200" s="228" t="s">
        <v>175</v>
      </c>
      <c r="E200" s="229">
        <v>302.56335000000001</v>
      </c>
      <c r="F200" s="230"/>
      <c r="G200" s="231">
        <f>ROUND(E200*F200,2)</f>
        <v>0</v>
      </c>
      <c r="H200" s="230"/>
      <c r="I200" s="231">
        <f>ROUND(E200*H200,2)</f>
        <v>0</v>
      </c>
      <c r="J200" s="230"/>
      <c r="K200" s="231">
        <f>ROUND(E200*J200,2)</f>
        <v>0</v>
      </c>
      <c r="L200" s="231">
        <v>21</v>
      </c>
      <c r="M200" s="231">
        <f>G200*(1+L200/100)</f>
        <v>0</v>
      </c>
      <c r="N200" s="231">
        <v>0</v>
      </c>
      <c r="O200" s="231">
        <f>ROUND(E200*N200,2)</f>
        <v>0</v>
      </c>
      <c r="P200" s="231">
        <v>0</v>
      </c>
      <c r="Q200" s="231">
        <f>ROUND(E200*P200,2)</f>
        <v>0</v>
      </c>
      <c r="R200" s="231" t="s">
        <v>352</v>
      </c>
      <c r="S200" s="231" t="s">
        <v>125</v>
      </c>
      <c r="T200" s="232" t="s">
        <v>125</v>
      </c>
      <c r="U200" s="217">
        <v>0</v>
      </c>
      <c r="V200" s="217">
        <f>ROUND(E200*U200,2)</f>
        <v>0</v>
      </c>
      <c r="W200" s="217"/>
      <c r="X200" s="217" t="s">
        <v>353</v>
      </c>
      <c r="Y200" s="207"/>
      <c r="Z200" s="207"/>
      <c r="AA200" s="207"/>
      <c r="AB200" s="207"/>
      <c r="AC200" s="207"/>
      <c r="AD200" s="207"/>
      <c r="AE200" s="207"/>
      <c r="AF200" s="207"/>
      <c r="AG200" s="207" t="s">
        <v>354</v>
      </c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 x14ac:dyDescent="0.2">
      <c r="A201" s="214"/>
      <c r="B201" s="215"/>
      <c r="C201" s="252" t="s">
        <v>355</v>
      </c>
      <c r="D201" s="247"/>
      <c r="E201" s="248"/>
      <c r="F201" s="217"/>
      <c r="G201" s="217"/>
      <c r="H201" s="217"/>
      <c r="I201" s="217"/>
      <c r="J201" s="217"/>
      <c r="K201" s="217"/>
      <c r="L201" s="217"/>
      <c r="M201" s="217"/>
      <c r="N201" s="217"/>
      <c r="O201" s="217"/>
      <c r="P201" s="217"/>
      <c r="Q201" s="217"/>
      <c r="R201" s="217"/>
      <c r="S201" s="217"/>
      <c r="T201" s="217"/>
      <c r="U201" s="217"/>
      <c r="V201" s="217"/>
      <c r="W201" s="217"/>
      <c r="X201" s="21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146</v>
      </c>
      <c r="AH201" s="207">
        <v>0</v>
      </c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">
      <c r="A202" s="214"/>
      <c r="B202" s="215"/>
      <c r="C202" s="252" t="s">
        <v>356</v>
      </c>
      <c r="D202" s="247"/>
      <c r="E202" s="248"/>
      <c r="F202" s="217"/>
      <c r="G202" s="217"/>
      <c r="H202" s="217"/>
      <c r="I202" s="217"/>
      <c r="J202" s="217"/>
      <c r="K202" s="217"/>
      <c r="L202" s="217"/>
      <c r="M202" s="217"/>
      <c r="N202" s="217"/>
      <c r="O202" s="217"/>
      <c r="P202" s="217"/>
      <c r="Q202" s="217"/>
      <c r="R202" s="217"/>
      <c r="S202" s="217"/>
      <c r="T202" s="217"/>
      <c r="U202" s="217"/>
      <c r="V202" s="217"/>
      <c r="W202" s="217"/>
      <c r="X202" s="21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146</v>
      </c>
      <c r="AH202" s="207">
        <v>0</v>
      </c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 x14ac:dyDescent="0.2">
      <c r="A203" s="214"/>
      <c r="B203" s="215"/>
      <c r="C203" s="252" t="s">
        <v>362</v>
      </c>
      <c r="D203" s="247"/>
      <c r="E203" s="248">
        <v>302.56335000000001</v>
      </c>
      <c r="F203" s="217"/>
      <c r="G203" s="217"/>
      <c r="H203" s="217"/>
      <c r="I203" s="217"/>
      <c r="J203" s="217"/>
      <c r="K203" s="217"/>
      <c r="L203" s="217"/>
      <c r="M203" s="217"/>
      <c r="N203" s="217"/>
      <c r="O203" s="217"/>
      <c r="P203" s="217"/>
      <c r="Q203" s="217"/>
      <c r="R203" s="217"/>
      <c r="S203" s="217"/>
      <c r="T203" s="217"/>
      <c r="U203" s="217"/>
      <c r="V203" s="217"/>
      <c r="W203" s="217"/>
      <c r="X203" s="21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146</v>
      </c>
      <c r="AH203" s="207">
        <v>0</v>
      </c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">
      <c r="A204" s="226">
        <v>55</v>
      </c>
      <c r="B204" s="227" t="s">
        <v>363</v>
      </c>
      <c r="C204" s="243" t="s">
        <v>364</v>
      </c>
      <c r="D204" s="228" t="s">
        <v>175</v>
      </c>
      <c r="E204" s="229">
        <v>15.924390000000001</v>
      </c>
      <c r="F204" s="230"/>
      <c r="G204" s="231">
        <f>ROUND(E204*F204,2)</f>
        <v>0</v>
      </c>
      <c r="H204" s="230"/>
      <c r="I204" s="231">
        <f>ROUND(E204*H204,2)</f>
        <v>0</v>
      </c>
      <c r="J204" s="230"/>
      <c r="K204" s="231">
        <f>ROUND(E204*J204,2)</f>
        <v>0</v>
      </c>
      <c r="L204" s="231">
        <v>21</v>
      </c>
      <c r="M204" s="231">
        <f>G204*(1+L204/100)</f>
        <v>0</v>
      </c>
      <c r="N204" s="231">
        <v>0</v>
      </c>
      <c r="O204" s="231">
        <f>ROUND(E204*N204,2)</f>
        <v>0</v>
      </c>
      <c r="P204" s="231">
        <v>0</v>
      </c>
      <c r="Q204" s="231">
        <f>ROUND(E204*P204,2)</f>
        <v>0</v>
      </c>
      <c r="R204" s="231" t="s">
        <v>352</v>
      </c>
      <c r="S204" s="231" t="s">
        <v>125</v>
      </c>
      <c r="T204" s="232" t="s">
        <v>125</v>
      </c>
      <c r="U204" s="217">
        <v>0.94199999999999995</v>
      </c>
      <c r="V204" s="217">
        <f>ROUND(E204*U204,2)</f>
        <v>15</v>
      </c>
      <c r="W204" s="217"/>
      <c r="X204" s="217" t="s">
        <v>353</v>
      </c>
      <c r="Y204" s="207"/>
      <c r="Z204" s="207"/>
      <c r="AA204" s="207"/>
      <c r="AB204" s="207"/>
      <c r="AC204" s="207"/>
      <c r="AD204" s="207"/>
      <c r="AE204" s="207"/>
      <c r="AF204" s="207"/>
      <c r="AG204" s="207" t="s">
        <v>354</v>
      </c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">
      <c r="A205" s="214"/>
      <c r="B205" s="215"/>
      <c r="C205" s="252" t="s">
        <v>355</v>
      </c>
      <c r="D205" s="247"/>
      <c r="E205" s="248"/>
      <c r="F205" s="217"/>
      <c r="G205" s="217"/>
      <c r="H205" s="217"/>
      <c r="I205" s="217"/>
      <c r="J205" s="217"/>
      <c r="K205" s="217"/>
      <c r="L205" s="217"/>
      <c r="M205" s="217"/>
      <c r="N205" s="217"/>
      <c r="O205" s="217"/>
      <c r="P205" s="217"/>
      <c r="Q205" s="217"/>
      <c r="R205" s="217"/>
      <c r="S205" s="217"/>
      <c r="T205" s="217"/>
      <c r="U205" s="217"/>
      <c r="V205" s="217"/>
      <c r="W205" s="217"/>
      <c r="X205" s="21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146</v>
      </c>
      <c r="AH205" s="207">
        <v>0</v>
      </c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">
      <c r="A206" s="214"/>
      <c r="B206" s="215"/>
      <c r="C206" s="252" t="s">
        <v>356</v>
      </c>
      <c r="D206" s="247"/>
      <c r="E206" s="248"/>
      <c r="F206" s="217"/>
      <c r="G206" s="217"/>
      <c r="H206" s="217"/>
      <c r="I206" s="217"/>
      <c r="J206" s="217"/>
      <c r="K206" s="217"/>
      <c r="L206" s="217"/>
      <c r="M206" s="217"/>
      <c r="N206" s="217"/>
      <c r="O206" s="217"/>
      <c r="P206" s="217"/>
      <c r="Q206" s="217"/>
      <c r="R206" s="217"/>
      <c r="S206" s="217"/>
      <c r="T206" s="217"/>
      <c r="U206" s="217"/>
      <c r="V206" s="217"/>
      <c r="W206" s="217"/>
      <c r="X206" s="21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146</v>
      </c>
      <c r="AH206" s="207">
        <v>0</v>
      </c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outlineLevel="1" x14ac:dyDescent="0.2">
      <c r="A207" s="214"/>
      <c r="B207" s="215"/>
      <c r="C207" s="252" t="s">
        <v>357</v>
      </c>
      <c r="D207" s="247"/>
      <c r="E207" s="248">
        <v>15.924390000000001</v>
      </c>
      <c r="F207" s="217"/>
      <c r="G207" s="217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  <c r="U207" s="217"/>
      <c r="V207" s="217"/>
      <c r="W207" s="217"/>
      <c r="X207" s="21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146</v>
      </c>
      <c r="AH207" s="207">
        <v>0</v>
      </c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ht="22.5" outlineLevel="1" x14ac:dyDescent="0.2">
      <c r="A208" s="226">
        <v>56</v>
      </c>
      <c r="B208" s="227" t="s">
        <v>365</v>
      </c>
      <c r="C208" s="243" t="s">
        <v>366</v>
      </c>
      <c r="D208" s="228" t="s">
        <v>175</v>
      </c>
      <c r="E208" s="229">
        <v>127.3951</v>
      </c>
      <c r="F208" s="230"/>
      <c r="G208" s="231">
        <f>ROUND(E208*F208,2)</f>
        <v>0</v>
      </c>
      <c r="H208" s="230"/>
      <c r="I208" s="231">
        <f>ROUND(E208*H208,2)</f>
        <v>0</v>
      </c>
      <c r="J208" s="230"/>
      <c r="K208" s="231">
        <f>ROUND(E208*J208,2)</f>
        <v>0</v>
      </c>
      <c r="L208" s="231">
        <v>21</v>
      </c>
      <c r="M208" s="231">
        <f>G208*(1+L208/100)</f>
        <v>0</v>
      </c>
      <c r="N208" s="231">
        <v>0</v>
      </c>
      <c r="O208" s="231">
        <f>ROUND(E208*N208,2)</f>
        <v>0</v>
      </c>
      <c r="P208" s="231">
        <v>0</v>
      </c>
      <c r="Q208" s="231">
        <f>ROUND(E208*P208,2)</f>
        <v>0</v>
      </c>
      <c r="R208" s="231" t="s">
        <v>352</v>
      </c>
      <c r="S208" s="231" t="s">
        <v>125</v>
      </c>
      <c r="T208" s="232" t="s">
        <v>125</v>
      </c>
      <c r="U208" s="217">
        <v>0.105</v>
      </c>
      <c r="V208" s="217">
        <f>ROUND(E208*U208,2)</f>
        <v>13.38</v>
      </c>
      <c r="W208" s="217"/>
      <c r="X208" s="217" t="s">
        <v>353</v>
      </c>
      <c r="Y208" s="207"/>
      <c r="Z208" s="207"/>
      <c r="AA208" s="207"/>
      <c r="AB208" s="207"/>
      <c r="AC208" s="207"/>
      <c r="AD208" s="207"/>
      <c r="AE208" s="207"/>
      <c r="AF208" s="207"/>
      <c r="AG208" s="207" t="s">
        <v>354</v>
      </c>
      <c r="AH208" s="207"/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">
      <c r="A209" s="214"/>
      <c r="B209" s="215"/>
      <c r="C209" s="252" t="s">
        <v>355</v>
      </c>
      <c r="D209" s="247"/>
      <c r="E209" s="248"/>
      <c r="F209" s="217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17"/>
      <c r="U209" s="217"/>
      <c r="V209" s="217"/>
      <c r="W209" s="217"/>
      <c r="X209" s="21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146</v>
      </c>
      <c r="AH209" s="207">
        <v>0</v>
      </c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">
      <c r="A210" s="214"/>
      <c r="B210" s="215"/>
      <c r="C210" s="252" t="s">
        <v>356</v>
      </c>
      <c r="D210" s="247"/>
      <c r="E210" s="248"/>
      <c r="F210" s="217"/>
      <c r="G210" s="217"/>
      <c r="H210" s="217"/>
      <c r="I210" s="217"/>
      <c r="J210" s="217"/>
      <c r="K210" s="217"/>
      <c r="L210" s="217"/>
      <c r="M210" s="217"/>
      <c r="N210" s="217"/>
      <c r="O210" s="217"/>
      <c r="P210" s="217"/>
      <c r="Q210" s="217"/>
      <c r="R210" s="217"/>
      <c r="S210" s="217"/>
      <c r="T210" s="217"/>
      <c r="U210" s="217"/>
      <c r="V210" s="217"/>
      <c r="W210" s="217"/>
      <c r="X210" s="21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146</v>
      </c>
      <c r="AH210" s="207">
        <v>0</v>
      </c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">
      <c r="A211" s="214"/>
      <c r="B211" s="215"/>
      <c r="C211" s="252" t="s">
        <v>367</v>
      </c>
      <c r="D211" s="247"/>
      <c r="E211" s="248">
        <v>127.3951</v>
      </c>
      <c r="F211" s="217"/>
      <c r="G211" s="217"/>
      <c r="H211" s="217"/>
      <c r="I211" s="217"/>
      <c r="J211" s="217"/>
      <c r="K211" s="217"/>
      <c r="L211" s="217"/>
      <c r="M211" s="217"/>
      <c r="N211" s="217"/>
      <c r="O211" s="217"/>
      <c r="P211" s="217"/>
      <c r="Q211" s="217"/>
      <c r="R211" s="217"/>
      <c r="S211" s="217"/>
      <c r="T211" s="217"/>
      <c r="U211" s="217"/>
      <c r="V211" s="217"/>
      <c r="W211" s="217"/>
      <c r="X211" s="21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146</v>
      </c>
      <c r="AH211" s="207">
        <v>0</v>
      </c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">
      <c r="A212" s="226">
        <v>57</v>
      </c>
      <c r="B212" s="227" t="s">
        <v>368</v>
      </c>
      <c r="C212" s="243" t="s">
        <v>369</v>
      </c>
      <c r="D212" s="228" t="s">
        <v>175</v>
      </c>
      <c r="E212" s="229">
        <v>7.9621899999999997</v>
      </c>
      <c r="F212" s="230"/>
      <c r="G212" s="231">
        <f>ROUND(E212*F212,2)</f>
        <v>0</v>
      </c>
      <c r="H212" s="230"/>
      <c r="I212" s="231">
        <f>ROUND(E212*H212,2)</f>
        <v>0</v>
      </c>
      <c r="J212" s="230"/>
      <c r="K212" s="231">
        <f>ROUND(E212*J212,2)</f>
        <v>0</v>
      </c>
      <c r="L212" s="231">
        <v>21</v>
      </c>
      <c r="M212" s="231">
        <f>G212*(1+L212/100)</f>
        <v>0</v>
      </c>
      <c r="N212" s="231">
        <v>0</v>
      </c>
      <c r="O212" s="231">
        <f>ROUND(E212*N212,2)</f>
        <v>0</v>
      </c>
      <c r="P212" s="231">
        <v>0</v>
      </c>
      <c r="Q212" s="231">
        <f>ROUND(E212*P212,2)</f>
        <v>0</v>
      </c>
      <c r="R212" s="231" t="s">
        <v>352</v>
      </c>
      <c r="S212" s="231" t="s">
        <v>125</v>
      </c>
      <c r="T212" s="232" t="s">
        <v>125</v>
      </c>
      <c r="U212" s="217">
        <v>0</v>
      </c>
      <c r="V212" s="217">
        <f>ROUND(E212*U212,2)</f>
        <v>0</v>
      </c>
      <c r="W212" s="217"/>
      <c r="X212" s="217" t="s">
        <v>353</v>
      </c>
      <c r="Y212" s="207"/>
      <c r="Z212" s="207"/>
      <c r="AA212" s="207"/>
      <c r="AB212" s="207"/>
      <c r="AC212" s="207"/>
      <c r="AD212" s="207"/>
      <c r="AE212" s="207"/>
      <c r="AF212" s="207"/>
      <c r="AG212" s="207" t="s">
        <v>354</v>
      </c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">
      <c r="A213" s="214"/>
      <c r="B213" s="215"/>
      <c r="C213" s="252" t="s">
        <v>355</v>
      </c>
      <c r="D213" s="247"/>
      <c r="E213" s="248"/>
      <c r="F213" s="217"/>
      <c r="G213" s="217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  <c r="X213" s="21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146</v>
      </c>
      <c r="AH213" s="207">
        <v>0</v>
      </c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">
      <c r="A214" s="214"/>
      <c r="B214" s="215"/>
      <c r="C214" s="252" t="s">
        <v>356</v>
      </c>
      <c r="D214" s="247"/>
      <c r="E214" s="248"/>
      <c r="F214" s="217"/>
      <c r="G214" s="217"/>
      <c r="H214" s="217"/>
      <c r="I214" s="217"/>
      <c r="J214" s="217"/>
      <c r="K214" s="217"/>
      <c r="L214" s="217"/>
      <c r="M214" s="217"/>
      <c r="N214" s="217"/>
      <c r="O214" s="217"/>
      <c r="P214" s="217"/>
      <c r="Q214" s="217"/>
      <c r="R214" s="217"/>
      <c r="S214" s="217"/>
      <c r="T214" s="217"/>
      <c r="U214" s="217"/>
      <c r="V214" s="217"/>
      <c r="W214" s="217"/>
      <c r="X214" s="21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146</v>
      </c>
      <c r="AH214" s="207">
        <v>0</v>
      </c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">
      <c r="A215" s="214"/>
      <c r="B215" s="215"/>
      <c r="C215" s="252" t="s">
        <v>370</v>
      </c>
      <c r="D215" s="247"/>
      <c r="E215" s="248">
        <v>7.9621899999999997</v>
      </c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1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146</v>
      </c>
      <c r="AH215" s="207">
        <v>0</v>
      </c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">
      <c r="A216" s="226">
        <v>58</v>
      </c>
      <c r="B216" s="227" t="s">
        <v>371</v>
      </c>
      <c r="C216" s="243" t="s">
        <v>372</v>
      </c>
      <c r="D216" s="228" t="s">
        <v>175</v>
      </c>
      <c r="E216" s="229">
        <v>7.9621899999999997</v>
      </c>
      <c r="F216" s="230"/>
      <c r="G216" s="231">
        <f>ROUND(E216*F216,2)</f>
        <v>0</v>
      </c>
      <c r="H216" s="230"/>
      <c r="I216" s="231">
        <f>ROUND(E216*H216,2)</f>
        <v>0</v>
      </c>
      <c r="J216" s="230"/>
      <c r="K216" s="231">
        <f>ROUND(E216*J216,2)</f>
        <v>0</v>
      </c>
      <c r="L216" s="231">
        <v>21</v>
      </c>
      <c r="M216" s="231">
        <f>G216*(1+L216/100)</f>
        <v>0</v>
      </c>
      <c r="N216" s="231">
        <v>0</v>
      </c>
      <c r="O216" s="231">
        <f>ROUND(E216*N216,2)</f>
        <v>0</v>
      </c>
      <c r="P216" s="231">
        <v>0</v>
      </c>
      <c r="Q216" s="231">
        <f>ROUND(E216*P216,2)</f>
        <v>0</v>
      </c>
      <c r="R216" s="231" t="s">
        <v>352</v>
      </c>
      <c r="S216" s="231" t="s">
        <v>125</v>
      </c>
      <c r="T216" s="232" t="s">
        <v>125</v>
      </c>
      <c r="U216" s="217">
        <v>0</v>
      </c>
      <c r="V216" s="217">
        <f>ROUND(E216*U216,2)</f>
        <v>0</v>
      </c>
      <c r="W216" s="217"/>
      <c r="X216" s="217" t="s">
        <v>353</v>
      </c>
      <c r="Y216" s="207"/>
      <c r="Z216" s="207"/>
      <c r="AA216" s="207"/>
      <c r="AB216" s="207"/>
      <c r="AC216" s="207"/>
      <c r="AD216" s="207"/>
      <c r="AE216" s="207"/>
      <c r="AF216" s="207"/>
      <c r="AG216" s="207" t="s">
        <v>354</v>
      </c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">
      <c r="A217" s="214"/>
      <c r="B217" s="215"/>
      <c r="C217" s="252" t="s">
        <v>355</v>
      </c>
      <c r="D217" s="247"/>
      <c r="E217" s="248"/>
      <c r="F217" s="217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  <c r="S217" s="217"/>
      <c r="T217" s="217"/>
      <c r="U217" s="217"/>
      <c r="V217" s="217"/>
      <c r="W217" s="217"/>
      <c r="X217" s="21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146</v>
      </c>
      <c r="AH217" s="207">
        <v>0</v>
      </c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">
      <c r="A218" s="214"/>
      <c r="B218" s="215"/>
      <c r="C218" s="252" t="s">
        <v>356</v>
      </c>
      <c r="D218" s="247"/>
      <c r="E218" s="248"/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1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146</v>
      </c>
      <c r="AH218" s="207">
        <v>0</v>
      </c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">
      <c r="A219" s="214"/>
      <c r="B219" s="215"/>
      <c r="C219" s="252" t="s">
        <v>370</v>
      </c>
      <c r="D219" s="247"/>
      <c r="E219" s="248">
        <v>7.9621899999999997</v>
      </c>
      <c r="F219" s="217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1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146</v>
      </c>
      <c r="AH219" s="207">
        <v>0</v>
      </c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">
      <c r="A220" s="226">
        <v>59</v>
      </c>
      <c r="B220" s="227" t="s">
        <v>373</v>
      </c>
      <c r="C220" s="243" t="s">
        <v>374</v>
      </c>
      <c r="D220" s="228" t="s">
        <v>175</v>
      </c>
      <c r="E220" s="229">
        <v>7.9621899999999997</v>
      </c>
      <c r="F220" s="230"/>
      <c r="G220" s="231">
        <f>ROUND(E220*F220,2)</f>
        <v>0</v>
      </c>
      <c r="H220" s="230"/>
      <c r="I220" s="231">
        <f>ROUND(E220*H220,2)</f>
        <v>0</v>
      </c>
      <c r="J220" s="230"/>
      <c r="K220" s="231">
        <f>ROUND(E220*J220,2)</f>
        <v>0</v>
      </c>
      <c r="L220" s="231">
        <v>21</v>
      </c>
      <c r="M220" s="231">
        <f>G220*(1+L220/100)</f>
        <v>0</v>
      </c>
      <c r="N220" s="231">
        <v>0</v>
      </c>
      <c r="O220" s="231">
        <f>ROUND(E220*N220,2)</f>
        <v>0</v>
      </c>
      <c r="P220" s="231">
        <v>0</v>
      </c>
      <c r="Q220" s="231">
        <f>ROUND(E220*P220,2)</f>
        <v>0</v>
      </c>
      <c r="R220" s="231" t="s">
        <v>375</v>
      </c>
      <c r="S220" s="231" t="s">
        <v>125</v>
      </c>
      <c r="T220" s="232" t="s">
        <v>125</v>
      </c>
      <c r="U220" s="217">
        <v>0.92700000000000005</v>
      </c>
      <c r="V220" s="217">
        <f>ROUND(E220*U220,2)</f>
        <v>7.38</v>
      </c>
      <c r="W220" s="217"/>
      <c r="X220" s="217" t="s">
        <v>353</v>
      </c>
      <c r="Y220" s="207"/>
      <c r="Z220" s="207"/>
      <c r="AA220" s="207"/>
      <c r="AB220" s="207"/>
      <c r="AC220" s="207"/>
      <c r="AD220" s="207"/>
      <c r="AE220" s="207"/>
      <c r="AF220" s="207"/>
      <c r="AG220" s="207" t="s">
        <v>354</v>
      </c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">
      <c r="A221" s="214"/>
      <c r="B221" s="215"/>
      <c r="C221" s="252" t="s">
        <v>355</v>
      </c>
      <c r="D221" s="247"/>
      <c r="E221" s="248"/>
      <c r="F221" s="217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1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146</v>
      </c>
      <c r="AH221" s="207">
        <v>0</v>
      </c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">
      <c r="A222" s="214"/>
      <c r="B222" s="215"/>
      <c r="C222" s="252" t="s">
        <v>356</v>
      </c>
      <c r="D222" s="247"/>
      <c r="E222" s="248"/>
      <c r="F222" s="217"/>
      <c r="G222" s="217"/>
      <c r="H222" s="217"/>
      <c r="I222" s="217"/>
      <c r="J222" s="217"/>
      <c r="K222" s="217"/>
      <c r="L222" s="217"/>
      <c r="M222" s="217"/>
      <c r="N222" s="217"/>
      <c r="O222" s="217"/>
      <c r="P222" s="217"/>
      <c r="Q222" s="217"/>
      <c r="R222" s="217"/>
      <c r="S222" s="217"/>
      <c r="T222" s="217"/>
      <c r="U222" s="217"/>
      <c r="V222" s="217"/>
      <c r="W222" s="217"/>
      <c r="X222" s="21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146</v>
      </c>
      <c r="AH222" s="207">
        <v>0</v>
      </c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">
      <c r="A223" s="214"/>
      <c r="B223" s="215"/>
      <c r="C223" s="252" t="s">
        <v>370</v>
      </c>
      <c r="D223" s="247"/>
      <c r="E223" s="248">
        <v>7.9621899999999997</v>
      </c>
      <c r="F223" s="217"/>
      <c r="G223" s="217"/>
      <c r="H223" s="217"/>
      <c r="I223" s="217"/>
      <c r="J223" s="217"/>
      <c r="K223" s="217"/>
      <c r="L223" s="217"/>
      <c r="M223" s="217"/>
      <c r="N223" s="217"/>
      <c r="O223" s="217"/>
      <c r="P223" s="217"/>
      <c r="Q223" s="217"/>
      <c r="R223" s="217"/>
      <c r="S223" s="217"/>
      <c r="T223" s="217"/>
      <c r="U223" s="217"/>
      <c r="V223" s="217"/>
      <c r="W223" s="217"/>
      <c r="X223" s="21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146</v>
      </c>
      <c r="AH223" s="207">
        <v>0</v>
      </c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ht="22.5" outlineLevel="1" x14ac:dyDescent="0.2">
      <c r="A224" s="226">
        <v>60</v>
      </c>
      <c r="B224" s="227" t="s">
        <v>376</v>
      </c>
      <c r="C224" s="243" t="s">
        <v>377</v>
      </c>
      <c r="D224" s="228" t="s">
        <v>175</v>
      </c>
      <c r="E224" s="229">
        <v>39.810969999999998</v>
      </c>
      <c r="F224" s="230"/>
      <c r="G224" s="231">
        <f>ROUND(E224*F224,2)</f>
        <v>0</v>
      </c>
      <c r="H224" s="230"/>
      <c r="I224" s="231">
        <f>ROUND(E224*H224,2)</f>
        <v>0</v>
      </c>
      <c r="J224" s="230"/>
      <c r="K224" s="231">
        <f>ROUND(E224*J224,2)</f>
        <v>0</v>
      </c>
      <c r="L224" s="231">
        <v>21</v>
      </c>
      <c r="M224" s="231">
        <f>G224*(1+L224/100)</f>
        <v>0</v>
      </c>
      <c r="N224" s="231">
        <v>0</v>
      </c>
      <c r="O224" s="231">
        <f>ROUND(E224*N224,2)</f>
        <v>0</v>
      </c>
      <c r="P224" s="231">
        <v>0</v>
      </c>
      <c r="Q224" s="231">
        <f>ROUND(E224*P224,2)</f>
        <v>0</v>
      </c>
      <c r="R224" s="231" t="s">
        <v>375</v>
      </c>
      <c r="S224" s="231" t="s">
        <v>125</v>
      </c>
      <c r="T224" s="232" t="s">
        <v>125</v>
      </c>
      <c r="U224" s="217">
        <v>8.4000000000000005E-2</v>
      </c>
      <c r="V224" s="217">
        <f>ROUND(E224*U224,2)</f>
        <v>3.34</v>
      </c>
      <c r="W224" s="217"/>
      <c r="X224" s="217" t="s">
        <v>353</v>
      </c>
      <c r="Y224" s="207"/>
      <c r="Z224" s="207"/>
      <c r="AA224" s="207"/>
      <c r="AB224" s="207"/>
      <c r="AC224" s="207"/>
      <c r="AD224" s="207"/>
      <c r="AE224" s="207"/>
      <c r="AF224" s="207"/>
      <c r="AG224" s="207" t="s">
        <v>354</v>
      </c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 x14ac:dyDescent="0.2">
      <c r="A225" s="214"/>
      <c r="B225" s="215"/>
      <c r="C225" s="252" t="s">
        <v>355</v>
      </c>
      <c r="D225" s="247"/>
      <c r="E225" s="248"/>
      <c r="F225" s="217"/>
      <c r="G225" s="217"/>
      <c r="H225" s="217"/>
      <c r="I225" s="217"/>
      <c r="J225" s="217"/>
      <c r="K225" s="217"/>
      <c r="L225" s="217"/>
      <c r="M225" s="217"/>
      <c r="N225" s="217"/>
      <c r="O225" s="217"/>
      <c r="P225" s="217"/>
      <c r="Q225" s="217"/>
      <c r="R225" s="217"/>
      <c r="S225" s="217"/>
      <c r="T225" s="217"/>
      <c r="U225" s="217"/>
      <c r="V225" s="217"/>
      <c r="W225" s="217"/>
      <c r="X225" s="21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146</v>
      </c>
      <c r="AH225" s="207">
        <v>0</v>
      </c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">
      <c r="A226" s="214"/>
      <c r="B226" s="215"/>
      <c r="C226" s="252" t="s">
        <v>356</v>
      </c>
      <c r="D226" s="247"/>
      <c r="E226" s="248"/>
      <c r="F226" s="217"/>
      <c r="G226" s="217"/>
      <c r="H226" s="217"/>
      <c r="I226" s="217"/>
      <c r="J226" s="217"/>
      <c r="K226" s="217"/>
      <c r="L226" s="217"/>
      <c r="M226" s="217"/>
      <c r="N226" s="217"/>
      <c r="O226" s="217"/>
      <c r="P226" s="217"/>
      <c r="Q226" s="217"/>
      <c r="R226" s="217"/>
      <c r="S226" s="217"/>
      <c r="T226" s="217"/>
      <c r="U226" s="217"/>
      <c r="V226" s="217"/>
      <c r="W226" s="217"/>
      <c r="X226" s="21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146</v>
      </c>
      <c r="AH226" s="207">
        <v>0</v>
      </c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">
      <c r="A227" s="214"/>
      <c r="B227" s="215"/>
      <c r="C227" s="252" t="s">
        <v>378</v>
      </c>
      <c r="D227" s="247"/>
      <c r="E227" s="248">
        <v>39.810969999999998</v>
      </c>
      <c r="F227" s="217"/>
      <c r="G227" s="217"/>
      <c r="H227" s="217"/>
      <c r="I227" s="217"/>
      <c r="J227" s="217"/>
      <c r="K227" s="217"/>
      <c r="L227" s="217"/>
      <c r="M227" s="217"/>
      <c r="N227" s="217"/>
      <c r="O227" s="217"/>
      <c r="P227" s="217"/>
      <c r="Q227" s="217"/>
      <c r="R227" s="217"/>
      <c r="S227" s="217"/>
      <c r="T227" s="217"/>
      <c r="U227" s="217"/>
      <c r="V227" s="217"/>
      <c r="W227" s="217"/>
      <c r="X227" s="21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146</v>
      </c>
      <c r="AH227" s="207">
        <v>0</v>
      </c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ht="22.5" outlineLevel="1" x14ac:dyDescent="0.2">
      <c r="A228" s="226">
        <v>61</v>
      </c>
      <c r="B228" s="227" t="s">
        <v>379</v>
      </c>
      <c r="C228" s="243" t="s">
        <v>380</v>
      </c>
      <c r="D228" s="228" t="s">
        <v>175</v>
      </c>
      <c r="E228" s="229">
        <v>15.924390000000001</v>
      </c>
      <c r="F228" s="230"/>
      <c r="G228" s="231">
        <f>ROUND(E228*F228,2)</f>
        <v>0</v>
      </c>
      <c r="H228" s="230"/>
      <c r="I228" s="231">
        <f>ROUND(E228*H228,2)</f>
        <v>0</v>
      </c>
      <c r="J228" s="230"/>
      <c r="K228" s="231">
        <f>ROUND(E228*J228,2)</f>
        <v>0</v>
      </c>
      <c r="L228" s="231">
        <v>21</v>
      </c>
      <c r="M228" s="231">
        <f>G228*(1+L228/100)</f>
        <v>0</v>
      </c>
      <c r="N228" s="231">
        <v>0</v>
      </c>
      <c r="O228" s="231">
        <f>ROUND(E228*N228,2)</f>
        <v>0</v>
      </c>
      <c r="P228" s="231">
        <v>0</v>
      </c>
      <c r="Q228" s="231">
        <f>ROUND(E228*P228,2)</f>
        <v>0</v>
      </c>
      <c r="R228" s="231" t="s">
        <v>381</v>
      </c>
      <c r="S228" s="231" t="s">
        <v>125</v>
      </c>
      <c r="T228" s="232" t="s">
        <v>125</v>
      </c>
      <c r="U228" s="217">
        <v>9.9000000000000005E-2</v>
      </c>
      <c r="V228" s="217">
        <f>ROUND(E228*U228,2)</f>
        <v>1.58</v>
      </c>
      <c r="W228" s="217"/>
      <c r="X228" s="217" t="s">
        <v>353</v>
      </c>
      <c r="Y228" s="207"/>
      <c r="Z228" s="207"/>
      <c r="AA228" s="207"/>
      <c r="AB228" s="207"/>
      <c r="AC228" s="207"/>
      <c r="AD228" s="207"/>
      <c r="AE228" s="207"/>
      <c r="AF228" s="207"/>
      <c r="AG228" s="207" t="s">
        <v>354</v>
      </c>
      <c r="AH228" s="207"/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">
      <c r="A229" s="214"/>
      <c r="B229" s="215"/>
      <c r="C229" s="253" t="s">
        <v>382</v>
      </c>
      <c r="D229" s="249"/>
      <c r="E229" s="249"/>
      <c r="F229" s="249"/>
      <c r="G229" s="249"/>
      <c r="H229" s="217"/>
      <c r="I229" s="217"/>
      <c r="J229" s="217"/>
      <c r="K229" s="217"/>
      <c r="L229" s="217"/>
      <c r="M229" s="217"/>
      <c r="N229" s="217"/>
      <c r="O229" s="217"/>
      <c r="P229" s="217"/>
      <c r="Q229" s="217"/>
      <c r="R229" s="217"/>
      <c r="S229" s="217"/>
      <c r="T229" s="217"/>
      <c r="U229" s="217"/>
      <c r="V229" s="217"/>
      <c r="W229" s="217"/>
      <c r="X229" s="21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166</v>
      </c>
      <c r="AH229" s="207"/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">
      <c r="A230" s="214"/>
      <c r="B230" s="215"/>
      <c r="C230" s="252" t="s">
        <v>355</v>
      </c>
      <c r="D230" s="247"/>
      <c r="E230" s="248"/>
      <c r="F230" s="217"/>
      <c r="G230" s="217"/>
      <c r="H230" s="217"/>
      <c r="I230" s="217"/>
      <c r="J230" s="217"/>
      <c r="K230" s="217"/>
      <c r="L230" s="217"/>
      <c r="M230" s="217"/>
      <c r="N230" s="217"/>
      <c r="O230" s="217"/>
      <c r="P230" s="217"/>
      <c r="Q230" s="217"/>
      <c r="R230" s="217"/>
      <c r="S230" s="217"/>
      <c r="T230" s="217"/>
      <c r="U230" s="217"/>
      <c r="V230" s="217"/>
      <c r="W230" s="217"/>
      <c r="X230" s="21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146</v>
      </c>
      <c r="AH230" s="207">
        <v>0</v>
      </c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">
      <c r="A231" s="214"/>
      <c r="B231" s="215"/>
      <c r="C231" s="252" t="s">
        <v>356</v>
      </c>
      <c r="D231" s="247"/>
      <c r="E231" s="248"/>
      <c r="F231" s="217"/>
      <c r="G231" s="217"/>
      <c r="H231" s="217"/>
      <c r="I231" s="217"/>
      <c r="J231" s="217"/>
      <c r="K231" s="217"/>
      <c r="L231" s="217"/>
      <c r="M231" s="217"/>
      <c r="N231" s="217"/>
      <c r="O231" s="217"/>
      <c r="P231" s="217"/>
      <c r="Q231" s="217"/>
      <c r="R231" s="217"/>
      <c r="S231" s="217"/>
      <c r="T231" s="217"/>
      <c r="U231" s="217"/>
      <c r="V231" s="217"/>
      <c r="W231" s="217"/>
      <c r="X231" s="21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146</v>
      </c>
      <c r="AH231" s="207">
        <v>0</v>
      </c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">
      <c r="A232" s="214"/>
      <c r="B232" s="215"/>
      <c r="C232" s="252" t="s">
        <v>357</v>
      </c>
      <c r="D232" s="247"/>
      <c r="E232" s="248">
        <v>15.924390000000001</v>
      </c>
      <c r="F232" s="217"/>
      <c r="G232" s="217"/>
      <c r="H232" s="217"/>
      <c r="I232" s="217"/>
      <c r="J232" s="217"/>
      <c r="K232" s="217"/>
      <c r="L232" s="217"/>
      <c r="M232" s="217"/>
      <c r="N232" s="217"/>
      <c r="O232" s="217"/>
      <c r="P232" s="217"/>
      <c r="Q232" s="217"/>
      <c r="R232" s="217"/>
      <c r="S232" s="217"/>
      <c r="T232" s="217"/>
      <c r="U232" s="217"/>
      <c r="V232" s="217"/>
      <c r="W232" s="217"/>
      <c r="X232" s="21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146</v>
      </c>
      <c r="AH232" s="207">
        <v>0</v>
      </c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x14ac:dyDescent="0.2">
      <c r="A233" s="5"/>
      <c r="B233" s="6"/>
      <c r="C233" s="244"/>
      <c r="D233" s="8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AE233">
        <v>15</v>
      </c>
      <c r="AF233">
        <v>21</v>
      </c>
    </row>
    <row r="234" spans="1:60" x14ac:dyDescent="0.2">
      <c r="A234" s="210"/>
      <c r="B234" s="211" t="s">
        <v>29</v>
      </c>
      <c r="C234" s="245"/>
      <c r="D234" s="212"/>
      <c r="E234" s="213"/>
      <c r="F234" s="213"/>
      <c r="G234" s="240">
        <f>G8+G15+G17+G28+G40+G46+G66+G91+G163+G180+G187+G191</f>
        <v>0</v>
      </c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AE234">
        <f>SUMIF(L7:L232,AE233,G7:G232)</f>
        <v>0</v>
      </c>
      <c r="AF234">
        <f>SUMIF(L7:L232,AF233,G7:G232)</f>
        <v>0</v>
      </c>
      <c r="AG234" t="s">
        <v>137</v>
      </c>
    </row>
    <row r="235" spans="1:60" x14ac:dyDescent="0.2">
      <c r="C235" s="246"/>
      <c r="D235" s="191"/>
      <c r="AG235" t="s">
        <v>138</v>
      </c>
    </row>
    <row r="236" spans="1:60" x14ac:dyDescent="0.2">
      <c r="D236" s="191"/>
    </row>
    <row r="237" spans="1:60" x14ac:dyDescent="0.2">
      <c r="D237" s="191"/>
    </row>
    <row r="238" spans="1:60" x14ac:dyDescent="0.2">
      <c r="D238" s="191"/>
    </row>
    <row r="239" spans="1:60" x14ac:dyDescent="0.2">
      <c r="D239" s="191"/>
    </row>
    <row r="240" spans="1:60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zixMm/SlgPnfD53DNNymV80itKFGyg0hXZcvxPSMHL1cCWvissA5Bfz7iuaU5u3iJfNzotqMlMJeVpsJuf9smw==" saltValue="t0Oa0YTc7C/01UadFIJqQQ==" spinCount="100000" sheet="1"/>
  <mergeCells count="14">
    <mergeCell ref="C182:G182"/>
    <mergeCell ref="C229:G229"/>
    <mergeCell ref="C42:G42"/>
    <mergeCell ref="C65:G65"/>
    <mergeCell ref="C90:G90"/>
    <mergeCell ref="C96:G96"/>
    <mergeCell ref="C162:G162"/>
    <mergeCell ref="C179:G179"/>
    <mergeCell ref="A1:G1"/>
    <mergeCell ref="C2:G2"/>
    <mergeCell ref="C3:G3"/>
    <mergeCell ref="C4:G4"/>
    <mergeCell ref="C30:G30"/>
    <mergeCell ref="C34:G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'001 001 Pol'!Názvy_tisku</vt:lpstr>
      <vt:lpstr>oadresa</vt:lpstr>
      <vt:lpstr>Stavba!Objednatel</vt:lpstr>
      <vt:lpstr>Stavba!Objekt</vt:lpstr>
      <vt:lpstr>'00 00 Naklady'!Oblast_tisku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kynyking</dc:creator>
  <cp:lastModifiedBy>kynyking</cp:lastModifiedBy>
  <cp:lastPrinted>2014-02-28T09:52:57Z</cp:lastPrinted>
  <dcterms:created xsi:type="dcterms:W3CDTF">2009-04-08T07:15:50Z</dcterms:created>
  <dcterms:modified xsi:type="dcterms:W3CDTF">2019-02-24T14:50:36Z</dcterms:modified>
</cp:coreProperties>
</file>