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SO 03 - Tůně pod rybníkem..." sheetId="2" state="visible" r:id="rId3"/>
    <sheet name="VON - Vedlejší a ostatní ..." sheetId="3" state="visible" r:id="rId4"/>
    <sheet name="Seznam figur" sheetId="4" state="visible" r:id="rId5"/>
    <sheet name="Pokyny pro vyplnění" sheetId="5" state="visible" r:id="rId6"/>
  </sheets>
  <definedNames>
    <definedName function="false" hidden="false" localSheetId="4" name="_xlnm.Print_Area" vbProcedure="false">'Pokyny pro vyplnění'!$B$2:$K$71,'Pokyny pro vyplnění'!$B$74:$K$118,'Pokyny pro vyplnění'!$B$121:$K$161,'Pokyny pro vyplnění'!$B$164:$K$219</definedName>
    <definedName function="false" hidden="false" localSheetId="0" name="_xlnm.Print_Area" vbProcedure="false">'Rekapitulace stavby'!$D$4:$AO$36,'Rekapitulace stavby'!$C$42:$AQ$57</definedName>
    <definedName function="false" hidden="false" localSheetId="0" name="_xlnm.Print_Titles" vbProcedure="false">'Rekapitulace stavby'!$52:$52</definedName>
    <definedName function="false" hidden="false" localSheetId="3" name="_xlnm.Print_Area" vbProcedure="false">'Seznam figur'!$C$4:$G$170</definedName>
    <definedName function="false" hidden="false" localSheetId="3" name="_xlnm.Print_Titles" vbProcedure="false">'Seznam figur'!$9:$9</definedName>
    <definedName function="false" hidden="false" localSheetId="1" name="_xlnm.Print_Area" vbProcedure="false">'SO 03 - Tůně pod rybníkem...'!$C$4:$J$39,'SO 03 - Tůně pod rybníkem...'!$C$45:$J$65,'SO 03 - Tůně pod rybníkem...'!$C$71:$K$400</definedName>
    <definedName function="false" hidden="false" localSheetId="1" name="_xlnm.Print_Titles" vbProcedure="false">'SO 03 - Tůně pod rybníkem...'!$83:$83</definedName>
    <definedName function="false" hidden="true" localSheetId="1" name="_xlnm._FilterDatabase" vbProcedure="false">'SO 03 - Tůně pod rybníkem...'!$C$83:$K$400</definedName>
    <definedName function="false" hidden="false" localSheetId="2" name="_xlnm.Print_Area" vbProcedure="false">'VON - Vedlejší a ostatní ...'!$C$4:$J$39,'VON - Vedlejší a ostatní ...'!$C$45:$J$61,'VON - Vedlejší a ostatní ...'!$C$67:$K$112</definedName>
    <definedName function="false" hidden="false" localSheetId="2" name="_xlnm.Print_Titles" vbProcedure="false">'VON - Vedlejší a ostatní ...'!$79:$79</definedName>
    <definedName function="false" hidden="true" localSheetId="2" name="_xlnm._FilterDatabase" vbProcedure="false">'VON - Vedlejší a ostatní ...'!$C$79:$K$112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<sst xmlns="http://schemas.openxmlformats.org/spreadsheetml/2006/main" count="3921" uniqueCount="820">
  <si>
    <t xml:space="preserve">Export Komplet</t>
  </si>
  <si>
    <t xml:space="preserve">VZ</t>
  </si>
  <si>
    <t xml:space="preserve">2.0</t>
  </si>
  <si>
    <t xml:space="preserve">False</t>
  </si>
  <si>
    <t xml:space="preserve">{6770415f-58fa-4f7c-8c04-102fde2afa17}</t>
  </si>
  <si>
    <t xml:space="preserve">&gt;&gt;  skryté sloupce  &lt;&lt;</t>
  </si>
  <si>
    <t xml:space="preserve">0,01</t>
  </si>
  <si>
    <t xml:space="preserve">21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</si>
  <si>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</si>
  <si>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</si>
  <si>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</si>
  <si>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</si>
  <si>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</si>
  <si>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</si>
  <si>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bob_dps_SO03</t>
  </si>
  <si>
    <t xml:space="preserve">Měnit lze pouze buňky se žlutým podbarvením!_x005F_x000D_
_x005F_x000D_
1) v Rekapitulaci stavby vyplňte údaje o Uchazeči (přenesou se do ostatních sestav i v jiných listech)_x005F_x000D_
_x005F_x000D_
2) na vybraných listech vyplňte v sestavě Soupis prací ceny u položek</t>
  </si>
  <si>
    <t xml:space="preserve">Stavba:</t>
  </si>
  <si>
    <t xml:space="preserve"> Odbahnění rybníka Předehřívák a vybudování tůní - část 2</t>
  </si>
  <si>
    <t xml:space="preserve">KSO:</t>
  </si>
  <si>
    <t xml:space="preserve">CC-CZ:</t>
  </si>
  <si>
    <t xml:space="preserve">Místo:</t>
  </si>
  <si>
    <t xml:space="preserve">k. ú. Nové Město na Moravě</t>
  </si>
  <si>
    <t xml:space="preserve">Datum:</t>
  </si>
  <si>
    <t xml:space="preserve">23. 4. 2024</t>
  </si>
  <si>
    <t xml:space="preserve">Zadavatel:</t>
  </si>
  <si>
    <t xml:space="preserve">IČ:</t>
  </si>
  <si>
    <t xml:space="preserve">00294900</t>
  </si>
  <si>
    <t xml:space="preserve">Město Nové Město na Moravě</t>
  </si>
  <si>
    <t xml:space="preserve">DIČ:</t>
  </si>
  <si>
    <t xml:space="preserve">CZ00294900</t>
  </si>
  <si>
    <t xml:space="preserve">Uchazeč:</t>
  </si>
  <si>
    <t xml:space="preserve">Vyplň údaj</t>
  </si>
  <si>
    <t xml:space="preserve">Projektant:</t>
  </si>
  <si>
    <t xml:space="preserve">02247267</t>
  </si>
  <si>
    <t xml:space="preserve">Golik VH, s. r. o.</t>
  </si>
  <si>
    <t xml:space="preserve">CZ02247267</t>
  </si>
  <si>
    <t xml:space="preserve">True</t>
  </si>
  <si>
    <t xml:space="preserve">Zpracovatel:</t>
  </si>
  <si>
    <t xml:space="preserve"> </t>
  </si>
  <si>
    <t xml:space="preserve">Poznámka:</t>
  </si>
  <si>
    <t xml:space="preserve">Veškeré v rozpočtu uvedené konstrukce a práce budou provedeny v souladu s Technickými podmínkami této DPS._x005F_x000D_
_x005F_x000D_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</si>
  <si>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</si>
  <si>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</si>
  <si>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</si>
  <si>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</si>
  <si>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</si>
  <si>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</si>
  <si>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</si>
  <si>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</si>
  <si>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</si>
  <si>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</si>
  <si>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</si>
  <si>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</si>
  <si>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</si>
  <si>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</si>
  <si>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</si>
  <si>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</si>
  <si>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</si>
  <si>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</si>
  <si>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</si>
  <si>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</si>
  <si>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</si>
  <si>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</si>
  <si>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</si>
  <si>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</si>
  <si>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</si>
  <si>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</si>
  <si>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</si>
  <si>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</si>
  <si>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</si>
  <si>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</si>
  <si>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</si>
  <si>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</si>
  <si>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stavby celkem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</si>
  <si>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</si>
  <si>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</si>
  <si>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</si>
  <si>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</si>
  <si>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</si>
  <si>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</si>
  <si>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SO 03</t>
  </si>
  <si>
    <t xml:space="preserve">Tůně pod rybníkem Koupaliště</t>
  </si>
  <si>
    <t xml:space="preserve">STA</t>
  </si>
  <si>
    <t xml:space="preserve">1</t>
  </si>
  <si>
    <t xml:space="preserve">{29b369ef-2f2c-49b9-9825-81eccc27fcd4}</t>
  </si>
  <si>
    <t xml:space="preserve">2</t>
  </si>
  <si>
    <t xml:space="preserve">VON</t>
  </si>
  <si>
    <t xml:space="preserve">Vedlejší a ostatní náklady</t>
  </si>
  <si>
    <t xml:space="preserve">{e19759cc-fd88-4c31-a741-145a6b8923e5}</t>
  </si>
  <si>
    <t xml:space="preserve">kac_do300</t>
  </si>
  <si>
    <t xml:space="preserve">Kácení do prům. 300 mm</t>
  </si>
  <si>
    <t xml:space="preserve">kus</t>
  </si>
  <si>
    <t xml:space="preserve">28</t>
  </si>
  <si>
    <t xml:space="preserve">kac_do500</t>
  </si>
  <si>
    <t xml:space="preserve">Kácení do prům. 500 mm</t>
  </si>
  <si>
    <t xml:space="preserve">23</t>
  </si>
  <si>
    <t xml:space="preserve">KRYCÍ LIST SOUPISU PRACÍ</t>
  </si>
  <si>
    <t xml:space="preserve">kac_do700</t>
  </si>
  <si>
    <t xml:space="preserve">Kácení do prům. 700 mm</t>
  </si>
  <si>
    <t xml:space="preserve">10</t>
  </si>
  <si>
    <t xml:space="preserve">kac_do900</t>
  </si>
  <si>
    <t xml:space="preserve">Kácení do prům. 900 mm</t>
  </si>
  <si>
    <t xml:space="preserve">3</t>
  </si>
  <si>
    <t xml:space="preserve">mikrotune</t>
  </si>
  <si>
    <t xml:space="preserve">Výkop mikrotůní</t>
  </si>
  <si>
    <t xml:space="preserve">m3</t>
  </si>
  <si>
    <t xml:space="preserve">22,4</t>
  </si>
  <si>
    <t xml:space="preserve">nasyp_valu</t>
  </si>
  <si>
    <t xml:space="preserve">Násyp valů tůní</t>
  </si>
  <si>
    <t xml:space="preserve">502</t>
  </si>
  <si>
    <t xml:space="preserve">Objekt:</t>
  </si>
  <si>
    <t xml:space="preserve">obtok</t>
  </si>
  <si>
    <t xml:space="preserve">Výkop obtokového koryta</t>
  </si>
  <si>
    <t xml:space="preserve">6,3</t>
  </si>
  <si>
    <t xml:space="preserve">SO 03 - Tůně pod rybníkem Koupaliště</t>
  </si>
  <si>
    <t xml:space="preserve">odstr_ker</t>
  </si>
  <si>
    <t xml:space="preserve">Odstranění keřů a stromů do prům. 100 mm</t>
  </si>
  <si>
    <t xml:space="preserve">m2</t>
  </si>
  <si>
    <t xml:space="preserve">40</t>
  </si>
  <si>
    <t xml:space="preserve">ohum_rov</t>
  </si>
  <si>
    <t xml:space="preserve">Rozprostření hum. vrstev v rovině</t>
  </si>
  <si>
    <t xml:space="preserve">1548,75</t>
  </si>
  <si>
    <t xml:space="preserve">par_odvoz500</t>
  </si>
  <si>
    <t xml:space="preserve">Odklizení pařezů do prům. 500 mm</t>
  </si>
  <si>
    <t xml:space="preserve">par_odvoz700</t>
  </si>
  <si>
    <t xml:space="preserve">Odklizení pařezů do prům. 700 mm</t>
  </si>
  <si>
    <t xml:space="preserve">13</t>
  </si>
  <si>
    <t xml:space="preserve">par_odvoz900</t>
  </si>
  <si>
    <t xml:space="preserve">Odklizení pařezů do prům. 900 mm</t>
  </si>
  <si>
    <t xml:space="preserve">prebytek</t>
  </si>
  <si>
    <t xml:space="preserve">Přebytek hrabanky</t>
  </si>
  <si>
    <t xml:space="preserve">34,3559999999999</t>
  </si>
  <si>
    <t xml:space="preserve">sejmuti</t>
  </si>
  <si>
    <t xml:space="preserve">Sejmutí lesní hrabanky</t>
  </si>
  <si>
    <t xml:space="preserve">2499,938</t>
  </si>
  <si>
    <t xml:space="preserve">tes_vrstva</t>
  </si>
  <si>
    <t xml:space="preserve">Tesnící vrstva z jílovité zeminy</t>
  </si>
  <si>
    <t xml:space="preserve">294,81</t>
  </si>
  <si>
    <t xml:space="preserve">vykop_tune</t>
  </si>
  <si>
    <t xml:space="preserve">Výkop tůní</t>
  </si>
  <si>
    <t xml:space="preserve">518,41</t>
  </si>
  <si>
    <t xml:space="preserve">zasyp_prejezd</t>
  </si>
  <si>
    <t xml:space="preserve">Zásyp přejezdu</t>
  </si>
  <si>
    <t xml:space="preserve">26,18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</si>
  <si>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</si>
  <si>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</si>
  <si>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</si>
  <si>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</si>
  <si>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</si>
  <si>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</si>
  <si>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</si>
  <si>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</si>
  <si>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998 - Přesun hmot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</si>
  <si>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</si>
  <si>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</si>
  <si>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</si>
  <si>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</si>
  <si>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</si>
  <si>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</si>
  <si>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</si>
  <si>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</si>
  <si>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</si>
  <si>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</si>
  <si>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</si>
  <si>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</si>
  <si>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</si>
  <si>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</si>
  <si>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</si>
  <si>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</si>
  <si>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</si>
  <si>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</si>
  <si>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111251201</t>
  </si>
  <si>
    <t xml:space="preserve">Odstranění křovin a stromů průměru kmene do 100 mm i s kořeny sklonu terénu přes 1:5 z celkové plochy do 100 m2 strojně</t>
  </si>
  <si>
    <t xml:space="preserve">CS ÚRS 2024 01</t>
  </si>
  <si>
    <t xml:space="preserve">4</t>
  </si>
  <si>
    <t xml:space="preserve">-2012953574</t>
  </si>
  <si>
    <t xml:space="preserve">PP</t>
  </si>
  <si>
    <t xml:space="preserve">Odstranění křovin a stromů s odstraněním kořenů strojně průměru kmene do 100 mm v rovině nebo ve svahu sklonu terénu přes 1:5, při celkové ploše do 100 m2</t>
  </si>
  <si>
    <t xml:space="preserve">Online PSC</t>
  </si>
  <si>
    <t xml:space="preserve">https://podminky.urs.cz/item/CS_URS_2024_01/111251201</t>
  </si>
  <si>
    <t xml:space="preserve">VV</t>
  </si>
  <si>
    <t xml:space="preserve">40 "mýcení ZPD - viz B.1 Inventarizace dřevin"</t>
  </si>
  <si>
    <t xml:space="preserve">112101101</t>
  </si>
  <si>
    <t xml:space="preserve">Odstranění stromů listnatých průměru kmene přes 100 do 300 mm</t>
  </si>
  <si>
    <t xml:space="preserve">-21576328</t>
  </si>
  <si>
    <t xml:space="preserve">Odstranění stromů s odřezáním kmene a s odvětvením listnatých, průměru kmene přes 100 do 300 mm</t>
  </si>
  <si>
    <t xml:space="preserve">https://podminky.urs.cz/item/CS_URS_2024_01/112101101</t>
  </si>
  <si>
    <t xml:space="preserve">2+26 "viz B.1"</t>
  </si>
  <si>
    <t xml:space="preserve">112101102</t>
  </si>
  <si>
    <t xml:space="preserve">Odstranění stromů listnatých průměru kmene přes 300 do 500 mm</t>
  </si>
  <si>
    <t xml:space="preserve">462154818</t>
  </si>
  <si>
    <t xml:space="preserve">Odstranění stromů s odřezáním kmene a s odvětvením listnatých, průměru kmene přes 300 do 500 mm</t>
  </si>
  <si>
    <t xml:space="preserve">https://podminky.urs.cz/item/CS_URS_2024_01/112101102</t>
  </si>
  <si>
    <t xml:space="preserve">23 "viz B.1"</t>
  </si>
  <si>
    <t xml:space="preserve">112101103</t>
  </si>
  <si>
    <t xml:space="preserve">Odstranění stromů listnatých průměru kmene přes 500 do 700 mm</t>
  </si>
  <si>
    <t xml:space="preserve">-746301767</t>
  </si>
  <si>
    <t xml:space="preserve">Odstranění stromů s odřezáním kmene a s odvětvením listnatých, průměru kmene přes 500 do 700 mm</t>
  </si>
  <si>
    <t xml:space="preserve">https://podminky.urs.cz/item/CS_URS_2024_01/112101103</t>
  </si>
  <si>
    <t xml:space="preserve">10 "viz B.1"</t>
  </si>
  <si>
    <t xml:space="preserve">5</t>
  </si>
  <si>
    <t xml:space="preserve">112101104</t>
  </si>
  <si>
    <t xml:space="preserve">Odstranění stromů listnatých průměru kmene přes 700 do 900 mm</t>
  </si>
  <si>
    <t xml:space="preserve">-871074051</t>
  </si>
  <si>
    <t xml:space="preserve">Odstranění stromů s odřezáním kmene a s odvětvením listnatých, průměru kmene přes 700 do 900 mm</t>
  </si>
  <si>
    <t xml:space="preserve">https://podminky.urs.cz/item/CS_URS_2024_01/112101104</t>
  </si>
  <si>
    <t xml:space="preserve">3 "viz B.1"</t>
  </si>
  <si>
    <t xml:space="preserve">6</t>
  </si>
  <si>
    <t xml:space="preserve">11210-R14</t>
  </si>
  <si>
    <t xml:space="preserve">Nařezání kmenů prům. 10-20 cm pokácených stromů na metry a zajištění jejich odprodeje jako palivového dřeva</t>
  </si>
  <si>
    <t xml:space="preserve">kpl.</t>
  </si>
  <si>
    <t xml:space="preserve">-877235587</t>
  </si>
  <si>
    <t xml:space="preserve">P</t>
  </si>
  <si>
    <t xml:space="preserve">Poznámka k položce:_x005F_x000D_
Kmeny stromů o průměru 10 – 20 cm a větve o průměru &gt; 10 cm budou nařezány na metry, zhotovitel zajistí jejich odprodej jako palivové dřevo._x005F_x000D_
Odvoz větších kmenů pokácených stromů zajistí investor.</t>
  </si>
  <si>
    <t xml:space="preserve">7</t>
  </si>
  <si>
    <t xml:space="preserve">112155215</t>
  </si>
  <si>
    <t xml:space="preserve">Štěpkování solitérních stromků a větví průměru kmene do 300 mm s naložením</t>
  </si>
  <si>
    <t xml:space="preserve">-2007580642</t>
  </si>
  <si>
    <t xml:space="preserve">Štěpkování s naložením na dopravní prostředek a odvozem do 20 km stromků a větví solitérů, průměru kmene do 300 mm</t>
  </si>
  <si>
    <t xml:space="preserve">https://podminky.urs.cz/item/CS_URS_2024_01/112155215</t>
  </si>
  <si>
    <t xml:space="preserve">Poznámka k položce:_x005F_x000D_
Včetně rozhrnutí štěpků v ploše kácení.</t>
  </si>
  <si>
    <t xml:space="preserve">8</t>
  </si>
  <si>
    <t xml:space="preserve">112155221</t>
  </si>
  <si>
    <t xml:space="preserve">Štěpkování solitérních stromků a větví průměru kmene přes 300 do 500 mm s naložením</t>
  </si>
  <si>
    <t xml:space="preserve">-97998885</t>
  </si>
  <si>
    <t xml:space="preserve">Štěpkování s naložením na dopravní prostředek a odvozem do 20 km stromků a větví solitérů, průměru kmene přes 300 do 500 mm</t>
  </si>
  <si>
    <t xml:space="preserve">https://podminky.urs.cz/item/CS_URS_2024_01/112155221</t>
  </si>
  <si>
    <t xml:space="preserve">9</t>
  </si>
  <si>
    <t xml:space="preserve">112155225</t>
  </si>
  <si>
    <t xml:space="preserve">Štěpkování solitérních stromků a větví průměru kmene přes 500 do 700 mm s naložením</t>
  </si>
  <si>
    <t xml:space="preserve">-1651380758</t>
  </si>
  <si>
    <t xml:space="preserve">Štěpkování s naložením na dopravní prostředek a odvozem do 20 km stromků a větví solitérů, průměru kmene přes 500 do 700 mm</t>
  </si>
  <si>
    <t xml:space="preserve">https://podminky.urs.cz/item/CS_URS_2024_01/112155225</t>
  </si>
  <si>
    <t xml:space="preserve">11215-R15</t>
  </si>
  <si>
    <t xml:space="preserve">Štěpkování solitérních stromků a větví průměru kmene přes 700 do 900 mm s naložením</t>
  </si>
  <si>
    <t xml:space="preserve">1988575658</t>
  </si>
  <si>
    <t xml:space="preserve">Štěpkování s naložením na dopravní prostředek a odvozem do 20 km stromků a větví solitérů, průměru kmene přes 700 do 900 mm</t>
  </si>
  <si>
    <t xml:space="preserve">11</t>
  </si>
  <si>
    <t xml:space="preserve">112155315</t>
  </si>
  <si>
    <t xml:space="preserve">Štěpkování keřového porostu hustého s naložením</t>
  </si>
  <si>
    <t xml:space="preserve">1735253435</t>
  </si>
  <si>
    <t xml:space="preserve">Štěpkování s naložením na dopravní prostředek a odvozem do 20 km keřového porostu hustého</t>
  </si>
  <si>
    <t xml:space="preserve">https://podminky.urs.cz/item/CS_URS_2024_01/112155315</t>
  </si>
  <si>
    <t xml:space="preserve">Poznámka k položce:_x005F_x000D_
Včetně rozhrnutí štěpků v ploše mýcení.</t>
  </si>
  <si>
    <t xml:space="preserve">112251101</t>
  </si>
  <si>
    <t xml:space="preserve">Odstranění pařezů průměru přes 100 do 300 mm</t>
  </si>
  <si>
    <t xml:space="preserve">1138040539</t>
  </si>
  <si>
    <t xml:space="preserve">Odstranění pařezů strojně s jejich vykopáním nebo vytrháním průměru přes 100 do 300 mm</t>
  </si>
  <si>
    <t xml:space="preserve">https://podminky.urs.cz/item/CS_URS_2024_01/112251101</t>
  </si>
  <si>
    <t xml:space="preserve">112251102</t>
  </si>
  <si>
    <t xml:space="preserve">Odstranění pařezů průměru přes 300 do 500 mm</t>
  </si>
  <si>
    <t xml:space="preserve">332647314</t>
  </si>
  <si>
    <t xml:space="preserve">Odstranění pařezů strojně s jejich vykopáním nebo vytrháním průměru přes 300 do 500 mm</t>
  </si>
  <si>
    <t xml:space="preserve">https://podminky.urs.cz/item/CS_URS_2024_01/112251102</t>
  </si>
  <si>
    <t xml:space="preserve">4 "odstranění pařezů navíc"</t>
  </si>
  <si>
    <t xml:space="preserve">Součet</t>
  </si>
  <si>
    <t xml:space="preserve">14</t>
  </si>
  <si>
    <t xml:space="preserve">112251103</t>
  </si>
  <si>
    <t xml:space="preserve">Odstranění pařezů průměru přes 500 do 700 mm</t>
  </si>
  <si>
    <t xml:space="preserve">-1823454626</t>
  </si>
  <si>
    <t xml:space="preserve">Odstranění pařezů strojně s jejich vykopáním nebo vytrháním průměru přes 500 do 700 mm</t>
  </si>
  <si>
    <t xml:space="preserve">https://podminky.urs.cz/item/CS_URS_2024_01/112251103</t>
  </si>
  <si>
    <t xml:space="preserve">3 "odstranění pařezů navíc"</t>
  </si>
  <si>
    <t xml:space="preserve">15</t>
  </si>
  <si>
    <t xml:space="preserve">112251104</t>
  </si>
  <si>
    <t xml:space="preserve">Odstranění pařezů průměru přes 700 do 900 mm</t>
  </si>
  <si>
    <t xml:space="preserve">442430895</t>
  </si>
  <si>
    <t xml:space="preserve">Odstranění pařezů strojně s jejich vykopáním nebo vytrháním průměru přes 700 do 900 mm</t>
  </si>
  <si>
    <t xml:space="preserve">https://podminky.urs.cz/item/CS_URS_2024_01/112251104</t>
  </si>
  <si>
    <t xml:space="preserve">16</t>
  </si>
  <si>
    <t xml:space="preserve">115101201</t>
  </si>
  <si>
    <t xml:space="preserve">Čerpání vody na dopravní výšku do 10 m průměrný přítok do 500 l/min</t>
  </si>
  <si>
    <t xml:space="preserve">hod</t>
  </si>
  <si>
    <t xml:space="preserve">1844236663</t>
  </si>
  <si>
    <t xml:space="preserve">Čerpání vody na dopravní výšku do 10 m s uvažovaným průměrným přítokem do 500 l/min</t>
  </si>
  <si>
    <t xml:space="preserve">https://podminky.urs.cz/item/CS_URS_2024_01/115101201</t>
  </si>
  <si>
    <t xml:space="preserve">"Tůň č. 2 - Čerpání 24/7 po dobu 14 dní - 1 čerpadlo" 24*7*2</t>
  </si>
  <si>
    <t xml:space="preserve">"Tůň č. 3 - Čerpání 24/7 po dobu 14 dní - 1 čerpadlo" 24*7*2</t>
  </si>
  <si>
    <t xml:space="preserve">17</t>
  </si>
  <si>
    <t xml:space="preserve">115101301</t>
  </si>
  <si>
    <t xml:space="preserve">Pohotovost čerpací soupravy pro dopravní výšku do 10 m přítok do 500 l/min</t>
  </si>
  <si>
    <t xml:space="preserve">den</t>
  </si>
  <si>
    <t xml:space="preserve">1354629665</t>
  </si>
  <si>
    <t xml:space="preserve">Pohotovost záložní čerpací soupravy pro dopravní výšku do 10 m s uvažovaným průměrným přítokem do 500 l/min</t>
  </si>
  <si>
    <t xml:space="preserve">https://podminky.urs.cz/item/CS_URS_2024_01/115101301</t>
  </si>
  <si>
    <t xml:space="preserve">2*14 "dní"</t>
  </si>
  <si>
    <t xml:space="preserve">18</t>
  </si>
  <si>
    <t xml:space="preserve">11510-R09</t>
  </si>
  <si>
    <t xml:space="preserve">Zřízení a odstranění čerpací jímky</t>
  </si>
  <si>
    <t xml:space="preserve">422813061</t>
  </si>
  <si>
    <t xml:space="preserve">Poznámka k položce:_x005F_x000D_
Předpokládaný objem výkopu 2 m3/kus.</t>
  </si>
  <si>
    <t xml:space="preserve">19</t>
  </si>
  <si>
    <t xml:space="preserve">121111201</t>
  </si>
  <si>
    <t xml:space="preserve">Odstranění lesní hrabanky</t>
  </si>
  <si>
    <t xml:space="preserve">-815964500</t>
  </si>
  <si>
    <t xml:space="preserve">Odstranění lesní hrabanky pro jakoukoliv tloušťku vrstvy</t>
  </si>
  <si>
    <t xml:space="preserve">https://podminky.urs.cz/item/CS_URS_2024_01/121111201</t>
  </si>
  <si>
    <t xml:space="preserve">Viz přílohu D.1.2</t>
  </si>
  <si>
    <t xml:space="preserve">Sejmutí lesní hrabanky tl. 0.30 m - rovina, tůň č.1</t>
  </si>
  <si>
    <t xml:space="preserve">385-(PI*2^2)*3</t>
  </si>
  <si>
    <t xml:space="preserve">Sejmutí lesní hrabanky tl. 0.30 m - svah, tůň č.1</t>
  </si>
  <si>
    <t xml:space="preserve">(85-(PI*2^2)*2,5)*1,06</t>
  </si>
  <si>
    <t xml:space="preserve">Sejmutí lesní hrabanky tl. 0.30 m - rovina, tůň č.2</t>
  </si>
  <si>
    <t xml:space="preserve">816-(PI*2^2)*8</t>
  </si>
  <si>
    <t xml:space="preserve">Sejmutí lesní hrabanky tl. 0.30 m - rovina, tůň č.3</t>
  </si>
  <si>
    <t xml:space="preserve">1420-56,799-(PI*2^2)*5</t>
  </si>
  <si>
    <t xml:space="preserve">Sejmutí lesní hrabanky tl. 0.30 m - rovina, tůně č.4 a 5</t>
  </si>
  <si>
    <t xml:space="preserve">40+40</t>
  </si>
  <si>
    <t xml:space="preserve">20</t>
  </si>
  <si>
    <t xml:space="preserve">124253100</t>
  </si>
  <si>
    <t xml:space="preserve">Vykopávky pro koryta vodotečí v hornině třídy těžitelnosti I skupiny 3 objem do 100 m3 strojně</t>
  </si>
  <si>
    <t xml:space="preserve">450403960</t>
  </si>
  <si>
    <t xml:space="preserve">Vykopávky pro koryta vodotečí strojně v hornině třídy těžitelnosti I skupiny 3 do 100 m3</t>
  </si>
  <si>
    <t xml:space="preserve">https://podminky.urs.cz/item/CS_URS_2024_01/124253100</t>
  </si>
  <si>
    <t xml:space="preserve">Poznámka k položce:_x005F_x000D_
Při výkopu je požadována separace materiálů viz Technickou zprávu._x005F_x000D_
Náročnější postup těžení je třeba zohlednit v nabídkové ceně.</t>
  </si>
  <si>
    <t xml:space="preserve">0,40*zasyp_prejezd "odtěžení přejezdu - 40% nad vodou" </t>
  </si>
  <si>
    <t xml:space="preserve">Mezisoučet</t>
  </si>
  <si>
    <t xml:space="preserve">Výkop mikrotůní a zasakovacích zářezů do lesní hrabanky hl. do 0.3 m, nad tůní č. 3</t>
  </si>
  <si>
    <t xml:space="preserve">(15*4*0,2)+(2*6*0,2)</t>
  </si>
  <si>
    <t xml:space="preserve">Výkop mikrotůní a zasakovacích zářezů do lesní hrabanky hl. do 0.3 m, nad tůněmi č. 4 a 5</t>
  </si>
  <si>
    <t xml:space="preserve">(8*4*0,2)+(2*4*0,2)</t>
  </si>
  <si>
    <t xml:space="preserve">127751101</t>
  </si>
  <si>
    <t xml:space="preserve">Vykopávky pod vodou v hornině třídy těžitelnosti I a II skupiny 1 až 4 tl vrstvy do 0,5 m objem do 1000 m3 strojně</t>
  </si>
  <si>
    <t xml:space="preserve">1410597191</t>
  </si>
  <si>
    <t xml:space="preserve">Vykopávky pod vodou strojně na hloubku do 5 m pod projektem stanovenou hladinou vody v horninách třídy těžitelnosti I a II skupiny 1 až 4, průměrné tloušťky projektované vrstvy do 0,50 m do 1 000 m3</t>
  </si>
  <si>
    <t xml:space="preserve">https://podminky.urs.cz/item/CS_URS_2024_01/127751101</t>
  </si>
  <si>
    <t xml:space="preserve">0,60*zasyp_prejezd "odtěžení přejezdu - 60% pod vodou" </t>
  </si>
  <si>
    <t xml:space="preserve">Provizorní koryto pro odvedení vody nad tůní č. 3 do obtokového koryta</t>
  </si>
  <si>
    <t xml:space="preserve">42*0,15 "zemina bude uložena do podélné mezideponie"</t>
  </si>
  <si>
    <t xml:space="preserve">0,30*vykop_tune "30% pod hladinou vody"</t>
  </si>
  <si>
    <t xml:space="preserve">22</t>
  </si>
  <si>
    <t xml:space="preserve">131251105</t>
  </si>
  <si>
    <t xml:space="preserve">Hloubení jam nezapažených v hornině třídy těžitelnosti I skupiny 3 objemu do 1000 m3 strojně</t>
  </si>
  <si>
    <t xml:space="preserve">-1857819922</t>
  </si>
  <si>
    <t xml:space="preserve">Hloubení nezapažených jam a zářezů strojně s urovnáním dna do předepsaného profilu a spádu v hornině třídy těžitelnosti I skupiny 3 přes 500 do 1 000 m3</t>
  </si>
  <si>
    <t xml:space="preserve">https://podminky.urs.cz/item/CS_URS_2024_01/131251105</t>
  </si>
  <si>
    <t xml:space="preserve">Realizace tůní - hloubení, viz D.1.2 a D.2.3</t>
  </si>
  <si>
    <t xml:space="preserve">"Výkop tůně č. 1, vč. 0.3 m pod dno" 69-142*0,3</t>
  </si>
  <si>
    <t xml:space="preserve">"Výkop tůně č. 2, vč. 0.3 m pod dno" 127+290*0,3*1,1-325*0,3</t>
  </si>
  <si>
    <t xml:space="preserve">"Výkop tůně č. 3, vč. 0.3 m pod dno" 323+527*0,3*1,1-527*0,3</t>
  </si>
  <si>
    <t xml:space="preserve">"Výkop tůní č. 4 a 5, vč. 0.3 m pod dno" (2*40*(0,35+0,3))-(2*40*0,3)</t>
  </si>
  <si>
    <t xml:space="preserve">0,70*vykop_tune "70% nad hladinou vody"</t>
  </si>
  <si>
    <t xml:space="preserve">162201422</t>
  </si>
  <si>
    <t xml:space="preserve">Vodorovné přemístění pařezů do 1 km D přes 300 do 500 mm</t>
  </si>
  <si>
    <t xml:space="preserve">1859841060</t>
  </si>
  <si>
    <t xml:space="preserve">Vodorovné přemístění větví, kmenů nebo pařezů s naložením, složením a dopravou do 1000 m pařezů kmenů, průměru přes 300 do 500 mm</t>
  </si>
  <si>
    <t xml:space="preserve">https://podminky.urs.cz/item/CS_URS_2024_01/162201422</t>
  </si>
  <si>
    <t xml:space="preserve">10 "ks - pařezů nepoužitých do tůní"</t>
  </si>
  <si>
    <t xml:space="preserve">24</t>
  </si>
  <si>
    <t xml:space="preserve">162201423</t>
  </si>
  <si>
    <t xml:space="preserve">Vodorovné přemístění pařezů do 1 km D přes 500 do 700 mm</t>
  </si>
  <si>
    <t xml:space="preserve">1972053799</t>
  </si>
  <si>
    <t xml:space="preserve">Vodorovné přemístění větví, kmenů nebo pařezů s naložením, složením a dopravou do 1000 m pařezů kmenů, průměru přes 500 do 700 mm</t>
  </si>
  <si>
    <t xml:space="preserve">https://podminky.urs.cz/item/CS_URS_2024_01/162201423</t>
  </si>
  <si>
    <t xml:space="preserve">25</t>
  </si>
  <si>
    <t xml:space="preserve">162301972</t>
  </si>
  <si>
    <t xml:space="preserve">Příplatek k vodorovnému přemístění pařezů D přes 300 do 500 mm ZKD 1 km</t>
  </si>
  <si>
    <t xml:space="preserve">1028384519</t>
  </si>
  <si>
    <t xml:space="preserve">Vodorovné přemístění větví, kmenů nebo pařezů s naložením, složením a dopravou Příplatek k cenám za každých dalších i započatých 1000 m přes 1000 m pařezů kmenů, průměru přes 300 do 500 mm</t>
  </si>
  <si>
    <t xml:space="preserve">https://podminky.urs.cz/item/CS_URS_2024_01/162301972</t>
  </si>
  <si>
    <t xml:space="preserve">26</t>
  </si>
  <si>
    <t xml:space="preserve">162201424</t>
  </si>
  <si>
    <t xml:space="preserve">Vodorovné přemístění pařezů do 1 km D přes 700 do 900 mm</t>
  </si>
  <si>
    <t xml:space="preserve">1652481898</t>
  </si>
  <si>
    <t xml:space="preserve">Vodorovné přemístění větví, kmenů nebo pařezů s naložením, složením a dopravou do 1000 m pařezů kmenů, průměru přes 700 do 900 mm</t>
  </si>
  <si>
    <t xml:space="preserve">https://podminky.urs.cz/item/CS_URS_2024_01/162201424</t>
  </si>
  <si>
    <t xml:space="preserve">27</t>
  </si>
  <si>
    <t xml:space="preserve">162301973</t>
  </si>
  <si>
    <t xml:space="preserve">Příplatek k vodorovnému přemístění pařezů D přes 500 do 700 mm ZKD 1 km</t>
  </si>
  <si>
    <t xml:space="preserve">1752343430</t>
  </si>
  <si>
    <t xml:space="preserve">Vodorovné přemístění větví, kmenů nebo pařezů s naložením, složením a dopravou Příplatek k cenám za každých dalších i započatých 1000 m přes 1000 m pařezů kmenů, průměru přes 500 do 700 mm</t>
  </si>
  <si>
    <t xml:space="preserve">https://podminky.urs.cz/item/CS_URS_2024_01/162301973</t>
  </si>
  <si>
    <t xml:space="preserve">162301974</t>
  </si>
  <si>
    <t xml:space="preserve">Příplatek k vodorovnému přemístění pařezů D přes 700 do 900 mm ZKD 1 km</t>
  </si>
  <si>
    <t xml:space="preserve">1633062978</t>
  </si>
  <si>
    <t xml:space="preserve">Vodorovné přemístění větví, kmenů nebo pařezů s naložením, složením a dopravou Příplatek k cenám za každých dalších i započatých 1000 m přes 1000 m pařezů kmenů, průměru přes 700 do 900 mm</t>
  </si>
  <si>
    <t xml:space="preserve">https://podminky.urs.cz/item/CS_URS_2024_01/162301974</t>
  </si>
  <si>
    <t xml:space="preserve">29</t>
  </si>
  <si>
    <t xml:space="preserve">162251102</t>
  </si>
  <si>
    <t xml:space="preserve">Vodorovné přemístění přes 20 do 50 m výkopku/sypaniny z horniny třídy těžitelnosti I skupiny 1 až 3</t>
  </si>
  <si>
    <t xml:space="preserve">1148162711</t>
  </si>
  <si>
    <t xml:space="preserve">Vodorovné přemístění výkopku nebo sypaniny po suchu na obvyklém dopravním prostředku, bez naložení výkopku, avšak se složením bez rozhrnutí z horniny třídy těžitelnosti I skupiny 1 až 3 na vzdálenost přes 20 do 50 m</t>
  </si>
  <si>
    <t xml:space="preserve">https://podminky.urs.cz/item/CS_URS_2024_01/162251102</t>
  </si>
  <si>
    <t xml:space="preserve">sejmuti*0,300 "přemístění na MD"</t>
  </si>
  <si>
    <t xml:space="preserve">2*zasyp_prejezd "přemístění zeminy z MD a zpět po odtěžení"</t>
  </si>
  <si>
    <t xml:space="preserve">vykop_tune "přemístění na MD"</t>
  </si>
  <si>
    <t xml:space="preserve">nasyp_valu "přemístění na místo násypu"</t>
  </si>
  <si>
    <t xml:space="preserve">tes_vrstva "přemístění na místo zřízení těsnících vrstev"</t>
  </si>
  <si>
    <t xml:space="preserve">ohum_rov*0,300 "přenístění z MD na místo rozprostření"</t>
  </si>
  <si>
    <t xml:space="preserve">prebytek "přemístění přebytku hrabanky na místo rozprostření"</t>
  </si>
  <si>
    <t xml:space="preserve">30</t>
  </si>
  <si>
    <t xml:space="preserve">167151111</t>
  </si>
  <si>
    <t xml:space="preserve">Nakládání výkopku z hornin třídy těžitelnosti I skupiny 1 až 3 přes 100 m3</t>
  </si>
  <si>
    <t xml:space="preserve">-130417145</t>
  </si>
  <si>
    <t xml:space="preserve">Nakládání, skládání a překládání neulehlého výkopku nebo sypaniny strojně nakládání, množství přes 100 m3, z hornin třídy těžitelnosti I, skupiny 1 až 3</t>
  </si>
  <si>
    <t xml:space="preserve">https://podminky.urs.cz/item/CS_URS_2024_01/167151111</t>
  </si>
  <si>
    <t xml:space="preserve">zasyp_prejezd "naložení na MD"</t>
  </si>
  <si>
    <t xml:space="preserve">nasyp_valu "naložení na MD"</t>
  </si>
  <si>
    <t xml:space="preserve">tes_vrstva "naložení na MD"</t>
  </si>
  <si>
    <t xml:space="preserve">ohum_rov*0,300 "naložení na MD"</t>
  </si>
  <si>
    <t xml:space="preserve">Přebytek hrabanky a zemin</t>
  </si>
  <si>
    <t xml:space="preserve">sejmuti*0,300</t>
  </si>
  <si>
    <t xml:space="preserve">5,0"m3 zemina z SO02"</t>
  </si>
  <si>
    <t xml:space="preserve">-ohum_rov*0,300</t>
  </si>
  <si>
    <t xml:space="preserve">-nasyp_valu</t>
  </si>
  <si>
    <t xml:space="preserve">-tes_vrstva</t>
  </si>
  <si>
    <t xml:space="preserve">31</t>
  </si>
  <si>
    <t xml:space="preserve">171103201</t>
  </si>
  <si>
    <t xml:space="preserve">Uložení sypanin z horniny třídy těžitelnosti I a II skupiny 1 až 4 do hrází nádrží se zhutněním 100 % PS C s příměsí jílu do 20 %</t>
  </si>
  <si>
    <t xml:space="preserve">1854188980</t>
  </si>
  <si>
    <t xml:space="preserve"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</si>
  <si>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 xml:space="preserve">https://podminky.urs.cz/item/CS_URS_2024_01/171103201</t>
  </si>
  <si>
    <t xml:space="preserve">Uvažováno jako násyp valu tůní - viz D.1.2 a D.2.3</t>
  </si>
  <si>
    <t xml:space="preserve">"Hutněný násyp valu tůně č. 1" 56</t>
  </si>
  <si>
    <t xml:space="preserve">"Hutněný násyp valu tůně č. 2" 149</t>
  </si>
  <si>
    <t xml:space="preserve">"Hutněný násyp valu tůně č. 3" 297</t>
  </si>
  <si>
    <t xml:space="preserve">32</t>
  </si>
  <si>
    <t xml:space="preserve">171251201</t>
  </si>
  <si>
    <t xml:space="preserve">Uložení sypaniny na skládky nebo meziskládky</t>
  </si>
  <si>
    <t xml:space="preserve">-1841129817</t>
  </si>
  <si>
    <t xml:space="preserve">Uložení sypaniny na skládky nebo meziskládky bez hutnění s upravením uložené sypaniny do předepsaného tvaru</t>
  </si>
  <si>
    <t xml:space="preserve">https://podminky.urs.cz/item/CS_URS_2024_01/171251201</t>
  </si>
  <si>
    <t xml:space="preserve">sejmuti*0,300 "uložení na MD"</t>
  </si>
  <si>
    <t xml:space="preserve">zasyp_prejezd "uložení zeminy zpět na MD po odtěžení"</t>
  </si>
  <si>
    <t xml:space="preserve">vykop_tune "uložení na MD"</t>
  </si>
  <si>
    <t xml:space="preserve">33</t>
  </si>
  <si>
    <t xml:space="preserve">172153103</t>
  </si>
  <si>
    <t xml:space="preserve">Zřízení těsnicího jádra nebo vrstvy š přes 3 m z hornin třídy těžitelnosti I a II skupiny 1 až 4 zhutněných do 100 % PS C</t>
  </si>
  <si>
    <t xml:space="preserve">255923202</t>
  </si>
  <si>
    <t xml:space="preserve">Zřízení těsnícího jádra nebo těsnící vrstvy zemních a kamenitých hrází přehradních a jiných vodních nádrží z horniny třídy těžitelnosti I a II, skupiny 1 až 4 se zhutněním do 100 % PS - koef. C vodorovné šířky vrstvy přes 3 m</t>
  </si>
  <si>
    <t xml:space="preserve">https://podminky.urs.cz/item/CS_URS_2024_01/172153103</t>
  </si>
  <si>
    <t xml:space="preserve">Zatěsnění tůní hutněnou jílovitou zeminou tl. 30 cm</t>
  </si>
  <si>
    <t xml:space="preserve">Viz přílohu D.1.2 a D.2.3</t>
  </si>
  <si>
    <t xml:space="preserve">"Hutněný násyp dna a svahů tůně č. 2 jílovitou zeminou tl. 0.3 m" 290*0,3*1,1</t>
  </si>
  <si>
    <t xml:space="preserve">"Hutněný násyp dna a svahů tůně č. 3 jílovitou zeminou tl. 0.3 m" 527*0,3*1,1</t>
  </si>
  <si>
    <t xml:space="preserve">"Hutněný násyp dna a svahů tůně č. 4 a 5 jílovitou zeminou tl. 0.3 m" (40+40)*0,3*1,05</t>
  </si>
  <si>
    <t xml:space="preserve">34</t>
  </si>
  <si>
    <t xml:space="preserve">174151101</t>
  </si>
  <si>
    <t xml:space="preserve">Zásyp jam, šachet rýh nebo kolem objektů sypaninou se zhutněním</t>
  </si>
  <si>
    <t xml:space="preserve">691617649</t>
  </si>
  <si>
    <t xml:space="preserve">Zásyp sypaninou z jakékoliv horniny strojně s uložením výkopku ve vrstvách se zhutněním jam, šachet, rýh nebo kolem objektů v těchto vykopávkách</t>
  </si>
  <si>
    <t xml:space="preserve">https://podminky.urs.cz/item/CS_URS_2024_01/174151101</t>
  </si>
  <si>
    <t xml:space="preserve">Zasypání trub přejezdu a obtokového koryta materiálem z výkopu - D.1.2</t>
  </si>
  <si>
    <t xml:space="preserve">(5,3-(2*0,78))*7</t>
  </si>
  <si>
    <t xml:space="preserve">obtok "zásyp obtoku po dokončení prací, zemina z podélné MD"</t>
  </si>
  <si>
    <t xml:space="preserve">35</t>
  </si>
  <si>
    <t xml:space="preserve">174251201</t>
  </si>
  <si>
    <t xml:space="preserve">Zásyp jam po pařezech D pařezů do 300 mm strojně</t>
  </si>
  <si>
    <t xml:space="preserve">353063324</t>
  </si>
  <si>
    <t xml:space="preserve">Zásyp jam po pařezech strojně výkopkem z horniny získané při dobývání pařezů s hrubým urovnáním povrchu zasypávky průměru pařezu přes 100 do 300 mm</t>
  </si>
  <si>
    <t xml:space="preserve">https://podminky.urs.cz/item/CS_URS_2024_01/174251201</t>
  </si>
  <si>
    <t xml:space="preserve">36</t>
  </si>
  <si>
    <t xml:space="preserve">174251202</t>
  </si>
  <si>
    <t xml:space="preserve">Zásyp jam po pařezech D pařezů přes 300 do 500 mm strojně</t>
  </si>
  <si>
    <t xml:space="preserve">1224400689</t>
  </si>
  <si>
    <t xml:space="preserve">Zásyp jam po pařezech strojně výkopkem z horniny získané při dobývání pařezů s hrubým urovnáním povrchu zasypávky průměru pařezu přes 300 do 500 mm</t>
  </si>
  <si>
    <t xml:space="preserve">https://podminky.urs.cz/item/CS_URS_2024_01/174251202</t>
  </si>
  <si>
    <t xml:space="preserve">37</t>
  </si>
  <si>
    <t xml:space="preserve">174251203</t>
  </si>
  <si>
    <t xml:space="preserve">Zásyp jam po pařezech D pařezů přes 500 do 700 mm strojně</t>
  </si>
  <si>
    <t xml:space="preserve">2129157953</t>
  </si>
  <si>
    <t xml:space="preserve">Zásyp jam po pařezech strojně výkopkem z horniny získané při dobývání pařezů s hrubým urovnáním povrchu zasypávky průměru pařezu přes 500 do 700 mm</t>
  </si>
  <si>
    <t xml:space="preserve">https://podminky.urs.cz/item/CS_URS_2024_01/174251203</t>
  </si>
  <si>
    <t xml:space="preserve">38</t>
  </si>
  <si>
    <t xml:space="preserve">174251204</t>
  </si>
  <si>
    <t xml:space="preserve">Zásyp jam po pařezech D pařezů přes 700 do 900 mm strojně</t>
  </si>
  <si>
    <t xml:space="preserve">-1816743644</t>
  </si>
  <si>
    <t xml:space="preserve">Zásyp jam po pařezech strojně výkopkem z horniny získané při dobývání pařezů s hrubým urovnáním povrchu zasypávky průměru pařezu přes 700 do 900 mm</t>
  </si>
  <si>
    <t xml:space="preserve">https://podminky.urs.cz/item/CS_URS_2024_01/174251204</t>
  </si>
  <si>
    <t xml:space="preserve">39</t>
  </si>
  <si>
    <t xml:space="preserve">17-R11</t>
  </si>
  <si>
    <t xml:space="preserve">Poplatek za uložení pařezů do pům. 500 mm na řízenou skládku</t>
  </si>
  <si>
    <t xml:space="preserve">-788080614</t>
  </si>
  <si>
    <t xml:space="preserve">17-R12</t>
  </si>
  <si>
    <t xml:space="preserve">Poplatek za uložení pařezů do pům. 700 mm na řízenou skládku</t>
  </si>
  <si>
    <t xml:space="preserve">-1200670481</t>
  </si>
  <si>
    <t xml:space="preserve">41</t>
  </si>
  <si>
    <t xml:space="preserve">17-R13</t>
  </si>
  <si>
    <t xml:space="preserve">Poplatek za uložení pařezů do pům. 900 mm na řízenou skládku</t>
  </si>
  <si>
    <t xml:space="preserve">-932619760</t>
  </si>
  <si>
    <t xml:space="preserve">42</t>
  </si>
  <si>
    <t xml:space="preserve">181351113</t>
  </si>
  <si>
    <t xml:space="preserve">Rozprostření ornice tl vrstvy do 200 mm pl přes 500 m2 v rovině nebo ve svahu do 1:5 strojně</t>
  </si>
  <si>
    <t xml:space="preserve">646562825</t>
  </si>
  <si>
    <t xml:space="preserve">Rozprostření a urovnání ornice v rovině nebo ve svahu sklonu do 1:5 strojně při souvislé ploše přes 500 m2, tl. vrstvy do 200 mm</t>
  </si>
  <si>
    <t xml:space="preserve">https://podminky.urs.cz/item/CS_URS_2024_01/181351113</t>
  </si>
  <si>
    <t xml:space="preserve">Rozprostření přebytku hrabanky na vhodných plochách v tl. 100 mm</t>
  </si>
  <si>
    <t xml:space="preserve">prebytek/0,100</t>
  </si>
  <si>
    <t xml:space="preserve">43</t>
  </si>
  <si>
    <t xml:space="preserve">181351115</t>
  </si>
  <si>
    <t xml:space="preserve">Rozprostření ornice tl vrstvy přes 250 do 300 mm pl přes 500 m2 v rovině nebo ve svahu do 1:5 strojně</t>
  </si>
  <si>
    <t xml:space="preserve">1575061557</t>
  </si>
  <si>
    <t xml:space="preserve">Rozprostření a urovnání ornice v rovině nebo ve svahu sklonu do 1:5 strojně při souvislé ploše přes 500 m2, tl. vrstvy přes 250 do 300 mm</t>
  </si>
  <si>
    <t xml:space="preserve">https://podminky.urs.cz/item/CS_URS_2024_01/181351115</t>
  </si>
  <si>
    <t xml:space="preserve">Rozpostření hrabanky tl. 0.3 m v prostoru tůní viz přílohu D.1.2 a D.2.3</t>
  </si>
  <si>
    <t xml:space="preserve">Rozprostření lesní hrabanky tl. 0.30 m na těleso valu tůně č. 1 nad úrovní stálé hladiny a dále v ploše pojezdů stavební techniky - rovina</t>
  </si>
  <si>
    <t xml:space="preserve">215*1,05</t>
  </si>
  <si>
    <t xml:space="preserve">Rozprostření lesní hrabanky tl. 0.30 m na těleso valu tůně č. 2 nad úrovní stálé hladiny a dále v ploše pojezdů stavební techniky - rovina</t>
  </si>
  <si>
    <t xml:space="preserve">430*1,05</t>
  </si>
  <si>
    <t xml:space="preserve">Rozprostření lesní hrabanky tl. 0.30 m na těleso valu tůně č. 3 nad úrovní stálé hladiny a dále v ploše pojezdů stavební techniky - rovina</t>
  </si>
  <si>
    <t xml:space="preserve">830*1,05</t>
  </si>
  <si>
    <t xml:space="preserve">44</t>
  </si>
  <si>
    <t xml:space="preserve">184818232</t>
  </si>
  <si>
    <t xml:space="preserve">Ochrana kmene průměru přes 300 do 500 mm bedněním výšky do 2 m</t>
  </si>
  <si>
    <t xml:space="preserve">923917700</t>
  </si>
  <si>
    <t xml:space="preserve">Ochrana kmene bedněním před poškozením stavebním provozem zřízení včetně odstranění výšky bednění do 2 m průměru kmene přes 300 do 500 mm</t>
  </si>
  <si>
    <t xml:space="preserve">https://podminky.urs.cz/item/CS_URS_2024_01/184818232</t>
  </si>
  <si>
    <t xml:space="preserve">10 "viz. D.1.1"</t>
  </si>
  <si>
    <t xml:space="preserve">45</t>
  </si>
  <si>
    <t xml:space="preserve">184818233</t>
  </si>
  <si>
    <t xml:space="preserve">Ochrana kmene průměru přes 500 do 700 mm bedněním výšky do 2 m</t>
  </si>
  <si>
    <t xml:space="preserve">2049359063</t>
  </si>
  <si>
    <t xml:space="preserve">Ochrana kmene bedněním před poškozením stavebním provozem zřízení včetně odstranění výšky bednění do 2 m průměru kmene přes 500 do 700 mm</t>
  </si>
  <si>
    <t xml:space="preserve">https://podminky.urs.cz/item/CS_URS_2024_01/184818233</t>
  </si>
  <si>
    <t xml:space="preserve">46</t>
  </si>
  <si>
    <t xml:space="preserve">184818234</t>
  </si>
  <si>
    <t xml:space="preserve">Ochrana kmene průměru přes 700 do 900 mm bedněním výšky do 2 m</t>
  </si>
  <si>
    <t xml:space="preserve">91827024</t>
  </si>
  <si>
    <t xml:space="preserve">Ochrana kmene bedněním před poškozením stavebním provozem zřízení včetně odstranění výšky bednění do 2 m průměru kmene přes 700 do 900 mm</t>
  </si>
  <si>
    <t xml:space="preserve">https://podminky.urs.cz/item/CS_URS_2024_01/184818234</t>
  </si>
  <si>
    <t xml:space="preserve">5 "viz. D.1.1"</t>
  </si>
  <si>
    <t xml:space="preserve">47</t>
  </si>
  <si>
    <t xml:space="preserve">18481-R02</t>
  </si>
  <si>
    <t xml:space="preserve">Vyvázání větví stromů v prostoru stavby (zřízení a odstranění)</t>
  </si>
  <si>
    <t xml:space="preserve">588875680</t>
  </si>
  <si>
    <t xml:space="preserve">Poznámka k položce:_x005F_x000D_
Měrná jednotka 1 kus vyvazovaného stromů.</t>
  </si>
  <si>
    <t xml:space="preserve">Vodorovné konstrukce</t>
  </si>
  <si>
    <t xml:space="preserve">48</t>
  </si>
  <si>
    <t xml:space="preserve">464531112</t>
  </si>
  <si>
    <t xml:space="preserve">Pohoz z hrubého drceného kamenivo zrno 63 až 125 mm z terénu</t>
  </si>
  <si>
    <t xml:space="preserve">-317371116</t>
  </si>
  <si>
    <t xml:space="preserve">Pohoz dna nebo svahů jakékoliv tloušťky z hrubého drceného kameniva, z terénu, frakce 63 - 125 mm</t>
  </si>
  <si>
    <t xml:space="preserve">https://podminky.urs.cz/item/CS_URS_2024_01/464531112</t>
  </si>
  <si>
    <t xml:space="preserve">"Opevnění dna odtoku tůně č. 1" 0,3*(7-2)</t>
  </si>
  <si>
    <t xml:space="preserve">"Opevnění dna odtoku tůně č. 2" 0,3*(27-2)</t>
  </si>
  <si>
    <t xml:space="preserve">"Opevnění dna odtoku tůně č. 3" 0,3*(23-2)</t>
  </si>
  <si>
    <t xml:space="preserve">49</t>
  </si>
  <si>
    <t xml:space="preserve">46453-R19</t>
  </si>
  <si>
    <t xml:space="preserve">Pohoz z hrubého drceného kamenivo zrno 63 až 125 mm z terénu zaválcovaný do zeminy</t>
  </si>
  <si>
    <t xml:space="preserve">-1499909294</t>
  </si>
  <si>
    <t xml:space="preserve">Opevnění nátoku na přeliv jednou vrstvou DK 63/125, tl. 0,10 m, zaválcovanou do zeminy</t>
  </si>
  <si>
    <t xml:space="preserve">"Opevnění nátoku na přeliv tůně č. 1" 0,2*2</t>
  </si>
  <si>
    <t xml:space="preserve">"Opevnění nátoku na přeliv tůně č. 2" 0,2*2</t>
  </si>
  <si>
    <t xml:space="preserve">"Opevnění nátoku na přeliv tůně č. 3" 0,2*2</t>
  </si>
  <si>
    <t xml:space="preserve">Ostatní konstrukce a práce, bourání</t>
  </si>
  <si>
    <t xml:space="preserve">50</t>
  </si>
  <si>
    <t xml:space="preserve">919541141</t>
  </si>
  <si>
    <t xml:space="preserve">Zřízení propustku nebo sjezdu z trub ocelových DN přes 900 do 1400</t>
  </si>
  <si>
    <t xml:space="preserve">m</t>
  </si>
  <si>
    <t xml:space="preserve">1727981992</t>
  </si>
  <si>
    <t xml:space="preserve">Zřízení propustku nebo sjezdu z trub ocelových DN přes 900 do 1400 mm</t>
  </si>
  <si>
    <t xml:space="preserve">https://podminky.urs.cz/item/CS_URS_2024_01/919541141</t>
  </si>
  <si>
    <t xml:space="preserve">Příjezd - přejezd přes obtokové koryto</t>
  </si>
  <si>
    <t xml:space="preserve">8,0 * 2 "ks - viz D.1.2"</t>
  </si>
  <si>
    <t xml:space="preserve">51</t>
  </si>
  <si>
    <t xml:space="preserve">M</t>
  </si>
  <si>
    <t xml:space="preserve">1403-R16</t>
  </si>
  <si>
    <t xml:space="preserve">dodávka dočasné ocelové trubky D 1020x8,0 mm</t>
  </si>
  <si>
    <t xml:space="preserve">2115123215</t>
  </si>
  <si>
    <t xml:space="preserve">dodávka dočasné ocelové trubky D 1020x8,0 mm
Náklady na dočasné použití ocelové truby.
Uvedené množství je celkové množství potřebných trub neredukované obratovostí.
Obratovost dočasně použitého materiálu je třeba zohlednit v nabídkové ceně této položky.
Dočasně použitý materiál zůstává majetkem zhotovitele.</t>
  </si>
  <si>
    <t xml:space="preserve">8,0*2</t>
  </si>
  <si>
    <t xml:space="preserve">52</t>
  </si>
  <si>
    <t xml:space="preserve">91954-R17</t>
  </si>
  <si>
    <t xml:space="preserve">Odstranění propustku nebo sjezdu z trub ocelových DN přes 900 do 1400</t>
  </si>
  <si>
    <t xml:space="preserve">190485555</t>
  </si>
  <si>
    <t xml:space="preserve">53</t>
  </si>
  <si>
    <t xml:space="preserve">9-R18</t>
  </si>
  <si>
    <t xml:space="preserve">Uložení vhodných pařezů do tůmí, vč. naložení a přemístění</t>
  </si>
  <si>
    <t xml:space="preserve">-484636723</t>
  </si>
  <si>
    <t xml:space="preserve">998</t>
  </si>
  <si>
    <t xml:space="preserve">Přesun hmot</t>
  </si>
  <si>
    <t xml:space="preserve">54</t>
  </si>
  <si>
    <t xml:space="preserve">998331011</t>
  </si>
  <si>
    <t xml:space="preserve">Přesun hmot pro nádrže</t>
  </si>
  <si>
    <t xml:space="preserve">t</t>
  </si>
  <si>
    <t xml:space="preserve">-2071801675</t>
  </si>
  <si>
    <t xml:space="preserve">Přesun hmot pro nádrže dopravní vzdálenost do 500 m</t>
  </si>
  <si>
    <t xml:space="preserve">https://podminky.urs.cz/item/CS_URS_2024_01/998331011</t>
  </si>
  <si>
    <t xml:space="preserve">VON - Vedlejší a ostatní náklady</t>
  </si>
  <si>
    <t xml:space="preserve">v01</t>
  </si>
  <si>
    <t xml:space="preserve">Zařízení staveniště - zřízení, údržba a odstranění</t>
  </si>
  <si>
    <t xml:space="preserve">1024</t>
  </si>
  <si>
    <t xml:space="preserve">-366156347</t>
  </si>
  <si>
    <t xml:space="preserve">Zařízení staveniště - zřízení, údržba a odstranění
Včetně vybavení staveniště dle požadavků havarijního plánu a plánu BOZP.
Zajištění vody a elektřiny.</t>
  </si>
  <si>
    <t xml:space="preserve">v04</t>
  </si>
  <si>
    <t xml:space="preserve">Zpracování, projednání a schválení havarijního plánu</t>
  </si>
  <si>
    <t xml:space="preserve">-136363056</t>
  </si>
  <si>
    <t xml:space="preserve">v05</t>
  </si>
  <si>
    <t xml:space="preserve">Zpracování, projednání a schválení povodňového plánu</t>
  </si>
  <si>
    <t xml:space="preserve">-498124855</t>
  </si>
  <si>
    <t xml:space="preserve">v06</t>
  </si>
  <si>
    <t xml:space="preserve">Udržování stavbou dotčených veřejných komunikací sjízdných a v čistotě (čištění vozidel a komunikací)</t>
  </si>
  <si>
    <t xml:space="preserve">1679239641</t>
  </si>
  <si>
    <t xml:space="preserve">v07</t>
  </si>
  <si>
    <t xml:space="preserve">Aktualizace vyjádření k existenci inž. sítí, geodetické vytýčení stávajících inženýrských sítí a jejich ochranných pásem</t>
  </si>
  <si>
    <t xml:space="preserve">-2137995881</t>
  </si>
  <si>
    <t xml:space="preserve">Poznámka k položce:_x005F_x000D_
Zejména bude provedeno vytyčení všech objektů ve správě VaK, a. s., především svodného vodovodního potrubí v prostoru stavby, a dále jímacích zářezů, sběrných jímek, přepadů, inženýrsko-geologických sond, apod. </t>
  </si>
  <si>
    <t xml:space="preserve">v08</t>
  </si>
  <si>
    <t xml:space="preserve">Geodetické vytýčení</t>
  </si>
  <si>
    <t xml:space="preserve">-452658327</t>
  </si>
  <si>
    <t xml:space="preserve">Položka zahrnuje zejména:
 - geodetické vytýčení SO před zahájením stavebních prací
 - geodetické vytýčení hranice stavby, plochy zařízení staveniště, ploch sejmutí ornice, ploch mezideponií, ploch dřevin do kterých se nesmí zasahovat, atd.
 - kontrolní geodetické měření při provádění stavby
 - zajištění funkce odpovědného geodeta po dobu realizace stavby</t>
  </si>
  <si>
    <t xml:space="preserve">v09</t>
  </si>
  <si>
    <t xml:space="preserve">Detailní fotodokumentace postupu prací, konstrukcí (zejména zakrývaných), včetně třídění a popisu fotografií</t>
  </si>
  <si>
    <t xml:space="preserve">812664497</t>
  </si>
  <si>
    <t xml:space="preserve">v10</t>
  </si>
  <si>
    <t xml:space="preserve">Fotodokumentace stavu dotčených pozemků dočasného záboru před a po realizaci díla</t>
  </si>
  <si>
    <t xml:space="preserve">-1976410254</t>
  </si>
  <si>
    <t xml:space="preserve">v11</t>
  </si>
  <si>
    <t xml:space="preserve">Kontrolní systém pro zjišťování případného úniku závadných látek na staveništi</t>
  </si>
  <si>
    <t xml:space="preserve">150084767</t>
  </si>
  <si>
    <t xml:space="preserve">v12</t>
  </si>
  <si>
    <t xml:space="preserve">Prokazatelné oznámení zahájení prací dotčeným orgánům, organizacím a vlastníkům nemovitostí</t>
  </si>
  <si>
    <t xml:space="preserve">1159689908</t>
  </si>
  <si>
    <t xml:space="preserve">v13</t>
  </si>
  <si>
    <t xml:space="preserve">Uvedení dočasně užívaných ploch do původního stavu a jejich protokolární předání vlastníkům (potvrzení podpisem vlastníka)</t>
  </si>
  <si>
    <t xml:space="preserve">1060003631</t>
  </si>
  <si>
    <t xml:space="preserve">v14</t>
  </si>
  <si>
    <t xml:space="preserve">Součinnost při výkonu koordinátora bezpečnosti práce</t>
  </si>
  <si>
    <t xml:space="preserve">2867902</t>
  </si>
  <si>
    <t xml:space="preserve">Součinnost při výkonu koordinátora bezpečnosti práce v rozsahu dle zákona č. 309/2006 Sb., zajištění dalších podmínek bezpečnosti a ochrany zdraví při práci a zajištění dodržování všech platných předpisů v oblasti bezpečnosti práce.</t>
  </si>
  <si>
    <t xml:space="preserve">v15</t>
  </si>
  <si>
    <t xml:space="preserve">Zajištění prohlášení odpovědné osoby za vedení stavby o provedených pracích</t>
  </si>
  <si>
    <t xml:space="preserve">1450871080</t>
  </si>
  <si>
    <t xml:space="preserve">Zajištění prohlášení odpovědné osoby za vedení stavby o provedených pracích (držitel autorizace dle zákona 360/1992 Sb. v oboru stavby vodního hospodářství a krajinného inženýrství příp. vodohospodářské stavby).</t>
  </si>
  <si>
    <t xml:space="preserve">v16</t>
  </si>
  <si>
    <t xml:space="preserve">Geodetické zaměření skutečného provedení na podkladu aktuální katastrální mapy</t>
  </si>
  <si>
    <t xml:space="preserve">1862505045</t>
  </si>
  <si>
    <t xml:space="preserve">v17</t>
  </si>
  <si>
    <t xml:space="preserve">Dokumentace skutečného provedení stavby</t>
  </si>
  <si>
    <t xml:space="preserve">1188598387</t>
  </si>
  <si>
    <t xml:space="preserve">SEZNAM FIGUR</t>
  </si>
  <si>
    <t xml:space="preserve">Výměra</t>
  </si>
  <si>
    <t xml:space="preserve"> SO 03</t>
  </si>
  <si>
    <t xml:space="preserve">Použití figury: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</si>
  <si>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</si>
  <si>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</si>
  <si>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</si>
  <si>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</si>
  <si>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8"/>
        <rFont val="Arial CE"/>
        <family val="0"/>
        <charset val="238"/>
      </rPr>
      <t xml:space="preserve">Rekapitulace stavby </t>
    </r>
    <r>
      <rPr>
        <sz val="8"/>
        <rFont val="Arial CE"/>
        <family val="0"/>
        <charset val="238"/>
      </rPr>
      <t xml:space="preserve">obsahuje sestavu Rekapitulace stavby a Rekapitulace objektů stavby a soupisů prací.</t>
    </r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</si>
  <si>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stavby</t>
    </r>
    <r>
      <rPr>
        <sz val="8"/>
        <rFont val="Arial CE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</si>
  <si>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</si>
  <si>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</si>
  <si>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objektů stavby a soupisů prací</t>
    </r>
    <r>
      <rPr>
        <sz val="8"/>
        <rFont val="Arial CE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</si>
  <si>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</si>
  <si>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</si>
  <si>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</si>
  <si>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</si>
  <si>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</si>
  <si>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</si>
  <si>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</si>
  <si>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</si>
  <si>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</si>
  <si>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</si>
  <si>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</si>
  <si>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</si>
  <si>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</si>
  <si>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8"/>
        <rFont val="Arial CE"/>
        <family val="0"/>
        <charset val="238"/>
      </rPr>
      <t xml:space="preserve">Krycí list soupisu</t>
    </r>
    <r>
      <rPr>
        <sz val="8"/>
        <rFont val="Arial CE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</si>
  <si>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</si>
  <si>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8"/>
        <rFont val="Arial CE"/>
        <family val="0"/>
        <charset val="238"/>
      </rPr>
      <t xml:space="preserve">Rekapitulace členění soupisu prací</t>
    </r>
    <r>
      <rPr>
        <sz val="8"/>
        <rFont val="Arial CE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</si>
  <si>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</si>
  <si>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</si>
  <si>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</si>
  <si>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</si>
  <si>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</si>
  <si>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</si>
  <si>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výměr, FIG - rozpad figur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</si>
  <si>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</si>
  <si>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</si>
  <si>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</si>
  <si>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</si>
  <si>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</si>
  <si>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</si>
  <si>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</si>
  <si>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</si>
  <si>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</si>
  <si>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</si>
  <si>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</si>
  <si>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</si>
  <si>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</si>
  <si>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</si>
  <si>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</si>
  <si>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</si>
  <si>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</si>
  <si>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</si>
  <si>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</si>
  <si>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</si>
  <si>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</si>
  <si>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</si>
  <si>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</si>
  <si>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</si>
  <si>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</si>
  <si>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</si>
  <si>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</si>
  <si>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</si>
  <si>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</si>
  <si>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</si>
  <si>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</si>
  <si>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</si>
  <si>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</si>
  <si>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</si>
  <si>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</si>
  <si>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</si>
  <si>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</si>
  <si>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</si>
  <si>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</si>
  <si>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</si>
  <si>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</si>
  <si>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</si>
  <si>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</si>
  <si>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</si>
  <si>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</si>
  <si>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</si>
  <si>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</si>
  <si>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</si>
  <si>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</si>
  <si>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</si>
  <si>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</si>
  <si>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</si>
  <si>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</si>
  <si>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</si>
  <si>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</si>
  <si>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</si>
  <si>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</si>
  <si>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</si>
  <si>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</si>
  <si>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</si>
  <si>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</si>
  <si>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</si>
  <si>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</si>
  <si>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</si>
  <si>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</si>
  <si>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</si>
  <si>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</si>
  <si>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</si>
  <si>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</si>
  <si>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</si>
  <si>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</si>
  <si>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</si>
  <si>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</si>
  <si>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</si>
  <si>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</si>
  <si>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</si>
  <si>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</si>
  <si>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</si>
  <si>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</si>
  <si>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</si>
  <si>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</si>
  <si>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</si>
  <si>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</si>
  <si>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</si>
  <si>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</si>
  <si>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</si>
  <si>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</si>
  <si>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</si>
  <si>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</si>
  <si>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</si>
  <si>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</si>
  <si>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</si>
  <si>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</si>
  <si>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</si>
  <si>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</si>
  <si>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</si>
  <si>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</si>
  <si>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</si>
  <si>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</si>
  <si>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</si>
  <si>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</si>
  <si>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</si>
  <si>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</si>
  <si>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</si>
  <si>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</si>
  <si>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</si>
  <si>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</si>
  <si>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</si>
  <si>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</si>
  <si>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</si>
  <si>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</si>
  <si>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</si>
  <si>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</si>
  <si>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</si>
  <si>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</si>
  <si>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</si>
  <si>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</si>
  <si>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</si>
  <si>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</si>
  <si>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</si>
  <si>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</si>
  <si>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</si>
  <si>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</si>
  <si>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</si>
  <si>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</si>
  <si>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</si>
  <si>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</si>
  <si>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</si>
  <si>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fig</t>
  </si>
  <si>
    <t xml:space="preserve">Rozpad figur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</si>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</sst>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57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8"/>
      <color rgb="FF000000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sz val="7"/>
      <color rgb="FF979797"/>
      <name val="Arial CE"/>
      <family val="0"/>
      <charset val="1"/>
    </font>
    <font>
      <i val="true"/>
      <u val="single"/>
      <sz val="7"/>
      <color rgb="FF979797"/>
      <name val="Calibri"/>
      <family val="0"/>
      <charset val="1"/>
    </font>
    <font>
      <sz val="8"/>
      <color rgb="FF505050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800080"/>
      <name val="Arial CE"/>
      <family val="0"/>
      <charset val="1"/>
    </font>
    <font>
      <sz val="8"/>
      <color rgb="FF0000A8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b val="true"/>
      <sz val="9"/>
      <name val="Arial CE"/>
      <family val="0"/>
      <charset val="1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8"/>
      <name val="Arial CE"/>
      <family val="0"/>
      <charset val="238"/>
    </font>
    <font>
      <sz val="9"/>
      <name val="Trebuchet MS"/>
      <family val="0"/>
      <charset val="238"/>
    </font>
    <font>
      <i val="true"/>
      <sz val="8"/>
      <name val="Arial CE"/>
      <family val="0"/>
      <charset val="238"/>
    </font>
    <font>
      <b val="true"/>
      <sz val="8"/>
      <name val="Arial CE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  <font>
      <b val="true"/>
      <sz val="9"/>
      <name val="Trebuchet MS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4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4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4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7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142920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95040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95040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286200</xdr:colOff>
      <xdr:row>1</xdr:row>
      <xdr:rowOff>143640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6200" cy="286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4_01/111251201" TargetMode="External"/><Relationship Id="rId2" Type="http://schemas.openxmlformats.org/officeDocument/2006/relationships/hyperlink" Target="https://podminky.urs.cz/item/CS_URS_2024_01/112101101" TargetMode="External"/><Relationship Id="rId3" Type="http://schemas.openxmlformats.org/officeDocument/2006/relationships/hyperlink" Target="https://podminky.urs.cz/item/CS_URS_2024_01/112101102" TargetMode="External"/><Relationship Id="rId4" Type="http://schemas.openxmlformats.org/officeDocument/2006/relationships/hyperlink" Target="https://podminky.urs.cz/item/CS_URS_2024_01/112101103" TargetMode="External"/><Relationship Id="rId5" Type="http://schemas.openxmlformats.org/officeDocument/2006/relationships/hyperlink" Target="https://podminky.urs.cz/item/CS_URS_2024_01/112101104" TargetMode="External"/><Relationship Id="rId6" Type="http://schemas.openxmlformats.org/officeDocument/2006/relationships/hyperlink" Target="https://podminky.urs.cz/item/CS_URS_2024_01/112155215" TargetMode="External"/><Relationship Id="rId7" Type="http://schemas.openxmlformats.org/officeDocument/2006/relationships/hyperlink" Target="https://podminky.urs.cz/item/CS_URS_2024_01/112155221" TargetMode="External"/><Relationship Id="rId8" Type="http://schemas.openxmlformats.org/officeDocument/2006/relationships/hyperlink" Target="https://podminky.urs.cz/item/CS_URS_2024_01/112155225" TargetMode="External"/><Relationship Id="rId9" Type="http://schemas.openxmlformats.org/officeDocument/2006/relationships/hyperlink" Target="https://podminky.urs.cz/item/CS_URS_2024_01/112155315" TargetMode="External"/><Relationship Id="rId10" Type="http://schemas.openxmlformats.org/officeDocument/2006/relationships/hyperlink" Target="https://podminky.urs.cz/item/CS_URS_2024_01/112251101" TargetMode="External"/><Relationship Id="rId11" Type="http://schemas.openxmlformats.org/officeDocument/2006/relationships/hyperlink" Target="https://podminky.urs.cz/item/CS_URS_2024_01/112251102" TargetMode="External"/><Relationship Id="rId12" Type="http://schemas.openxmlformats.org/officeDocument/2006/relationships/hyperlink" Target="https://podminky.urs.cz/item/CS_URS_2024_01/112251103" TargetMode="External"/><Relationship Id="rId13" Type="http://schemas.openxmlformats.org/officeDocument/2006/relationships/hyperlink" Target="https://podminky.urs.cz/item/CS_URS_2024_01/112251104" TargetMode="External"/><Relationship Id="rId14" Type="http://schemas.openxmlformats.org/officeDocument/2006/relationships/hyperlink" Target="https://podminky.urs.cz/item/CS_URS_2024_01/115101201" TargetMode="External"/><Relationship Id="rId15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21111201" TargetMode="External"/><Relationship Id="rId17" Type="http://schemas.openxmlformats.org/officeDocument/2006/relationships/hyperlink" Target="https://podminky.urs.cz/item/CS_URS_2024_01/124253100" TargetMode="External"/><Relationship Id="rId18" Type="http://schemas.openxmlformats.org/officeDocument/2006/relationships/hyperlink" Target="https://podminky.urs.cz/item/CS_URS_2024_01/127751101" TargetMode="External"/><Relationship Id="rId19" Type="http://schemas.openxmlformats.org/officeDocument/2006/relationships/hyperlink" Target="https://podminky.urs.cz/item/CS_URS_2024_01/131251105" TargetMode="External"/><Relationship Id="rId20" Type="http://schemas.openxmlformats.org/officeDocument/2006/relationships/hyperlink" Target="https://podminky.urs.cz/item/CS_URS_2024_01/162201422" TargetMode="External"/><Relationship Id="rId21" Type="http://schemas.openxmlformats.org/officeDocument/2006/relationships/hyperlink" Target="https://podminky.urs.cz/item/CS_URS_2024_01/162201423" TargetMode="External"/><Relationship Id="rId22" Type="http://schemas.openxmlformats.org/officeDocument/2006/relationships/hyperlink" Target="https://podminky.urs.cz/item/CS_URS_2024_01/162301972" TargetMode="External"/><Relationship Id="rId23" Type="http://schemas.openxmlformats.org/officeDocument/2006/relationships/hyperlink" Target="https://podminky.urs.cz/item/CS_URS_2024_01/162201424" TargetMode="External"/><Relationship Id="rId24" Type="http://schemas.openxmlformats.org/officeDocument/2006/relationships/hyperlink" Target="https://podminky.urs.cz/item/CS_URS_2024_01/162301973" TargetMode="External"/><Relationship Id="rId25" Type="http://schemas.openxmlformats.org/officeDocument/2006/relationships/hyperlink" Target="https://podminky.urs.cz/item/CS_URS_2024_01/162301974" TargetMode="External"/><Relationship Id="rId26" Type="http://schemas.openxmlformats.org/officeDocument/2006/relationships/hyperlink" Target="https://podminky.urs.cz/item/CS_URS_2024_01/162251102" TargetMode="External"/><Relationship Id="rId27" Type="http://schemas.openxmlformats.org/officeDocument/2006/relationships/hyperlink" Target="https://podminky.urs.cz/item/CS_URS_2024_01/167151111" TargetMode="External"/><Relationship Id="rId28" Type="http://schemas.openxmlformats.org/officeDocument/2006/relationships/hyperlink" Target="https://podminky.urs.cz/item/CS_URS_2024_01/171103201" TargetMode="External"/><Relationship Id="rId29" Type="http://schemas.openxmlformats.org/officeDocument/2006/relationships/hyperlink" Target="https://podminky.urs.cz/item/CS_URS_2024_01/171251201" TargetMode="External"/><Relationship Id="rId30" Type="http://schemas.openxmlformats.org/officeDocument/2006/relationships/hyperlink" Target="https://podminky.urs.cz/item/CS_URS_2024_01/172153103" TargetMode="External"/><Relationship Id="rId31" Type="http://schemas.openxmlformats.org/officeDocument/2006/relationships/hyperlink" Target="https://podminky.urs.cz/item/CS_URS_2024_01/174151101" TargetMode="External"/><Relationship Id="rId32" Type="http://schemas.openxmlformats.org/officeDocument/2006/relationships/hyperlink" Target="https://podminky.urs.cz/item/CS_URS_2024_01/174251201" TargetMode="External"/><Relationship Id="rId33" Type="http://schemas.openxmlformats.org/officeDocument/2006/relationships/hyperlink" Target="https://podminky.urs.cz/item/CS_URS_2024_01/174251202" TargetMode="External"/><Relationship Id="rId34" Type="http://schemas.openxmlformats.org/officeDocument/2006/relationships/hyperlink" Target="https://podminky.urs.cz/item/CS_URS_2024_01/174251203" TargetMode="External"/><Relationship Id="rId35" Type="http://schemas.openxmlformats.org/officeDocument/2006/relationships/hyperlink" Target="https://podminky.urs.cz/item/CS_URS_2024_01/174251204" TargetMode="External"/><Relationship Id="rId36" Type="http://schemas.openxmlformats.org/officeDocument/2006/relationships/hyperlink" Target="https://podminky.urs.cz/item/CS_URS_2024_01/181351113" TargetMode="External"/><Relationship Id="rId37" Type="http://schemas.openxmlformats.org/officeDocument/2006/relationships/hyperlink" Target="https://podminky.urs.cz/item/CS_URS_2024_01/181351115" TargetMode="External"/><Relationship Id="rId38" Type="http://schemas.openxmlformats.org/officeDocument/2006/relationships/hyperlink" Target="https://podminky.urs.cz/item/CS_URS_2024_01/184818232" TargetMode="External"/><Relationship Id="rId39" Type="http://schemas.openxmlformats.org/officeDocument/2006/relationships/hyperlink" Target="https://podminky.urs.cz/item/CS_URS_2024_01/184818233" TargetMode="External"/><Relationship Id="rId40" Type="http://schemas.openxmlformats.org/officeDocument/2006/relationships/hyperlink" Target="https://podminky.urs.cz/item/CS_URS_2024_01/184818234" TargetMode="External"/><Relationship Id="rId41" Type="http://schemas.openxmlformats.org/officeDocument/2006/relationships/hyperlink" Target="https://podminky.urs.cz/item/CS_URS_2024_01/464531112" TargetMode="External"/><Relationship Id="rId42" Type="http://schemas.openxmlformats.org/officeDocument/2006/relationships/hyperlink" Target="https://podminky.urs.cz/item/CS_URS_2024_01/919541141" TargetMode="External"/><Relationship Id="rId43" Type="http://schemas.openxmlformats.org/officeDocument/2006/relationships/hyperlink" Target="https://podminky.urs.cz/item/CS_URS_2024_01/998331011" TargetMode="External"/><Relationship Id="rId44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58"/>
  <sheetViews>
    <sheetView showFormulas="false" showGridLines="fals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4.17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fals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7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7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1.25" hidden="false" customHeight="false" outlineLevel="0" collapsed="false">
      <c r="A1" s="1" t="s">
        <v>0</v>
      </c>
      <c r="AZ1" s="1" t="s">
        <v>1</v>
      </c>
      <c r="BA1" s="1" t="s">
        <v>2</v>
      </c>
      <c r="BB1" s="1"/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 t="s">
        <v>5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customFormat="false" ht="24.95" hidden="false" customHeight="true" outlineLevel="0" collapsed="false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customFormat="false" ht="12" hidden="false" customHeight="true" outlineLevel="0" collapsed="false">
      <c r="B5" s="6"/>
      <c r="D5" s="10" t="s">
        <v>13</v>
      </c>
      <c r="K5" s="11" t="s">
        <v>14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6"/>
      <c r="BE5" s="12" t="s">
        <v>15</v>
      </c>
      <c r="BS5" s="3" t="s">
        <v>6</v>
      </c>
    </row>
    <row r="6" customFormat="false" ht="36.95" hidden="false" customHeight="true" outlineLevel="0" collapsed="false">
      <c r="B6" s="6"/>
      <c r="D6" s="13" t="s">
        <v>16</v>
      </c>
      <c r="K6" s="14" t="s">
        <v>17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R6" s="6"/>
      <c r="BE6" s="12"/>
      <c r="BS6" s="3" t="s">
        <v>6</v>
      </c>
    </row>
    <row r="7" customFormat="false" ht="12" hidden="false" customHeight="true" outlineLevel="0" collapsed="false">
      <c r="B7" s="6"/>
      <c r="D7" s="15" t="s">
        <v>18</v>
      </c>
      <c r="K7" s="16"/>
      <c r="AK7" s="15" t="s">
        <v>19</v>
      </c>
      <c r="AN7" s="16"/>
      <c r="AR7" s="6"/>
      <c r="BE7" s="12"/>
      <c r="BS7" s="3" t="s">
        <v>6</v>
      </c>
    </row>
    <row r="8" customFormat="false" ht="12" hidden="false" customHeight="true" outlineLevel="0" collapsed="false">
      <c r="B8" s="6"/>
      <c r="D8" s="15" t="s">
        <v>20</v>
      </c>
      <c r="K8" s="16" t="s">
        <v>21</v>
      </c>
      <c r="AK8" s="15" t="s">
        <v>22</v>
      </c>
      <c r="AN8" s="17" t="s">
        <v>23</v>
      </c>
      <c r="AR8" s="6"/>
      <c r="BE8" s="12"/>
      <c r="BS8" s="3" t="s">
        <v>6</v>
      </c>
    </row>
    <row r="9" customFormat="false" ht="14.45" hidden="false" customHeight="true" outlineLevel="0" collapsed="false">
      <c r="B9" s="6"/>
      <c r="AR9" s="6"/>
      <c r="BE9" s="12"/>
      <c r="BS9" s="3" t="s">
        <v>6</v>
      </c>
    </row>
    <row r="10" customFormat="false" ht="12" hidden="false" customHeight="true" outlineLevel="0" collapsed="false">
      <c r="B10" s="6"/>
      <c r="D10" s="15" t="s">
        <v>24</v>
      </c>
      <c r="AK10" s="15" t="s">
        <v>25</v>
      </c>
      <c r="AN10" s="16" t="s">
        <v>26</v>
      </c>
      <c r="AR10" s="6"/>
      <c r="BE10" s="12"/>
      <c r="BS10" s="3" t="s">
        <v>6</v>
      </c>
    </row>
    <row r="11" customFormat="false" ht="18.4" hidden="false" customHeight="true" outlineLevel="0" collapsed="false">
      <c r="B11" s="6"/>
      <c r="E11" s="16" t="s">
        <v>27</v>
      </c>
      <c r="AK11" s="15" t="s">
        <v>28</v>
      </c>
      <c r="AN11" s="16" t="s">
        <v>29</v>
      </c>
      <c r="AR11" s="6"/>
      <c r="BE11" s="12"/>
      <c r="BS11" s="3" t="s">
        <v>6</v>
      </c>
    </row>
    <row r="12" customFormat="false" ht="6.95" hidden="false" customHeight="true" outlineLevel="0" collapsed="false">
      <c r="B12" s="6"/>
      <c r="AR12" s="6"/>
      <c r="BE12" s="12"/>
      <c r="BS12" s="3" t="s">
        <v>6</v>
      </c>
    </row>
    <row r="13" customFormat="false" ht="12" hidden="false" customHeight="true" outlineLevel="0" collapsed="false">
      <c r="B13" s="6"/>
      <c r="D13" s="15" t="s">
        <v>30</v>
      </c>
      <c r="AK13" s="15" t="s">
        <v>25</v>
      </c>
      <c r="AN13" s="18" t="s">
        <v>31</v>
      </c>
      <c r="AR13" s="6"/>
      <c r="BE13" s="12"/>
      <c r="BS13" s="3" t="s">
        <v>6</v>
      </c>
    </row>
    <row r="14" customFormat="false" ht="12.75" hidden="false" customHeight="false" outlineLevel="0" collapsed="false">
      <c r="B14" s="6"/>
      <c r="E14" s="19" t="s">
        <v>31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28</v>
      </c>
      <c r="AN14" s="18" t="s">
        <v>31</v>
      </c>
      <c r="AR14" s="6"/>
      <c r="BE14" s="12"/>
      <c r="BS14" s="3" t="s">
        <v>6</v>
      </c>
    </row>
    <row r="15" customFormat="false" ht="6.95" hidden="false" customHeight="true" outlineLevel="0" collapsed="false">
      <c r="B15" s="6"/>
      <c r="AR15" s="6"/>
      <c r="BE15" s="12"/>
      <c r="BS15" s="3" t="s">
        <v>3</v>
      </c>
    </row>
    <row r="16" customFormat="false" ht="12" hidden="false" customHeight="true" outlineLevel="0" collapsed="false">
      <c r="B16" s="6"/>
      <c r="D16" s="15" t="s">
        <v>32</v>
      </c>
      <c r="AK16" s="15" t="s">
        <v>25</v>
      </c>
      <c r="AN16" s="16" t="s">
        <v>33</v>
      </c>
      <c r="AR16" s="6"/>
      <c r="BE16" s="12"/>
      <c r="BS16" s="3" t="s">
        <v>3</v>
      </c>
    </row>
    <row r="17" customFormat="false" ht="18.4" hidden="false" customHeight="true" outlineLevel="0" collapsed="false">
      <c r="B17" s="6"/>
      <c r="E17" s="16" t="s">
        <v>34</v>
      </c>
      <c r="AK17" s="15" t="s">
        <v>28</v>
      </c>
      <c r="AN17" s="16" t="s">
        <v>35</v>
      </c>
      <c r="AR17" s="6"/>
      <c r="BE17" s="12"/>
      <c r="BS17" s="3" t="s">
        <v>36</v>
      </c>
    </row>
    <row r="18" customFormat="false" ht="6.95" hidden="false" customHeight="true" outlineLevel="0" collapsed="false">
      <c r="B18" s="6"/>
      <c r="AR18" s="6"/>
      <c r="BE18" s="12"/>
      <c r="BS18" s="3" t="s">
        <v>6</v>
      </c>
    </row>
    <row r="19" customFormat="false" ht="12" hidden="false" customHeight="true" outlineLevel="0" collapsed="false">
      <c r="B19" s="6"/>
      <c r="D19" s="15" t="s">
        <v>37</v>
      </c>
      <c r="AK19" s="15" t="s">
        <v>25</v>
      </c>
      <c r="AN19" s="16"/>
      <c r="AR19" s="6"/>
      <c r="BE19" s="12"/>
      <c r="BS19" s="3" t="s">
        <v>6</v>
      </c>
    </row>
    <row r="20" customFormat="false" ht="18.4" hidden="false" customHeight="true" outlineLevel="0" collapsed="false">
      <c r="B20" s="6"/>
      <c r="E20" s="16" t="s">
        <v>38</v>
      </c>
      <c r="AK20" s="15" t="s">
        <v>28</v>
      </c>
      <c r="AN20" s="16"/>
      <c r="AR20" s="6"/>
      <c r="BE20" s="12"/>
      <c r="BS20" s="3" t="s">
        <v>36</v>
      </c>
    </row>
    <row r="21" customFormat="false" ht="6.95" hidden="false" customHeight="true" outlineLevel="0" collapsed="false">
      <c r="B21" s="6"/>
      <c r="AR21" s="6"/>
      <c r="BE21" s="12"/>
    </row>
    <row r="22" customFormat="false" ht="12" hidden="false" customHeight="true" outlineLevel="0" collapsed="false">
      <c r="B22" s="6"/>
      <c r="D22" s="15" t="s">
        <v>39</v>
      </c>
      <c r="AR22" s="6"/>
      <c r="BE22" s="12"/>
    </row>
    <row r="23" customFormat="false" ht="87.75" hidden="false" customHeight="true" outlineLevel="0" collapsed="false">
      <c r="B23" s="6"/>
      <c r="E23" s="20" t="s">
        <v>40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E23" s="12"/>
    </row>
    <row r="24" customFormat="false" ht="6.95" hidden="false" customHeight="true" outlineLevel="0" collapsed="false">
      <c r="B24" s="6"/>
      <c r="AR24" s="6"/>
      <c r="BE24" s="12"/>
    </row>
    <row r="25" customFormat="false" ht="6.95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E25" s="12"/>
    </row>
    <row r="26" s="22" customFormat="true" ht="25.9" hidden="false" customHeight="true" outlineLevel="0" collapsed="false">
      <c r="B26" s="23"/>
      <c r="D26" s="24" t="s">
        <v>41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ROUND(AG54,2)</f>
        <v>0</v>
      </c>
      <c r="AL26" s="26"/>
      <c r="AM26" s="26"/>
      <c r="AN26" s="26"/>
      <c r="AO26" s="26"/>
      <c r="AR26" s="23"/>
      <c r="BE26" s="12"/>
    </row>
    <row r="27" s="22" customFormat="true" ht="6.95" hidden="false" customHeight="true" outlineLevel="0" collapsed="false">
      <c r="B27" s="23"/>
      <c r="AR27" s="23"/>
      <c r="BE27" s="12"/>
    </row>
    <row r="28" s="22" customFormat="true" ht="12.75" hidden="false" customHeight="false" outlineLevel="0" collapsed="false">
      <c r="B28" s="23"/>
      <c r="L28" s="27" t="s">
        <v>42</v>
      </c>
      <c r="M28" s="27"/>
      <c r="N28" s="27"/>
      <c r="O28" s="27"/>
      <c r="P28" s="27"/>
      <c r="W28" s="27" t="s">
        <v>43</v>
      </c>
      <c r="X28" s="27"/>
      <c r="Y28" s="27"/>
      <c r="Z28" s="27"/>
      <c r="AA28" s="27"/>
      <c r="AB28" s="27"/>
      <c r="AC28" s="27"/>
      <c r="AD28" s="27"/>
      <c r="AE28" s="27"/>
      <c r="AK28" s="27" t="s">
        <v>44</v>
      </c>
      <c r="AL28" s="27"/>
      <c r="AM28" s="27"/>
      <c r="AN28" s="27"/>
      <c r="AO28" s="27"/>
      <c r="AR28" s="23"/>
      <c r="BE28" s="12"/>
    </row>
    <row r="29" s="28" customFormat="true" ht="14.45" hidden="false" customHeight="true" outlineLevel="0" collapsed="false">
      <c r="B29" s="29"/>
      <c r="D29" s="15" t="s">
        <v>45</v>
      </c>
      <c r="F29" s="15" t="s">
        <v>46</v>
      </c>
      <c r="L29" s="30" t="n">
        <v>0.21</v>
      </c>
      <c r="M29" s="30"/>
      <c r="N29" s="30"/>
      <c r="O29" s="30"/>
      <c r="P29" s="30"/>
      <c r="W29" s="31" t="n">
        <f aca="false">ROUND(AZ54, 2)</f>
        <v>0</v>
      </c>
      <c r="X29" s="31"/>
      <c r="Y29" s="31"/>
      <c r="Z29" s="31"/>
      <c r="AA29" s="31"/>
      <c r="AB29" s="31"/>
      <c r="AC29" s="31"/>
      <c r="AD29" s="31"/>
      <c r="AE29" s="31"/>
      <c r="AK29" s="31" t="n">
        <f aca="false">ROUND(AV54, 2)</f>
        <v>0</v>
      </c>
      <c r="AL29" s="31"/>
      <c r="AM29" s="31"/>
      <c r="AN29" s="31"/>
      <c r="AO29" s="31"/>
      <c r="AR29" s="29"/>
      <c r="BE29" s="12"/>
    </row>
    <row r="30" s="28" customFormat="true" ht="14.45" hidden="false" customHeight="true" outlineLevel="0" collapsed="false">
      <c r="B30" s="29"/>
      <c r="F30" s="15" t="s">
        <v>47</v>
      </c>
      <c r="L30" s="30" t="n">
        <v>0.12</v>
      </c>
      <c r="M30" s="30"/>
      <c r="N30" s="30"/>
      <c r="O30" s="30"/>
      <c r="P30" s="30"/>
      <c r="W30" s="31" t="n">
        <f aca="false">ROUND(BA54, 2)</f>
        <v>0</v>
      </c>
      <c r="X30" s="31"/>
      <c r="Y30" s="31"/>
      <c r="Z30" s="31"/>
      <c r="AA30" s="31"/>
      <c r="AB30" s="31"/>
      <c r="AC30" s="31"/>
      <c r="AD30" s="31"/>
      <c r="AE30" s="31"/>
      <c r="AK30" s="31" t="n">
        <f aca="false">ROUND(AW54, 2)</f>
        <v>0</v>
      </c>
      <c r="AL30" s="31"/>
      <c r="AM30" s="31"/>
      <c r="AN30" s="31"/>
      <c r="AO30" s="31"/>
      <c r="AR30" s="29"/>
      <c r="BE30" s="12"/>
    </row>
    <row r="31" s="28" customFormat="true" ht="14.45" hidden="true" customHeight="true" outlineLevel="0" collapsed="false">
      <c r="B31" s="29"/>
      <c r="F31" s="15" t="s">
        <v>48</v>
      </c>
      <c r="L31" s="30" t="n">
        <v>0.21</v>
      </c>
      <c r="M31" s="30"/>
      <c r="N31" s="30"/>
      <c r="O31" s="30"/>
      <c r="P31" s="30"/>
      <c r="W31" s="31" t="n">
        <f aca="false">ROUND(BB54, 2)</f>
        <v>0</v>
      </c>
      <c r="X31" s="31"/>
      <c r="Y31" s="31"/>
      <c r="Z31" s="31"/>
      <c r="AA31" s="31"/>
      <c r="AB31" s="31"/>
      <c r="AC31" s="31"/>
      <c r="AD31" s="31"/>
      <c r="AE31" s="31"/>
      <c r="AK31" s="31" t="n">
        <v>0</v>
      </c>
      <c r="AL31" s="31"/>
      <c r="AM31" s="31"/>
      <c r="AN31" s="31"/>
      <c r="AO31" s="31"/>
      <c r="AR31" s="29"/>
      <c r="BE31" s="12"/>
    </row>
    <row r="32" s="28" customFormat="true" ht="14.45" hidden="true" customHeight="true" outlineLevel="0" collapsed="false">
      <c r="B32" s="29"/>
      <c r="F32" s="15" t="s">
        <v>49</v>
      </c>
      <c r="L32" s="30" t="n">
        <v>0.12</v>
      </c>
      <c r="M32" s="30"/>
      <c r="N32" s="30"/>
      <c r="O32" s="30"/>
      <c r="P32" s="30"/>
      <c r="W32" s="31" t="n">
        <f aca="false">ROUND(BC54, 2)</f>
        <v>0</v>
      </c>
      <c r="X32" s="31"/>
      <c r="Y32" s="31"/>
      <c r="Z32" s="31"/>
      <c r="AA32" s="31"/>
      <c r="AB32" s="31"/>
      <c r="AC32" s="31"/>
      <c r="AD32" s="31"/>
      <c r="AE32" s="31"/>
      <c r="AK32" s="31" t="n">
        <v>0</v>
      </c>
      <c r="AL32" s="31"/>
      <c r="AM32" s="31"/>
      <c r="AN32" s="31"/>
      <c r="AO32" s="31"/>
      <c r="AR32" s="29"/>
      <c r="BE32" s="12"/>
    </row>
    <row r="33" s="28" customFormat="true" ht="14.45" hidden="true" customHeight="true" outlineLevel="0" collapsed="false">
      <c r="B33" s="29"/>
      <c r="F33" s="15" t="s">
        <v>50</v>
      </c>
      <c r="L33" s="30" t="n">
        <v>0</v>
      </c>
      <c r="M33" s="30"/>
      <c r="N33" s="30"/>
      <c r="O33" s="30"/>
      <c r="P33" s="30"/>
      <c r="W33" s="31" t="n">
        <f aca="false">ROUND(BD54, 2)</f>
        <v>0</v>
      </c>
      <c r="X33" s="31"/>
      <c r="Y33" s="31"/>
      <c r="Z33" s="31"/>
      <c r="AA33" s="31"/>
      <c r="AB33" s="31"/>
      <c r="AC33" s="31"/>
      <c r="AD33" s="31"/>
      <c r="AE33" s="31"/>
      <c r="AK33" s="31" t="n">
        <v>0</v>
      </c>
      <c r="AL33" s="31"/>
      <c r="AM33" s="31"/>
      <c r="AN33" s="31"/>
      <c r="AO33" s="31"/>
      <c r="AR33" s="29"/>
    </row>
    <row r="34" s="22" customFormat="true" ht="6.95" hidden="false" customHeight="true" outlineLevel="0" collapsed="false">
      <c r="B34" s="23"/>
      <c r="AR34" s="23"/>
    </row>
    <row r="35" s="22" customFormat="true" ht="25.9" hidden="false" customHeight="true" outlineLevel="0" collapsed="false">
      <c r="B35" s="23"/>
      <c r="C35" s="32"/>
      <c r="D35" s="33" t="s">
        <v>51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52</v>
      </c>
      <c r="U35" s="34"/>
      <c r="V35" s="34"/>
      <c r="W35" s="34"/>
      <c r="X35" s="36" t="s">
        <v>53</v>
      </c>
      <c r="Y35" s="36"/>
      <c r="Z35" s="36"/>
      <c r="AA35" s="36"/>
      <c r="AB35" s="36"/>
      <c r="AC35" s="34"/>
      <c r="AD35" s="34"/>
      <c r="AE35" s="34"/>
      <c r="AF35" s="34"/>
      <c r="AG35" s="34"/>
      <c r="AH35" s="34"/>
      <c r="AI35" s="34"/>
      <c r="AJ35" s="34"/>
      <c r="AK35" s="37" t="n">
        <f aca="false">SUM(AK26:AK33)</f>
        <v>0</v>
      </c>
      <c r="AL35" s="37"/>
      <c r="AM35" s="37"/>
      <c r="AN35" s="37"/>
      <c r="AO35" s="37"/>
      <c r="AP35" s="32"/>
      <c r="AQ35" s="32"/>
      <c r="AR35" s="23"/>
    </row>
    <row r="36" s="22" customFormat="true" ht="6.95" hidden="false" customHeight="true" outlineLevel="0" collapsed="false">
      <c r="B36" s="23"/>
      <c r="AR36" s="23"/>
    </row>
    <row r="37" s="22" customFormat="true" ht="6.95" hidden="false" customHeight="true" outlineLevel="0" collapsed="false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3"/>
    </row>
    <row r="41" s="22" customFormat="true" ht="6.95" hidden="false" customHeight="true" outlineLevel="0" collapsed="false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3"/>
    </row>
    <row r="42" s="22" customFormat="true" ht="24.95" hidden="false" customHeight="true" outlineLevel="0" collapsed="false">
      <c r="B42" s="23"/>
      <c r="C42" s="7" t="s">
        <v>54</v>
      </c>
      <c r="AR42" s="23"/>
    </row>
    <row r="43" s="22" customFormat="true" ht="6.95" hidden="false" customHeight="true" outlineLevel="0" collapsed="false">
      <c r="B43" s="23"/>
      <c r="AR43" s="23"/>
    </row>
    <row r="44" s="42" customFormat="true" ht="12" hidden="false" customHeight="true" outlineLevel="0" collapsed="false">
      <c r="B44" s="43"/>
      <c r="C44" s="15" t="s">
        <v>13</v>
      </c>
      <c r="L44" s="42" t="str">
        <f aca="false">K5</f>
        <v>bob_dps_SO03</v>
      </c>
      <c r="AR44" s="43"/>
    </row>
    <row r="45" s="44" customFormat="true" ht="36.95" hidden="false" customHeight="true" outlineLevel="0" collapsed="false">
      <c r="B45" s="45"/>
      <c r="C45" s="46" t="s">
        <v>16</v>
      </c>
      <c r="L45" s="47" t="str">
        <f aca="false">K6</f>
        <v> Odbahnění rybníka Předehřívák a vybudování tůní - část 2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R45" s="45"/>
    </row>
    <row r="46" s="22" customFormat="true" ht="6.95" hidden="false" customHeight="true" outlineLevel="0" collapsed="false">
      <c r="B46" s="23"/>
      <c r="AR46" s="23"/>
    </row>
    <row r="47" s="22" customFormat="true" ht="12" hidden="false" customHeight="true" outlineLevel="0" collapsed="false">
      <c r="B47" s="23"/>
      <c r="C47" s="15" t="s">
        <v>20</v>
      </c>
      <c r="L47" s="48" t="str">
        <f aca="false">IF(K8="","",K8)</f>
        <v>k. ú. Nové Město na Moravě</v>
      </c>
      <c r="AI47" s="15" t="s">
        <v>22</v>
      </c>
      <c r="AM47" s="49" t="str">
        <f aca="false">IF(AN8= "","",AN8)</f>
        <v>23. 4. 2024</v>
      </c>
      <c r="AN47" s="49"/>
      <c r="AR47" s="23"/>
    </row>
    <row r="48" s="22" customFormat="true" ht="6.95" hidden="false" customHeight="true" outlineLevel="0" collapsed="false">
      <c r="B48" s="23"/>
      <c r="AR48" s="23"/>
    </row>
    <row r="49" s="22" customFormat="true" ht="15.2" hidden="false" customHeight="true" outlineLevel="0" collapsed="false">
      <c r="B49" s="23"/>
      <c r="C49" s="15" t="s">
        <v>24</v>
      </c>
      <c r="L49" s="42" t="str">
        <f aca="false">IF(E11= "","",E11)</f>
        <v>Město Nové Město na Moravě</v>
      </c>
      <c r="AI49" s="15" t="s">
        <v>32</v>
      </c>
      <c r="AM49" s="50" t="str">
        <f aca="false">IF(E17="","",E17)</f>
        <v>Golik VH, s. r. o.</v>
      </c>
      <c r="AN49" s="50"/>
      <c r="AO49" s="50"/>
      <c r="AP49" s="50"/>
      <c r="AR49" s="23"/>
      <c r="AS49" s="51" t="s">
        <v>55</v>
      </c>
      <c r="AT49" s="51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="22" customFormat="true" ht="15.2" hidden="false" customHeight="true" outlineLevel="0" collapsed="false">
      <c r="B50" s="23"/>
      <c r="C50" s="15" t="s">
        <v>30</v>
      </c>
      <c r="L50" s="42" t="str">
        <f aca="false">IF(E14= "Vyplň údaj","",E14)</f>
        <v/>
      </c>
      <c r="AI50" s="15" t="s">
        <v>37</v>
      </c>
      <c r="AM50" s="50" t="str">
        <f aca="false">IF(E20="","",E20)</f>
        <v> </v>
      </c>
      <c r="AN50" s="50"/>
      <c r="AO50" s="50"/>
      <c r="AP50" s="50"/>
      <c r="AR50" s="23"/>
      <c r="AS50" s="51"/>
      <c r="AT50" s="51"/>
      <c r="BD50" s="54"/>
    </row>
    <row r="51" s="22" customFormat="true" ht="10.9" hidden="false" customHeight="true" outlineLevel="0" collapsed="false">
      <c r="B51" s="23"/>
      <c r="AR51" s="23"/>
      <c r="AS51" s="51"/>
      <c r="AT51" s="51"/>
      <c r="BD51" s="54"/>
    </row>
    <row r="52" s="22" customFormat="true" ht="29.25" hidden="false" customHeight="true" outlineLevel="0" collapsed="false">
      <c r="B52" s="23"/>
      <c r="C52" s="55" t="s">
        <v>56</v>
      </c>
      <c r="D52" s="55"/>
      <c r="E52" s="55"/>
      <c r="F52" s="55"/>
      <c r="G52" s="55"/>
      <c r="H52" s="56"/>
      <c r="I52" s="57" t="s">
        <v>57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8" t="s">
        <v>58</v>
      </c>
      <c r="AH52" s="58"/>
      <c r="AI52" s="58"/>
      <c r="AJ52" s="58"/>
      <c r="AK52" s="58"/>
      <c r="AL52" s="58"/>
      <c r="AM52" s="58"/>
      <c r="AN52" s="57" t="s">
        <v>59</v>
      </c>
      <c r="AO52" s="57"/>
      <c r="AP52" s="57"/>
      <c r="AQ52" s="59" t="s">
        <v>60</v>
      </c>
      <c r="AR52" s="23"/>
      <c r="AS52" s="60" t="s">
        <v>61</v>
      </c>
      <c r="AT52" s="61" t="s">
        <v>62</v>
      </c>
      <c r="AU52" s="61" t="s">
        <v>63</v>
      </c>
      <c r="AV52" s="61" t="s">
        <v>64</v>
      </c>
      <c r="AW52" s="61" t="s">
        <v>65</v>
      </c>
      <c r="AX52" s="61" t="s">
        <v>66</v>
      </c>
      <c r="AY52" s="61" t="s">
        <v>67</v>
      </c>
      <c r="AZ52" s="61" t="s">
        <v>68</v>
      </c>
      <c r="BA52" s="61" t="s">
        <v>69</v>
      </c>
      <c r="BB52" s="61" t="s">
        <v>70</v>
      </c>
      <c r="BC52" s="61" t="s">
        <v>71</v>
      </c>
      <c r="BD52" s="62" t="s">
        <v>72</v>
      </c>
    </row>
    <row r="53" s="22" customFormat="true" ht="10.9" hidden="false" customHeight="true" outlineLevel="0" collapsed="false">
      <c r="B53" s="23"/>
      <c r="AR53" s="23"/>
      <c r="AS53" s="63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="64" customFormat="true" ht="32.45" hidden="false" customHeight="true" outlineLevel="0" collapsed="false">
      <c r="B54" s="65"/>
      <c r="C54" s="66" t="s">
        <v>73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8" t="n">
        <f aca="false">ROUND(SUM(AG55:AG56),2)</f>
        <v>0</v>
      </c>
      <c r="AH54" s="68"/>
      <c r="AI54" s="68"/>
      <c r="AJ54" s="68"/>
      <c r="AK54" s="68"/>
      <c r="AL54" s="68"/>
      <c r="AM54" s="68"/>
      <c r="AN54" s="69" t="n">
        <f aca="false">SUM(AG54,AT54)</f>
        <v>0</v>
      </c>
      <c r="AO54" s="69"/>
      <c r="AP54" s="69"/>
      <c r="AQ54" s="70"/>
      <c r="AR54" s="65"/>
      <c r="AS54" s="71" t="n">
        <f aca="false">ROUND(SUM(AS55:AS56),2)</f>
        <v>0</v>
      </c>
      <c r="AT54" s="72" t="n">
        <f aca="false">ROUND(SUM(AV54:AW54),2)</f>
        <v>0</v>
      </c>
      <c r="AU54" s="73" t="n">
        <f aca="false">ROUND(SUM(AU55:AU56),5)</f>
        <v>0</v>
      </c>
      <c r="AV54" s="72" t="n">
        <f aca="false">ROUND(AZ54*L29,2)</f>
        <v>0</v>
      </c>
      <c r="AW54" s="72" t="n">
        <f aca="false">ROUND(BA54*L30,2)</f>
        <v>0</v>
      </c>
      <c r="AX54" s="72" t="n">
        <f aca="false">ROUND(BB54*L29,2)</f>
        <v>0</v>
      </c>
      <c r="AY54" s="72" t="n">
        <f aca="false">ROUND(BC54*L30,2)</f>
        <v>0</v>
      </c>
      <c r="AZ54" s="72" t="n">
        <f aca="false">ROUND(SUM(AZ55:AZ56),2)</f>
        <v>0</v>
      </c>
      <c r="BA54" s="72" t="n">
        <f aca="false">ROUND(SUM(BA55:BA56),2)</f>
        <v>0</v>
      </c>
      <c r="BB54" s="72" t="n">
        <f aca="false">ROUND(SUM(BB55:BB56),2)</f>
        <v>0</v>
      </c>
      <c r="BC54" s="72" t="n">
        <f aca="false">ROUND(SUM(BC55:BC56),2)</f>
        <v>0</v>
      </c>
      <c r="BD54" s="74" t="n">
        <f aca="false">ROUND(SUM(BD55:BD56),2)</f>
        <v>0</v>
      </c>
      <c r="BS54" s="75" t="s">
        <v>74</v>
      </c>
      <c r="BT54" s="75" t="s">
        <v>75</v>
      </c>
      <c r="BU54" s="76" t="s">
        <v>76</v>
      </c>
      <c r="BV54" s="75" t="s">
        <v>77</v>
      </c>
      <c r="BW54" s="75" t="s">
        <v>4</v>
      </c>
      <c r="BX54" s="75" t="s">
        <v>78</v>
      </c>
      <c r="CL54" s="75"/>
    </row>
    <row r="55" s="88" customFormat="true" ht="16.5" hidden="false" customHeight="true" outlineLevel="0" collapsed="false">
      <c r="A55" s="77" t="s">
        <v>79</v>
      </c>
      <c r="B55" s="78"/>
      <c r="C55" s="79"/>
      <c r="D55" s="80" t="s">
        <v>80</v>
      </c>
      <c r="E55" s="80"/>
      <c r="F55" s="80"/>
      <c r="G55" s="80"/>
      <c r="H55" s="80"/>
      <c r="I55" s="81"/>
      <c r="J55" s="80" t="s">
        <v>81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2" t="n">
        <f aca="false">'SO 03 - Tůně pod rybníkem...'!J30</f>
        <v>0</v>
      </c>
      <c r="AH55" s="82"/>
      <c r="AI55" s="82"/>
      <c r="AJ55" s="82"/>
      <c r="AK55" s="82"/>
      <c r="AL55" s="82"/>
      <c r="AM55" s="82"/>
      <c r="AN55" s="82" t="n">
        <f aca="false">SUM(AG55,AT55)</f>
        <v>0</v>
      </c>
      <c r="AO55" s="82"/>
      <c r="AP55" s="82"/>
      <c r="AQ55" s="83" t="s">
        <v>82</v>
      </c>
      <c r="AR55" s="78"/>
      <c r="AS55" s="84" t="n">
        <v>0</v>
      </c>
      <c r="AT55" s="85" t="n">
        <f aca="false">ROUND(SUM(AV55:AW55),2)</f>
        <v>0</v>
      </c>
      <c r="AU55" s="86" t="n">
        <f aca="false">'SO 03 - Tůně pod rybníkem...'!P84</f>
        <v>0</v>
      </c>
      <c r="AV55" s="85" t="n">
        <f aca="false">'SO 03 - Tůně pod rybníkem...'!J33</f>
        <v>0</v>
      </c>
      <c r="AW55" s="85" t="n">
        <f aca="false">'SO 03 - Tůně pod rybníkem...'!J34</f>
        <v>0</v>
      </c>
      <c r="AX55" s="85" t="n">
        <f aca="false">'SO 03 - Tůně pod rybníkem...'!J35</f>
        <v>0</v>
      </c>
      <c r="AY55" s="85" t="n">
        <f aca="false">'SO 03 - Tůně pod rybníkem...'!J36</f>
        <v>0</v>
      </c>
      <c r="AZ55" s="85" t="n">
        <f aca="false">'SO 03 - Tůně pod rybníkem...'!F33</f>
        <v>0</v>
      </c>
      <c r="BA55" s="85" t="n">
        <f aca="false">'SO 03 - Tůně pod rybníkem...'!F34</f>
        <v>0</v>
      </c>
      <c r="BB55" s="85" t="n">
        <f aca="false">'SO 03 - Tůně pod rybníkem...'!F35</f>
        <v>0</v>
      </c>
      <c r="BC55" s="85" t="n">
        <f aca="false">'SO 03 - Tůně pod rybníkem...'!F36</f>
        <v>0</v>
      </c>
      <c r="BD55" s="87" t="n">
        <f aca="false">'SO 03 - Tůně pod rybníkem...'!F37</f>
        <v>0</v>
      </c>
      <c r="BT55" s="89" t="s">
        <v>83</v>
      </c>
      <c r="BV55" s="89" t="s">
        <v>77</v>
      </c>
      <c r="BW55" s="89" t="s">
        <v>84</v>
      </c>
      <c r="BX55" s="89" t="s">
        <v>4</v>
      </c>
      <c r="CL55" s="89"/>
      <c r="CM55" s="89" t="s">
        <v>85</v>
      </c>
    </row>
    <row r="56" s="88" customFormat="true" ht="16.5" hidden="false" customHeight="true" outlineLevel="0" collapsed="false">
      <c r="A56" s="77" t="s">
        <v>79</v>
      </c>
      <c r="B56" s="78"/>
      <c r="C56" s="79"/>
      <c r="D56" s="80" t="s">
        <v>86</v>
      </c>
      <c r="E56" s="80"/>
      <c r="F56" s="80"/>
      <c r="G56" s="80"/>
      <c r="H56" s="80"/>
      <c r="I56" s="81"/>
      <c r="J56" s="80" t="s">
        <v>87</v>
      </c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2" t="n">
        <f aca="false">'VON - Vedlejší a ostatní ...'!J30</f>
        <v>0</v>
      </c>
      <c r="AH56" s="82"/>
      <c r="AI56" s="82"/>
      <c r="AJ56" s="82"/>
      <c r="AK56" s="82"/>
      <c r="AL56" s="82"/>
      <c r="AM56" s="82"/>
      <c r="AN56" s="82" t="n">
        <f aca="false">SUM(AG56,AT56)</f>
        <v>0</v>
      </c>
      <c r="AO56" s="82"/>
      <c r="AP56" s="82"/>
      <c r="AQ56" s="83" t="s">
        <v>82</v>
      </c>
      <c r="AR56" s="78"/>
      <c r="AS56" s="90" t="n">
        <v>0</v>
      </c>
      <c r="AT56" s="91" t="n">
        <f aca="false">ROUND(SUM(AV56:AW56),2)</f>
        <v>0</v>
      </c>
      <c r="AU56" s="92" t="n">
        <f aca="false">'VON - Vedlejší a ostatní ...'!P80</f>
        <v>0</v>
      </c>
      <c r="AV56" s="91" t="n">
        <f aca="false">'VON - Vedlejší a ostatní ...'!J33</f>
        <v>0</v>
      </c>
      <c r="AW56" s="91" t="n">
        <f aca="false">'VON - Vedlejší a ostatní ...'!J34</f>
        <v>0</v>
      </c>
      <c r="AX56" s="91" t="n">
        <f aca="false">'VON - Vedlejší a ostatní ...'!J35</f>
        <v>0</v>
      </c>
      <c r="AY56" s="91" t="n">
        <f aca="false">'VON - Vedlejší a ostatní ...'!J36</f>
        <v>0</v>
      </c>
      <c r="AZ56" s="91" t="n">
        <f aca="false">'VON - Vedlejší a ostatní ...'!F33</f>
        <v>0</v>
      </c>
      <c r="BA56" s="91" t="n">
        <f aca="false">'VON - Vedlejší a ostatní ...'!F34</f>
        <v>0</v>
      </c>
      <c r="BB56" s="91" t="n">
        <f aca="false">'VON - Vedlejší a ostatní ...'!F35</f>
        <v>0</v>
      </c>
      <c r="BC56" s="91" t="n">
        <f aca="false">'VON - Vedlejší a ostatní ...'!F36</f>
        <v>0</v>
      </c>
      <c r="BD56" s="93" t="n">
        <f aca="false">'VON - Vedlejší a ostatní ...'!F37</f>
        <v>0</v>
      </c>
      <c r="BT56" s="89" t="s">
        <v>83</v>
      </c>
      <c r="BV56" s="89" t="s">
        <v>77</v>
      </c>
      <c r="BW56" s="89" t="s">
        <v>88</v>
      </c>
      <c r="BX56" s="89" t="s">
        <v>4</v>
      </c>
      <c r="CL56" s="89"/>
      <c r="CM56" s="89" t="s">
        <v>85</v>
      </c>
    </row>
    <row r="57" s="22" customFormat="true" ht="30" hidden="false" customHeight="true" outlineLevel="0" collapsed="false">
      <c r="B57" s="23"/>
      <c r="AR57" s="23"/>
    </row>
    <row r="58" s="22" customFormat="true" ht="6.95" hidden="false" customHeight="true" outlineLevel="0" collapsed="false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3"/>
    </row>
  </sheetData>
  <mergeCells count="46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  <mergeCell ref="D56:H56"/>
    <mergeCell ref="J56:AF56"/>
    <mergeCell ref="AG56:AM56"/>
    <mergeCell ref="AN56:AP56"/>
  </mergeCells>
  <hyperlinks>
    <hyperlink ref="A55" location="'SO 03 - Tůně pod rybníkem...'!C2" display="/"/>
    <hyperlink ref="A56" location="'VON - Vedlejší a ostatní 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40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84</v>
      </c>
      <c r="AZ2" s="94" t="s">
        <v>89</v>
      </c>
      <c r="BA2" s="94" t="s">
        <v>90</v>
      </c>
      <c r="BB2" s="94" t="s">
        <v>91</v>
      </c>
      <c r="BC2" s="94" t="s">
        <v>92</v>
      </c>
      <c r="BD2" s="94" t="s">
        <v>85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85</v>
      </c>
      <c r="AZ3" s="94" t="s">
        <v>93</v>
      </c>
      <c r="BA3" s="94" t="s">
        <v>94</v>
      </c>
      <c r="BB3" s="94" t="s">
        <v>91</v>
      </c>
      <c r="BC3" s="94" t="s">
        <v>95</v>
      </c>
      <c r="BD3" s="94" t="s">
        <v>85</v>
      </c>
    </row>
    <row r="4" customFormat="false" ht="24.95" hidden="false" customHeight="true" outlineLevel="0" collapsed="false">
      <c r="B4" s="6"/>
      <c r="D4" s="7" t="s">
        <v>96</v>
      </c>
      <c r="L4" s="6"/>
      <c r="M4" s="95" t="s">
        <v>10</v>
      </c>
      <c r="AT4" s="3" t="s">
        <v>3</v>
      </c>
      <c r="AZ4" s="94" t="s">
        <v>97</v>
      </c>
      <c r="BA4" s="94" t="s">
        <v>98</v>
      </c>
      <c r="BB4" s="94" t="s">
        <v>91</v>
      </c>
      <c r="BC4" s="94" t="s">
        <v>99</v>
      </c>
      <c r="BD4" s="94" t="s">
        <v>85</v>
      </c>
    </row>
    <row r="5" customFormat="false" ht="6.95" hidden="false" customHeight="true" outlineLevel="0" collapsed="false">
      <c r="B5" s="6"/>
      <c r="L5" s="6"/>
      <c r="AZ5" s="94" t="s">
        <v>100</v>
      </c>
      <c r="BA5" s="94" t="s">
        <v>101</v>
      </c>
      <c r="BB5" s="94" t="s">
        <v>91</v>
      </c>
      <c r="BC5" s="94" t="s">
        <v>102</v>
      </c>
      <c r="BD5" s="94" t="s">
        <v>85</v>
      </c>
    </row>
    <row r="6" customFormat="false" ht="12" hidden="false" customHeight="true" outlineLevel="0" collapsed="false">
      <c r="B6" s="6"/>
      <c r="D6" s="15" t="s">
        <v>16</v>
      </c>
      <c r="L6" s="6"/>
      <c r="AZ6" s="94" t="s">
        <v>103</v>
      </c>
      <c r="BA6" s="94" t="s">
        <v>104</v>
      </c>
      <c r="BB6" s="94" t="s">
        <v>105</v>
      </c>
      <c r="BC6" s="94" t="s">
        <v>106</v>
      </c>
      <c r="BD6" s="94" t="s">
        <v>85</v>
      </c>
    </row>
    <row r="7" customFormat="false" ht="16.5" hidden="false" customHeight="true" outlineLevel="0" collapsed="false">
      <c r="B7" s="6"/>
      <c r="E7" s="96" t="str">
        <f aca="false">'Rekapitulace stavby'!K6</f>
        <v> Odbahnění rybníka Předehřívák a vybudování tůní - část 2</v>
      </c>
      <c r="F7" s="96"/>
      <c r="G7" s="96"/>
      <c r="H7" s="96"/>
      <c r="L7" s="6"/>
      <c r="AZ7" s="94" t="s">
        <v>107</v>
      </c>
      <c r="BA7" s="94" t="s">
        <v>108</v>
      </c>
      <c r="BB7" s="94" t="s">
        <v>105</v>
      </c>
      <c r="BC7" s="94" t="s">
        <v>109</v>
      </c>
      <c r="BD7" s="94" t="s">
        <v>85</v>
      </c>
    </row>
    <row r="8" s="22" customFormat="true" ht="12" hidden="false" customHeight="true" outlineLevel="0" collapsed="false">
      <c r="B8" s="23"/>
      <c r="D8" s="15" t="s">
        <v>110</v>
      </c>
      <c r="L8" s="23"/>
      <c r="AZ8" s="94" t="s">
        <v>111</v>
      </c>
      <c r="BA8" s="94" t="s">
        <v>112</v>
      </c>
      <c r="BB8" s="94" t="s">
        <v>105</v>
      </c>
      <c r="BC8" s="94" t="s">
        <v>113</v>
      </c>
      <c r="BD8" s="94" t="s">
        <v>85</v>
      </c>
    </row>
    <row r="9" s="22" customFormat="true" ht="16.5" hidden="false" customHeight="true" outlineLevel="0" collapsed="false">
      <c r="B9" s="23"/>
      <c r="E9" s="97" t="s">
        <v>114</v>
      </c>
      <c r="F9" s="97"/>
      <c r="G9" s="97"/>
      <c r="H9" s="97"/>
      <c r="L9" s="23"/>
      <c r="AZ9" s="94" t="s">
        <v>115</v>
      </c>
      <c r="BA9" s="94" t="s">
        <v>116</v>
      </c>
      <c r="BB9" s="94" t="s">
        <v>117</v>
      </c>
      <c r="BC9" s="94" t="s">
        <v>118</v>
      </c>
      <c r="BD9" s="94" t="s">
        <v>85</v>
      </c>
    </row>
    <row r="10" s="22" customFormat="true" ht="11.25" hidden="false" customHeight="false" outlineLevel="0" collapsed="false">
      <c r="B10" s="23"/>
      <c r="L10" s="23"/>
      <c r="AZ10" s="94" t="s">
        <v>119</v>
      </c>
      <c r="BA10" s="94" t="s">
        <v>120</v>
      </c>
      <c r="BB10" s="94" t="s">
        <v>117</v>
      </c>
      <c r="BC10" s="94" t="s">
        <v>121</v>
      </c>
      <c r="BD10" s="94" t="s">
        <v>85</v>
      </c>
    </row>
    <row r="11" s="22" customFormat="true" ht="12" hidden="false" customHeight="true" outlineLevel="0" collapsed="false">
      <c r="B11" s="23"/>
      <c r="D11" s="15" t="s">
        <v>18</v>
      </c>
      <c r="F11" s="16"/>
      <c r="I11" s="15" t="s">
        <v>19</v>
      </c>
      <c r="J11" s="16"/>
      <c r="L11" s="23"/>
      <c r="AZ11" s="94" t="s">
        <v>122</v>
      </c>
      <c r="BA11" s="94" t="s">
        <v>123</v>
      </c>
      <c r="BB11" s="94" t="s">
        <v>91</v>
      </c>
      <c r="BC11" s="94" t="s">
        <v>99</v>
      </c>
      <c r="BD11" s="94" t="s">
        <v>85</v>
      </c>
    </row>
    <row r="12" s="22" customFormat="true" ht="12" hidden="false" customHeight="true" outlineLevel="0" collapsed="false">
      <c r="B12" s="23"/>
      <c r="D12" s="15" t="s">
        <v>20</v>
      </c>
      <c r="F12" s="16" t="s">
        <v>21</v>
      </c>
      <c r="I12" s="15" t="s">
        <v>22</v>
      </c>
      <c r="J12" s="98" t="str">
        <f aca="false">'Rekapitulace stavby'!AN8</f>
        <v>23. 4. 2024</v>
      </c>
      <c r="L12" s="23"/>
      <c r="AZ12" s="94" t="s">
        <v>124</v>
      </c>
      <c r="BA12" s="94" t="s">
        <v>125</v>
      </c>
      <c r="BB12" s="94" t="s">
        <v>91</v>
      </c>
      <c r="BC12" s="94" t="s">
        <v>126</v>
      </c>
      <c r="BD12" s="94" t="s">
        <v>85</v>
      </c>
    </row>
    <row r="13" s="22" customFormat="true" ht="10.9" hidden="false" customHeight="true" outlineLevel="0" collapsed="false">
      <c r="B13" s="23"/>
      <c r="L13" s="23"/>
      <c r="AZ13" s="94" t="s">
        <v>127</v>
      </c>
      <c r="BA13" s="94" t="s">
        <v>128</v>
      </c>
      <c r="BB13" s="94" t="s">
        <v>91</v>
      </c>
      <c r="BC13" s="94" t="s">
        <v>102</v>
      </c>
      <c r="BD13" s="94" t="s">
        <v>85</v>
      </c>
    </row>
    <row r="14" s="22" customFormat="true" ht="12" hidden="false" customHeight="true" outlineLevel="0" collapsed="false">
      <c r="B14" s="23"/>
      <c r="D14" s="15" t="s">
        <v>24</v>
      </c>
      <c r="I14" s="15" t="s">
        <v>25</v>
      </c>
      <c r="J14" s="16" t="s">
        <v>26</v>
      </c>
      <c r="L14" s="23"/>
      <c r="AZ14" s="94" t="s">
        <v>129</v>
      </c>
      <c r="BA14" s="94" t="s">
        <v>130</v>
      </c>
      <c r="BB14" s="94" t="s">
        <v>105</v>
      </c>
      <c r="BC14" s="94" t="s">
        <v>131</v>
      </c>
      <c r="BD14" s="94" t="s">
        <v>85</v>
      </c>
    </row>
    <row r="15" s="22" customFormat="true" ht="18" hidden="false" customHeight="true" outlineLevel="0" collapsed="false">
      <c r="B15" s="23"/>
      <c r="E15" s="16" t="s">
        <v>27</v>
      </c>
      <c r="I15" s="15" t="s">
        <v>28</v>
      </c>
      <c r="J15" s="16" t="s">
        <v>29</v>
      </c>
      <c r="L15" s="23"/>
      <c r="AZ15" s="94" t="s">
        <v>132</v>
      </c>
      <c r="BA15" s="94" t="s">
        <v>133</v>
      </c>
      <c r="BB15" s="94" t="s">
        <v>117</v>
      </c>
      <c r="BC15" s="94" t="s">
        <v>134</v>
      </c>
      <c r="BD15" s="94" t="s">
        <v>85</v>
      </c>
    </row>
    <row r="16" s="22" customFormat="true" ht="6.95" hidden="false" customHeight="true" outlineLevel="0" collapsed="false">
      <c r="B16" s="23"/>
      <c r="L16" s="23"/>
      <c r="AZ16" s="94" t="s">
        <v>135</v>
      </c>
      <c r="BA16" s="94" t="s">
        <v>136</v>
      </c>
      <c r="BB16" s="94" t="s">
        <v>105</v>
      </c>
      <c r="BC16" s="94" t="s">
        <v>137</v>
      </c>
      <c r="BD16" s="94" t="s">
        <v>85</v>
      </c>
    </row>
    <row r="17" s="22" customFormat="true" ht="12" hidden="false" customHeight="true" outlineLevel="0" collapsed="false">
      <c r="B17" s="23"/>
      <c r="D17" s="15" t="s">
        <v>30</v>
      </c>
      <c r="I17" s="15" t="s">
        <v>25</v>
      </c>
      <c r="J17" s="17" t="str">
        <f aca="false">'Rekapitulace stavby'!AN13</f>
        <v>Vyplň údaj</v>
      </c>
      <c r="L17" s="23"/>
      <c r="AZ17" s="94" t="s">
        <v>138</v>
      </c>
      <c r="BA17" s="94" t="s">
        <v>139</v>
      </c>
      <c r="BB17" s="94" t="s">
        <v>105</v>
      </c>
      <c r="BC17" s="94" t="s">
        <v>140</v>
      </c>
      <c r="BD17" s="94" t="s">
        <v>85</v>
      </c>
    </row>
    <row r="18" s="22" customFormat="true" ht="18" hidden="false" customHeight="true" outlineLevel="0" collapsed="false">
      <c r="B18" s="23"/>
      <c r="E18" s="99" t="str">
        <f aca="false">'Rekapitulace stavby'!E14</f>
        <v>Vyplň údaj</v>
      </c>
      <c r="F18" s="99"/>
      <c r="G18" s="99"/>
      <c r="H18" s="99"/>
      <c r="I18" s="15" t="s">
        <v>28</v>
      </c>
      <c r="J18" s="17" t="str">
        <f aca="false">'Rekapitulace stavby'!AN14</f>
        <v>Vyplň údaj</v>
      </c>
      <c r="L18" s="23"/>
      <c r="AZ18" s="94" t="s">
        <v>141</v>
      </c>
      <c r="BA18" s="94" t="s">
        <v>142</v>
      </c>
      <c r="BB18" s="94" t="s">
        <v>105</v>
      </c>
      <c r="BC18" s="94" t="s">
        <v>143</v>
      </c>
      <c r="BD18" s="94" t="s">
        <v>85</v>
      </c>
    </row>
    <row r="19" s="22" customFormat="true" ht="6.95" hidden="false" customHeight="true" outlineLevel="0" collapsed="false">
      <c r="B19" s="23"/>
      <c r="L19" s="23"/>
    </row>
    <row r="20" s="22" customFormat="true" ht="12" hidden="false" customHeight="true" outlineLevel="0" collapsed="false">
      <c r="B20" s="23"/>
      <c r="D20" s="15" t="s">
        <v>32</v>
      </c>
      <c r="I20" s="15" t="s">
        <v>25</v>
      </c>
      <c r="J20" s="16" t="s">
        <v>33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5" t="s">
        <v>28</v>
      </c>
      <c r="J21" s="16" t="s">
        <v>35</v>
      </c>
      <c r="L21" s="23"/>
    </row>
    <row r="22" s="22" customFormat="true" ht="6.95" hidden="false" customHeight="true" outlineLevel="0" collapsed="false">
      <c r="B22" s="23"/>
      <c r="L22" s="23"/>
    </row>
    <row r="23" s="22" customFormat="true" ht="12" hidden="false" customHeight="true" outlineLevel="0" collapsed="false">
      <c r="B23" s="23"/>
      <c r="D23" s="15" t="s">
        <v>37</v>
      </c>
      <c r="I23" s="15" t="s">
        <v>25</v>
      </c>
      <c r="J23" s="16" t="str">
        <f aca="false">IF('Rekapitulace stavby'!AN19="","",'Rekapitulace stavby'!AN19)</f>
        <v/>
      </c>
      <c r="L23" s="23"/>
    </row>
    <row r="24" s="22" customFormat="true" ht="18" hidden="false" customHeight="true" outlineLevel="0" collapsed="false">
      <c r="B24" s="23"/>
      <c r="E24" s="16" t="str">
        <f aca="false">IF('Rekapitulace stavby'!E20="","",'Rekapitulace stavby'!E20)</f>
        <v> </v>
      </c>
      <c r="I24" s="15" t="s">
        <v>28</v>
      </c>
      <c r="J24" s="16" t="str">
        <f aca="false">IF('Rekapitulace stavby'!AN20="","",'Rekapitulace stavby'!AN20)</f>
        <v/>
      </c>
      <c r="L24" s="23"/>
    </row>
    <row r="25" s="22" customFormat="true" ht="6.95" hidden="false" customHeight="true" outlineLevel="0" collapsed="false">
      <c r="B25" s="23"/>
      <c r="L25" s="23"/>
    </row>
    <row r="26" s="22" customFormat="true" ht="12" hidden="false" customHeight="true" outlineLevel="0" collapsed="false">
      <c r="B26" s="23"/>
      <c r="D26" s="15" t="s">
        <v>39</v>
      </c>
      <c r="L26" s="23"/>
    </row>
    <row r="27" s="100" customFormat="true" ht="16.5" hidden="false" customHeight="true" outlineLevel="0" collapsed="false">
      <c r="B27" s="101"/>
      <c r="E27" s="20"/>
      <c r="F27" s="20"/>
      <c r="G27" s="20"/>
      <c r="H27" s="20"/>
      <c r="L27" s="101"/>
    </row>
    <row r="28" s="22" customFormat="true" ht="6.95" hidden="false" customHeight="true" outlineLevel="0" collapsed="false">
      <c r="B28" s="23"/>
      <c r="L28" s="23"/>
    </row>
    <row r="29" s="22" customFormat="true" ht="6.95" hidden="false" customHeight="true" outlineLevel="0" collapsed="false">
      <c r="B29" s="23"/>
      <c r="D29" s="52"/>
      <c r="E29" s="52"/>
      <c r="F29" s="52"/>
      <c r="G29" s="52"/>
      <c r="H29" s="52"/>
      <c r="I29" s="52"/>
      <c r="J29" s="52"/>
      <c r="K29" s="52"/>
      <c r="L29" s="23"/>
    </row>
    <row r="30" s="22" customFormat="true" ht="25.35" hidden="false" customHeight="true" outlineLevel="0" collapsed="false">
      <c r="B30" s="23"/>
      <c r="D30" s="102" t="s">
        <v>41</v>
      </c>
      <c r="J30" s="103" t="n">
        <f aca="false">ROUND(J84, 2)</f>
        <v>0</v>
      </c>
      <c r="L30" s="23"/>
    </row>
    <row r="31" s="22" customFormat="true" ht="6.95" hidden="false" customHeight="true" outlineLevel="0" collapsed="false">
      <c r="B31" s="23"/>
      <c r="D31" s="52"/>
      <c r="E31" s="52"/>
      <c r="F31" s="52"/>
      <c r="G31" s="52"/>
      <c r="H31" s="52"/>
      <c r="I31" s="52"/>
      <c r="J31" s="52"/>
      <c r="K31" s="52"/>
      <c r="L31" s="23"/>
    </row>
    <row r="32" s="22" customFormat="true" ht="14.45" hidden="false" customHeight="true" outlineLevel="0" collapsed="false">
      <c r="B32" s="23"/>
      <c r="F32" s="104" t="s">
        <v>43</v>
      </c>
      <c r="I32" s="104" t="s">
        <v>42</v>
      </c>
      <c r="J32" s="104" t="s">
        <v>44</v>
      </c>
      <c r="L32" s="23"/>
    </row>
    <row r="33" s="22" customFormat="true" ht="14.45" hidden="false" customHeight="true" outlineLevel="0" collapsed="false">
      <c r="B33" s="23"/>
      <c r="D33" s="105" t="s">
        <v>45</v>
      </c>
      <c r="E33" s="15" t="s">
        <v>46</v>
      </c>
      <c r="F33" s="106" t="n">
        <f aca="false">ROUND((SUM(BE84:BE400)),  2)</f>
        <v>0</v>
      </c>
      <c r="I33" s="107" t="n">
        <v>0.21</v>
      </c>
      <c r="J33" s="106" t="n">
        <f aca="false">ROUND(((SUM(BE84:BE400))*I33),  2)</f>
        <v>0</v>
      </c>
      <c r="L33" s="23"/>
    </row>
    <row r="34" s="22" customFormat="true" ht="14.45" hidden="false" customHeight="true" outlineLevel="0" collapsed="false">
      <c r="B34" s="23"/>
      <c r="E34" s="15" t="s">
        <v>47</v>
      </c>
      <c r="F34" s="106" t="n">
        <f aca="false">ROUND((SUM(BF84:BF400)),  2)</f>
        <v>0</v>
      </c>
      <c r="I34" s="107" t="n">
        <v>0.12</v>
      </c>
      <c r="J34" s="106" t="n">
        <f aca="false">ROUND(((SUM(BF84:BF400))*I34),  2)</f>
        <v>0</v>
      </c>
      <c r="L34" s="23"/>
    </row>
    <row r="35" s="22" customFormat="true" ht="14.45" hidden="true" customHeight="true" outlineLevel="0" collapsed="false">
      <c r="B35" s="23"/>
      <c r="E35" s="15" t="s">
        <v>48</v>
      </c>
      <c r="F35" s="106" t="n">
        <f aca="false">ROUND((SUM(BG84:BG400)),  2)</f>
        <v>0</v>
      </c>
      <c r="I35" s="107" t="n">
        <v>0.21</v>
      </c>
      <c r="J35" s="106" t="n">
        <f aca="false">0</f>
        <v>0</v>
      </c>
      <c r="L35" s="23"/>
    </row>
    <row r="36" s="22" customFormat="true" ht="14.45" hidden="true" customHeight="true" outlineLevel="0" collapsed="false">
      <c r="B36" s="23"/>
      <c r="E36" s="15" t="s">
        <v>49</v>
      </c>
      <c r="F36" s="106" t="n">
        <f aca="false">ROUND((SUM(BH84:BH400)),  2)</f>
        <v>0</v>
      </c>
      <c r="I36" s="107" t="n">
        <v>0.12</v>
      </c>
      <c r="J36" s="106" t="n">
        <f aca="false">0</f>
        <v>0</v>
      </c>
      <c r="L36" s="23"/>
    </row>
    <row r="37" s="22" customFormat="true" ht="14.45" hidden="true" customHeight="true" outlineLevel="0" collapsed="false">
      <c r="B37" s="23"/>
      <c r="E37" s="15" t="s">
        <v>50</v>
      </c>
      <c r="F37" s="106" t="n">
        <f aca="false">ROUND((SUM(BI84:BI400)),  2)</f>
        <v>0</v>
      </c>
      <c r="I37" s="107" t="n">
        <v>0</v>
      </c>
      <c r="J37" s="106" t="n">
        <f aca="false">0</f>
        <v>0</v>
      </c>
      <c r="L37" s="23"/>
    </row>
    <row r="38" s="22" customFormat="true" ht="6.95" hidden="false" customHeight="true" outlineLevel="0" collapsed="false">
      <c r="B38" s="23"/>
      <c r="L38" s="23"/>
    </row>
    <row r="39" s="22" customFormat="true" ht="25.35" hidden="false" customHeight="true" outlineLevel="0" collapsed="false">
      <c r="B39" s="23"/>
      <c r="C39" s="108"/>
      <c r="D39" s="109" t="s">
        <v>51</v>
      </c>
      <c r="E39" s="56"/>
      <c r="F39" s="56"/>
      <c r="G39" s="110" t="s">
        <v>52</v>
      </c>
      <c r="H39" s="111" t="s">
        <v>53</v>
      </c>
      <c r="I39" s="56"/>
      <c r="J39" s="112" t="n">
        <f aca="false">SUM(J30:J37)</f>
        <v>0</v>
      </c>
      <c r="K39" s="113"/>
      <c r="L39" s="23"/>
    </row>
    <row r="40" s="22" customFormat="true" ht="14.45" hidden="false" customHeight="true" outlineLevel="0" collapsed="false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3"/>
    </row>
    <row r="44" s="22" customFormat="true" ht="6.95" hidden="false" customHeight="true" outlineLevel="0" collapsed="false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3"/>
    </row>
    <row r="45" s="22" customFormat="true" ht="24.95" hidden="false" customHeight="true" outlineLevel="0" collapsed="false">
      <c r="B45" s="23"/>
      <c r="C45" s="7" t="s">
        <v>144</v>
      </c>
      <c r="L45" s="23"/>
    </row>
    <row r="46" s="22" customFormat="true" ht="6.95" hidden="false" customHeight="true" outlineLevel="0" collapsed="false">
      <c r="B46" s="23"/>
      <c r="L46" s="23"/>
    </row>
    <row r="47" s="22" customFormat="true" ht="12" hidden="false" customHeight="true" outlineLevel="0" collapsed="false">
      <c r="B47" s="23"/>
      <c r="C47" s="15" t="s">
        <v>16</v>
      </c>
      <c r="L47" s="23"/>
    </row>
    <row r="48" s="22" customFormat="true" ht="16.5" hidden="false" customHeight="true" outlineLevel="0" collapsed="false">
      <c r="B48" s="23"/>
      <c r="E48" s="96" t="str">
        <f aca="false">E7</f>
        <v> Odbahnění rybníka Předehřívák a vybudování tůní - část 2</v>
      </c>
      <c r="F48" s="96"/>
      <c r="G48" s="96"/>
      <c r="H48" s="96"/>
      <c r="L48" s="23"/>
    </row>
    <row r="49" s="22" customFormat="true" ht="12" hidden="false" customHeight="true" outlineLevel="0" collapsed="false">
      <c r="B49" s="23"/>
      <c r="C49" s="15" t="s">
        <v>110</v>
      </c>
      <c r="L49" s="23"/>
    </row>
    <row r="50" s="22" customFormat="true" ht="16.5" hidden="false" customHeight="true" outlineLevel="0" collapsed="false">
      <c r="B50" s="23"/>
      <c r="E50" s="97" t="str">
        <f aca="false">E9</f>
        <v>SO 03 - Tůně pod rybníkem Koupaliště</v>
      </c>
      <c r="F50" s="97"/>
      <c r="G50" s="97"/>
      <c r="H50" s="97"/>
      <c r="L50" s="23"/>
    </row>
    <row r="51" s="22" customFormat="true" ht="6.95" hidden="false" customHeight="true" outlineLevel="0" collapsed="false">
      <c r="B51" s="23"/>
      <c r="L51" s="23"/>
    </row>
    <row r="52" s="22" customFormat="true" ht="12" hidden="false" customHeight="true" outlineLevel="0" collapsed="false">
      <c r="B52" s="23"/>
      <c r="C52" s="15" t="s">
        <v>20</v>
      </c>
      <c r="F52" s="16" t="str">
        <f aca="false">F12</f>
        <v>k. ú. Nové Město na Moravě</v>
      </c>
      <c r="I52" s="15" t="s">
        <v>22</v>
      </c>
      <c r="J52" s="98" t="str">
        <f aca="false">IF(J12="","",J12)</f>
        <v>23. 4. 2024</v>
      </c>
      <c r="L52" s="23"/>
    </row>
    <row r="53" s="22" customFormat="true" ht="6.95" hidden="false" customHeight="true" outlineLevel="0" collapsed="false">
      <c r="B53" s="23"/>
      <c r="L53" s="23"/>
    </row>
    <row r="54" s="22" customFormat="true" ht="15.2" hidden="false" customHeight="true" outlineLevel="0" collapsed="false">
      <c r="B54" s="23"/>
      <c r="C54" s="15" t="s">
        <v>24</v>
      </c>
      <c r="F54" s="16" t="str">
        <f aca="false">E15</f>
        <v>Město Nové Město na Moravě</v>
      </c>
      <c r="I54" s="15" t="s">
        <v>32</v>
      </c>
      <c r="J54" s="114" t="str">
        <f aca="false">E21</f>
        <v>Golik VH, s. r. o.</v>
      </c>
      <c r="L54" s="23"/>
    </row>
    <row r="55" s="22" customFormat="true" ht="15.2" hidden="false" customHeight="true" outlineLevel="0" collapsed="false">
      <c r="B55" s="23"/>
      <c r="C55" s="15" t="s">
        <v>30</v>
      </c>
      <c r="F55" s="16" t="str">
        <f aca="false">IF(E18="","",E18)</f>
        <v>Vyplň údaj</v>
      </c>
      <c r="I55" s="15" t="s">
        <v>37</v>
      </c>
      <c r="J55" s="114" t="str">
        <f aca="false">E24</f>
        <v> </v>
      </c>
      <c r="L55" s="23"/>
    </row>
    <row r="56" s="22" customFormat="true" ht="10.35" hidden="false" customHeight="true" outlineLevel="0" collapsed="false">
      <c r="B56" s="23"/>
      <c r="L56" s="23"/>
    </row>
    <row r="57" s="22" customFormat="true" ht="29.25" hidden="false" customHeight="true" outlineLevel="0" collapsed="false">
      <c r="B57" s="23"/>
      <c r="C57" s="115" t="s">
        <v>145</v>
      </c>
      <c r="D57" s="108"/>
      <c r="E57" s="108"/>
      <c r="F57" s="108"/>
      <c r="G57" s="108"/>
      <c r="H57" s="108"/>
      <c r="I57" s="108"/>
      <c r="J57" s="116" t="s">
        <v>146</v>
      </c>
      <c r="K57" s="108"/>
      <c r="L57" s="23"/>
    </row>
    <row r="58" s="22" customFormat="true" ht="10.35" hidden="false" customHeight="true" outlineLevel="0" collapsed="false">
      <c r="B58" s="23"/>
      <c r="L58" s="23"/>
    </row>
    <row r="59" s="22" customFormat="true" ht="22.9" hidden="false" customHeight="true" outlineLevel="0" collapsed="false">
      <c r="B59" s="23"/>
      <c r="C59" s="117" t="s">
        <v>73</v>
      </c>
      <c r="J59" s="103" t="n">
        <f aca="false">J84</f>
        <v>0</v>
      </c>
      <c r="L59" s="23"/>
      <c r="AU59" s="3" t="s">
        <v>147</v>
      </c>
    </row>
    <row r="60" s="118" customFormat="true" ht="24.95" hidden="false" customHeight="true" outlineLevel="0" collapsed="false">
      <c r="B60" s="119"/>
      <c r="D60" s="120" t="s">
        <v>148</v>
      </c>
      <c r="E60" s="121"/>
      <c r="F60" s="121"/>
      <c r="G60" s="121"/>
      <c r="H60" s="121"/>
      <c r="I60" s="121"/>
      <c r="J60" s="122" t="n">
        <f aca="false">J85</f>
        <v>0</v>
      </c>
      <c r="L60" s="119"/>
    </row>
    <row r="61" s="123" customFormat="true" ht="19.9" hidden="false" customHeight="true" outlineLevel="0" collapsed="false">
      <c r="B61" s="124"/>
      <c r="D61" s="125" t="s">
        <v>149</v>
      </c>
      <c r="E61" s="126"/>
      <c r="F61" s="126"/>
      <c r="G61" s="126"/>
      <c r="H61" s="126"/>
      <c r="I61" s="126"/>
      <c r="J61" s="127" t="n">
        <f aca="false">J86</f>
        <v>0</v>
      </c>
      <c r="L61" s="124"/>
    </row>
    <row r="62" s="123" customFormat="true" ht="19.9" hidden="false" customHeight="true" outlineLevel="0" collapsed="false">
      <c r="B62" s="124"/>
      <c r="D62" s="125" t="s">
        <v>150</v>
      </c>
      <c r="E62" s="126"/>
      <c r="F62" s="126"/>
      <c r="G62" s="126"/>
      <c r="H62" s="126"/>
      <c r="I62" s="126"/>
      <c r="J62" s="127" t="n">
        <f aca="false">J365</f>
        <v>0</v>
      </c>
      <c r="L62" s="124"/>
    </row>
    <row r="63" s="123" customFormat="true" ht="19.9" hidden="false" customHeight="true" outlineLevel="0" collapsed="false">
      <c r="B63" s="124"/>
      <c r="D63" s="125" t="s">
        <v>151</v>
      </c>
      <c r="E63" s="126"/>
      <c r="F63" s="126"/>
      <c r="G63" s="126"/>
      <c r="H63" s="126"/>
      <c r="I63" s="126"/>
      <c r="J63" s="127" t="n">
        <f aca="false">J382</f>
        <v>0</v>
      </c>
      <c r="L63" s="124"/>
    </row>
    <row r="64" s="123" customFormat="true" ht="19.9" hidden="false" customHeight="true" outlineLevel="0" collapsed="false">
      <c r="B64" s="124"/>
      <c r="D64" s="125" t="s">
        <v>152</v>
      </c>
      <c r="E64" s="126"/>
      <c r="F64" s="126"/>
      <c r="G64" s="126"/>
      <c r="H64" s="126"/>
      <c r="I64" s="126"/>
      <c r="J64" s="127" t="n">
        <f aca="false">J397</f>
        <v>0</v>
      </c>
      <c r="L64" s="124"/>
    </row>
    <row r="65" s="22" customFormat="true" ht="21.75" hidden="false" customHeight="true" outlineLevel="0" collapsed="false">
      <c r="B65" s="23"/>
      <c r="L65" s="23"/>
    </row>
    <row r="66" s="22" customFormat="true" ht="6.95" hidden="false" customHeight="true" outlineLevel="0" collapsed="false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23"/>
    </row>
    <row r="70" s="22" customFormat="true" ht="6.95" hidden="false" customHeight="true" outlineLevel="0" collapsed="false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23"/>
    </row>
    <row r="71" s="22" customFormat="true" ht="24.95" hidden="false" customHeight="true" outlineLevel="0" collapsed="false">
      <c r="B71" s="23"/>
      <c r="C71" s="7" t="s">
        <v>153</v>
      </c>
      <c r="L71" s="23"/>
    </row>
    <row r="72" s="22" customFormat="true" ht="6.95" hidden="false" customHeight="true" outlineLevel="0" collapsed="false">
      <c r="B72" s="23"/>
      <c r="L72" s="23"/>
    </row>
    <row r="73" s="22" customFormat="true" ht="12" hidden="false" customHeight="true" outlineLevel="0" collapsed="false">
      <c r="B73" s="23"/>
      <c r="C73" s="15" t="s">
        <v>16</v>
      </c>
      <c r="L73" s="23"/>
    </row>
    <row r="74" s="22" customFormat="true" ht="16.5" hidden="false" customHeight="true" outlineLevel="0" collapsed="false">
      <c r="B74" s="23"/>
      <c r="E74" s="96" t="str">
        <f aca="false">E7</f>
        <v> Odbahnění rybníka Předehřívák a vybudování tůní - část 2</v>
      </c>
      <c r="F74" s="96"/>
      <c r="G74" s="96"/>
      <c r="H74" s="96"/>
      <c r="L74" s="23"/>
    </row>
    <row r="75" s="22" customFormat="true" ht="12" hidden="false" customHeight="true" outlineLevel="0" collapsed="false">
      <c r="B75" s="23"/>
      <c r="C75" s="15" t="s">
        <v>110</v>
      </c>
      <c r="L75" s="23"/>
    </row>
    <row r="76" s="22" customFormat="true" ht="16.5" hidden="false" customHeight="true" outlineLevel="0" collapsed="false">
      <c r="B76" s="23"/>
      <c r="E76" s="97" t="str">
        <f aca="false">E9</f>
        <v>SO 03 - Tůně pod rybníkem Koupaliště</v>
      </c>
      <c r="F76" s="97"/>
      <c r="G76" s="97"/>
      <c r="H76" s="97"/>
      <c r="L76" s="23"/>
    </row>
    <row r="77" s="22" customFormat="true" ht="6.95" hidden="false" customHeight="true" outlineLevel="0" collapsed="false">
      <c r="B77" s="23"/>
      <c r="L77" s="23"/>
    </row>
    <row r="78" s="22" customFormat="true" ht="12" hidden="false" customHeight="true" outlineLevel="0" collapsed="false">
      <c r="B78" s="23"/>
      <c r="C78" s="15" t="s">
        <v>20</v>
      </c>
      <c r="F78" s="16" t="str">
        <f aca="false">F12</f>
        <v>k. ú. Nové Město na Moravě</v>
      </c>
      <c r="I78" s="15" t="s">
        <v>22</v>
      </c>
      <c r="J78" s="98" t="str">
        <f aca="false">IF(J12="","",J12)</f>
        <v>23. 4. 2024</v>
      </c>
      <c r="L78" s="23"/>
    </row>
    <row r="79" s="22" customFormat="true" ht="6.95" hidden="false" customHeight="true" outlineLevel="0" collapsed="false">
      <c r="B79" s="23"/>
      <c r="L79" s="23"/>
    </row>
    <row r="80" s="22" customFormat="true" ht="15.2" hidden="false" customHeight="true" outlineLevel="0" collapsed="false">
      <c r="B80" s="23"/>
      <c r="C80" s="15" t="s">
        <v>24</v>
      </c>
      <c r="F80" s="16" t="str">
        <f aca="false">E15</f>
        <v>Město Nové Město na Moravě</v>
      </c>
      <c r="I80" s="15" t="s">
        <v>32</v>
      </c>
      <c r="J80" s="114" t="str">
        <f aca="false">E21</f>
        <v>Golik VH, s. r. o.</v>
      </c>
      <c r="L80" s="23"/>
    </row>
    <row r="81" s="22" customFormat="true" ht="15.2" hidden="false" customHeight="true" outlineLevel="0" collapsed="false">
      <c r="B81" s="23"/>
      <c r="C81" s="15" t="s">
        <v>30</v>
      </c>
      <c r="F81" s="16" t="str">
        <f aca="false">IF(E18="","",E18)</f>
        <v>Vyplň údaj</v>
      </c>
      <c r="I81" s="15" t="s">
        <v>37</v>
      </c>
      <c r="J81" s="114" t="str">
        <f aca="false">E24</f>
        <v> </v>
      </c>
      <c r="L81" s="23"/>
    </row>
    <row r="82" s="22" customFormat="true" ht="10.35" hidden="false" customHeight="true" outlineLevel="0" collapsed="false">
      <c r="B82" s="23"/>
      <c r="L82" s="23"/>
    </row>
    <row r="83" s="128" customFormat="true" ht="29.25" hidden="false" customHeight="true" outlineLevel="0" collapsed="false">
      <c r="B83" s="129"/>
      <c r="C83" s="130" t="s">
        <v>154</v>
      </c>
      <c r="D83" s="131" t="s">
        <v>60</v>
      </c>
      <c r="E83" s="131" t="s">
        <v>56</v>
      </c>
      <c r="F83" s="131" t="s">
        <v>57</v>
      </c>
      <c r="G83" s="131" t="s">
        <v>155</v>
      </c>
      <c r="H83" s="131" t="s">
        <v>156</v>
      </c>
      <c r="I83" s="131" t="s">
        <v>157</v>
      </c>
      <c r="J83" s="131" t="s">
        <v>146</v>
      </c>
      <c r="K83" s="132" t="s">
        <v>158</v>
      </c>
      <c r="L83" s="129"/>
      <c r="M83" s="60"/>
      <c r="N83" s="61" t="s">
        <v>45</v>
      </c>
      <c r="O83" s="61" t="s">
        <v>159</v>
      </c>
      <c r="P83" s="61" t="s">
        <v>160</v>
      </c>
      <c r="Q83" s="61" t="s">
        <v>161</v>
      </c>
      <c r="R83" s="61" t="s">
        <v>162</v>
      </c>
      <c r="S83" s="61" t="s">
        <v>163</v>
      </c>
      <c r="T83" s="62" t="s">
        <v>164</v>
      </c>
    </row>
    <row r="84" s="22" customFormat="true" ht="22.9" hidden="false" customHeight="true" outlineLevel="0" collapsed="false">
      <c r="B84" s="23"/>
      <c r="C84" s="66" t="s">
        <v>165</v>
      </c>
      <c r="J84" s="133" t="n">
        <f aca="false">BK84</f>
        <v>0</v>
      </c>
      <c r="L84" s="23"/>
      <c r="M84" s="63"/>
      <c r="N84" s="52"/>
      <c r="O84" s="52"/>
      <c r="P84" s="134" t="n">
        <f aca="false">P85</f>
        <v>0</v>
      </c>
      <c r="Q84" s="52"/>
      <c r="R84" s="134" t="n">
        <f aca="false">R85</f>
        <v>39.56471</v>
      </c>
      <c r="S84" s="52"/>
      <c r="T84" s="135" t="n">
        <f aca="false">T85</f>
        <v>0</v>
      </c>
      <c r="AT84" s="3" t="s">
        <v>74</v>
      </c>
      <c r="AU84" s="3" t="s">
        <v>147</v>
      </c>
      <c r="BK84" s="136" t="n">
        <f aca="false">BK85</f>
        <v>0</v>
      </c>
    </row>
    <row r="85" s="137" customFormat="true" ht="25.9" hidden="false" customHeight="true" outlineLevel="0" collapsed="false">
      <c r="B85" s="138"/>
      <c r="D85" s="139" t="s">
        <v>74</v>
      </c>
      <c r="E85" s="140" t="s">
        <v>166</v>
      </c>
      <c r="F85" s="140" t="s">
        <v>167</v>
      </c>
      <c r="I85" s="141"/>
      <c r="J85" s="142" t="n">
        <f aca="false">BK85</f>
        <v>0</v>
      </c>
      <c r="L85" s="138"/>
      <c r="M85" s="143"/>
      <c r="P85" s="144" t="n">
        <f aca="false">P86+P365+P382+P397</f>
        <v>0</v>
      </c>
      <c r="R85" s="144" t="n">
        <f aca="false">R86+R365+R382+R397</f>
        <v>39.56471</v>
      </c>
      <c r="T85" s="145" t="n">
        <f aca="false">T86+T365+T382+T397</f>
        <v>0</v>
      </c>
      <c r="AR85" s="139" t="s">
        <v>83</v>
      </c>
      <c r="AT85" s="146" t="s">
        <v>74</v>
      </c>
      <c r="AU85" s="146" t="s">
        <v>75</v>
      </c>
      <c r="AY85" s="139" t="s">
        <v>168</v>
      </c>
      <c r="BK85" s="147" t="n">
        <f aca="false">BK86+BK365+BK382+BK397</f>
        <v>0</v>
      </c>
    </row>
    <row r="86" s="137" customFormat="true" ht="22.9" hidden="false" customHeight="true" outlineLevel="0" collapsed="false">
      <c r="B86" s="138"/>
      <c r="D86" s="139" t="s">
        <v>74</v>
      </c>
      <c r="E86" s="148" t="s">
        <v>83</v>
      </c>
      <c r="F86" s="148" t="s">
        <v>169</v>
      </c>
      <c r="I86" s="141"/>
      <c r="J86" s="149" t="n">
        <f aca="false">BK86</f>
        <v>0</v>
      </c>
      <c r="L86" s="138"/>
      <c r="M86" s="143"/>
      <c r="P86" s="144" t="n">
        <f aca="false">SUM(P87:P364)</f>
        <v>0</v>
      </c>
      <c r="R86" s="144" t="n">
        <f aca="false">SUM(R87:R364)</f>
        <v>0.72471</v>
      </c>
      <c r="T86" s="145" t="n">
        <f aca="false">SUM(T87:T364)</f>
        <v>0</v>
      </c>
      <c r="AR86" s="139" t="s">
        <v>83</v>
      </c>
      <c r="AT86" s="146" t="s">
        <v>74</v>
      </c>
      <c r="AU86" s="146" t="s">
        <v>83</v>
      </c>
      <c r="AY86" s="139" t="s">
        <v>168</v>
      </c>
      <c r="BK86" s="147" t="n">
        <f aca="false">SUM(BK87:BK364)</f>
        <v>0</v>
      </c>
    </row>
    <row r="87" s="22" customFormat="true" ht="24.2" hidden="false" customHeight="true" outlineLevel="0" collapsed="false">
      <c r="B87" s="150"/>
      <c r="C87" s="151" t="s">
        <v>83</v>
      </c>
      <c r="D87" s="151" t="s">
        <v>170</v>
      </c>
      <c r="E87" s="152" t="s">
        <v>171</v>
      </c>
      <c r="F87" s="153" t="s">
        <v>172</v>
      </c>
      <c r="G87" s="154" t="s">
        <v>117</v>
      </c>
      <c r="H87" s="155" t="n">
        <v>40</v>
      </c>
      <c r="I87" s="156"/>
      <c r="J87" s="157" t="n">
        <f aca="false">ROUND(I87*H87,2)</f>
        <v>0</v>
      </c>
      <c r="K87" s="153" t="s">
        <v>173</v>
      </c>
      <c r="L87" s="23"/>
      <c r="M87" s="158"/>
      <c r="N87" s="159" t="s">
        <v>46</v>
      </c>
      <c r="P87" s="160" t="n">
        <f aca="false">O87*H87</f>
        <v>0</v>
      </c>
      <c r="Q87" s="160" t="n">
        <v>0</v>
      </c>
      <c r="R87" s="160" t="n">
        <f aca="false">Q87*H87</f>
        <v>0</v>
      </c>
      <c r="S87" s="160" t="n">
        <v>0</v>
      </c>
      <c r="T87" s="161" t="n">
        <f aca="false">S87*H87</f>
        <v>0</v>
      </c>
      <c r="AR87" s="162" t="s">
        <v>174</v>
      </c>
      <c r="AT87" s="162" t="s">
        <v>170</v>
      </c>
      <c r="AU87" s="162" t="s">
        <v>85</v>
      </c>
      <c r="AY87" s="3" t="s">
        <v>168</v>
      </c>
      <c r="BE87" s="163" t="n">
        <f aca="false">IF(N87="základní",J87,0)</f>
        <v>0</v>
      </c>
      <c r="BF87" s="163" t="n">
        <f aca="false">IF(N87="snížená",J87,0)</f>
        <v>0</v>
      </c>
      <c r="BG87" s="163" t="n">
        <f aca="false">IF(N87="zákl. přenesená",J87,0)</f>
        <v>0</v>
      </c>
      <c r="BH87" s="163" t="n">
        <f aca="false">IF(N87="sníž. přenesená",J87,0)</f>
        <v>0</v>
      </c>
      <c r="BI87" s="163" t="n">
        <f aca="false">IF(N87="nulová",J87,0)</f>
        <v>0</v>
      </c>
      <c r="BJ87" s="3" t="s">
        <v>83</v>
      </c>
      <c r="BK87" s="163" t="n">
        <f aca="false">ROUND(I87*H87,2)</f>
        <v>0</v>
      </c>
      <c r="BL87" s="3" t="s">
        <v>174</v>
      </c>
      <c r="BM87" s="162" t="s">
        <v>175</v>
      </c>
    </row>
    <row r="88" s="22" customFormat="true" ht="19.5" hidden="false" customHeight="false" outlineLevel="0" collapsed="false">
      <c r="B88" s="23"/>
      <c r="D88" s="164" t="s">
        <v>176</v>
      </c>
      <c r="F88" s="165" t="s">
        <v>177</v>
      </c>
      <c r="I88" s="166"/>
      <c r="L88" s="23"/>
      <c r="M88" s="167"/>
      <c r="T88" s="54"/>
      <c r="AT88" s="3" t="s">
        <v>176</v>
      </c>
      <c r="AU88" s="3" t="s">
        <v>85</v>
      </c>
    </row>
    <row r="89" s="22" customFormat="true" ht="11.25" hidden="false" customHeight="false" outlineLevel="0" collapsed="false">
      <c r="B89" s="23"/>
      <c r="D89" s="168" t="s">
        <v>178</v>
      </c>
      <c r="F89" s="169" t="s">
        <v>179</v>
      </c>
      <c r="I89" s="166"/>
      <c r="L89" s="23"/>
      <c r="M89" s="167"/>
      <c r="T89" s="54"/>
      <c r="AT89" s="3" t="s">
        <v>178</v>
      </c>
      <c r="AU89" s="3" t="s">
        <v>85</v>
      </c>
    </row>
    <row r="90" s="170" customFormat="true" ht="11.25" hidden="false" customHeight="false" outlineLevel="0" collapsed="false">
      <c r="B90" s="171"/>
      <c r="D90" s="164" t="s">
        <v>180</v>
      </c>
      <c r="E90" s="172" t="s">
        <v>115</v>
      </c>
      <c r="F90" s="173" t="s">
        <v>181</v>
      </c>
      <c r="H90" s="174" t="n">
        <v>40</v>
      </c>
      <c r="I90" s="175"/>
      <c r="L90" s="171"/>
      <c r="M90" s="176"/>
      <c r="T90" s="177"/>
      <c r="AT90" s="172" t="s">
        <v>180</v>
      </c>
      <c r="AU90" s="172" t="s">
        <v>85</v>
      </c>
      <c r="AV90" s="170" t="s">
        <v>85</v>
      </c>
      <c r="AW90" s="170" t="s">
        <v>36</v>
      </c>
      <c r="AX90" s="170" t="s">
        <v>83</v>
      </c>
      <c r="AY90" s="172" t="s">
        <v>168</v>
      </c>
    </row>
    <row r="91" s="22" customFormat="true" ht="16.5" hidden="false" customHeight="true" outlineLevel="0" collapsed="false">
      <c r="B91" s="150"/>
      <c r="C91" s="151" t="s">
        <v>85</v>
      </c>
      <c r="D91" s="151" t="s">
        <v>170</v>
      </c>
      <c r="E91" s="152" t="s">
        <v>182</v>
      </c>
      <c r="F91" s="153" t="s">
        <v>183</v>
      </c>
      <c r="G91" s="154" t="s">
        <v>91</v>
      </c>
      <c r="H91" s="155" t="n">
        <v>28</v>
      </c>
      <c r="I91" s="156"/>
      <c r="J91" s="157" t="n">
        <f aca="false">ROUND(I91*H91,2)</f>
        <v>0</v>
      </c>
      <c r="K91" s="153" t="s">
        <v>173</v>
      </c>
      <c r="L91" s="23"/>
      <c r="M91" s="158"/>
      <c r="N91" s="159" t="s">
        <v>46</v>
      </c>
      <c r="P91" s="160" t="n">
        <f aca="false">O91*H91</f>
        <v>0</v>
      </c>
      <c r="Q91" s="160" t="n">
        <v>0</v>
      </c>
      <c r="R91" s="160" t="n">
        <f aca="false">Q91*H91</f>
        <v>0</v>
      </c>
      <c r="S91" s="160" t="n">
        <v>0</v>
      </c>
      <c r="T91" s="161" t="n">
        <f aca="false">S91*H91</f>
        <v>0</v>
      </c>
      <c r="AR91" s="162" t="s">
        <v>174</v>
      </c>
      <c r="AT91" s="162" t="s">
        <v>170</v>
      </c>
      <c r="AU91" s="162" t="s">
        <v>85</v>
      </c>
      <c r="AY91" s="3" t="s">
        <v>168</v>
      </c>
      <c r="BE91" s="163" t="n">
        <f aca="false">IF(N91="základní",J91,0)</f>
        <v>0</v>
      </c>
      <c r="BF91" s="163" t="n">
        <f aca="false">IF(N91="snížená",J91,0)</f>
        <v>0</v>
      </c>
      <c r="BG91" s="163" t="n">
        <f aca="false">IF(N91="zákl. přenesená",J91,0)</f>
        <v>0</v>
      </c>
      <c r="BH91" s="163" t="n">
        <f aca="false">IF(N91="sníž. přenesená",J91,0)</f>
        <v>0</v>
      </c>
      <c r="BI91" s="163" t="n">
        <f aca="false">IF(N91="nulová",J91,0)</f>
        <v>0</v>
      </c>
      <c r="BJ91" s="3" t="s">
        <v>83</v>
      </c>
      <c r="BK91" s="163" t="n">
        <f aca="false">ROUND(I91*H91,2)</f>
        <v>0</v>
      </c>
      <c r="BL91" s="3" t="s">
        <v>174</v>
      </c>
      <c r="BM91" s="162" t="s">
        <v>184</v>
      </c>
    </row>
    <row r="92" s="22" customFormat="true" ht="11.25" hidden="false" customHeight="false" outlineLevel="0" collapsed="false">
      <c r="B92" s="23"/>
      <c r="D92" s="164" t="s">
        <v>176</v>
      </c>
      <c r="F92" s="165" t="s">
        <v>185</v>
      </c>
      <c r="I92" s="166"/>
      <c r="L92" s="23"/>
      <c r="M92" s="167"/>
      <c r="T92" s="54"/>
      <c r="AT92" s="3" t="s">
        <v>176</v>
      </c>
      <c r="AU92" s="3" t="s">
        <v>85</v>
      </c>
    </row>
    <row r="93" s="22" customFormat="true" ht="11.25" hidden="false" customHeight="false" outlineLevel="0" collapsed="false">
      <c r="B93" s="23"/>
      <c r="D93" s="168" t="s">
        <v>178</v>
      </c>
      <c r="F93" s="169" t="s">
        <v>186</v>
      </c>
      <c r="I93" s="166"/>
      <c r="L93" s="23"/>
      <c r="M93" s="167"/>
      <c r="T93" s="54"/>
      <c r="AT93" s="3" t="s">
        <v>178</v>
      </c>
      <c r="AU93" s="3" t="s">
        <v>85</v>
      </c>
    </row>
    <row r="94" s="170" customFormat="true" ht="11.25" hidden="false" customHeight="false" outlineLevel="0" collapsed="false">
      <c r="B94" s="171"/>
      <c r="D94" s="164" t="s">
        <v>180</v>
      </c>
      <c r="E94" s="172" t="s">
        <v>89</v>
      </c>
      <c r="F94" s="173" t="s">
        <v>187</v>
      </c>
      <c r="H94" s="174" t="n">
        <v>28</v>
      </c>
      <c r="I94" s="175"/>
      <c r="L94" s="171"/>
      <c r="M94" s="176"/>
      <c r="T94" s="177"/>
      <c r="AT94" s="172" t="s">
        <v>180</v>
      </c>
      <c r="AU94" s="172" t="s">
        <v>85</v>
      </c>
      <c r="AV94" s="170" t="s">
        <v>85</v>
      </c>
      <c r="AW94" s="170" t="s">
        <v>36</v>
      </c>
      <c r="AX94" s="170" t="s">
        <v>83</v>
      </c>
      <c r="AY94" s="172" t="s">
        <v>168</v>
      </c>
    </row>
    <row r="95" s="22" customFormat="true" ht="16.5" hidden="false" customHeight="true" outlineLevel="0" collapsed="false">
      <c r="B95" s="150"/>
      <c r="C95" s="151" t="s">
        <v>102</v>
      </c>
      <c r="D95" s="151" t="s">
        <v>170</v>
      </c>
      <c r="E95" s="152" t="s">
        <v>188</v>
      </c>
      <c r="F95" s="153" t="s">
        <v>189</v>
      </c>
      <c r="G95" s="154" t="s">
        <v>91</v>
      </c>
      <c r="H95" s="155" t="n">
        <v>23</v>
      </c>
      <c r="I95" s="156"/>
      <c r="J95" s="157" t="n">
        <f aca="false">ROUND(I95*H95,2)</f>
        <v>0</v>
      </c>
      <c r="K95" s="153" t="s">
        <v>173</v>
      </c>
      <c r="L95" s="23"/>
      <c r="M95" s="158"/>
      <c r="N95" s="159" t="s">
        <v>46</v>
      </c>
      <c r="P95" s="160" t="n">
        <f aca="false">O95*H95</f>
        <v>0</v>
      </c>
      <c r="Q95" s="160" t="n">
        <v>0</v>
      </c>
      <c r="R95" s="160" t="n">
        <f aca="false">Q95*H95</f>
        <v>0</v>
      </c>
      <c r="S95" s="160" t="n">
        <v>0</v>
      </c>
      <c r="T95" s="161" t="n">
        <f aca="false">S95*H95</f>
        <v>0</v>
      </c>
      <c r="AR95" s="162" t="s">
        <v>174</v>
      </c>
      <c r="AT95" s="162" t="s">
        <v>170</v>
      </c>
      <c r="AU95" s="162" t="s">
        <v>85</v>
      </c>
      <c r="AY95" s="3" t="s">
        <v>168</v>
      </c>
      <c r="BE95" s="163" t="n">
        <f aca="false">IF(N95="základní",J95,0)</f>
        <v>0</v>
      </c>
      <c r="BF95" s="163" t="n">
        <f aca="false">IF(N95="snížená",J95,0)</f>
        <v>0</v>
      </c>
      <c r="BG95" s="163" t="n">
        <f aca="false">IF(N95="zákl. přenesená",J95,0)</f>
        <v>0</v>
      </c>
      <c r="BH95" s="163" t="n">
        <f aca="false">IF(N95="sníž. přenesená",J95,0)</f>
        <v>0</v>
      </c>
      <c r="BI95" s="163" t="n">
        <f aca="false">IF(N95="nulová",J95,0)</f>
        <v>0</v>
      </c>
      <c r="BJ95" s="3" t="s">
        <v>83</v>
      </c>
      <c r="BK95" s="163" t="n">
        <f aca="false">ROUND(I95*H95,2)</f>
        <v>0</v>
      </c>
      <c r="BL95" s="3" t="s">
        <v>174</v>
      </c>
      <c r="BM95" s="162" t="s">
        <v>190</v>
      </c>
    </row>
    <row r="96" s="22" customFormat="true" ht="11.25" hidden="false" customHeight="false" outlineLevel="0" collapsed="false">
      <c r="B96" s="23"/>
      <c r="D96" s="164" t="s">
        <v>176</v>
      </c>
      <c r="F96" s="165" t="s">
        <v>191</v>
      </c>
      <c r="I96" s="166"/>
      <c r="L96" s="23"/>
      <c r="M96" s="167"/>
      <c r="T96" s="54"/>
      <c r="AT96" s="3" t="s">
        <v>176</v>
      </c>
      <c r="AU96" s="3" t="s">
        <v>85</v>
      </c>
    </row>
    <row r="97" s="22" customFormat="true" ht="11.25" hidden="false" customHeight="false" outlineLevel="0" collapsed="false">
      <c r="B97" s="23"/>
      <c r="D97" s="168" t="s">
        <v>178</v>
      </c>
      <c r="F97" s="169" t="s">
        <v>192</v>
      </c>
      <c r="I97" s="166"/>
      <c r="L97" s="23"/>
      <c r="M97" s="167"/>
      <c r="T97" s="54"/>
      <c r="AT97" s="3" t="s">
        <v>178</v>
      </c>
      <c r="AU97" s="3" t="s">
        <v>85</v>
      </c>
    </row>
    <row r="98" s="170" customFormat="true" ht="11.25" hidden="false" customHeight="false" outlineLevel="0" collapsed="false">
      <c r="B98" s="171"/>
      <c r="D98" s="164" t="s">
        <v>180</v>
      </c>
      <c r="E98" s="172" t="s">
        <v>93</v>
      </c>
      <c r="F98" s="173" t="s">
        <v>193</v>
      </c>
      <c r="H98" s="174" t="n">
        <v>23</v>
      </c>
      <c r="I98" s="175"/>
      <c r="L98" s="171"/>
      <c r="M98" s="176"/>
      <c r="T98" s="177"/>
      <c r="AT98" s="172" t="s">
        <v>180</v>
      </c>
      <c r="AU98" s="172" t="s">
        <v>85</v>
      </c>
      <c r="AV98" s="170" t="s">
        <v>85</v>
      </c>
      <c r="AW98" s="170" t="s">
        <v>36</v>
      </c>
      <c r="AX98" s="170" t="s">
        <v>83</v>
      </c>
      <c r="AY98" s="172" t="s">
        <v>168</v>
      </c>
    </row>
    <row r="99" s="22" customFormat="true" ht="16.5" hidden="false" customHeight="true" outlineLevel="0" collapsed="false">
      <c r="B99" s="150"/>
      <c r="C99" s="151" t="s">
        <v>174</v>
      </c>
      <c r="D99" s="151" t="s">
        <v>170</v>
      </c>
      <c r="E99" s="152" t="s">
        <v>194</v>
      </c>
      <c r="F99" s="153" t="s">
        <v>195</v>
      </c>
      <c r="G99" s="154" t="s">
        <v>91</v>
      </c>
      <c r="H99" s="155" t="n">
        <v>10</v>
      </c>
      <c r="I99" s="156"/>
      <c r="J99" s="157" t="n">
        <f aca="false">ROUND(I99*H99,2)</f>
        <v>0</v>
      </c>
      <c r="K99" s="153" t="s">
        <v>173</v>
      </c>
      <c r="L99" s="23"/>
      <c r="M99" s="158"/>
      <c r="N99" s="159" t="s">
        <v>46</v>
      </c>
      <c r="P99" s="160" t="n">
        <f aca="false">O99*H99</f>
        <v>0</v>
      </c>
      <c r="Q99" s="160" t="n">
        <v>0</v>
      </c>
      <c r="R99" s="160" t="n">
        <f aca="false">Q99*H99</f>
        <v>0</v>
      </c>
      <c r="S99" s="160" t="n">
        <v>0</v>
      </c>
      <c r="T99" s="161" t="n">
        <f aca="false">S99*H99</f>
        <v>0</v>
      </c>
      <c r="AR99" s="162" t="s">
        <v>174</v>
      </c>
      <c r="AT99" s="162" t="s">
        <v>170</v>
      </c>
      <c r="AU99" s="162" t="s">
        <v>85</v>
      </c>
      <c r="AY99" s="3" t="s">
        <v>168</v>
      </c>
      <c r="BE99" s="163" t="n">
        <f aca="false">IF(N99="základní",J99,0)</f>
        <v>0</v>
      </c>
      <c r="BF99" s="163" t="n">
        <f aca="false">IF(N99="snížená",J99,0)</f>
        <v>0</v>
      </c>
      <c r="BG99" s="163" t="n">
        <f aca="false">IF(N99="zákl. přenesená",J99,0)</f>
        <v>0</v>
      </c>
      <c r="BH99" s="163" t="n">
        <f aca="false">IF(N99="sníž. přenesená",J99,0)</f>
        <v>0</v>
      </c>
      <c r="BI99" s="163" t="n">
        <f aca="false">IF(N99="nulová",J99,0)</f>
        <v>0</v>
      </c>
      <c r="BJ99" s="3" t="s">
        <v>83</v>
      </c>
      <c r="BK99" s="163" t="n">
        <f aca="false">ROUND(I99*H99,2)</f>
        <v>0</v>
      </c>
      <c r="BL99" s="3" t="s">
        <v>174</v>
      </c>
      <c r="BM99" s="162" t="s">
        <v>196</v>
      </c>
    </row>
    <row r="100" s="22" customFormat="true" ht="11.25" hidden="false" customHeight="false" outlineLevel="0" collapsed="false">
      <c r="B100" s="23"/>
      <c r="D100" s="164" t="s">
        <v>176</v>
      </c>
      <c r="F100" s="165" t="s">
        <v>197</v>
      </c>
      <c r="I100" s="166"/>
      <c r="L100" s="23"/>
      <c r="M100" s="167"/>
      <c r="T100" s="54"/>
      <c r="AT100" s="3" t="s">
        <v>176</v>
      </c>
      <c r="AU100" s="3" t="s">
        <v>85</v>
      </c>
    </row>
    <row r="101" s="22" customFormat="true" ht="11.25" hidden="false" customHeight="false" outlineLevel="0" collapsed="false">
      <c r="B101" s="23"/>
      <c r="D101" s="168" t="s">
        <v>178</v>
      </c>
      <c r="F101" s="169" t="s">
        <v>198</v>
      </c>
      <c r="I101" s="166"/>
      <c r="L101" s="23"/>
      <c r="M101" s="167"/>
      <c r="T101" s="54"/>
      <c r="AT101" s="3" t="s">
        <v>178</v>
      </c>
      <c r="AU101" s="3" t="s">
        <v>85</v>
      </c>
    </row>
    <row r="102" s="170" customFormat="true" ht="11.25" hidden="false" customHeight="false" outlineLevel="0" collapsed="false">
      <c r="B102" s="171"/>
      <c r="D102" s="164" t="s">
        <v>180</v>
      </c>
      <c r="E102" s="172" t="s">
        <v>97</v>
      </c>
      <c r="F102" s="173" t="s">
        <v>199</v>
      </c>
      <c r="H102" s="174" t="n">
        <v>10</v>
      </c>
      <c r="I102" s="175"/>
      <c r="L102" s="171"/>
      <c r="M102" s="176"/>
      <c r="T102" s="177"/>
      <c r="AT102" s="172" t="s">
        <v>180</v>
      </c>
      <c r="AU102" s="172" t="s">
        <v>85</v>
      </c>
      <c r="AV102" s="170" t="s">
        <v>85</v>
      </c>
      <c r="AW102" s="170" t="s">
        <v>36</v>
      </c>
      <c r="AX102" s="170" t="s">
        <v>83</v>
      </c>
      <c r="AY102" s="172" t="s">
        <v>168</v>
      </c>
    </row>
    <row r="103" s="22" customFormat="true" ht="16.5" hidden="false" customHeight="true" outlineLevel="0" collapsed="false">
      <c r="B103" s="150"/>
      <c r="C103" s="151" t="s">
        <v>200</v>
      </c>
      <c r="D103" s="151" t="s">
        <v>170</v>
      </c>
      <c r="E103" s="152" t="s">
        <v>201</v>
      </c>
      <c r="F103" s="153" t="s">
        <v>202</v>
      </c>
      <c r="G103" s="154" t="s">
        <v>91</v>
      </c>
      <c r="H103" s="155" t="n">
        <v>3</v>
      </c>
      <c r="I103" s="156"/>
      <c r="J103" s="157" t="n">
        <f aca="false">ROUND(I103*H103,2)</f>
        <v>0</v>
      </c>
      <c r="K103" s="153" t="s">
        <v>173</v>
      </c>
      <c r="L103" s="23"/>
      <c r="M103" s="158"/>
      <c r="N103" s="159" t="s">
        <v>46</v>
      </c>
      <c r="P103" s="160" t="n">
        <f aca="false">O103*H103</f>
        <v>0</v>
      </c>
      <c r="Q103" s="160" t="n">
        <v>0</v>
      </c>
      <c r="R103" s="160" t="n">
        <f aca="false">Q103*H103</f>
        <v>0</v>
      </c>
      <c r="S103" s="160" t="n">
        <v>0</v>
      </c>
      <c r="T103" s="161" t="n">
        <f aca="false">S103*H103</f>
        <v>0</v>
      </c>
      <c r="AR103" s="162" t="s">
        <v>174</v>
      </c>
      <c r="AT103" s="162" t="s">
        <v>170</v>
      </c>
      <c r="AU103" s="162" t="s">
        <v>85</v>
      </c>
      <c r="AY103" s="3" t="s">
        <v>168</v>
      </c>
      <c r="BE103" s="163" t="n">
        <f aca="false">IF(N103="základní",J103,0)</f>
        <v>0</v>
      </c>
      <c r="BF103" s="163" t="n">
        <f aca="false">IF(N103="snížená",J103,0)</f>
        <v>0</v>
      </c>
      <c r="BG103" s="163" t="n">
        <f aca="false">IF(N103="zákl. přenesená",J103,0)</f>
        <v>0</v>
      </c>
      <c r="BH103" s="163" t="n">
        <f aca="false">IF(N103="sníž. přenesená",J103,0)</f>
        <v>0</v>
      </c>
      <c r="BI103" s="163" t="n">
        <f aca="false">IF(N103="nulová",J103,0)</f>
        <v>0</v>
      </c>
      <c r="BJ103" s="3" t="s">
        <v>83</v>
      </c>
      <c r="BK103" s="163" t="n">
        <f aca="false">ROUND(I103*H103,2)</f>
        <v>0</v>
      </c>
      <c r="BL103" s="3" t="s">
        <v>174</v>
      </c>
      <c r="BM103" s="162" t="s">
        <v>203</v>
      </c>
    </row>
    <row r="104" s="22" customFormat="true" ht="11.25" hidden="false" customHeight="false" outlineLevel="0" collapsed="false">
      <c r="B104" s="23"/>
      <c r="D104" s="164" t="s">
        <v>176</v>
      </c>
      <c r="F104" s="165" t="s">
        <v>204</v>
      </c>
      <c r="I104" s="166"/>
      <c r="L104" s="23"/>
      <c r="M104" s="167"/>
      <c r="T104" s="54"/>
      <c r="AT104" s="3" t="s">
        <v>176</v>
      </c>
      <c r="AU104" s="3" t="s">
        <v>85</v>
      </c>
    </row>
    <row r="105" s="22" customFormat="true" ht="11.25" hidden="false" customHeight="false" outlineLevel="0" collapsed="false">
      <c r="B105" s="23"/>
      <c r="D105" s="168" t="s">
        <v>178</v>
      </c>
      <c r="F105" s="169" t="s">
        <v>205</v>
      </c>
      <c r="I105" s="166"/>
      <c r="L105" s="23"/>
      <c r="M105" s="167"/>
      <c r="T105" s="54"/>
      <c r="AT105" s="3" t="s">
        <v>178</v>
      </c>
      <c r="AU105" s="3" t="s">
        <v>85</v>
      </c>
    </row>
    <row r="106" s="170" customFormat="true" ht="11.25" hidden="false" customHeight="false" outlineLevel="0" collapsed="false">
      <c r="B106" s="171"/>
      <c r="D106" s="164" t="s">
        <v>180</v>
      </c>
      <c r="E106" s="172" t="s">
        <v>100</v>
      </c>
      <c r="F106" s="173" t="s">
        <v>206</v>
      </c>
      <c r="H106" s="174" t="n">
        <v>3</v>
      </c>
      <c r="I106" s="175"/>
      <c r="L106" s="171"/>
      <c r="M106" s="176"/>
      <c r="T106" s="177"/>
      <c r="AT106" s="172" t="s">
        <v>180</v>
      </c>
      <c r="AU106" s="172" t="s">
        <v>85</v>
      </c>
      <c r="AV106" s="170" t="s">
        <v>85</v>
      </c>
      <c r="AW106" s="170" t="s">
        <v>36</v>
      </c>
      <c r="AX106" s="170" t="s">
        <v>83</v>
      </c>
      <c r="AY106" s="172" t="s">
        <v>168</v>
      </c>
    </row>
    <row r="107" s="22" customFormat="true" ht="24.2" hidden="false" customHeight="true" outlineLevel="0" collapsed="false">
      <c r="B107" s="150"/>
      <c r="C107" s="151" t="s">
        <v>207</v>
      </c>
      <c r="D107" s="151" t="s">
        <v>170</v>
      </c>
      <c r="E107" s="152" t="s">
        <v>208</v>
      </c>
      <c r="F107" s="153" t="s">
        <v>209</v>
      </c>
      <c r="G107" s="154" t="s">
        <v>210</v>
      </c>
      <c r="H107" s="155" t="n">
        <v>1</v>
      </c>
      <c r="I107" s="156"/>
      <c r="J107" s="157" t="n">
        <f aca="false">ROUND(I107*H107,2)</f>
        <v>0</v>
      </c>
      <c r="K107" s="153"/>
      <c r="L107" s="23"/>
      <c r="M107" s="158"/>
      <c r="N107" s="159" t="s">
        <v>46</v>
      </c>
      <c r="P107" s="160" t="n">
        <f aca="false">O107*H107</f>
        <v>0</v>
      </c>
      <c r="Q107" s="160" t="n">
        <v>0</v>
      </c>
      <c r="R107" s="160" t="n">
        <f aca="false">Q107*H107</f>
        <v>0</v>
      </c>
      <c r="S107" s="160" t="n">
        <v>0</v>
      </c>
      <c r="T107" s="161" t="n">
        <f aca="false">S107*H107</f>
        <v>0</v>
      </c>
      <c r="AR107" s="162" t="s">
        <v>174</v>
      </c>
      <c r="AT107" s="162" t="s">
        <v>170</v>
      </c>
      <c r="AU107" s="162" t="s">
        <v>85</v>
      </c>
      <c r="AY107" s="3" t="s">
        <v>168</v>
      </c>
      <c r="BE107" s="163" t="n">
        <f aca="false">IF(N107="základní",J107,0)</f>
        <v>0</v>
      </c>
      <c r="BF107" s="163" t="n">
        <f aca="false">IF(N107="snížená",J107,0)</f>
        <v>0</v>
      </c>
      <c r="BG107" s="163" t="n">
        <f aca="false">IF(N107="zákl. přenesená",J107,0)</f>
        <v>0</v>
      </c>
      <c r="BH107" s="163" t="n">
        <f aca="false">IF(N107="sníž. přenesená",J107,0)</f>
        <v>0</v>
      </c>
      <c r="BI107" s="163" t="n">
        <f aca="false">IF(N107="nulová",J107,0)</f>
        <v>0</v>
      </c>
      <c r="BJ107" s="3" t="s">
        <v>83</v>
      </c>
      <c r="BK107" s="163" t="n">
        <f aca="false">ROUND(I107*H107,2)</f>
        <v>0</v>
      </c>
      <c r="BL107" s="3" t="s">
        <v>174</v>
      </c>
      <c r="BM107" s="162" t="s">
        <v>211</v>
      </c>
    </row>
    <row r="108" s="22" customFormat="true" ht="11.25" hidden="false" customHeight="false" outlineLevel="0" collapsed="false">
      <c r="B108" s="23"/>
      <c r="D108" s="164" t="s">
        <v>176</v>
      </c>
      <c r="F108" s="165" t="s">
        <v>209</v>
      </c>
      <c r="I108" s="166"/>
      <c r="L108" s="23"/>
      <c r="M108" s="167"/>
      <c r="T108" s="54"/>
      <c r="AT108" s="3" t="s">
        <v>176</v>
      </c>
      <c r="AU108" s="3" t="s">
        <v>85</v>
      </c>
    </row>
    <row r="109" s="22" customFormat="true" ht="39" hidden="false" customHeight="false" outlineLevel="0" collapsed="false">
      <c r="B109" s="23"/>
      <c r="D109" s="164" t="s">
        <v>212</v>
      </c>
      <c r="F109" s="178" t="s">
        <v>213</v>
      </c>
      <c r="I109" s="166"/>
      <c r="L109" s="23"/>
      <c r="M109" s="167"/>
      <c r="T109" s="54"/>
      <c r="AT109" s="3" t="s">
        <v>212</v>
      </c>
      <c r="AU109" s="3" t="s">
        <v>85</v>
      </c>
    </row>
    <row r="110" s="22" customFormat="true" ht="16.5" hidden="false" customHeight="true" outlineLevel="0" collapsed="false">
      <c r="B110" s="150"/>
      <c r="C110" s="151" t="s">
        <v>214</v>
      </c>
      <c r="D110" s="151" t="s">
        <v>170</v>
      </c>
      <c r="E110" s="152" t="s">
        <v>215</v>
      </c>
      <c r="F110" s="153" t="s">
        <v>216</v>
      </c>
      <c r="G110" s="154" t="s">
        <v>91</v>
      </c>
      <c r="H110" s="155" t="n">
        <v>28</v>
      </c>
      <c r="I110" s="156"/>
      <c r="J110" s="157" t="n">
        <f aca="false">ROUND(I110*H110,2)</f>
        <v>0</v>
      </c>
      <c r="K110" s="153" t="s">
        <v>173</v>
      </c>
      <c r="L110" s="23"/>
      <c r="M110" s="158"/>
      <c r="N110" s="159" t="s">
        <v>46</v>
      </c>
      <c r="P110" s="160" t="n">
        <f aca="false">O110*H110</f>
        <v>0</v>
      </c>
      <c r="Q110" s="160" t="n">
        <v>0</v>
      </c>
      <c r="R110" s="160" t="n">
        <f aca="false">Q110*H110</f>
        <v>0</v>
      </c>
      <c r="S110" s="160" t="n">
        <v>0</v>
      </c>
      <c r="T110" s="161" t="n">
        <f aca="false">S110*H110</f>
        <v>0</v>
      </c>
      <c r="AR110" s="162" t="s">
        <v>174</v>
      </c>
      <c r="AT110" s="162" t="s">
        <v>170</v>
      </c>
      <c r="AU110" s="162" t="s">
        <v>85</v>
      </c>
      <c r="AY110" s="3" t="s">
        <v>168</v>
      </c>
      <c r="BE110" s="163" t="n">
        <f aca="false">IF(N110="základní",J110,0)</f>
        <v>0</v>
      </c>
      <c r="BF110" s="163" t="n">
        <f aca="false">IF(N110="snížená",J110,0)</f>
        <v>0</v>
      </c>
      <c r="BG110" s="163" t="n">
        <f aca="false">IF(N110="zákl. přenesená",J110,0)</f>
        <v>0</v>
      </c>
      <c r="BH110" s="163" t="n">
        <f aca="false">IF(N110="sníž. přenesená",J110,0)</f>
        <v>0</v>
      </c>
      <c r="BI110" s="163" t="n">
        <f aca="false">IF(N110="nulová",J110,0)</f>
        <v>0</v>
      </c>
      <c r="BJ110" s="3" t="s">
        <v>83</v>
      </c>
      <c r="BK110" s="163" t="n">
        <f aca="false">ROUND(I110*H110,2)</f>
        <v>0</v>
      </c>
      <c r="BL110" s="3" t="s">
        <v>174</v>
      </c>
      <c r="BM110" s="162" t="s">
        <v>217</v>
      </c>
    </row>
    <row r="111" s="22" customFormat="true" ht="11.25" hidden="false" customHeight="false" outlineLevel="0" collapsed="false">
      <c r="B111" s="23"/>
      <c r="D111" s="164" t="s">
        <v>176</v>
      </c>
      <c r="F111" s="165" t="s">
        <v>218</v>
      </c>
      <c r="I111" s="166"/>
      <c r="L111" s="23"/>
      <c r="M111" s="167"/>
      <c r="T111" s="54"/>
      <c r="AT111" s="3" t="s">
        <v>176</v>
      </c>
      <c r="AU111" s="3" t="s">
        <v>85</v>
      </c>
    </row>
    <row r="112" s="22" customFormat="true" ht="11.25" hidden="false" customHeight="false" outlineLevel="0" collapsed="false">
      <c r="B112" s="23"/>
      <c r="D112" s="168" t="s">
        <v>178</v>
      </c>
      <c r="F112" s="169" t="s">
        <v>219</v>
      </c>
      <c r="I112" s="166"/>
      <c r="L112" s="23"/>
      <c r="M112" s="167"/>
      <c r="T112" s="54"/>
      <c r="AT112" s="3" t="s">
        <v>178</v>
      </c>
      <c r="AU112" s="3" t="s">
        <v>85</v>
      </c>
    </row>
    <row r="113" s="22" customFormat="true" ht="19.5" hidden="false" customHeight="false" outlineLevel="0" collapsed="false">
      <c r="B113" s="23"/>
      <c r="D113" s="164" t="s">
        <v>212</v>
      </c>
      <c r="F113" s="178" t="s">
        <v>220</v>
      </c>
      <c r="I113" s="166"/>
      <c r="L113" s="23"/>
      <c r="M113" s="167"/>
      <c r="T113" s="54"/>
      <c r="AT113" s="3" t="s">
        <v>212</v>
      </c>
      <c r="AU113" s="3" t="s">
        <v>85</v>
      </c>
    </row>
    <row r="114" s="170" customFormat="true" ht="11.25" hidden="false" customHeight="false" outlineLevel="0" collapsed="false">
      <c r="B114" s="171"/>
      <c r="D114" s="164" t="s">
        <v>180</v>
      </c>
      <c r="E114" s="172"/>
      <c r="F114" s="173" t="s">
        <v>89</v>
      </c>
      <c r="H114" s="174" t="n">
        <v>28</v>
      </c>
      <c r="I114" s="175"/>
      <c r="L114" s="171"/>
      <c r="M114" s="176"/>
      <c r="T114" s="177"/>
      <c r="AT114" s="172" t="s">
        <v>180</v>
      </c>
      <c r="AU114" s="172" t="s">
        <v>85</v>
      </c>
      <c r="AV114" s="170" t="s">
        <v>85</v>
      </c>
      <c r="AW114" s="170" t="s">
        <v>36</v>
      </c>
      <c r="AX114" s="170" t="s">
        <v>83</v>
      </c>
      <c r="AY114" s="172" t="s">
        <v>168</v>
      </c>
    </row>
    <row r="115" s="22" customFormat="true" ht="16.5" hidden="false" customHeight="true" outlineLevel="0" collapsed="false">
      <c r="B115" s="150"/>
      <c r="C115" s="151" t="s">
        <v>221</v>
      </c>
      <c r="D115" s="151" t="s">
        <v>170</v>
      </c>
      <c r="E115" s="152" t="s">
        <v>222</v>
      </c>
      <c r="F115" s="153" t="s">
        <v>223</v>
      </c>
      <c r="G115" s="154" t="s">
        <v>91</v>
      </c>
      <c r="H115" s="155" t="n">
        <v>23</v>
      </c>
      <c r="I115" s="156"/>
      <c r="J115" s="157" t="n">
        <f aca="false">ROUND(I115*H115,2)</f>
        <v>0</v>
      </c>
      <c r="K115" s="153" t="s">
        <v>173</v>
      </c>
      <c r="L115" s="23"/>
      <c r="M115" s="158"/>
      <c r="N115" s="159" t="s">
        <v>46</v>
      </c>
      <c r="P115" s="160" t="n">
        <f aca="false">O115*H115</f>
        <v>0</v>
      </c>
      <c r="Q115" s="160" t="n">
        <v>0</v>
      </c>
      <c r="R115" s="160" t="n">
        <f aca="false">Q115*H115</f>
        <v>0</v>
      </c>
      <c r="S115" s="160" t="n">
        <v>0</v>
      </c>
      <c r="T115" s="161" t="n">
        <f aca="false">S115*H115</f>
        <v>0</v>
      </c>
      <c r="AR115" s="162" t="s">
        <v>174</v>
      </c>
      <c r="AT115" s="162" t="s">
        <v>170</v>
      </c>
      <c r="AU115" s="162" t="s">
        <v>85</v>
      </c>
      <c r="AY115" s="3" t="s">
        <v>168</v>
      </c>
      <c r="BE115" s="163" t="n">
        <f aca="false">IF(N115="základní",J115,0)</f>
        <v>0</v>
      </c>
      <c r="BF115" s="163" t="n">
        <f aca="false">IF(N115="snížená",J115,0)</f>
        <v>0</v>
      </c>
      <c r="BG115" s="163" t="n">
        <f aca="false">IF(N115="zákl. přenesená",J115,0)</f>
        <v>0</v>
      </c>
      <c r="BH115" s="163" t="n">
        <f aca="false">IF(N115="sníž. přenesená",J115,0)</f>
        <v>0</v>
      </c>
      <c r="BI115" s="163" t="n">
        <f aca="false">IF(N115="nulová",J115,0)</f>
        <v>0</v>
      </c>
      <c r="BJ115" s="3" t="s">
        <v>83</v>
      </c>
      <c r="BK115" s="163" t="n">
        <f aca="false">ROUND(I115*H115,2)</f>
        <v>0</v>
      </c>
      <c r="BL115" s="3" t="s">
        <v>174</v>
      </c>
      <c r="BM115" s="162" t="s">
        <v>224</v>
      </c>
    </row>
    <row r="116" s="22" customFormat="true" ht="11.25" hidden="false" customHeight="false" outlineLevel="0" collapsed="false">
      <c r="B116" s="23"/>
      <c r="D116" s="164" t="s">
        <v>176</v>
      </c>
      <c r="F116" s="165" t="s">
        <v>225</v>
      </c>
      <c r="I116" s="166"/>
      <c r="L116" s="23"/>
      <c r="M116" s="167"/>
      <c r="T116" s="54"/>
      <c r="AT116" s="3" t="s">
        <v>176</v>
      </c>
      <c r="AU116" s="3" t="s">
        <v>85</v>
      </c>
    </row>
    <row r="117" s="22" customFormat="true" ht="11.25" hidden="false" customHeight="false" outlineLevel="0" collapsed="false">
      <c r="B117" s="23"/>
      <c r="D117" s="168" t="s">
        <v>178</v>
      </c>
      <c r="F117" s="169" t="s">
        <v>226</v>
      </c>
      <c r="I117" s="166"/>
      <c r="L117" s="23"/>
      <c r="M117" s="167"/>
      <c r="T117" s="54"/>
      <c r="AT117" s="3" t="s">
        <v>178</v>
      </c>
      <c r="AU117" s="3" t="s">
        <v>85</v>
      </c>
    </row>
    <row r="118" s="22" customFormat="true" ht="19.5" hidden="false" customHeight="false" outlineLevel="0" collapsed="false">
      <c r="B118" s="23"/>
      <c r="D118" s="164" t="s">
        <v>212</v>
      </c>
      <c r="F118" s="178" t="s">
        <v>220</v>
      </c>
      <c r="I118" s="166"/>
      <c r="L118" s="23"/>
      <c r="M118" s="167"/>
      <c r="T118" s="54"/>
      <c r="AT118" s="3" t="s">
        <v>212</v>
      </c>
      <c r="AU118" s="3" t="s">
        <v>85</v>
      </c>
    </row>
    <row r="119" s="170" customFormat="true" ht="11.25" hidden="false" customHeight="false" outlineLevel="0" collapsed="false">
      <c r="B119" s="171"/>
      <c r="D119" s="164" t="s">
        <v>180</v>
      </c>
      <c r="E119" s="172"/>
      <c r="F119" s="173" t="s">
        <v>93</v>
      </c>
      <c r="H119" s="174" t="n">
        <v>23</v>
      </c>
      <c r="I119" s="175"/>
      <c r="L119" s="171"/>
      <c r="M119" s="176"/>
      <c r="T119" s="177"/>
      <c r="AT119" s="172" t="s">
        <v>180</v>
      </c>
      <c r="AU119" s="172" t="s">
        <v>85</v>
      </c>
      <c r="AV119" s="170" t="s">
        <v>85</v>
      </c>
      <c r="AW119" s="170" t="s">
        <v>36</v>
      </c>
      <c r="AX119" s="170" t="s">
        <v>83</v>
      </c>
      <c r="AY119" s="172" t="s">
        <v>168</v>
      </c>
    </row>
    <row r="120" s="22" customFormat="true" ht="16.5" hidden="false" customHeight="true" outlineLevel="0" collapsed="false">
      <c r="B120" s="150"/>
      <c r="C120" s="151" t="s">
        <v>227</v>
      </c>
      <c r="D120" s="151" t="s">
        <v>170</v>
      </c>
      <c r="E120" s="152" t="s">
        <v>228</v>
      </c>
      <c r="F120" s="153" t="s">
        <v>229</v>
      </c>
      <c r="G120" s="154" t="s">
        <v>91</v>
      </c>
      <c r="H120" s="155" t="n">
        <v>10</v>
      </c>
      <c r="I120" s="156"/>
      <c r="J120" s="157" t="n">
        <f aca="false">ROUND(I120*H120,2)</f>
        <v>0</v>
      </c>
      <c r="K120" s="153" t="s">
        <v>173</v>
      </c>
      <c r="L120" s="23"/>
      <c r="M120" s="158"/>
      <c r="N120" s="159" t="s">
        <v>46</v>
      </c>
      <c r="P120" s="160" t="n">
        <f aca="false">O120*H120</f>
        <v>0</v>
      </c>
      <c r="Q120" s="160" t="n">
        <v>0</v>
      </c>
      <c r="R120" s="160" t="n">
        <f aca="false">Q120*H120</f>
        <v>0</v>
      </c>
      <c r="S120" s="160" t="n">
        <v>0</v>
      </c>
      <c r="T120" s="161" t="n">
        <f aca="false">S120*H120</f>
        <v>0</v>
      </c>
      <c r="AR120" s="162" t="s">
        <v>174</v>
      </c>
      <c r="AT120" s="162" t="s">
        <v>170</v>
      </c>
      <c r="AU120" s="162" t="s">
        <v>85</v>
      </c>
      <c r="AY120" s="3" t="s">
        <v>168</v>
      </c>
      <c r="BE120" s="163" t="n">
        <f aca="false">IF(N120="základní",J120,0)</f>
        <v>0</v>
      </c>
      <c r="BF120" s="163" t="n">
        <f aca="false">IF(N120="snížená",J120,0)</f>
        <v>0</v>
      </c>
      <c r="BG120" s="163" t="n">
        <f aca="false">IF(N120="zákl. přenesená",J120,0)</f>
        <v>0</v>
      </c>
      <c r="BH120" s="163" t="n">
        <f aca="false">IF(N120="sníž. přenesená",J120,0)</f>
        <v>0</v>
      </c>
      <c r="BI120" s="163" t="n">
        <f aca="false">IF(N120="nulová",J120,0)</f>
        <v>0</v>
      </c>
      <c r="BJ120" s="3" t="s">
        <v>83</v>
      </c>
      <c r="BK120" s="163" t="n">
        <f aca="false">ROUND(I120*H120,2)</f>
        <v>0</v>
      </c>
      <c r="BL120" s="3" t="s">
        <v>174</v>
      </c>
      <c r="BM120" s="162" t="s">
        <v>230</v>
      </c>
    </row>
    <row r="121" s="22" customFormat="true" ht="11.25" hidden="false" customHeight="false" outlineLevel="0" collapsed="false">
      <c r="B121" s="23"/>
      <c r="D121" s="164" t="s">
        <v>176</v>
      </c>
      <c r="F121" s="165" t="s">
        <v>231</v>
      </c>
      <c r="I121" s="166"/>
      <c r="L121" s="23"/>
      <c r="M121" s="167"/>
      <c r="T121" s="54"/>
      <c r="AT121" s="3" t="s">
        <v>176</v>
      </c>
      <c r="AU121" s="3" t="s">
        <v>85</v>
      </c>
    </row>
    <row r="122" s="22" customFormat="true" ht="11.25" hidden="false" customHeight="false" outlineLevel="0" collapsed="false">
      <c r="B122" s="23"/>
      <c r="D122" s="168" t="s">
        <v>178</v>
      </c>
      <c r="F122" s="169" t="s">
        <v>232</v>
      </c>
      <c r="I122" s="166"/>
      <c r="L122" s="23"/>
      <c r="M122" s="167"/>
      <c r="T122" s="54"/>
      <c r="AT122" s="3" t="s">
        <v>178</v>
      </c>
      <c r="AU122" s="3" t="s">
        <v>85</v>
      </c>
    </row>
    <row r="123" s="22" customFormat="true" ht="19.5" hidden="false" customHeight="false" outlineLevel="0" collapsed="false">
      <c r="B123" s="23"/>
      <c r="D123" s="164" t="s">
        <v>212</v>
      </c>
      <c r="F123" s="178" t="s">
        <v>220</v>
      </c>
      <c r="I123" s="166"/>
      <c r="L123" s="23"/>
      <c r="M123" s="167"/>
      <c r="T123" s="54"/>
      <c r="AT123" s="3" t="s">
        <v>212</v>
      </c>
      <c r="AU123" s="3" t="s">
        <v>85</v>
      </c>
    </row>
    <row r="124" s="170" customFormat="true" ht="11.25" hidden="false" customHeight="false" outlineLevel="0" collapsed="false">
      <c r="B124" s="171"/>
      <c r="D124" s="164" t="s">
        <v>180</v>
      </c>
      <c r="E124" s="172"/>
      <c r="F124" s="173" t="s">
        <v>97</v>
      </c>
      <c r="H124" s="174" t="n">
        <v>10</v>
      </c>
      <c r="I124" s="175"/>
      <c r="L124" s="171"/>
      <c r="M124" s="176"/>
      <c r="T124" s="177"/>
      <c r="AT124" s="172" t="s">
        <v>180</v>
      </c>
      <c r="AU124" s="172" t="s">
        <v>85</v>
      </c>
      <c r="AV124" s="170" t="s">
        <v>85</v>
      </c>
      <c r="AW124" s="170" t="s">
        <v>36</v>
      </c>
      <c r="AX124" s="170" t="s">
        <v>83</v>
      </c>
      <c r="AY124" s="172" t="s">
        <v>168</v>
      </c>
    </row>
    <row r="125" s="22" customFormat="true" ht="16.5" hidden="false" customHeight="true" outlineLevel="0" collapsed="false">
      <c r="B125" s="150"/>
      <c r="C125" s="151" t="s">
        <v>99</v>
      </c>
      <c r="D125" s="151" t="s">
        <v>170</v>
      </c>
      <c r="E125" s="152" t="s">
        <v>233</v>
      </c>
      <c r="F125" s="153" t="s">
        <v>234</v>
      </c>
      <c r="G125" s="154" t="s">
        <v>91</v>
      </c>
      <c r="H125" s="155" t="n">
        <v>3</v>
      </c>
      <c r="I125" s="156"/>
      <c r="J125" s="157" t="n">
        <f aca="false">ROUND(I125*H125,2)</f>
        <v>0</v>
      </c>
      <c r="K125" s="153"/>
      <c r="L125" s="23"/>
      <c r="M125" s="158"/>
      <c r="N125" s="159" t="s">
        <v>46</v>
      </c>
      <c r="P125" s="160" t="n">
        <f aca="false">O125*H125</f>
        <v>0</v>
      </c>
      <c r="Q125" s="160" t="n">
        <v>0</v>
      </c>
      <c r="R125" s="160" t="n">
        <f aca="false">Q125*H125</f>
        <v>0</v>
      </c>
      <c r="S125" s="160" t="n">
        <v>0</v>
      </c>
      <c r="T125" s="161" t="n">
        <f aca="false">S125*H125</f>
        <v>0</v>
      </c>
      <c r="AR125" s="162" t="s">
        <v>174</v>
      </c>
      <c r="AT125" s="162" t="s">
        <v>170</v>
      </c>
      <c r="AU125" s="162" t="s">
        <v>85</v>
      </c>
      <c r="AY125" s="3" t="s">
        <v>168</v>
      </c>
      <c r="BE125" s="163" t="n">
        <f aca="false">IF(N125="základní",J125,0)</f>
        <v>0</v>
      </c>
      <c r="BF125" s="163" t="n">
        <f aca="false">IF(N125="snížená",J125,0)</f>
        <v>0</v>
      </c>
      <c r="BG125" s="163" t="n">
        <f aca="false">IF(N125="zákl. přenesená",J125,0)</f>
        <v>0</v>
      </c>
      <c r="BH125" s="163" t="n">
        <f aca="false">IF(N125="sníž. přenesená",J125,0)</f>
        <v>0</v>
      </c>
      <c r="BI125" s="163" t="n">
        <f aca="false">IF(N125="nulová",J125,0)</f>
        <v>0</v>
      </c>
      <c r="BJ125" s="3" t="s">
        <v>83</v>
      </c>
      <c r="BK125" s="163" t="n">
        <f aca="false">ROUND(I125*H125,2)</f>
        <v>0</v>
      </c>
      <c r="BL125" s="3" t="s">
        <v>174</v>
      </c>
      <c r="BM125" s="162" t="s">
        <v>235</v>
      </c>
    </row>
    <row r="126" s="22" customFormat="true" ht="11.25" hidden="false" customHeight="false" outlineLevel="0" collapsed="false">
      <c r="B126" s="23"/>
      <c r="D126" s="164" t="s">
        <v>176</v>
      </c>
      <c r="F126" s="165" t="s">
        <v>236</v>
      </c>
      <c r="I126" s="166"/>
      <c r="L126" s="23"/>
      <c r="M126" s="167"/>
      <c r="T126" s="54"/>
      <c r="AT126" s="3" t="s">
        <v>176</v>
      </c>
      <c r="AU126" s="3" t="s">
        <v>85</v>
      </c>
    </row>
    <row r="127" s="22" customFormat="true" ht="19.5" hidden="false" customHeight="false" outlineLevel="0" collapsed="false">
      <c r="B127" s="23"/>
      <c r="D127" s="164" t="s">
        <v>212</v>
      </c>
      <c r="F127" s="178" t="s">
        <v>220</v>
      </c>
      <c r="I127" s="166"/>
      <c r="L127" s="23"/>
      <c r="M127" s="167"/>
      <c r="T127" s="54"/>
      <c r="AT127" s="3" t="s">
        <v>212</v>
      </c>
      <c r="AU127" s="3" t="s">
        <v>85</v>
      </c>
    </row>
    <row r="128" s="170" customFormat="true" ht="11.25" hidden="false" customHeight="false" outlineLevel="0" collapsed="false">
      <c r="B128" s="171"/>
      <c r="D128" s="164" t="s">
        <v>180</v>
      </c>
      <c r="E128" s="172"/>
      <c r="F128" s="173" t="s">
        <v>100</v>
      </c>
      <c r="H128" s="174" t="n">
        <v>3</v>
      </c>
      <c r="I128" s="175"/>
      <c r="L128" s="171"/>
      <c r="M128" s="176"/>
      <c r="T128" s="177"/>
      <c r="AT128" s="172" t="s">
        <v>180</v>
      </c>
      <c r="AU128" s="172" t="s">
        <v>85</v>
      </c>
      <c r="AV128" s="170" t="s">
        <v>85</v>
      </c>
      <c r="AW128" s="170" t="s">
        <v>36</v>
      </c>
      <c r="AX128" s="170" t="s">
        <v>83</v>
      </c>
      <c r="AY128" s="172" t="s">
        <v>168</v>
      </c>
    </row>
    <row r="129" s="22" customFormat="true" ht="16.5" hidden="false" customHeight="true" outlineLevel="0" collapsed="false">
      <c r="B129" s="150"/>
      <c r="C129" s="151" t="s">
        <v>237</v>
      </c>
      <c r="D129" s="151" t="s">
        <v>170</v>
      </c>
      <c r="E129" s="152" t="s">
        <v>238</v>
      </c>
      <c r="F129" s="153" t="s">
        <v>239</v>
      </c>
      <c r="G129" s="154" t="s">
        <v>117</v>
      </c>
      <c r="H129" s="155" t="n">
        <v>40</v>
      </c>
      <c r="I129" s="156"/>
      <c r="J129" s="157" t="n">
        <f aca="false">ROUND(I129*H129,2)</f>
        <v>0</v>
      </c>
      <c r="K129" s="153" t="s">
        <v>173</v>
      </c>
      <c r="L129" s="23"/>
      <c r="M129" s="158"/>
      <c r="N129" s="159" t="s">
        <v>46</v>
      </c>
      <c r="P129" s="160" t="n">
        <f aca="false">O129*H129</f>
        <v>0</v>
      </c>
      <c r="Q129" s="160" t="n">
        <v>0</v>
      </c>
      <c r="R129" s="160" t="n">
        <f aca="false">Q129*H129</f>
        <v>0</v>
      </c>
      <c r="S129" s="160" t="n">
        <v>0</v>
      </c>
      <c r="T129" s="161" t="n">
        <f aca="false">S129*H129</f>
        <v>0</v>
      </c>
      <c r="AR129" s="162" t="s">
        <v>174</v>
      </c>
      <c r="AT129" s="162" t="s">
        <v>170</v>
      </c>
      <c r="AU129" s="162" t="s">
        <v>85</v>
      </c>
      <c r="AY129" s="3" t="s">
        <v>168</v>
      </c>
      <c r="BE129" s="163" t="n">
        <f aca="false">IF(N129="základní",J129,0)</f>
        <v>0</v>
      </c>
      <c r="BF129" s="163" t="n">
        <f aca="false">IF(N129="snížená",J129,0)</f>
        <v>0</v>
      </c>
      <c r="BG129" s="163" t="n">
        <f aca="false">IF(N129="zákl. přenesená",J129,0)</f>
        <v>0</v>
      </c>
      <c r="BH129" s="163" t="n">
        <f aca="false">IF(N129="sníž. přenesená",J129,0)</f>
        <v>0</v>
      </c>
      <c r="BI129" s="163" t="n">
        <f aca="false">IF(N129="nulová",J129,0)</f>
        <v>0</v>
      </c>
      <c r="BJ129" s="3" t="s">
        <v>83</v>
      </c>
      <c r="BK129" s="163" t="n">
        <f aca="false">ROUND(I129*H129,2)</f>
        <v>0</v>
      </c>
      <c r="BL129" s="3" t="s">
        <v>174</v>
      </c>
      <c r="BM129" s="162" t="s">
        <v>240</v>
      </c>
    </row>
    <row r="130" s="22" customFormat="true" ht="11.25" hidden="false" customHeight="false" outlineLevel="0" collapsed="false">
      <c r="B130" s="23"/>
      <c r="D130" s="164" t="s">
        <v>176</v>
      </c>
      <c r="F130" s="165" t="s">
        <v>241</v>
      </c>
      <c r="I130" s="166"/>
      <c r="L130" s="23"/>
      <c r="M130" s="167"/>
      <c r="T130" s="54"/>
      <c r="AT130" s="3" t="s">
        <v>176</v>
      </c>
      <c r="AU130" s="3" t="s">
        <v>85</v>
      </c>
    </row>
    <row r="131" s="22" customFormat="true" ht="11.25" hidden="false" customHeight="false" outlineLevel="0" collapsed="false">
      <c r="B131" s="23"/>
      <c r="D131" s="168" t="s">
        <v>178</v>
      </c>
      <c r="F131" s="169" t="s">
        <v>242</v>
      </c>
      <c r="I131" s="166"/>
      <c r="L131" s="23"/>
      <c r="M131" s="167"/>
      <c r="T131" s="54"/>
      <c r="AT131" s="3" t="s">
        <v>178</v>
      </c>
      <c r="AU131" s="3" t="s">
        <v>85</v>
      </c>
    </row>
    <row r="132" s="22" customFormat="true" ht="19.5" hidden="false" customHeight="false" outlineLevel="0" collapsed="false">
      <c r="B132" s="23"/>
      <c r="D132" s="164" t="s">
        <v>212</v>
      </c>
      <c r="F132" s="178" t="s">
        <v>243</v>
      </c>
      <c r="I132" s="166"/>
      <c r="L132" s="23"/>
      <c r="M132" s="167"/>
      <c r="T132" s="54"/>
      <c r="AT132" s="3" t="s">
        <v>212</v>
      </c>
      <c r="AU132" s="3" t="s">
        <v>85</v>
      </c>
    </row>
    <row r="133" s="170" customFormat="true" ht="11.25" hidden="false" customHeight="false" outlineLevel="0" collapsed="false">
      <c r="B133" s="171"/>
      <c r="D133" s="164" t="s">
        <v>180</v>
      </c>
      <c r="E133" s="172"/>
      <c r="F133" s="173" t="s">
        <v>115</v>
      </c>
      <c r="H133" s="174" t="n">
        <v>40</v>
      </c>
      <c r="I133" s="175"/>
      <c r="L133" s="171"/>
      <c r="M133" s="176"/>
      <c r="T133" s="177"/>
      <c r="AT133" s="172" t="s">
        <v>180</v>
      </c>
      <c r="AU133" s="172" t="s">
        <v>85</v>
      </c>
      <c r="AV133" s="170" t="s">
        <v>85</v>
      </c>
      <c r="AW133" s="170" t="s">
        <v>36</v>
      </c>
      <c r="AX133" s="170" t="s">
        <v>83</v>
      </c>
      <c r="AY133" s="172" t="s">
        <v>168</v>
      </c>
    </row>
    <row r="134" s="22" customFormat="true" ht="16.5" hidden="false" customHeight="true" outlineLevel="0" collapsed="false">
      <c r="B134" s="150"/>
      <c r="C134" s="151" t="s">
        <v>8</v>
      </c>
      <c r="D134" s="151" t="s">
        <v>170</v>
      </c>
      <c r="E134" s="152" t="s">
        <v>244</v>
      </c>
      <c r="F134" s="153" t="s">
        <v>245</v>
      </c>
      <c r="G134" s="154" t="s">
        <v>91</v>
      </c>
      <c r="H134" s="155" t="n">
        <v>28</v>
      </c>
      <c r="I134" s="156"/>
      <c r="J134" s="157" t="n">
        <f aca="false">ROUND(I134*H134,2)</f>
        <v>0</v>
      </c>
      <c r="K134" s="153" t="s">
        <v>173</v>
      </c>
      <c r="L134" s="23"/>
      <c r="M134" s="158"/>
      <c r="N134" s="159" t="s">
        <v>46</v>
      </c>
      <c r="P134" s="160" t="n">
        <f aca="false">O134*H134</f>
        <v>0</v>
      </c>
      <c r="Q134" s="160" t="n">
        <v>0</v>
      </c>
      <c r="R134" s="160" t="n">
        <f aca="false">Q134*H134</f>
        <v>0</v>
      </c>
      <c r="S134" s="160" t="n">
        <v>0</v>
      </c>
      <c r="T134" s="161" t="n">
        <f aca="false">S134*H134</f>
        <v>0</v>
      </c>
      <c r="AR134" s="162" t="s">
        <v>174</v>
      </c>
      <c r="AT134" s="162" t="s">
        <v>170</v>
      </c>
      <c r="AU134" s="162" t="s">
        <v>85</v>
      </c>
      <c r="AY134" s="3" t="s">
        <v>168</v>
      </c>
      <c r="BE134" s="163" t="n">
        <f aca="false">IF(N134="základní",J134,0)</f>
        <v>0</v>
      </c>
      <c r="BF134" s="163" t="n">
        <f aca="false">IF(N134="snížená",J134,0)</f>
        <v>0</v>
      </c>
      <c r="BG134" s="163" t="n">
        <f aca="false">IF(N134="zákl. přenesená",J134,0)</f>
        <v>0</v>
      </c>
      <c r="BH134" s="163" t="n">
        <f aca="false">IF(N134="sníž. přenesená",J134,0)</f>
        <v>0</v>
      </c>
      <c r="BI134" s="163" t="n">
        <f aca="false">IF(N134="nulová",J134,0)</f>
        <v>0</v>
      </c>
      <c r="BJ134" s="3" t="s">
        <v>83</v>
      </c>
      <c r="BK134" s="163" t="n">
        <f aca="false">ROUND(I134*H134,2)</f>
        <v>0</v>
      </c>
      <c r="BL134" s="3" t="s">
        <v>174</v>
      </c>
      <c r="BM134" s="162" t="s">
        <v>246</v>
      </c>
    </row>
    <row r="135" s="22" customFormat="true" ht="11.25" hidden="false" customHeight="false" outlineLevel="0" collapsed="false">
      <c r="B135" s="23"/>
      <c r="D135" s="164" t="s">
        <v>176</v>
      </c>
      <c r="F135" s="165" t="s">
        <v>247</v>
      </c>
      <c r="I135" s="166"/>
      <c r="L135" s="23"/>
      <c r="M135" s="167"/>
      <c r="T135" s="54"/>
      <c r="AT135" s="3" t="s">
        <v>176</v>
      </c>
      <c r="AU135" s="3" t="s">
        <v>85</v>
      </c>
    </row>
    <row r="136" s="22" customFormat="true" ht="11.25" hidden="false" customHeight="false" outlineLevel="0" collapsed="false">
      <c r="B136" s="23"/>
      <c r="D136" s="168" t="s">
        <v>178</v>
      </c>
      <c r="F136" s="169" t="s">
        <v>248</v>
      </c>
      <c r="I136" s="166"/>
      <c r="L136" s="23"/>
      <c r="M136" s="167"/>
      <c r="T136" s="54"/>
      <c r="AT136" s="3" t="s">
        <v>178</v>
      </c>
      <c r="AU136" s="3" t="s">
        <v>85</v>
      </c>
    </row>
    <row r="137" s="170" customFormat="true" ht="11.25" hidden="false" customHeight="false" outlineLevel="0" collapsed="false">
      <c r="B137" s="171"/>
      <c r="D137" s="164" t="s">
        <v>180</v>
      </c>
      <c r="E137" s="172"/>
      <c r="F137" s="173" t="s">
        <v>89</v>
      </c>
      <c r="H137" s="174" t="n">
        <v>28</v>
      </c>
      <c r="I137" s="175"/>
      <c r="L137" s="171"/>
      <c r="M137" s="176"/>
      <c r="T137" s="177"/>
      <c r="AT137" s="172" t="s">
        <v>180</v>
      </c>
      <c r="AU137" s="172" t="s">
        <v>85</v>
      </c>
      <c r="AV137" s="170" t="s">
        <v>85</v>
      </c>
      <c r="AW137" s="170" t="s">
        <v>36</v>
      </c>
      <c r="AX137" s="170" t="s">
        <v>83</v>
      </c>
      <c r="AY137" s="172" t="s">
        <v>168</v>
      </c>
    </row>
    <row r="138" s="22" customFormat="true" ht="16.5" hidden="false" customHeight="true" outlineLevel="0" collapsed="false">
      <c r="B138" s="150"/>
      <c r="C138" s="151" t="s">
        <v>126</v>
      </c>
      <c r="D138" s="151" t="s">
        <v>170</v>
      </c>
      <c r="E138" s="152" t="s">
        <v>249</v>
      </c>
      <c r="F138" s="153" t="s">
        <v>250</v>
      </c>
      <c r="G138" s="154" t="s">
        <v>91</v>
      </c>
      <c r="H138" s="155" t="n">
        <v>27</v>
      </c>
      <c r="I138" s="156"/>
      <c r="J138" s="157" t="n">
        <f aca="false">ROUND(I138*H138,2)</f>
        <v>0</v>
      </c>
      <c r="K138" s="153" t="s">
        <v>173</v>
      </c>
      <c r="L138" s="23"/>
      <c r="M138" s="158"/>
      <c r="N138" s="159" t="s">
        <v>46</v>
      </c>
      <c r="P138" s="160" t="n">
        <f aca="false">O138*H138</f>
        <v>0</v>
      </c>
      <c r="Q138" s="160" t="n">
        <v>0</v>
      </c>
      <c r="R138" s="160" t="n">
        <f aca="false">Q138*H138</f>
        <v>0</v>
      </c>
      <c r="S138" s="160" t="n">
        <v>0</v>
      </c>
      <c r="T138" s="161" t="n">
        <f aca="false">S138*H138</f>
        <v>0</v>
      </c>
      <c r="AR138" s="162" t="s">
        <v>174</v>
      </c>
      <c r="AT138" s="162" t="s">
        <v>170</v>
      </c>
      <c r="AU138" s="162" t="s">
        <v>85</v>
      </c>
      <c r="AY138" s="3" t="s">
        <v>168</v>
      </c>
      <c r="BE138" s="163" t="n">
        <f aca="false">IF(N138="základní",J138,0)</f>
        <v>0</v>
      </c>
      <c r="BF138" s="163" t="n">
        <f aca="false">IF(N138="snížená",J138,0)</f>
        <v>0</v>
      </c>
      <c r="BG138" s="163" t="n">
        <f aca="false">IF(N138="zákl. přenesená",J138,0)</f>
        <v>0</v>
      </c>
      <c r="BH138" s="163" t="n">
        <f aca="false">IF(N138="sníž. přenesená",J138,0)</f>
        <v>0</v>
      </c>
      <c r="BI138" s="163" t="n">
        <f aca="false">IF(N138="nulová",J138,0)</f>
        <v>0</v>
      </c>
      <c r="BJ138" s="3" t="s">
        <v>83</v>
      </c>
      <c r="BK138" s="163" t="n">
        <f aca="false">ROUND(I138*H138,2)</f>
        <v>0</v>
      </c>
      <c r="BL138" s="3" t="s">
        <v>174</v>
      </c>
      <c r="BM138" s="162" t="s">
        <v>251</v>
      </c>
    </row>
    <row r="139" s="22" customFormat="true" ht="11.25" hidden="false" customHeight="false" outlineLevel="0" collapsed="false">
      <c r="B139" s="23"/>
      <c r="D139" s="164" t="s">
        <v>176</v>
      </c>
      <c r="F139" s="165" t="s">
        <v>252</v>
      </c>
      <c r="I139" s="166"/>
      <c r="L139" s="23"/>
      <c r="M139" s="167"/>
      <c r="T139" s="54"/>
      <c r="AT139" s="3" t="s">
        <v>176</v>
      </c>
      <c r="AU139" s="3" t="s">
        <v>85</v>
      </c>
    </row>
    <row r="140" s="22" customFormat="true" ht="11.25" hidden="false" customHeight="false" outlineLevel="0" collapsed="false">
      <c r="B140" s="23"/>
      <c r="D140" s="168" t="s">
        <v>178</v>
      </c>
      <c r="F140" s="169" t="s">
        <v>253</v>
      </c>
      <c r="I140" s="166"/>
      <c r="L140" s="23"/>
      <c r="M140" s="167"/>
      <c r="T140" s="54"/>
      <c r="AT140" s="3" t="s">
        <v>178</v>
      </c>
      <c r="AU140" s="3" t="s">
        <v>85</v>
      </c>
    </row>
    <row r="141" s="170" customFormat="true" ht="11.25" hidden="false" customHeight="false" outlineLevel="0" collapsed="false">
      <c r="B141" s="171"/>
      <c r="D141" s="164" t="s">
        <v>180</v>
      </c>
      <c r="E141" s="172"/>
      <c r="F141" s="173" t="s">
        <v>93</v>
      </c>
      <c r="H141" s="174" t="n">
        <v>23</v>
      </c>
      <c r="I141" s="175"/>
      <c r="L141" s="171"/>
      <c r="M141" s="176"/>
      <c r="T141" s="177"/>
      <c r="AT141" s="172" t="s">
        <v>180</v>
      </c>
      <c r="AU141" s="172" t="s">
        <v>85</v>
      </c>
      <c r="AV141" s="170" t="s">
        <v>85</v>
      </c>
      <c r="AW141" s="170" t="s">
        <v>36</v>
      </c>
      <c r="AX141" s="170" t="s">
        <v>75</v>
      </c>
      <c r="AY141" s="172" t="s">
        <v>168</v>
      </c>
    </row>
    <row r="142" s="170" customFormat="true" ht="11.25" hidden="false" customHeight="false" outlineLevel="0" collapsed="false">
      <c r="B142" s="171"/>
      <c r="D142" s="164" t="s">
        <v>180</v>
      </c>
      <c r="E142" s="172"/>
      <c r="F142" s="173" t="s">
        <v>254</v>
      </c>
      <c r="H142" s="174" t="n">
        <v>4</v>
      </c>
      <c r="I142" s="175"/>
      <c r="L142" s="171"/>
      <c r="M142" s="176"/>
      <c r="T142" s="177"/>
      <c r="AT142" s="172" t="s">
        <v>180</v>
      </c>
      <c r="AU142" s="172" t="s">
        <v>85</v>
      </c>
      <c r="AV142" s="170" t="s">
        <v>85</v>
      </c>
      <c r="AW142" s="170" t="s">
        <v>36</v>
      </c>
      <c r="AX142" s="170" t="s">
        <v>75</v>
      </c>
      <c r="AY142" s="172" t="s">
        <v>168</v>
      </c>
    </row>
    <row r="143" s="179" customFormat="true" ht="11.25" hidden="false" customHeight="false" outlineLevel="0" collapsed="false">
      <c r="B143" s="180"/>
      <c r="D143" s="164" t="s">
        <v>180</v>
      </c>
      <c r="E143" s="181"/>
      <c r="F143" s="182" t="s">
        <v>255</v>
      </c>
      <c r="H143" s="183" t="n">
        <v>27</v>
      </c>
      <c r="I143" s="184"/>
      <c r="L143" s="180"/>
      <c r="M143" s="185"/>
      <c r="T143" s="186"/>
      <c r="AT143" s="181" t="s">
        <v>180</v>
      </c>
      <c r="AU143" s="181" t="s">
        <v>85</v>
      </c>
      <c r="AV143" s="179" t="s">
        <v>174</v>
      </c>
      <c r="AW143" s="179" t="s">
        <v>36</v>
      </c>
      <c r="AX143" s="179" t="s">
        <v>83</v>
      </c>
      <c r="AY143" s="181" t="s">
        <v>168</v>
      </c>
    </row>
    <row r="144" s="22" customFormat="true" ht="16.5" hidden="false" customHeight="true" outlineLevel="0" collapsed="false">
      <c r="B144" s="150"/>
      <c r="C144" s="151" t="s">
        <v>256</v>
      </c>
      <c r="D144" s="151" t="s">
        <v>170</v>
      </c>
      <c r="E144" s="152" t="s">
        <v>257</v>
      </c>
      <c r="F144" s="153" t="s">
        <v>258</v>
      </c>
      <c r="G144" s="154" t="s">
        <v>91</v>
      </c>
      <c r="H144" s="155" t="n">
        <v>13</v>
      </c>
      <c r="I144" s="156"/>
      <c r="J144" s="157" t="n">
        <f aca="false">ROUND(I144*H144,2)</f>
        <v>0</v>
      </c>
      <c r="K144" s="153" t="s">
        <v>173</v>
      </c>
      <c r="L144" s="23"/>
      <c r="M144" s="158"/>
      <c r="N144" s="159" t="s">
        <v>46</v>
      </c>
      <c r="P144" s="160" t="n">
        <f aca="false">O144*H144</f>
        <v>0</v>
      </c>
      <c r="Q144" s="160" t="n">
        <v>0</v>
      </c>
      <c r="R144" s="160" t="n">
        <f aca="false">Q144*H144</f>
        <v>0</v>
      </c>
      <c r="S144" s="160" t="n">
        <v>0</v>
      </c>
      <c r="T144" s="161" t="n">
        <f aca="false">S144*H144</f>
        <v>0</v>
      </c>
      <c r="AR144" s="162" t="s">
        <v>174</v>
      </c>
      <c r="AT144" s="162" t="s">
        <v>170</v>
      </c>
      <c r="AU144" s="162" t="s">
        <v>85</v>
      </c>
      <c r="AY144" s="3" t="s">
        <v>168</v>
      </c>
      <c r="BE144" s="163" t="n">
        <f aca="false">IF(N144="základní",J144,0)</f>
        <v>0</v>
      </c>
      <c r="BF144" s="163" t="n">
        <f aca="false">IF(N144="snížená",J144,0)</f>
        <v>0</v>
      </c>
      <c r="BG144" s="163" t="n">
        <f aca="false">IF(N144="zákl. přenesená",J144,0)</f>
        <v>0</v>
      </c>
      <c r="BH144" s="163" t="n">
        <f aca="false">IF(N144="sníž. přenesená",J144,0)</f>
        <v>0</v>
      </c>
      <c r="BI144" s="163" t="n">
        <f aca="false">IF(N144="nulová",J144,0)</f>
        <v>0</v>
      </c>
      <c r="BJ144" s="3" t="s">
        <v>83</v>
      </c>
      <c r="BK144" s="163" t="n">
        <f aca="false">ROUND(I144*H144,2)</f>
        <v>0</v>
      </c>
      <c r="BL144" s="3" t="s">
        <v>174</v>
      </c>
      <c r="BM144" s="162" t="s">
        <v>259</v>
      </c>
    </row>
    <row r="145" s="22" customFormat="true" ht="11.25" hidden="false" customHeight="false" outlineLevel="0" collapsed="false">
      <c r="B145" s="23"/>
      <c r="D145" s="164" t="s">
        <v>176</v>
      </c>
      <c r="F145" s="165" t="s">
        <v>260</v>
      </c>
      <c r="I145" s="166"/>
      <c r="L145" s="23"/>
      <c r="M145" s="167"/>
      <c r="T145" s="54"/>
      <c r="AT145" s="3" t="s">
        <v>176</v>
      </c>
      <c r="AU145" s="3" t="s">
        <v>85</v>
      </c>
    </row>
    <row r="146" s="22" customFormat="true" ht="11.25" hidden="false" customHeight="false" outlineLevel="0" collapsed="false">
      <c r="B146" s="23"/>
      <c r="D146" s="168" t="s">
        <v>178</v>
      </c>
      <c r="F146" s="169" t="s">
        <v>261</v>
      </c>
      <c r="I146" s="166"/>
      <c r="L146" s="23"/>
      <c r="M146" s="167"/>
      <c r="T146" s="54"/>
      <c r="AT146" s="3" t="s">
        <v>178</v>
      </c>
      <c r="AU146" s="3" t="s">
        <v>85</v>
      </c>
    </row>
    <row r="147" s="170" customFormat="true" ht="11.25" hidden="false" customHeight="false" outlineLevel="0" collapsed="false">
      <c r="B147" s="171"/>
      <c r="D147" s="164" t="s">
        <v>180</v>
      </c>
      <c r="E147" s="172"/>
      <c r="F147" s="173" t="s">
        <v>97</v>
      </c>
      <c r="H147" s="174" t="n">
        <v>10</v>
      </c>
      <c r="I147" s="175"/>
      <c r="L147" s="171"/>
      <c r="M147" s="176"/>
      <c r="T147" s="177"/>
      <c r="AT147" s="172" t="s">
        <v>180</v>
      </c>
      <c r="AU147" s="172" t="s">
        <v>85</v>
      </c>
      <c r="AV147" s="170" t="s">
        <v>85</v>
      </c>
      <c r="AW147" s="170" t="s">
        <v>36</v>
      </c>
      <c r="AX147" s="170" t="s">
        <v>75</v>
      </c>
      <c r="AY147" s="172" t="s">
        <v>168</v>
      </c>
    </row>
    <row r="148" s="170" customFormat="true" ht="11.25" hidden="false" customHeight="false" outlineLevel="0" collapsed="false">
      <c r="B148" s="171"/>
      <c r="D148" s="164" t="s">
        <v>180</v>
      </c>
      <c r="E148" s="172"/>
      <c r="F148" s="173" t="s">
        <v>262</v>
      </c>
      <c r="H148" s="174" t="n">
        <v>3</v>
      </c>
      <c r="I148" s="175"/>
      <c r="L148" s="171"/>
      <c r="M148" s="176"/>
      <c r="T148" s="177"/>
      <c r="AT148" s="172" t="s">
        <v>180</v>
      </c>
      <c r="AU148" s="172" t="s">
        <v>85</v>
      </c>
      <c r="AV148" s="170" t="s">
        <v>85</v>
      </c>
      <c r="AW148" s="170" t="s">
        <v>36</v>
      </c>
      <c r="AX148" s="170" t="s">
        <v>75</v>
      </c>
      <c r="AY148" s="172" t="s">
        <v>168</v>
      </c>
    </row>
    <row r="149" s="179" customFormat="true" ht="11.25" hidden="false" customHeight="false" outlineLevel="0" collapsed="false">
      <c r="B149" s="180"/>
      <c r="D149" s="164" t="s">
        <v>180</v>
      </c>
      <c r="E149" s="181"/>
      <c r="F149" s="182" t="s">
        <v>255</v>
      </c>
      <c r="H149" s="183" t="n">
        <v>13</v>
      </c>
      <c r="I149" s="184"/>
      <c r="L149" s="180"/>
      <c r="M149" s="185"/>
      <c r="T149" s="186"/>
      <c r="AT149" s="181" t="s">
        <v>180</v>
      </c>
      <c r="AU149" s="181" t="s">
        <v>85</v>
      </c>
      <c r="AV149" s="179" t="s">
        <v>174</v>
      </c>
      <c r="AW149" s="179" t="s">
        <v>36</v>
      </c>
      <c r="AX149" s="179" t="s">
        <v>83</v>
      </c>
      <c r="AY149" s="181" t="s">
        <v>168</v>
      </c>
    </row>
    <row r="150" s="22" customFormat="true" ht="16.5" hidden="false" customHeight="true" outlineLevel="0" collapsed="false">
      <c r="B150" s="150"/>
      <c r="C150" s="151" t="s">
        <v>263</v>
      </c>
      <c r="D150" s="151" t="s">
        <v>170</v>
      </c>
      <c r="E150" s="152" t="s">
        <v>264</v>
      </c>
      <c r="F150" s="153" t="s">
        <v>265</v>
      </c>
      <c r="G150" s="154" t="s">
        <v>91</v>
      </c>
      <c r="H150" s="155" t="n">
        <v>3</v>
      </c>
      <c r="I150" s="156"/>
      <c r="J150" s="157" t="n">
        <f aca="false">ROUND(I150*H150,2)</f>
        <v>0</v>
      </c>
      <c r="K150" s="153" t="s">
        <v>173</v>
      </c>
      <c r="L150" s="23"/>
      <c r="M150" s="158"/>
      <c r="N150" s="159" t="s">
        <v>46</v>
      </c>
      <c r="P150" s="160" t="n">
        <f aca="false">O150*H150</f>
        <v>0</v>
      </c>
      <c r="Q150" s="160" t="n">
        <v>0</v>
      </c>
      <c r="R150" s="160" t="n">
        <f aca="false">Q150*H150</f>
        <v>0</v>
      </c>
      <c r="S150" s="160" t="n">
        <v>0</v>
      </c>
      <c r="T150" s="161" t="n">
        <f aca="false">S150*H150</f>
        <v>0</v>
      </c>
      <c r="AR150" s="162" t="s">
        <v>174</v>
      </c>
      <c r="AT150" s="162" t="s">
        <v>170</v>
      </c>
      <c r="AU150" s="162" t="s">
        <v>85</v>
      </c>
      <c r="AY150" s="3" t="s">
        <v>168</v>
      </c>
      <c r="BE150" s="163" t="n">
        <f aca="false">IF(N150="základní",J150,0)</f>
        <v>0</v>
      </c>
      <c r="BF150" s="163" t="n">
        <f aca="false">IF(N150="snížená",J150,0)</f>
        <v>0</v>
      </c>
      <c r="BG150" s="163" t="n">
        <f aca="false">IF(N150="zákl. přenesená",J150,0)</f>
        <v>0</v>
      </c>
      <c r="BH150" s="163" t="n">
        <f aca="false">IF(N150="sníž. přenesená",J150,0)</f>
        <v>0</v>
      </c>
      <c r="BI150" s="163" t="n">
        <f aca="false">IF(N150="nulová",J150,0)</f>
        <v>0</v>
      </c>
      <c r="BJ150" s="3" t="s">
        <v>83</v>
      </c>
      <c r="BK150" s="163" t="n">
        <f aca="false">ROUND(I150*H150,2)</f>
        <v>0</v>
      </c>
      <c r="BL150" s="3" t="s">
        <v>174</v>
      </c>
      <c r="BM150" s="162" t="s">
        <v>266</v>
      </c>
    </row>
    <row r="151" s="22" customFormat="true" ht="11.25" hidden="false" customHeight="false" outlineLevel="0" collapsed="false">
      <c r="B151" s="23"/>
      <c r="D151" s="164" t="s">
        <v>176</v>
      </c>
      <c r="F151" s="165" t="s">
        <v>267</v>
      </c>
      <c r="I151" s="166"/>
      <c r="L151" s="23"/>
      <c r="M151" s="167"/>
      <c r="T151" s="54"/>
      <c r="AT151" s="3" t="s">
        <v>176</v>
      </c>
      <c r="AU151" s="3" t="s">
        <v>85</v>
      </c>
    </row>
    <row r="152" s="22" customFormat="true" ht="11.25" hidden="false" customHeight="false" outlineLevel="0" collapsed="false">
      <c r="B152" s="23"/>
      <c r="D152" s="168" t="s">
        <v>178</v>
      </c>
      <c r="F152" s="169" t="s">
        <v>268</v>
      </c>
      <c r="I152" s="166"/>
      <c r="L152" s="23"/>
      <c r="M152" s="167"/>
      <c r="T152" s="54"/>
      <c r="AT152" s="3" t="s">
        <v>178</v>
      </c>
      <c r="AU152" s="3" t="s">
        <v>85</v>
      </c>
    </row>
    <row r="153" s="170" customFormat="true" ht="11.25" hidden="false" customHeight="false" outlineLevel="0" collapsed="false">
      <c r="B153" s="171"/>
      <c r="D153" s="164" t="s">
        <v>180</v>
      </c>
      <c r="E153" s="172"/>
      <c r="F153" s="173" t="s">
        <v>100</v>
      </c>
      <c r="H153" s="174" t="n">
        <v>3</v>
      </c>
      <c r="I153" s="175"/>
      <c r="L153" s="171"/>
      <c r="M153" s="176"/>
      <c r="T153" s="177"/>
      <c r="AT153" s="172" t="s">
        <v>180</v>
      </c>
      <c r="AU153" s="172" t="s">
        <v>85</v>
      </c>
      <c r="AV153" s="170" t="s">
        <v>85</v>
      </c>
      <c r="AW153" s="170" t="s">
        <v>36</v>
      </c>
      <c r="AX153" s="170" t="s">
        <v>83</v>
      </c>
      <c r="AY153" s="172" t="s">
        <v>168</v>
      </c>
    </row>
    <row r="154" s="22" customFormat="true" ht="16.5" hidden="false" customHeight="true" outlineLevel="0" collapsed="false">
      <c r="B154" s="150"/>
      <c r="C154" s="151" t="s">
        <v>269</v>
      </c>
      <c r="D154" s="151" t="s">
        <v>170</v>
      </c>
      <c r="E154" s="152" t="s">
        <v>270</v>
      </c>
      <c r="F154" s="153" t="s">
        <v>271</v>
      </c>
      <c r="G154" s="154" t="s">
        <v>272</v>
      </c>
      <c r="H154" s="155" t="n">
        <v>672</v>
      </c>
      <c r="I154" s="156"/>
      <c r="J154" s="157" t="n">
        <f aca="false">ROUND(I154*H154,2)</f>
        <v>0</v>
      </c>
      <c r="K154" s="153" t="s">
        <v>173</v>
      </c>
      <c r="L154" s="23"/>
      <c r="M154" s="158"/>
      <c r="N154" s="159" t="s">
        <v>46</v>
      </c>
      <c r="P154" s="160" t="n">
        <f aca="false">O154*H154</f>
        <v>0</v>
      </c>
      <c r="Q154" s="160" t="n">
        <v>3E-005</v>
      </c>
      <c r="R154" s="160" t="n">
        <f aca="false">Q154*H154</f>
        <v>0.02016</v>
      </c>
      <c r="S154" s="160" t="n">
        <v>0</v>
      </c>
      <c r="T154" s="161" t="n">
        <f aca="false">S154*H154</f>
        <v>0</v>
      </c>
      <c r="AR154" s="162" t="s">
        <v>174</v>
      </c>
      <c r="AT154" s="162" t="s">
        <v>170</v>
      </c>
      <c r="AU154" s="162" t="s">
        <v>85</v>
      </c>
      <c r="AY154" s="3" t="s">
        <v>168</v>
      </c>
      <c r="BE154" s="163" t="n">
        <f aca="false">IF(N154="základní",J154,0)</f>
        <v>0</v>
      </c>
      <c r="BF154" s="163" t="n">
        <f aca="false">IF(N154="snížená",J154,0)</f>
        <v>0</v>
      </c>
      <c r="BG154" s="163" t="n">
        <f aca="false">IF(N154="zákl. přenesená",J154,0)</f>
        <v>0</v>
      </c>
      <c r="BH154" s="163" t="n">
        <f aca="false">IF(N154="sníž. přenesená",J154,0)</f>
        <v>0</v>
      </c>
      <c r="BI154" s="163" t="n">
        <f aca="false">IF(N154="nulová",J154,0)</f>
        <v>0</v>
      </c>
      <c r="BJ154" s="3" t="s">
        <v>83</v>
      </c>
      <c r="BK154" s="163" t="n">
        <f aca="false">ROUND(I154*H154,2)</f>
        <v>0</v>
      </c>
      <c r="BL154" s="3" t="s">
        <v>174</v>
      </c>
      <c r="BM154" s="162" t="s">
        <v>273</v>
      </c>
    </row>
    <row r="155" s="22" customFormat="true" ht="11.25" hidden="false" customHeight="false" outlineLevel="0" collapsed="false">
      <c r="B155" s="23"/>
      <c r="D155" s="164" t="s">
        <v>176</v>
      </c>
      <c r="F155" s="165" t="s">
        <v>274</v>
      </c>
      <c r="I155" s="166"/>
      <c r="L155" s="23"/>
      <c r="M155" s="167"/>
      <c r="T155" s="54"/>
      <c r="AT155" s="3" t="s">
        <v>176</v>
      </c>
      <c r="AU155" s="3" t="s">
        <v>85</v>
      </c>
    </row>
    <row r="156" s="22" customFormat="true" ht="11.25" hidden="false" customHeight="false" outlineLevel="0" collapsed="false">
      <c r="B156" s="23"/>
      <c r="D156" s="168" t="s">
        <v>178</v>
      </c>
      <c r="F156" s="169" t="s">
        <v>275</v>
      </c>
      <c r="I156" s="166"/>
      <c r="L156" s="23"/>
      <c r="M156" s="167"/>
      <c r="T156" s="54"/>
      <c r="AT156" s="3" t="s">
        <v>178</v>
      </c>
      <c r="AU156" s="3" t="s">
        <v>85</v>
      </c>
    </row>
    <row r="157" s="170" customFormat="true" ht="11.25" hidden="false" customHeight="false" outlineLevel="0" collapsed="false">
      <c r="B157" s="171"/>
      <c r="D157" s="164" t="s">
        <v>180</v>
      </c>
      <c r="E157" s="172"/>
      <c r="F157" s="173" t="s">
        <v>276</v>
      </c>
      <c r="H157" s="174" t="n">
        <v>336</v>
      </c>
      <c r="I157" s="175"/>
      <c r="L157" s="171"/>
      <c r="M157" s="176"/>
      <c r="T157" s="177"/>
      <c r="AT157" s="172" t="s">
        <v>180</v>
      </c>
      <c r="AU157" s="172" t="s">
        <v>85</v>
      </c>
      <c r="AV157" s="170" t="s">
        <v>85</v>
      </c>
      <c r="AW157" s="170" t="s">
        <v>36</v>
      </c>
      <c r="AX157" s="170" t="s">
        <v>75</v>
      </c>
      <c r="AY157" s="172" t="s">
        <v>168</v>
      </c>
    </row>
    <row r="158" s="170" customFormat="true" ht="11.25" hidden="false" customHeight="false" outlineLevel="0" collapsed="false">
      <c r="B158" s="171"/>
      <c r="D158" s="164" t="s">
        <v>180</v>
      </c>
      <c r="E158" s="172"/>
      <c r="F158" s="173" t="s">
        <v>277</v>
      </c>
      <c r="H158" s="174" t="n">
        <v>336</v>
      </c>
      <c r="I158" s="175"/>
      <c r="L158" s="171"/>
      <c r="M158" s="176"/>
      <c r="T158" s="177"/>
      <c r="AT158" s="172" t="s">
        <v>180</v>
      </c>
      <c r="AU158" s="172" t="s">
        <v>85</v>
      </c>
      <c r="AV158" s="170" t="s">
        <v>85</v>
      </c>
      <c r="AW158" s="170" t="s">
        <v>36</v>
      </c>
      <c r="AX158" s="170" t="s">
        <v>75</v>
      </c>
      <c r="AY158" s="172" t="s">
        <v>168</v>
      </c>
    </row>
    <row r="159" s="179" customFormat="true" ht="11.25" hidden="false" customHeight="false" outlineLevel="0" collapsed="false">
      <c r="B159" s="180"/>
      <c r="D159" s="164" t="s">
        <v>180</v>
      </c>
      <c r="E159" s="181"/>
      <c r="F159" s="182" t="s">
        <v>255</v>
      </c>
      <c r="H159" s="183" t="n">
        <v>672</v>
      </c>
      <c r="I159" s="184"/>
      <c r="L159" s="180"/>
      <c r="M159" s="185"/>
      <c r="T159" s="186"/>
      <c r="AT159" s="181" t="s">
        <v>180</v>
      </c>
      <c r="AU159" s="181" t="s">
        <v>85</v>
      </c>
      <c r="AV159" s="179" t="s">
        <v>174</v>
      </c>
      <c r="AW159" s="179" t="s">
        <v>36</v>
      </c>
      <c r="AX159" s="179" t="s">
        <v>83</v>
      </c>
      <c r="AY159" s="181" t="s">
        <v>168</v>
      </c>
    </row>
    <row r="160" s="22" customFormat="true" ht="16.5" hidden="false" customHeight="true" outlineLevel="0" collapsed="false">
      <c r="B160" s="150"/>
      <c r="C160" s="151" t="s">
        <v>278</v>
      </c>
      <c r="D160" s="151" t="s">
        <v>170</v>
      </c>
      <c r="E160" s="152" t="s">
        <v>279</v>
      </c>
      <c r="F160" s="153" t="s">
        <v>280</v>
      </c>
      <c r="G160" s="154" t="s">
        <v>281</v>
      </c>
      <c r="H160" s="155" t="n">
        <v>28</v>
      </c>
      <c r="I160" s="156"/>
      <c r="J160" s="157" t="n">
        <f aca="false">ROUND(I160*H160,2)</f>
        <v>0</v>
      </c>
      <c r="K160" s="153" t="s">
        <v>173</v>
      </c>
      <c r="L160" s="23"/>
      <c r="M160" s="158"/>
      <c r="N160" s="159" t="s">
        <v>46</v>
      </c>
      <c r="P160" s="160" t="n">
        <f aca="false">O160*H160</f>
        <v>0</v>
      </c>
      <c r="Q160" s="160" t="n">
        <v>0</v>
      </c>
      <c r="R160" s="160" t="n">
        <f aca="false">Q160*H160</f>
        <v>0</v>
      </c>
      <c r="S160" s="160" t="n">
        <v>0</v>
      </c>
      <c r="T160" s="161" t="n">
        <f aca="false">S160*H160</f>
        <v>0</v>
      </c>
      <c r="AR160" s="162" t="s">
        <v>174</v>
      </c>
      <c r="AT160" s="162" t="s">
        <v>170</v>
      </c>
      <c r="AU160" s="162" t="s">
        <v>85</v>
      </c>
      <c r="AY160" s="3" t="s">
        <v>168</v>
      </c>
      <c r="BE160" s="163" t="n">
        <f aca="false">IF(N160="základní",J160,0)</f>
        <v>0</v>
      </c>
      <c r="BF160" s="163" t="n">
        <f aca="false">IF(N160="snížená",J160,0)</f>
        <v>0</v>
      </c>
      <c r="BG160" s="163" t="n">
        <f aca="false">IF(N160="zákl. přenesená",J160,0)</f>
        <v>0</v>
      </c>
      <c r="BH160" s="163" t="n">
        <f aca="false">IF(N160="sníž. přenesená",J160,0)</f>
        <v>0</v>
      </c>
      <c r="BI160" s="163" t="n">
        <f aca="false">IF(N160="nulová",J160,0)</f>
        <v>0</v>
      </c>
      <c r="BJ160" s="3" t="s">
        <v>83</v>
      </c>
      <c r="BK160" s="163" t="n">
        <f aca="false">ROUND(I160*H160,2)</f>
        <v>0</v>
      </c>
      <c r="BL160" s="3" t="s">
        <v>174</v>
      </c>
      <c r="BM160" s="162" t="s">
        <v>282</v>
      </c>
    </row>
    <row r="161" s="22" customFormat="true" ht="11.25" hidden="false" customHeight="false" outlineLevel="0" collapsed="false">
      <c r="B161" s="23"/>
      <c r="D161" s="164" t="s">
        <v>176</v>
      </c>
      <c r="F161" s="165" t="s">
        <v>283</v>
      </c>
      <c r="I161" s="166"/>
      <c r="L161" s="23"/>
      <c r="M161" s="167"/>
      <c r="T161" s="54"/>
      <c r="AT161" s="3" t="s">
        <v>176</v>
      </c>
      <c r="AU161" s="3" t="s">
        <v>85</v>
      </c>
    </row>
    <row r="162" s="22" customFormat="true" ht="11.25" hidden="false" customHeight="false" outlineLevel="0" collapsed="false">
      <c r="B162" s="23"/>
      <c r="D162" s="168" t="s">
        <v>178</v>
      </c>
      <c r="F162" s="169" t="s">
        <v>284</v>
      </c>
      <c r="I162" s="166"/>
      <c r="L162" s="23"/>
      <c r="M162" s="167"/>
      <c r="T162" s="54"/>
      <c r="AT162" s="3" t="s">
        <v>178</v>
      </c>
      <c r="AU162" s="3" t="s">
        <v>85</v>
      </c>
    </row>
    <row r="163" s="170" customFormat="true" ht="11.25" hidden="false" customHeight="false" outlineLevel="0" collapsed="false">
      <c r="B163" s="171"/>
      <c r="D163" s="164" t="s">
        <v>180</v>
      </c>
      <c r="E163" s="172"/>
      <c r="F163" s="173" t="s">
        <v>285</v>
      </c>
      <c r="H163" s="174" t="n">
        <v>28</v>
      </c>
      <c r="I163" s="175"/>
      <c r="L163" s="171"/>
      <c r="M163" s="176"/>
      <c r="T163" s="177"/>
      <c r="AT163" s="172" t="s">
        <v>180</v>
      </c>
      <c r="AU163" s="172" t="s">
        <v>85</v>
      </c>
      <c r="AV163" s="170" t="s">
        <v>85</v>
      </c>
      <c r="AW163" s="170" t="s">
        <v>36</v>
      </c>
      <c r="AX163" s="170" t="s">
        <v>83</v>
      </c>
      <c r="AY163" s="172" t="s">
        <v>168</v>
      </c>
    </row>
    <row r="164" s="22" customFormat="true" ht="16.5" hidden="false" customHeight="true" outlineLevel="0" collapsed="false">
      <c r="B164" s="150"/>
      <c r="C164" s="151" t="s">
        <v>286</v>
      </c>
      <c r="D164" s="151" t="s">
        <v>170</v>
      </c>
      <c r="E164" s="152" t="s">
        <v>287</v>
      </c>
      <c r="F164" s="153" t="s">
        <v>288</v>
      </c>
      <c r="G164" s="154" t="s">
        <v>91</v>
      </c>
      <c r="H164" s="155" t="n">
        <v>2</v>
      </c>
      <c r="I164" s="156"/>
      <c r="J164" s="157" t="n">
        <f aca="false">ROUND(I164*H164,2)</f>
        <v>0</v>
      </c>
      <c r="K164" s="153"/>
      <c r="L164" s="23"/>
      <c r="M164" s="158"/>
      <c r="N164" s="159" t="s">
        <v>46</v>
      </c>
      <c r="P164" s="160" t="n">
        <f aca="false">O164*H164</f>
        <v>0</v>
      </c>
      <c r="Q164" s="160" t="n">
        <v>0</v>
      </c>
      <c r="R164" s="160" t="n">
        <f aca="false">Q164*H164</f>
        <v>0</v>
      </c>
      <c r="S164" s="160" t="n">
        <v>0</v>
      </c>
      <c r="T164" s="161" t="n">
        <f aca="false">S164*H164</f>
        <v>0</v>
      </c>
      <c r="AR164" s="162" t="s">
        <v>174</v>
      </c>
      <c r="AT164" s="162" t="s">
        <v>170</v>
      </c>
      <c r="AU164" s="162" t="s">
        <v>85</v>
      </c>
      <c r="AY164" s="3" t="s">
        <v>168</v>
      </c>
      <c r="BE164" s="163" t="n">
        <f aca="false">IF(N164="základní",J164,0)</f>
        <v>0</v>
      </c>
      <c r="BF164" s="163" t="n">
        <f aca="false">IF(N164="snížená",J164,0)</f>
        <v>0</v>
      </c>
      <c r="BG164" s="163" t="n">
        <f aca="false">IF(N164="zákl. přenesená",J164,0)</f>
        <v>0</v>
      </c>
      <c r="BH164" s="163" t="n">
        <f aca="false">IF(N164="sníž. přenesená",J164,0)</f>
        <v>0</v>
      </c>
      <c r="BI164" s="163" t="n">
        <f aca="false">IF(N164="nulová",J164,0)</f>
        <v>0</v>
      </c>
      <c r="BJ164" s="3" t="s">
        <v>83</v>
      </c>
      <c r="BK164" s="163" t="n">
        <f aca="false">ROUND(I164*H164,2)</f>
        <v>0</v>
      </c>
      <c r="BL164" s="3" t="s">
        <v>174</v>
      </c>
      <c r="BM164" s="162" t="s">
        <v>289</v>
      </c>
    </row>
    <row r="165" s="22" customFormat="true" ht="11.25" hidden="false" customHeight="false" outlineLevel="0" collapsed="false">
      <c r="B165" s="23"/>
      <c r="D165" s="164" t="s">
        <v>176</v>
      </c>
      <c r="F165" s="165" t="s">
        <v>288</v>
      </c>
      <c r="I165" s="166"/>
      <c r="L165" s="23"/>
      <c r="M165" s="167"/>
      <c r="T165" s="54"/>
      <c r="AT165" s="3" t="s">
        <v>176</v>
      </c>
      <c r="AU165" s="3" t="s">
        <v>85</v>
      </c>
    </row>
    <row r="166" s="22" customFormat="true" ht="19.5" hidden="false" customHeight="false" outlineLevel="0" collapsed="false">
      <c r="B166" s="23"/>
      <c r="D166" s="164" t="s">
        <v>212</v>
      </c>
      <c r="F166" s="178" t="s">
        <v>290</v>
      </c>
      <c r="I166" s="166"/>
      <c r="L166" s="23"/>
      <c r="M166" s="167"/>
      <c r="T166" s="54"/>
      <c r="AT166" s="3" t="s">
        <v>212</v>
      </c>
      <c r="AU166" s="3" t="s">
        <v>85</v>
      </c>
    </row>
    <row r="167" s="22" customFormat="true" ht="16.5" hidden="false" customHeight="true" outlineLevel="0" collapsed="false">
      <c r="B167" s="150"/>
      <c r="C167" s="151" t="s">
        <v>291</v>
      </c>
      <c r="D167" s="151" t="s">
        <v>170</v>
      </c>
      <c r="E167" s="152" t="s">
        <v>292</v>
      </c>
      <c r="F167" s="153" t="s">
        <v>293</v>
      </c>
      <c r="G167" s="154" t="s">
        <v>117</v>
      </c>
      <c r="H167" s="155" t="n">
        <v>2499.938</v>
      </c>
      <c r="I167" s="156"/>
      <c r="J167" s="157" t="n">
        <f aca="false">ROUND(I167*H167,2)</f>
        <v>0</v>
      </c>
      <c r="K167" s="153" t="s">
        <v>173</v>
      </c>
      <c r="L167" s="23"/>
      <c r="M167" s="158"/>
      <c r="N167" s="159" t="s">
        <v>46</v>
      </c>
      <c r="P167" s="160" t="n">
        <f aca="false">O167*H167</f>
        <v>0</v>
      </c>
      <c r="Q167" s="160" t="n">
        <v>0</v>
      </c>
      <c r="R167" s="160" t="n">
        <f aca="false">Q167*H167</f>
        <v>0</v>
      </c>
      <c r="S167" s="160" t="n">
        <v>0</v>
      </c>
      <c r="T167" s="161" t="n">
        <f aca="false">S167*H167</f>
        <v>0</v>
      </c>
      <c r="AR167" s="162" t="s">
        <v>174</v>
      </c>
      <c r="AT167" s="162" t="s">
        <v>170</v>
      </c>
      <c r="AU167" s="162" t="s">
        <v>85</v>
      </c>
      <c r="AY167" s="3" t="s">
        <v>168</v>
      </c>
      <c r="BE167" s="163" t="n">
        <f aca="false">IF(N167="základní",J167,0)</f>
        <v>0</v>
      </c>
      <c r="BF167" s="163" t="n">
        <f aca="false">IF(N167="snížená",J167,0)</f>
        <v>0</v>
      </c>
      <c r="BG167" s="163" t="n">
        <f aca="false">IF(N167="zákl. přenesená",J167,0)</f>
        <v>0</v>
      </c>
      <c r="BH167" s="163" t="n">
        <f aca="false">IF(N167="sníž. přenesená",J167,0)</f>
        <v>0</v>
      </c>
      <c r="BI167" s="163" t="n">
        <f aca="false">IF(N167="nulová",J167,0)</f>
        <v>0</v>
      </c>
      <c r="BJ167" s="3" t="s">
        <v>83</v>
      </c>
      <c r="BK167" s="163" t="n">
        <f aca="false">ROUND(I167*H167,2)</f>
        <v>0</v>
      </c>
      <c r="BL167" s="3" t="s">
        <v>174</v>
      </c>
      <c r="BM167" s="162" t="s">
        <v>294</v>
      </c>
    </row>
    <row r="168" s="22" customFormat="true" ht="11.25" hidden="false" customHeight="false" outlineLevel="0" collapsed="false">
      <c r="B168" s="23"/>
      <c r="D168" s="164" t="s">
        <v>176</v>
      </c>
      <c r="F168" s="165" t="s">
        <v>295</v>
      </c>
      <c r="I168" s="166"/>
      <c r="L168" s="23"/>
      <c r="M168" s="167"/>
      <c r="T168" s="54"/>
      <c r="AT168" s="3" t="s">
        <v>176</v>
      </c>
      <c r="AU168" s="3" t="s">
        <v>85</v>
      </c>
    </row>
    <row r="169" s="22" customFormat="true" ht="11.25" hidden="false" customHeight="false" outlineLevel="0" collapsed="false">
      <c r="B169" s="23"/>
      <c r="D169" s="168" t="s">
        <v>178</v>
      </c>
      <c r="F169" s="169" t="s">
        <v>296</v>
      </c>
      <c r="I169" s="166"/>
      <c r="L169" s="23"/>
      <c r="M169" s="167"/>
      <c r="T169" s="54"/>
      <c r="AT169" s="3" t="s">
        <v>178</v>
      </c>
      <c r="AU169" s="3" t="s">
        <v>85</v>
      </c>
    </row>
    <row r="170" s="187" customFormat="true" ht="11.25" hidden="false" customHeight="false" outlineLevel="0" collapsed="false">
      <c r="B170" s="188"/>
      <c r="D170" s="164" t="s">
        <v>180</v>
      </c>
      <c r="E170" s="189"/>
      <c r="F170" s="190" t="s">
        <v>297</v>
      </c>
      <c r="H170" s="189"/>
      <c r="I170" s="191"/>
      <c r="L170" s="188"/>
      <c r="M170" s="192"/>
      <c r="T170" s="193"/>
      <c r="AT170" s="189" t="s">
        <v>180</v>
      </c>
      <c r="AU170" s="189" t="s">
        <v>85</v>
      </c>
      <c r="AV170" s="187" t="s">
        <v>83</v>
      </c>
      <c r="AW170" s="187" t="s">
        <v>36</v>
      </c>
      <c r="AX170" s="187" t="s">
        <v>75</v>
      </c>
      <c r="AY170" s="189" t="s">
        <v>168</v>
      </c>
    </row>
    <row r="171" s="187" customFormat="true" ht="11.25" hidden="false" customHeight="false" outlineLevel="0" collapsed="false">
      <c r="B171" s="188"/>
      <c r="D171" s="164" t="s">
        <v>180</v>
      </c>
      <c r="E171" s="189"/>
      <c r="F171" s="190" t="s">
        <v>298</v>
      </c>
      <c r="H171" s="189"/>
      <c r="I171" s="191"/>
      <c r="L171" s="188"/>
      <c r="M171" s="192"/>
      <c r="T171" s="193"/>
      <c r="AT171" s="189" t="s">
        <v>180</v>
      </c>
      <c r="AU171" s="189" t="s">
        <v>85</v>
      </c>
      <c r="AV171" s="187" t="s">
        <v>83</v>
      </c>
      <c r="AW171" s="187" t="s">
        <v>36</v>
      </c>
      <c r="AX171" s="187" t="s">
        <v>75</v>
      </c>
      <c r="AY171" s="189" t="s">
        <v>168</v>
      </c>
    </row>
    <row r="172" s="170" customFormat="true" ht="11.25" hidden="false" customHeight="false" outlineLevel="0" collapsed="false">
      <c r="B172" s="171"/>
      <c r="D172" s="164" t="s">
        <v>180</v>
      </c>
      <c r="E172" s="172"/>
      <c r="F172" s="173" t="s">
        <v>299</v>
      </c>
      <c r="H172" s="174" t="n">
        <v>347.301</v>
      </c>
      <c r="I172" s="175"/>
      <c r="L172" s="171"/>
      <c r="M172" s="176"/>
      <c r="T172" s="177"/>
      <c r="AT172" s="172" t="s">
        <v>180</v>
      </c>
      <c r="AU172" s="172" t="s">
        <v>85</v>
      </c>
      <c r="AV172" s="170" t="s">
        <v>85</v>
      </c>
      <c r="AW172" s="170" t="s">
        <v>36</v>
      </c>
      <c r="AX172" s="170" t="s">
        <v>75</v>
      </c>
      <c r="AY172" s="172" t="s">
        <v>168</v>
      </c>
    </row>
    <row r="173" s="187" customFormat="true" ht="11.25" hidden="false" customHeight="false" outlineLevel="0" collapsed="false">
      <c r="B173" s="188"/>
      <c r="D173" s="164" t="s">
        <v>180</v>
      </c>
      <c r="E173" s="189"/>
      <c r="F173" s="190" t="s">
        <v>300</v>
      </c>
      <c r="H173" s="189"/>
      <c r="I173" s="191"/>
      <c r="L173" s="188"/>
      <c r="M173" s="192"/>
      <c r="T173" s="193"/>
      <c r="AT173" s="189" t="s">
        <v>180</v>
      </c>
      <c r="AU173" s="189" t="s">
        <v>85</v>
      </c>
      <c r="AV173" s="187" t="s">
        <v>83</v>
      </c>
      <c r="AW173" s="187" t="s">
        <v>36</v>
      </c>
      <c r="AX173" s="187" t="s">
        <v>75</v>
      </c>
      <c r="AY173" s="189" t="s">
        <v>168</v>
      </c>
    </row>
    <row r="174" s="170" customFormat="true" ht="11.25" hidden="false" customHeight="false" outlineLevel="0" collapsed="false">
      <c r="B174" s="171"/>
      <c r="D174" s="164" t="s">
        <v>180</v>
      </c>
      <c r="E174" s="172"/>
      <c r="F174" s="173" t="s">
        <v>301</v>
      </c>
      <c r="H174" s="174" t="n">
        <v>56.799</v>
      </c>
      <c r="I174" s="175"/>
      <c r="L174" s="171"/>
      <c r="M174" s="176"/>
      <c r="T174" s="177"/>
      <c r="AT174" s="172" t="s">
        <v>180</v>
      </c>
      <c r="AU174" s="172" t="s">
        <v>85</v>
      </c>
      <c r="AV174" s="170" t="s">
        <v>85</v>
      </c>
      <c r="AW174" s="170" t="s">
        <v>36</v>
      </c>
      <c r="AX174" s="170" t="s">
        <v>75</v>
      </c>
      <c r="AY174" s="172" t="s">
        <v>168</v>
      </c>
    </row>
    <row r="175" s="187" customFormat="true" ht="11.25" hidden="false" customHeight="false" outlineLevel="0" collapsed="false">
      <c r="B175" s="188"/>
      <c r="D175" s="164" t="s">
        <v>180</v>
      </c>
      <c r="E175" s="189"/>
      <c r="F175" s="190" t="s">
        <v>302</v>
      </c>
      <c r="H175" s="189"/>
      <c r="I175" s="191"/>
      <c r="L175" s="188"/>
      <c r="M175" s="192"/>
      <c r="T175" s="193"/>
      <c r="AT175" s="189" t="s">
        <v>180</v>
      </c>
      <c r="AU175" s="189" t="s">
        <v>85</v>
      </c>
      <c r="AV175" s="187" t="s">
        <v>83</v>
      </c>
      <c r="AW175" s="187" t="s">
        <v>36</v>
      </c>
      <c r="AX175" s="187" t="s">
        <v>75</v>
      </c>
      <c r="AY175" s="189" t="s">
        <v>168</v>
      </c>
    </row>
    <row r="176" s="170" customFormat="true" ht="11.25" hidden="false" customHeight="false" outlineLevel="0" collapsed="false">
      <c r="B176" s="171"/>
      <c r="D176" s="164" t="s">
        <v>180</v>
      </c>
      <c r="E176" s="172"/>
      <c r="F176" s="173" t="s">
        <v>303</v>
      </c>
      <c r="H176" s="174" t="n">
        <v>715.469</v>
      </c>
      <c r="I176" s="175"/>
      <c r="L176" s="171"/>
      <c r="M176" s="176"/>
      <c r="T176" s="177"/>
      <c r="AT176" s="172" t="s">
        <v>180</v>
      </c>
      <c r="AU176" s="172" t="s">
        <v>85</v>
      </c>
      <c r="AV176" s="170" t="s">
        <v>85</v>
      </c>
      <c r="AW176" s="170" t="s">
        <v>36</v>
      </c>
      <c r="AX176" s="170" t="s">
        <v>75</v>
      </c>
      <c r="AY176" s="172" t="s">
        <v>168</v>
      </c>
    </row>
    <row r="177" s="187" customFormat="true" ht="11.25" hidden="false" customHeight="false" outlineLevel="0" collapsed="false">
      <c r="B177" s="188"/>
      <c r="D177" s="164" t="s">
        <v>180</v>
      </c>
      <c r="E177" s="189"/>
      <c r="F177" s="190" t="s">
        <v>304</v>
      </c>
      <c r="H177" s="189"/>
      <c r="I177" s="191"/>
      <c r="L177" s="188"/>
      <c r="M177" s="192"/>
      <c r="T177" s="193"/>
      <c r="AT177" s="189" t="s">
        <v>180</v>
      </c>
      <c r="AU177" s="189" t="s">
        <v>85</v>
      </c>
      <c r="AV177" s="187" t="s">
        <v>83</v>
      </c>
      <c r="AW177" s="187" t="s">
        <v>36</v>
      </c>
      <c r="AX177" s="187" t="s">
        <v>75</v>
      </c>
      <c r="AY177" s="189" t="s">
        <v>168</v>
      </c>
    </row>
    <row r="178" s="170" customFormat="true" ht="11.25" hidden="false" customHeight="false" outlineLevel="0" collapsed="false">
      <c r="B178" s="171"/>
      <c r="D178" s="164" t="s">
        <v>180</v>
      </c>
      <c r="E178" s="172"/>
      <c r="F178" s="173" t="s">
        <v>305</v>
      </c>
      <c r="H178" s="174" t="n">
        <v>1300.369</v>
      </c>
      <c r="I178" s="175"/>
      <c r="L178" s="171"/>
      <c r="M178" s="176"/>
      <c r="T178" s="177"/>
      <c r="AT178" s="172" t="s">
        <v>180</v>
      </c>
      <c r="AU178" s="172" t="s">
        <v>85</v>
      </c>
      <c r="AV178" s="170" t="s">
        <v>85</v>
      </c>
      <c r="AW178" s="170" t="s">
        <v>36</v>
      </c>
      <c r="AX178" s="170" t="s">
        <v>75</v>
      </c>
      <c r="AY178" s="172" t="s">
        <v>168</v>
      </c>
    </row>
    <row r="179" s="187" customFormat="true" ht="11.25" hidden="false" customHeight="false" outlineLevel="0" collapsed="false">
      <c r="B179" s="188"/>
      <c r="D179" s="164" t="s">
        <v>180</v>
      </c>
      <c r="E179" s="189"/>
      <c r="F179" s="190" t="s">
        <v>306</v>
      </c>
      <c r="H179" s="189"/>
      <c r="I179" s="191"/>
      <c r="L179" s="188"/>
      <c r="M179" s="192"/>
      <c r="T179" s="193"/>
      <c r="AT179" s="189" t="s">
        <v>180</v>
      </c>
      <c r="AU179" s="189" t="s">
        <v>85</v>
      </c>
      <c r="AV179" s="187" t="s">
        <v>83</v>
      </c>
      <c r="AW179" s="187" t="s">
        <v>36</v>
      </c>
      <c r="AX179" s="187" t="s">
        <v>75</v>
      </c>
      <c r="AY179" s="189" t="s">
        <v>168</v>
      </c>
    </row>
    <row r="180" s="170" customFormat="true" ht="11.25" hidden="false" customHeight="false" outlineLevel="0" collapsed="false">
      <c r="B180" s="171"/>
      <c r="D180" s="164" t="s">
        <v>180</v>
      </c>
      <c r="E180" s="172"/>
      <c r="F180" s="173" t="s">
        <v>307</v>
      </c>
      <c r="H180" s="174" t="n">
        <v>80</v>
      </c>
      <c r="I180" s="175"/>
      <c r="L180" s="171"/>
      <c r="M180" s="176"/>
      <c r="T180" s="177"/>
      <c r="AT180" s="172" t="s">
        <v>180</v>
      </c>
      <c r="AU180" s="172" t="s">
        <v>85</v>
      </c>
      <c r="AV180" s="170" t="s">
        <v>85</v>
      </c>
      <c r="AW180" s="170" t="s">
        <v>36</v>
      </c>
      <c r="AX180" s="170" t="s">
        <v>75</v>
      </c>
      <c r="AY180" s="172" t="s">
        <v>168</v>
      </c>
    </row>
    <row r="181" s="179" customFormat="true" ht="11.25" hidden="false" customHeight="false" outlineLevel="0" collapsed="false">
      <c r="B181" s="180"/>
      <c r="D181" s="164" t="s">
        <v>180</v>
      </c>
      <c r="E181" s="181" t="s">
        <v>132</v>
      </c>
      <c r="F181" s="182" t="s">
        <v>255</v>
      </c>
      <c r="H181" s="183" t="n">
        <v>2499.938</v>
      </c>
      <c r="I181" s="184"/>
      <c r="L181" s="180"/>
      <c r="M181" s="185"/>
      <c r="T181" s="186"/>
      <c r="AT181" s="181" t="s">
        <v>180</v>
      </c>
      <c r="AU181" s="181" t="s">
        <v>85</v>
      </c>
      <c r="AV181" s="179" t="s">
        <v>174</v>
      </c>
      <c r="AW181" s="179" t="s">
        <v>36</v>
      </c>
      <c r="AX181" s="179" t="s">
        <v>83</v>
      </c>
      <c r="AY181" s="181" t="s">
        <v>168</v>
      </c>
    </row>
    <row r="182" s="22" customFormat="true" ht="16.5" hidden="false" customHeight="true" outlineLevel="0" collapsed="false">
      <c r="B182" s="150"/>
      <c r="C182" s="151" t="s">
        <v>308</v>
      </c>
      <c r="D182" s="151" t="s">
        <v>170</v>
      </c>
      <c r="E182" s="152" t="s">
        <v>309</v>
      </c>
      <c r="F182" s="153" t="s">
        <v>310</v>
      </c>
      <c r="G182" s="154" t="s">
        <v>105</v>
      </c>
      <c r="H182" s="155" t="n">
        <v>32.872</v>
      </c>
      <c r="I182" s="156"/>
      <c r="J182" s="157" t="n">
        <f aca="false">ROUND(I182*H182,2)</f>
        <v>0</v>
      </c>
      <c r="K182" s="153" t="s">
        <v>173</v>
      </c>
      <c r="L182" s="23"/>
      <c r="M182" s="158"/>
      <c r="N182" s="159" t="s">
        <v>46</v>
      </c>
      <c r="P182" s="160" t="n">
        <f aca="false">O182*H182</f>
        <v>0</v>
      </c>
      <c r="Q182" s="160" t="n">
        <v>0</v>
      </c>
      <c r="R182" s="160" t="n">
        <f aca="false">Q182*H182</f>
        <v>0</v>
      </c>
      <c r="S182" s="160" t="n">
        <v>0</v>
      </c>
      <c r="T182" s="161" t="n">
        <f aca="false">S182*H182</f>
        <v>0</v>
      </c>
      <c r="AR182" s="162" t="s">
        <v>174</v>
      </c>
      <c r="AT182" s="162" t="s">
        <v>170</v>
      </c>
      <c r="AU182" s="162" t="s">
        <v>85</v>
      </c>
      <c r="AY182" s="3" t="s">
        <v>168</v>
      </c>
      <c r="BE182" s="163" t="n">
        <f aca="false">IF(N182="základní",J182,0)</f>
        <v>0</v>
      </c>
      <c r="BF182" s="163" t="n">
        <f aca="false">IF(N182="snížená",J182,0)</f>
        <v>0</v>
      </c>
      <c r="BG182" s="163" t="n">
        <f aca="false">IF(N182="zákl. přenesená",J182,0)</f>
        <v>0</v>
      </c>
      <c r="BH182" s="163" t="n">
        <f aca="false">IF(N182="sníž. přenesená",J182,0)</f>
        <v>0</v>
      </c>
      <c r="BI182" s="163" t="n">
        <f aca="false">IF(N182="nulová",J182,0)</f>
        <v>0</v>
      </c>
      <c r="BJ182" s="3" t="s">
        <v>83</v>
      </c>
      <c r="BK182" s="163" t="n">
        <f aca="false">ROUND(I182*H182,2)</f>
        <v>0</v>
      </c>
      <c r="BL182" s="3" t="s">
        <v>174</v>
      </c>
      <c r="BM182" s="162" t="s">
        <v>311</v>
      </c>
    </row>
    <row r="183" s="22" customFormat="true" ht="11.25" hidden="false" customHeight="false" outlineLevel="0" collapsed="false">
      <c r="B183" s="23"/>
      <c r="D183" s="164" t="s">
        <v>176</v>
      </c>
      <c r="F183" s="165" t="s">
        <v>312</v>
      </c>
      <c r="I183" s="166"/>
      <c r="L183" s="23"/>
      <c r="M183" s="167"/>
      <c r="T183" s="54"/>
      <c r="AT183" s="3" t="s">
        <v>176</v>
      </c>
      <c r="AU183" s="3" t="s">
        <v>85</v>
      </c>
    </row>
    <row r="184" s="22" customFormat="true" ht="11.25" hidden="false" customHeight="false" outlineLevel="0" collapsed="false">
      <c r="B184" s="23"/>
      <c r="D184" s="168" t="s">
        <v>178</v>
      </c>
      <c r="F184" s="169" t="s">
        <v>313</v>
      </c>
      <c r="I184" s="166"/>
      <c r="L184" s="23"/>
      <c r="M184" s="167"/>
      <c r="T184" s="54"/>
      <c r="AT184" s="3" t="s">
        <v>178</v>
      </c>
      <c r="AU184" s="3" t="s">
        <v>85</v>
      </c>
    </row>
    <row r="185" s="22" customFormat="true" ht="29.25" hidden="false" customHeight="false" outlineLevel="0" collapsed="false">
      <c r="B185" s="23"/>
      <c r="D185" s="164" t="s">
        <v>212</v>
      </c>
      <c r="F185" s="178" t="s">
        <v>314</v>
      </c>
      <c r="I185" s="166"/>
      <c r="L185" s="23"/>
      <c r="M185" s="167"/>
      <c r="T185" s="54"/>
      <c r="AT185" s="3" t="s">
        <v>212</v>
      </c>
      <c r="AU185" s="3" t="s">
        <v>85</v>
      </c>
    </row>
    <row r="186" s="170" customFormat="true" ht="11.25" hidden="false" customHeight="false" outlineLevel="0" collapsed="false">
      <c r="B186" s="171"/>
      <c r="D186" s="164" t="s">
        <v>180</v>
      </c>
      <c r="E186" s="172"/>
      <c r="F186" s="173" t="s">
        <v>315</v>
      </c>
      <c r="H186" s="174" t="n">
        <v>10.472</v>
      </c>
      <c r="I186" s="175"/>
      <c r="L186" s="171"/>
      <c r="M186" s="176"/>
      <c r="T186" s="177"/>
      <c r="AT186" s="172" t="s">
        <v>180</v>
      </c>
      <c r="AU186" s="172" t="s">
        <v>85</v>
      </c>
      <c r="AV186" s="170" t="s">
        <v>85</v>
      </c>
      <c r="AW186" s="170" t="s">
        <v>36</v>
      </c>
      <c r="AX186" s="170" t="s">
        <v>75</v>
      </c>
      <c r="AY186" s="172" t="s">
        <v>168</v>
      </c>
    </row>
    <row r="187" s="194" customFormat="true" ht="11.25" hidden="false" customHeight="false" outlineLevel="0" collapsed="false">
      <c r="B187" s="195"/>
      <c r="D187" s="164" t="s">
        <v>180</v>
      </c>
      <c r="E187" s="196"/>
      <c r="F187" s="197" t="s">
        <v>316</v>
      </c>
      <c r="H187" s="198" t="n">
        <v>10.472</v>
      </c>
      <c r="I187" s="199"/>
      <c r="L187" s="195"/>
      <c r="M187" s="200"/>
      <c r="T187" s="201"/>
      <c r="AT187" s="196" t="s">
        <v>180</v>
      </c>
      <c r="AU187" s="196" t="s">
        <v>85</v>
      </c>
      <c r="AV187" s="194" t="s">
        <v>102</v>
      </c>
      <c r="AW187" s="194" t="s">
        <v>36</v>
      </c>
      <c r="AX187" s="194" t="s">
        <v>75</v>
      </c>
      <c r="AY187" s="196" t="s">
        <v>168</v>
      </c>
    </row>
    <row r="188" s="187" customFormat="true" ht="11.25" hidden="false" customHeight="false" outlineLevel="0" collapsed="false">
      <c r="B188" s="188"/>
      <c r="D188" s="164" t="s">
        <v>180</v>
      </c>
      <c r="E188" s="189"/>
      <c r="F188" s="190" t="s">
        <v>317</v>
      </c>
      <c r="H188" s="189"/>
      <c r="I188" s="191"/>
      <c r="L188" s="188"/>
      <c r="M188" s="192"/>
      <c r="T188" s="193"/>
      <c r="AT188" s="189" t="s">
        <v>180</v>
      </c>
      <c r="AU188" s="189" t="s">
        <v>85</v>
      </c>
      <c r="AV188" s="187" t="s">
        <v>83</v>
      </c>
      <c r="AW188" s="187" t="s">
        <v>36</v>
      </c>
      <c r="AX188" s="187" t="s">
        <v>75</v>
      </c>
      <c r="AY188" s="189" t="s">
        <v>168</v>
      </c>
    </row>
    <row r="189" s="170" customFormat="true" ht="11.25" hidden="false" customHeight="false" outlineLevel="0" collapsed="false">
      <c r="B189" s="171"/>
      <c r="D189" s="164" t="s">
        <v>180</v>
      </c>
      <c r="E189" s="172"/>
      <c r="F189" s="173" t="s">
        <v>318</v>
      </c>
      <c r="H189" s="174" t="n">
        <v>14.4</v>
      </c>
      <c r="I189" s="175"/>
      <c r="L189" s="171"/>
      <c r="M189" s="176"/>
      <c r="T189" s="177"/>
      <c r="AT189" s="172" t="s">
        <v>180</v>
      </c>
      <c r="AU189" s="172" t="s">
        <v>85</v>
      </c>
      <c r="AV189" s="170" t="s">
        <v>85</v>
      </c>
      <c r="AW189" s="170" t="s">
        <v>36</v>
      </c>
      <c r="AX189" s="170" t="s">
        <v>75</v>
      </c>
      <c r="AY189" s="172" t="s">
        <v>168</v>
      </c>
    </row>
    <row r="190" s="187" customFormat="true" ht="11.25" hidden="false" customHeight="false" outlineLevel="0" collapsed="false">
      <c r="B190" s="188"/>
      <c r="D190" s="164" t="s">
        <v>180</v>
      </c>
      <c r="E190" s="189"/>
      <c r="F190" s="190" t="s">
        <v>319</v>
      </c>
      <c r="H190" s="189"/>
      <c r="I190" s="191"/>
      <c r="L190" s="188"/>
      <c r="M190" s="192"/>
      <c r="T190" s="193"/>
      <c r="AT190" s="189" t="s">
        <v>180</v>
      </c>
      <c r="AU190" s="189" t="s">
        <v>85</v>
      </c>
      <c r="AV190" s="187" t="s">
        <v>83</v>
      </c>
      <c r="AW190" s="187" t="s">
        <v>36</v>
      </c>
      <c r="AX190" s="187" t="s">
        <v>75</v>
      </c>
      <c r="AY190" s="189" t="s">
        <v>168</v>
      </c>
    </row>
    <row r="191" s="170" customFormat="true" ht="11.25" hidden="false" customHeight="false" outlineLevel="0" collapsed="false">
      <c r="B191" s="171"/>
      <c r="D191" s="164" t="s">
        <v>180</v>
      </c>
      <c r="E191" s="172"/>
      <c r="F191" s="173" t="s">
        <v>320</v>
      </c>
      <c r="H191" s="174" t="n">
        <v>8</v>
      </c>
      <c r="I191" s="175"/>
      <c r="L191" s="171"/>
      <c r="M191" s="176"/>
      <c r="T191" s="177"/>
      <c r="AT191" s="172" t="s">
        <v>180</v>
      </c>
      <c r="AU191" s="172" t="s">
        <v>85</v>
      </c>
      <c r="AV191" s="170" t="s">
        <v>85</v>
      </c>
      <c r="AW191" s="170" t="s">
        <v>36</v>
      </c>
      <c r="AX191" s="170" t="s">
        <v>75</v>
      </c>
      <c r="AY191" s="172" t="s">
        <v>168</v>
      </c>
    </row>
    <row r="192" s="194" customFormat="true" ht="11.25" hidden="false" customHeight="false" outlineLevel="0" collapsed="false">
      <c r="B192" s="195"/>
      <c r="D192" s="164" t="s">
        <v>180</v>
      </c>
      <c r="E192" s="196" t="s">
        <v>103</v>
      </c>
      <c r="F192" s="197" t="s">
        <v>316</v>
      </c>
      <c r="H192" s="198" t="n">
        <v>22.4</v>
      </c>
      <c r="I192" s="199"/>
      <c r="L192" s="195"/>
      <c r="M192" s="200"/>
      <c r="T192" s="201"/>
      <c r="AT192" s="196" t="s">
        <v>180</v>
      </c>
      <c r="AU192" s="196" t="s">
        <v>85</v>
      </c>
      <c r="AV192" s="194" t="s">
        <v>102</v>
      </c>
      <c r="AW192" s="194" t="s">
        <v>36</v>
      </c>
      <c r="AX192" s="194" t="s">
        <v>75</v>
      </c>
      <c r="AY192" s="196" t="s">
        <v>168</v>
      </c>
    </row>
    <row r="193" s="179" customFormat="true" ht="11.25" hidden="false" customHeight="false" outlineLevel="0" collapsed="false">
      <c r="B193" s="180"/>
      <c r="D193" s="164" t="s">
        <v>180</v>
      </c>
      <c r="E193" s="181"/>
      <c r="F193" s="182" t="s">
        <v>255</v>
      </c>
      <c r="H193" s="183" t="n">
        <v>32.872</v>
      </c>
      <c r="I193" s="184"/>
      <c r="L193" s="180"/>
      <c r="M193" s="185"/>
      <c r="T193" s="186"/>
      <c r="AT193" s="181" t="s">
        <v>180</v>
      </c>
      <c r="AU193" s="181" t="s">
        <v>85</v>
      </c>
      <c r="AV193" s="179" t="s">
        <v>174</v>
      </c>
      <c r="AW193" s="179" t="s">
        <v>36</v>
      </c>
      <c r="AX193" s="179" t="s">
        <v>83</v>
      </c>
      <c r="AY193" s="181" t="s">
        <v>168</v>
      </c>
    </row>
    <row r="194" s="22" customFormat="true" ht="21.75" hidden="false" customHeight="true" outlineLevel="0" collapsed="false">
      <c r="B194" s="150"/>
      <c r="C194" s="151" t="s">
        <v>7</v>
      </c>
      <c r="D194" s="151" t="s">
        <v>170</v>
      </c>
      <c r="E194" s="152" t="s">
        <v>321</v>
      </c>
      <c r="F194" s="153" t="s">
        <v>322</v>
      </c>
      <c r="G194" s="154" t="s">
        <v>105</v>
      </c>
      <c r="H194" s="155" t="n">
        <v>177.531</v>
      </c>
      <c r="I194" s="156"/>
      <c r="J194" s="157" t="n">
        <f aca="false">ROUND(I194*H194,2)</f>
        <v>0</v>
      </c>
      <c r="K194" s="153" t="s">
        <v>173</v>
      </c>
      <c r="L194" s="23"/>
      <c r="M194" s="158"/>
      <c r="N194" s="159" t="s">
        <v>46</v>
      </c>
      <c r="P194" s="160" t="n">
        <f aca="false">O194*H194</f>
        <v>0</v>
      </c>
      <c r="Q194" s="160" t="n">
        <v>0</v>
      </c>
      <c r="R194" s="160" t="n">
        <f aca="false">Q194*H194</f>
        <v>0</v>
      </c>
      <c r="S194" s="160" t="n">
        <v>0</v>
      </c>
      <c r="T194" s="161" t="n">
        <f aca="false">S194*H194</f>
        <v>0</v>
      </c>
      <c r="AR194" s="162" t="s">
        <v>174</v>
      </c>
      <c r="AT194" s="162" t="s">
        <v>170</v>
      </c>
      <c r="AU194" s="162" t="s">
        <v>85</v>
      </c>
      <c r="AY194" s="3" t="s">
        <v>168</v>
      </c>
      <c r="BE194" s="163" t="n">
        <f aca="false">IF(N194="základní",J194,0)</f>
        <v>0</v>
      </c>
      <c r="BF194" s="163" t="n">
        <f aca="false">IF(N194="snížená",J194,0)</f>
        <v>0</v>
      </c>
      <c r="BG194" s="163" t="n">
        <f aca="false">IF(N194="zákl. přenesená",J194,0)</f>
        <v>0</v>
      </c>
      <c r="BH194" s="163" t="n">
        <f aca="false">IF(N194="sníž. přenesená",J194,0)</f>
        <v>0</v>
      </c>
      <c r="BI194" s="163" t="n">
        <f aca="false">IF(N194="nulová",J194,0)</f>
        <v>0</v>
      </c>
      <c r="BJ194" s="3" t="s">
        <v>83</v>
      </c>
      <c r="BK194" s="163" t="n">
        <f aca="false">ROUND(I194*H194,2)</f>
        <v>0</v>
      </c>
      <c r="BL194" s="3" t="s">
        <v>174</v>
      </c>
      <c r="BM194" s="162" t="s">
        <v>323</v>
      </c>
    </row>
    <row r="195" s="22" customFormat="true" ht="19.5" hidden="false" customHeight="false" outlineLevel="0" collapsed="false">
      <c r="B195" s="23"/>
      <c r="D195" s="164" t="s">
        <v>176</v>
      </c>
      <c r="F195" s="165" t="s">
        <v>324</v>
      </c>
      <c r="I195" s="166"/>
      <c r="L195" s="23"/>
      <c r="M195" s="167"/>
      <c r="T195" s="54"/>
      <c r="AT195" s="3" t="s">
        <v>176</v>
      </c>
      <c r="AU195" s="3" t="s">
        <v>85</v>
      </c>
    </row>
    <row r="196" s="22" customFormat="true" ht="11.25" hidden="false" customHeight="false" outlineLevel="0" collapsed="false">
      <c r="B196" s="23"/>
      <c r="D196" s="168" t="s">
        <v>178</v>
      </c>
      <c r="F196" s="169" t="s">
        <v>325</v>
      </c>
      <c r="I196" s="166"/>
      <c r="L196" s="23"/>
      <c r="M196" s="167"/>
      <c r="T196" s="54"/>
      <c r="AT196" s="3" t="s">
        <v>178</v>
      </c>
      <c r="AU196" s="3" t="s">
        <v>85</v>
      </c>
    </row>
    <row r="197" s="22" customFormat="true" ht="29.25" hidden="false" customHeight="false" outlineLevel="0" collapsed="false">
      <c r="B197" s="23"/>
      <c r="D197" s="164" t="s">
        <v>212</v>
      </c>
      <c r="F197" s="178" t="s">
        <v>314</v>
      </c>
      <c r="I197" s="166"/>
      <c r="L197" s="23"/>
      <c r="M197" s="167"/>
      <c r="T197" s="54"/>
      <c r="AT197" s="3" t="s">
        <v>212</v>
      </c>
      <c r="AU197" s="3" t="s">
        <v>85</v>
      </c>
    </row>
    <row r="198" s="170" customFormat="true" ht="11.25" hidden="false" customHeight="false" outlineLevel="0" collapsed="false">
      <c r="B198" s="171"/>
      <c r="D198" s="164" t="s">
        <v>180</v>
      </c>
      <c r="E198" s="172"/>
      <c r="F198" s="173" t="s">
        <v>326</v>
      </c>
      <c r="H198" s="174" t="n">
        <v>15.708</v>
      </c>
      <c r="I198" s="175"/>
      <c r="L198" s="171"/>
      <c r="M198" s="176"/>
      <c r="T198" s="177"/>
      <c r="AT198" s="172" t="s">
        <v>180</v>
      </c>
      <c r="AU198" s="172" t="s">
        <v>85</v>
      </c>
      <c r="AV198" s="170" t="s">
        <v>85</v>
      </c>
      <c r="AW198" s="170" t="s">
        <v>36</v>
      </c>
      <c r="AX198" s="170" t="s">
        <v>75</v>
      </c>
      <c r="AY198" s="172" t="s">
        <v>168</v>
      </c>
    </row>
    <row r="199" s="187" customFormat="true" ht="11.25" hidden="false" customHeight="false" outlineLevel="0" collapsed="false">
      <c r="B199" s="188"/>
      <c r="D199" s="164" t="s">
        <v>180</v>
      </c>
      <c r="E199" s="189"/>
      <c r="F199" s="190" t="s">
        <v>327</v>
      </c>
      <c r="H199" s="189"/>
      <c r="I199" s="191"/>
      <c r="L199" s="188"/>
      <c r="M199" s="192"/>
      <c r="T199" s="193"/>
      <c r="AT199" s="189" t="s">
        <v>180</v>
      </c>
      <c r="AU199" s="189" t="s">
        <v>85</v>
      </c>
      <c r="AV199" s="187" t="s">
        <v>83</v>
      </c>
      <c r="AW199" s="187" t="s">
        <v>36</v>
      </c>
      <c r="AX199" s="187" t="s">
        <v>75</v>
      </c>
      <c r="AY199" s="189" t="s">
        <v>168</v>
      </c>
    </row>
    <row r="200" s="170" customFormat="true" ht="11.25" hidden="false" customHeight="false" outlineLevel="0" collapsed="false">
      <c r="B200" s="171"/>
      <c r="D200" s="164" t="s">
        <v>180</v>
      </c>
      <c r="E200" s="172" t="s">
        <v>111</v>
      </c>
      <c r="F200" s="173" t="s">
        <v>328</v>
      </c>
      <c r="H200" s="174" t="n">
        <v>6.3</v>
      </c>
      <c r="I200" s="175"/>
      <c r="L200" s="171"/>
      <c r="M200" s="176"/>
      <c r="T200" s="177"/>
      <c r="AT200" s="172" t="s">
        <v>180</v>
      </c>
      <c r="AU200" s="172" t="s">
        <v>85</v>
      </c>
      <c r="AV200" s="170" t="s">
        <v>85</v>
      </c>
      <c r="AW200" s="170" t="s">
        <v>36</v>
      </c>
      <c r="AX200" s="170" t="s">
        <v>75</v>
      </c>
      <c r="AY200" s="172" t="s">
        <v>168</v>
      </c>
    </row>
    <row r="201" s="170" customFormat="true" ht="11.25" hidden="false" customHeight="false" outlineLevel="0" collapsed="false">
      <c r="B201" s="171"/>
      <c r="D201" s="164" t="s">
        <v>180</v>
      </c>
      <c r="E201" s="172"/>
      <c r="F201" s="173" t="s">
        <v>329</v>
      </c>
      <c r="H201" s="174" t="n">
        <v>155.523</v>
      </c>
      <c r="I201" s="175"/>
      <c r="L201" s="171"/>
      <c r="M201" s="176"/>
      <c r="T201" s="177"/>
      <c r="AT201" s="172" t="s">
        <v>180</v>
      </c>
      <c r="AU201" s="172" t="s">
        <v>85</v>
      </c>
      <c r="AV201" s="170" t="s">
        <v>85</v>
      </c>
      <c r="AW201" s="170" t="s">
        <v>36</v>
      </c>
      <c r="AX201" s="170" t="s">
        <v>75</v>
      </c>
      <c r="AY201" s="172" t="s">
        <v>168</v>
      </c>
    </row>
    <row r="202" s="179" customFormat="true" ht="11.25" hidden="false" customHeight="false" outlineLevel="0" collapsed="false">
      <c r="B202" s="180"/>
      <c r="D202" s="164" t="s">
        <v>180</v>
      </c>
      <c r="E202" s="181"/>
      <c r="F202" s="182" t="s">
        <v>255</v>
      </c>
      <c r="H202" s="183" t="n">
        <v>177.531</v>
      </c>
      <c r="I202" s="184"/>
      <c r="L202" s="180"/>
      <c r="M202" s="185"/>
      <c r="T202" s="186"/>
      <c r="AT202" s="181" t="s">
        <v>180</v>
      </c>
      <c r="AU202" s="181" t="s">
        <v>85</v>
      </c>
      <c r="AV202" s="179" t="s">
        <v>174</v>
      </c>
      <c r="AW202" s="179" t="s">
        <v>36</v>
      </c>
      <c r="AX202" s="179" t="s">
        <v>83</v>
      </c>
      <c r="AY202" s="181" t="s">
        <v>168</v>
      </c>
    </row>
    <row r="203" s="22" customFormat="true" ht="16.5" hidden="false" customHeight="true" outlineLevel="0" collapsed="false">
      <c r="B203" s="150"/>
      <c r="C203" s="151" t="s">
        <v>330</v>
      </c>
      <c r="D203" s="151" t="s">
        <v>170</v>
      </c>
      <c r="E203" s="152" t="s">
        <v>331</v>
      </c>
      <c r="F203" s="153" t="s">
        <v>332</v>
      </c>
      <c r="G203" s="154" t="s">
        <v>105</v>
      </c>
      <c r="H203" s="155" t="n">
        <v>518.41</v>
      </c>
      <c r="I203" s="156"/>
      <c r="J203" s="157" t="n">
        <f aca="false">ROUND(I203*H203,2)</f>
        <v>0</v>
      </c>
      <c r="K203" s="153" t="s">
        <v>173</v>
      </c>
      <c r="L203" s="23"/>
      <c r="M203" s="158"/>
      <c r="N203" s="159" t="s">
        <v>46</v>
      </c>
      <c r="P203" s="160" t="n">
        <f aca="false">O203*H203</f>
        <v>0</v>
      </c>
      <c r="Q203" s="160" t="n">
        <v>0</v>
      </c>
      <c r="R203" s="160" t="n">
        <f aca="false">Q203*H203</f>
        <v>0</v>
      </c>
      <c r="S203" s="160" t="n">
        <v>0</v>
      </c>
      <c r="T203" s="161" t="n">
        <f aca="false">S203*H203</f>
        <v>0</v>
      </c>
      <c r="AR203" s="162" t="s">
        <v>174</v>
      </c>
      <c r="AT203" s="162" t="s">
        <v>170</v>
      </c>
      <c r="AU203" s="162" t="s">
        <v>85</v>
      </c>
      <c r="AY203" s="3" t="s">
        <v>168</v>
      </c>
      <c r="BE203" s="163" t="n">
        <f aca="false">IF(N203="základní",J203,0)</f>
        <v>0</v>
      </c>
      <c r="BF203" s="163" t="n">
        <f aca="false">IF(N203="snížená",J203,0)</f>
        <v>0</v>
      </c>
      <c r="BG203" s="163" t="n">
        <f aca="false">IF(N203="zákl. přenesená",J203,0)</f>
        <v>0</v>
      </c>
      <c r="BH203" s="163" t="n">
        <f aca="false">IF(N203="sníž. přenesená",J203,0)</f>
        <v>0</v>
      </c>
      <c r="BI203" s="163" t="n">
        <f aca="false">IF(N203="nulová",J203,0)</f>
        <v>0</v>
      </c>
      <c r="BJ203" s="3" t="s">
        <v>83</v>
      </c>
      <c r="BK203" s="163" t="n">
        <f aca="false">ROUND(I203*H203,2)</f>
        <v>0</v>
      </c>
      <c r="BL203" s="3" t="s">
        <v>174</v>
      </c>
      <c r="BM203" s="162" t="s">
        <v>333</v>
      </c>
    </row>
    <row r="204" s="22" customFormat="true" ht="19.5" hidden="false" customHeight="false" outlineLevel="0" collapsed="false">
      <c r="B204" s="23"/>
      <c r="D204" s="164" t="s">
        <v>176</v>
      </c>
      <c r="F204" s="165" t="s">
        <v>334</v>
      </c>
      <c r="I204" s="166"/>
      <c r="L204" s="23"/>
      <c r="M204" s="167"/>
      <c r="T204" s="54"/>
      <c r="AT204" s="3" t="s">
        <v>176</v>
      </c>
      <c r="AU204" s="3" t="s">
        <v>85</v>
      </c>
    </row>
    <row r="205" s="22" customFormat="true" ht="11.25" hidden="false" customHeight="false" outlineLevel="0" collapsed="false">
      <c r="B205" s="23"/>
      <c r="D205" s="168" t="s">
        <v>178</v>
      </c>
      <c r="F205" s="169" t="s">
        <v>335</v>
      </c>
      <c r="I205" s="166"/>
      <c r="L205" s="23"/>
      <c r="M205" s="167"/>
      <c r="T205" s="54"/>
      <c r="AT205" s="3" t="s">
        <v>178</v>
      </c>
      <c r="AU205" s="3" t="s">
        <v>85</v>
      </c>
    </row>
    <row r="206" s="187" customFormat="true" ht="11.25" hidden="false" customHeight="false" outlineLevel="0" collapsed="false">
      <c r="B206" s="188"/>
      <c r="D206" s="164" t="s">
        <v>180</v>
      </c>
      <c r="E206" s="189"/>
      <c r="F206" s="190" t="s">
        <v>336</v>
      </c>
      <c r="H206" s="189"/>
      <c r="I206" s="191"/>
      <c r="L206" s="188"/>
      <c r="M206" s="192"/>
      <c r="T206" s="193"/>
      <c r="AT206" s="189" t="s">
        <v>180</v>
      </c>
      <c r="AU206" s="189" t="s">
        <v>85</v>
      </c>
      <c r="AV206" s="187" t="s">
        <v>83</v>
      </c>
      <c r="AW206" s="187" t="s">
        <v>36</v>
      </c>
      <c r="AX206" s="187" t="s">
        <v>75</v>
      </c>
      <c r="AY206" s="189" t="s">
        <v>168</v>
      </c>
    </row>
    <row r="207" s="170" customFormat="true" ht="11.25" hidden="false" customHeight="false" outlineLevel="0" collapsed="false">
      <c r="B207" s="171"/>
      <c r="D207" s="164" t="s">
        <v>180</v>
      </c>
      <c r="E207" s="172"/>
      <c r="F207" s="173" t="s">
        <v>337</v>
      </c>
      <c r="H207" s="174" t="n">
        <v>26.4</v>
      </c>
      <c r="I207" s="175"/>
      <c r="L207" s="171"/>
      <c r="M207" s="176"/>
      <c r="T207" s="177"/>
      <c r="AT207" s="172" t="s">
        <v>180</v>
      </c>
      <c r="AU207" s="172" t="s">
        <v>85</v>
      </c>
      <c r="AV207" s="170" t="s">
        <v>85</v>
      </c>
      <c r="AW207" s="170" t="s">
        <v>36</v>
      </c>
      <c r="AX207" s="170" t="s">
        <v>75</v>
      </c>
      <c r="AY207" s="172" t="s">
        <v>168</v>
      </c>
    </row>
    <row r="208" s="170" customFormat="true" ht="11.25" hidden="false" customHeight="false" outlineLevel="0" collapsed="false">
      <c r="B208" s="171"/>
      <c r="D208" s="164" t="s">
        <v>180</v>
      </c>
      <c r="E208" s="172"/>
      <c r="F208" s="173" t="s">
        <v>338</v>
      </c>
      <c r="H208" s="174" t="n">
        <v>125.2</v>
      </c>
      <c r="I208" s="175"/>
      <c r="L208" s="171"/>
      <c r="M208" s="176"/>
      <c r="T208" s="177"/>
      <c r="AT208" s="172" t="s">
        <v>180</v>
      </c>
      <c r="AU208" s="172" t="s">
        <v>85</v>
      </c>
      <c r="AV208" s="170" t="s">
        <v>85</v>
      </c>
      <c r="AW208" s="170" t="s">
        <v>36</v>
      </c>
      <c r="AX208" s="170" t="s">
        <v>75</v>
      </c>
      <c r="AY208" s="172" t="s">
        <v>168</v>
      </c>
    </row>
    <row r="209" s="170" customFormat="true" ht="11.25" hidden="false" customHeight="false" outlineLevel="0" collapsed="false">
      <c r="B209" s="171"/>
      <c r="D209" s="164" t="s">
        <v>180</v>
      </c>
      <c r="E209" s="172"/>
      <c r="F209" s="173" t="s">
        <v>339</v>
      </c>
      <c r="H209" s="174" t="n">
        <v>338.81</v>
      </c>
      <c r="I209" s="175"/>
      <c r="L209" s="171"/>
      <c r="M209" s="176"/>
      <c r="T209" s="177"/>
      <c r="AT209" s="172" t="s">
        <v>180</v>
      </c>
      <c r="AU209" s="172" t="s">
        <v>85</v>
      </c>
      <c r="AV209" s="170" t="s">
        <v>85</v>
      </c>
      <c r="AW209" s="170" t="s">
        <v>36</v>
      </c>
      <c r="AX209" s="170" t="s">
        <v>75</v>
      </c>
      <c r="AY209" s="172" t="s">
        <v>168</v>
      </c>
    </row>
    <row r="210" s="170" customFormat="true" ht="11.25" hidden="false" customHeight="false" outlineLevel="0" collapsed="false">
      <c r="B210" s="171"/>
      <c r="D210" s="164" t="s">
        <v>180</v>
      </c>
      <c r="E210" s="172"/>
      <c r="F210" s="173" t="s">
        <v>340</v>
      </c>
      <c r="H210" s="174" t="n">
        <v>28</v>
      </c>
      <c r="I210" s="175"/>
      <c r="L210" s="171"/>
      <c r="M210" s="176"/>
      <c r="T210" s="177"/>
      <c r="AT210" s="172" t="s">
        <v>180</v>
      </c>
      <c r="AU210" s="172" t="s">
        <v>85</v>
      </c>
      <c r="AV210" s="170" t="s">
        <v>85</v>
      </c>
      <c r="AW210" s="170" t="s">
        <v>36</v>
      </c>
      <c r="AX210" s="170" t="s">
        <v>75</v>
      </c>
      <c r="AY210" s="172" t="s">
        <v>168</v>
      </c>
    </row>
    <row r="211" s="179" customFormat="true" ht="11.25" hidden="false" customHeight="false" outlineLevel="0" collapsed="false">
      <c r="B211" s="180"/>
      <c r="D211" s="164" t="s">
        <v>180</v>
      </c>
      <c r="E211" s="181" t="s">
        <v>138</v>
      </c>
      <c r="F211" s="182" t="s">
        <v>255</v>
      </c>
      <c r="H211" s="183" t="n">
        <v>518.41</v>
      </c>
      <c r="I211" s="184"/>
      <c r="L211" s="180"/>
      <c r="M211" s="185"/>
      <c r="T211" s="186"/>
      <c r="AT211" s="181" t="s">
        <v>180</v>
      </c>
      <c r="AU211" s="181" t="s">
        <v>85</v>
      </c>
      <c r="AV211" s="179" t="s">
        <v>174</v>
      </c>
      <c r="AW211" s="179" t="s">
        <v>36</v>
      </c>
      <c r="AX211" s="179" t="s">
        <v>83</v>
      </c>
      <c r="AY211" s="181" t="s">
        <v>168</v>
      </c>
    </row>
    <row r="212" s="170" customFormat="true" ht="11.25" hidden="false" customHeight="false" outlineLevel="0" collapsed="false">
      <c r="B212" s="171"/>
      <c r="D212" s="164" t="s">
        <v>180</v>
      </c>
      <c r="E212" s="172"/>
      <c r="F212" s="173" t="s">
        <v>341</v>
      </c>
      <c r="H212" s="174" t="n">
        <v>362.887</v>
      </c>
      <c r="I212" s="175"/>
      <c r="L212" s="171"/>
      <c r="M212" s="176"/>
      <c r="T212" s="177"/>
      <c r="AT212" s="172" t="s">
        <v>180</v>
      </c>
      <c r="AU212" s="172" t="s">
        <v>85</v>
      </c>
      <c r="AV212" s="170" t="s">
        <v>85</v>
      </c>
      <c r="AW212" s="170" t="s">
        <v>36</v>
      </c>
      <c r="AX212" s="170" t="s">
        <v>75</v>
      </c>
      <c r="AY212" s="172" t="s">
        <v>168</v>
      </c>
    </row>
    <row r="213" s="22" customFormat="true" ht="16.5" hidden="false" customHeight="true" outlineLevel="0" collapsed="false">
      <c r="B213" s="150"/>
      <c r="C213" s="151" t="s">
        <v>95</v>
      </c>
      <c r="D213" s="151" t="s">
        <v>170</v>
      </c>
      <c r="E213" s="152" t="s">
        <v>342</v>
      </c>
      <c r="F213" s="153" t="s">
        <v>343</v>
      </c>
      <c r="G213" s="154" t="s">
        <v>91</v>
      </c>
      <c r="H213" s="155" t="n">
        <v>10</v>
      </c>
      <c r="I213" s="156"/>
      <c r="J213" s="157" t="n">
        <f aca="false">ROUND(I213*H213,2)</f>
        <v>0</v>
      </c>
      <c r="K213" s="153" t="s">
        <v>173</v>
      </c>
      <c r="L213" s="23"/>
      <c r="M213" s="158"/>
      <c r="N213" s="159" t="s">
        <v>46</v>
      </c>
      <c r="P213" s="160" t="n">
        <f aca="false">O213*H213</f>
        <v>0</v>
      </c>
      <c r="Q213" s="160" t="n">
        <v>0</v>
      </c>
      <c r="R213" s="160" t="n">
        <f aca="false">Q213*H213</f>
        <v>0</v>
      </c>
      <c r="S213" s="160" t="n">
        <v>0</v>
      </c>
      <c r="T213" s="161" t="n">
        <f aca="false">S213*H213</f>
        <v>0</v>
      </c>
      <c r="AR213" s="162" t="s">
        <v>174</v>
      </c>
      <c r="AT213" s="162" t="s">
        <v>170</v>
      </c>
      <c r="AU213" s="162" t="s">
        <v>85</v>
      </c>
      <c r="AY213" s="3" t="s">
        <v>168</v>
      </c>
      <c r="BE213" s="163" t="n">
        <f aca="false">IF(N213="základní",J213,0)</f>
        <v>0</v>
      </c>
      <c r="BF213" s="163" t="n">
        <f aca="false">IF(N213="snížená",J213,0)</f>
        <v>0</v>
      </c>
      <c r="BG213" s="163" t="n">
        <f aca="false">IF(N213="zákl. přenesená",J213,0)</f>
        <v>0</v>
      </c>
      <c r="BH213" s="163" t="n">
        <f aca="false">IF(N213="sníž. přenesená",J213,0)</f>
        <v>0</v>
      </c>
      <c r="BI213" s="163" t="n">
        <f aca="false">IF(N213="nulová",J213,0)</f>
        <v>0</v>
      </c>
      <c r="BJ213" s="3" t="s">
        <v>83</v>
      </c>
      <c r="BK213" s="163" t="n">
        <f aca="false">ROUND(I213*H213,2)</f>
        <v>0</v>
      </c>
      <c r="BL213" s="3" t="s">
        <v>174</v>
      </c>
      <c r="BM213" s="162" t="s">
        <v>344</v>
      </c>
    </row>
    <row r="214" s="22" customFormat="true" ht="19.5" hidden="false" customHeight="false" outlineLevel="0" collapsed="false">
      <c r="B214" s="23"/>
      <c r="D214" s="164" t="s">
        <v>176</v>
      </c>
      <c r="F214" s="165" t="s">
        <v>345</v>
      </c>
      <c r="I214" s="166"/>
      <c r="L214" s="23"/>
      <c r="M214" s="167"/>
      <c r="T214" s="54"/>
      <c r="AT214" s="3" t="s">
        <v>176</v>
      </c>
      <c r="AU214" s="3" t="s">
        <v>85</v>
      </c>
    </row>
    <row r="215" s="22" customFormat="true" ht="11.25" hidden="false" customHeight="false" outlineLevel="0" collapsed="false">
      <c r="B215" s="23"/>
      <c r="D215" s="168" t="s">
        <v>178</v>
      </c>
      <c r="F215" s="169" t="s">
        <v>346</v>
      </c>
      <c r="I215" s="166"/>
      <c r="L215" s="23"/>
      <c r="M215" s="167"/>
      <c r="T215" s="54"/>
      <c r="AT215" s="3" t="s">
        <v>178</v>
      </c>
      <c r="AU215" s="3" t="s">
        <v>85</v>
      </c>
    </row>
    <row r="216" s="170" customFormat="true" ht="11.25" hidden="false" customHeight="false" outlineLevel="0" collapsed="false">
      <c r="B216" s="171"/>
      <c r="D216" s="164" t="s">
        <v>180</v>
      </c>
      <c r="E216" s="172"/>
      <c r="F216" s="173" t="s">
        <v>347</v>
      </c>
      <c r="H216" s="174" t="n">
        <v>10</v>
      </c>
      <c r="I216" s="175"/>
      <c r="L216" s="171"/>
      <c r="M216" s="176"/>
      <c r="T216" s="177"/>
      <c r="AT216" s="172" t="s">
        <v>180</v>
      </c>
      <c r="AU216" s="172" t="s">
        <v>85</v>
      </c>
      <c r="AV216" s="170" t="s">
        <v>85</v>
      </c>
      <c r="AW216" s="170" t="s">
        <v>36</v>
      </c>
      <c r="AX216" s="170" t="s">
        <v>75</v>
      </c>
      <c r="AY216" s="172" t="s">
        <v>168</v>
      </c>
    </row>
    <row r="217" s="179" customFormat="true" ht="11.25" hidden="false" customHeight="false" outlineLevel="0" collapsed="false">
      <c r="B217" s="180"/>
      <c r="D217" s="164" t="s">
        <v>180</v>
      </c>
      <c r="E217" s="181" t="s">
        <v>122</v>
      </c>
      <c r="F217" s="182" t="s">
        <v>255</v>
      </c>
      <c r="H217" s="183" t="n">
        <v>10</v>
      </c>
      <c r="I217" s="184"/>
      <c r="L217" s="180"/>
      <c r="M217" s="185"/>
      <c r="T217" s="186"/>
      <c r="AT217" s="181" t="s">
        <v>180</v>
      </c>
      <c r="AU217" s="181" t="s">
        <v>85</v>
      </c>
      <c r="AV217" s="179" t="s">
        <v>174</v>
      </c>
      <c r="AW217" s="179" t="s">
        <v>36</v>
      </c>
      <c r="AX217" s="179" t="s">
        <v>83</v>
      </c>
      <c r="AY217" s="181" t="s">
        <v>168</v>
      </c>
    </row>
    <row r="218" s="22" customFormat="true" ht="16.5" hidden="false" customHeight="true" outlineLevel="0" collapsed="false">
      <c r="B218" s="150"/>
      <c r="C218" s="151" t="s">
        <v>348</v>
      </c>
      <c r="D218" s="151" t="s">
        <v>170</v>
      </c>
      <c r="E218" s="152" t="s">
        <v>349</v>
      </c>
      <c r="F218" s="153" t="s">
        <v>350</v>
      </c>
      <c r="G218" s="154" t="s">
        <v>91</v>
      </c>
      <c r="H218" s="155" t="n">
        <v>13</v>
      </c>
      <c r="I218" s="156"/>
      <c r="J218" s="157" t="n">
        <f aca="false">ROUND(I218*H218,2)</f>
        <v>0</v>
      </c>
      <c r="K218" s="153" t="s">
        <v>173</v>
      </c>
      <c r="L218" s="23"/>
      <c r="M218" s="158"/>
      <c r="N218" s="159" t="s">
        <v>46</v>
      </c>
      <c r="P218" s="160" t="n">
        <f aca="false">O218*H218</f>
        <v>0</v>
      </c>
      <c r="Q218" s="160" t="n">
        <v>0</v>
      </c>
      <c r="R218" s="160" t="n">
        <f aca="false">Q218*H218</f>
        <v>0</v>
      </c>
      <c r="S218" s="160" t="n">
        <v>0</v>
      </c>
      <c r="T218" s="161" t="n">
        <f aca="false">S218*H218</f>
        <v>0</v>
      </c>
      <c r="AR218" s="162" t="s">
        <v>174</v>
      </c>
      <c r="AT218" s="162" t="s">
        <v>170</v>
      </c>
      <c r="AU218" s="162" t="s">
        <v>85</v>
      </c>
      <c r="AY218" s="3" t="s">
        <v>168</v>
      </c>
      <c r="BE218" s="163" t="n">
        <f aca="false">IF(N218="základní",J218,0)</f>
        <v>0</v>
      </c>
      <c r="BF218" s="163" t="n">
        <f aca="false">IF(N218="snížená",J218,0)</f>
        <v>0</v>
      </c>
      <c r="BG218" s="163" t="n">
        <f aca="false">IF(N218="zákl. přenesená",J218,0)</f>
        <v>0</v>
      </c>
      <c r="BH218" s="163" t="n">
        <f aca="false">IF(N218="sníž. přenesená",J218,0)</f>
        <v>0</v>
      </c>
      <c r="BI218" s="163" t="n">
        <f aca="false">IF(N218="nulová",J218,0)</f>
        <v>0</v>
      </c>
      <c r="BJ218" s="3" t="s">
        <v>83</v>
      </c>
      <c r="BK218" s="163" t="n">
        <f aca="false">ROUND(I218*H218,2)</f>
        <v>0</v>
      </c>
      <c r="BL218" s="3" t="s">
        <v>174</v>
      </c>
      <c r="BM218" s="162" t="s">
        <v>351</v>
      </c>
    </row>
    <row r="219" s="22" customFormat="true" ht="19.5" hidden="false" customHeight="false" outlineLevel="0" collapsed="false">
      <c r="B219" s="23"/>
      <c r="D219" s="164" t="s">
        <v>176</v>
      </c>
      <c r="F219" s="165" t="s">
        <v>352</v>
      </c>
      <c r="I219" s="166"/>
      <c r="L219" s="23"/>
      <c r="M219" s="167"/>
      <c r="T219" s="54"/>
      <c r="AT219" s="3" t="s">
        <v>176</v>
      </c>
      <c r="AU219" s="3" t="s">
        <v>85</v>
      </c>
    </row>
    <row r="220" s="22" customFormat="true" ht="11.25" hidden="false" customHeight="false" outlineLevel="0" collapsed="false">
      <c r="B220" s="23"/>
      <c r="D220" s="168" t="s">
        <v>178</v>
      </c>
      <c r="F220" s="169" t="s">
        <v>353</v>
      </c>
      <c r="I220" s="166"/>
      <c r="L220" s="23"/>
      <c r="M220" s="167"/>
      <c r="T220" s="54"/>
      <c r="AT220" s="3" t="s">
        <v>178</v>
      </c>
      <c r="AU220" s="3" t="s">
        <v>85</v>
      </c>
    </row>
    <row r="221" s="170" customFormat="true" ht="11.25" hidden="false" customHeight="false" outlineLevel="0" collapsed="false">
      <c r="B221" s="171"/>
      <c r="D221" s="164" t="s">
        <v>180</v>
      </c>
      <c r="E221" s="172"/>
      <c r="F221" s="173" t="s">
        <v>97</v>
      </c>
      <c r="H221" s="174" t="n">
        <v>10</v>
      </c>
      <c r="I221" s="175"/>
      <c r="L221" s="171"/>
      <c r="M221" s="176"/>
      <c r="T221" s="177"/>
      <c r="AT221" s="172" t="s">
        <v>180</v>
      </c>
      <c r="AU221" s="172" t="s">
        <v>85</v>
      </c>
      <c r="AV221" s="170" t="s">
        <v>85</v>
      </c>
      <c r="AW221" s="170" t="s">
        <v>36</v>
      </c>
      <c r="AX221" s="170" t="s">
        <v>75</v>
      </c>
      <c r="AY221" s="172" t="s">
        <v>168</v>
      </c>
    </row>
    <row r="222" s="170" customFormat="true" ht="11.25" hidden="false" customHeight="false" outlineLevel="0" collapsed="false">
      <c r="B222" s="171"/>
      <c r="D222" s="164" t="s">
        <v>180</v>
      </c>
      <c r="E222" s="172"/>
      <c r="F222" s="173" t="s">
        <v>262</v>
      </c>
      <c r="H222" s="174" t="n">
        <v>3</v>
      </c>
      <c r="I222" s="175"/>
      <c r="L222" s="171"/>
      <c r="M222" s="176"/>
      <c r="T222" s="177"/>
      <c r="AT222" s="172" t="s">
        <v>180</v>
      </c>
      <c r="AU222" s="172" t="s">
        <v>85</v>
      </c>
      <c r="AV222" s="170" t="s">
        <v>85</v>
      </c>
      <c r="AW222" s="170" t="s">
        <v>36</v>
      </c>
      <c r="AX222" s="170" t="s">
        <v>75</v>
      </c>
      <c r="AY222" s="172" t="s">
        <v>168</v>
      </c>
    </row>
    <row r="223" s="179" customFormat="true" ht="11.25" hidden="false" customHeight="false" outlineLevel="0" collapsed="false">
      <c r="B223" s="180"/>
      <c r="D223" s="164" t="s">
        <v>180</v>
      </c>
      <c r="E223" s="181" t="s">
        <v>124</v>
      </c>
      <c r="F223" s="182" t="s">
        <v>255</v>
      </c>
      <c r="H223" s="183" t="n">
        <v>13</v>
      </c>
      <c r="I223" s="184"/>
      <c r="L223" s="180"/>
      <c r="M223" s="185"/>
      <c r="T223" s="186"/>
      <c r="AT223" s="181" t="s">
        <v>180</v>
      </c>
      <c r="AU223" s="181" t="s">
        <v>85</v>
      </c>
      <c r="AV223" s="179" t="s">
        <v>174</v>
      </c>
      <c r="AW223" s="179" t="s">
        <v>36</v>
      </c>
      <c r="AX223" s="179" t="s">
        <v>83</v>
      </c>
      <c r="AY223" s="181" t="s">
        <v>168</v>
      </c>
    </row>
    <row r="224" s="22" customFormat="true" ht="16.5" hidden="false" customHeight="true" outlineLevel="0" collapsed="false">
      <c r="B224" s="150"/>
      <c r="C224" s="151" t="s">
        <v>354</v>
      </c>
      <c r="D224" s="151" t="s">
        <v>170</v>
      </c>
      <c r="E224" s="152" t="s">
        <v>355</v>
      </c>
      <c r="F224" s="153" t="s">
        <v>356</v>
      </c>
      <c r="G224" s="154" t="s">
        <v>91</v>
      </c>
      <c r="H224" s="155" t="n">
        <v>10</v>
      </c>
      <c r="I224" s="156"/>
      <c r="J224" s="157" t="n">
        <f aca="false">ROUND(I224*H224,2)</f>
        <v>0</v>
      </c>
      <c r="K224" s="153" t="s">
        <v>173</v>
      </c>
      <c r="L224" s="23"/>
      <c r="M224" s="158"/>
      <c r="N224" s="159" t="s">
        <v>46</v>
      </c>
      <c r="P224" s="160" t="n">
        <f aca="false">O224*H224</f>
        <v>0</v>
      </c>
      <c r="Q224" s="160" t="n">
        <v>0</v>
      </c>
      <c r="R224" s="160" t="n">
        <f aca="false">Q224*H224</f>
        <v>0</v>
      </c>
      <c r="S224" s="160" t="n">
        <v>0</v>
      </c>
      <c r="T224" s="161" t="n">
        <f aca="false">S224*H224</f>
        <v>0</v>
      </c>
      <c r="AR224" s="162" t="s">
        <v>174</v>
      </c>
      <c r="AT224" s="162" t="s">
        <v>170</v>
      </c>
      <c r="AU224" s="162" t="s">
        <v>85</v>
      </c>
      <c r="AY224" s="3" t="s">
        <v>168</v>
      </c>
      <c r="BE224" s="163" t="n">
        <f aca="false">IF(N224="základní",J224,0)</f>
        <v>0</v>
      </c>
      <c r="BF224" s="163" t="n">
        <f aca="false">IF(N224="snížená",J224,0)</f>
        <v>0</v>
      </c>
      <c r="BG224" s="163" t="n">
        <f aca="false">IF(N224="zákl. přenesená",J224,0)</f>
        <v>0</v>
      </c>
      <c r="BH224" s="163" t="n">
        <f aca="false">IF(N224="sníž. přenesená",J224,0)</f>
        <v>0</v>
      </c>
      <c r="BI224" s="163" t="n">
        <f aca="false">IF(N224="nulová",J224,0)</f>
        <v>0</v>
      </c>
      <c r="BJ224" s="3" t="s">
        <v>83</v>
      </c>
      <c r="BK224" s="163" t="n">
        <f aca="false">ROUND(I224*H224,2)</f>
        <v>0</v>
      </c>
      <c r="BL224" s="3" t="s">
        <v>174</v>
      </c>
      <c r="BM224" s="162" t="s">
        <v>357</v>
      </c>
    </row>
    <row r="225" s="22" customFormat="true" ht="19.5" hidden="false" customHeight="false" outlineLevel="0" collapsed="false">
      <c r="B225" s="23"/>
      <c r="D225" s="164" t="s">
        <v>176</v>
      </c>
      <c r="F225" s="165" t="s">
        <v>358</v>
      </c>
      <c r="I225" s="166"/>
      <c r="L225" s="23"/>
      <c r="M225" s="167"/>
      <c r="T225" s="54"/>
      <c r="AT225" s="3" t="s">
        <v>176</v>
      </c>
      <c r="AU225" s="3" t="s">
        <v>85</v>
      </c>
    </row>
    <row r="226" s="22" customFormat="true" ht="11.25" hidden="false" customHeight="false" outlineLevel="0" collapsed="false">
      <c r="B226" s="23"/>
      <c r="D226" s="168" t="s">
        <v>178</v>
      </c>
      <c r="F226" s="169" t="s">
        <v>359</v>
      </c>
      <c r="I226" s="166"/>
      <c r="L226" s="23"/>
      <c r="M226" s="167"/>
      <c r="T226" s="54"/>
      <c r="AT226" s="3" t="s">
        <v>178</v>
      </c>
      <c r="AU226" s="3" t="s">
        <v>85</v>
      </c>
    </row>
    <row r="227" s="170" customFormat="true" ht="11.25" hidden="false" customHeight="false" outlineLevel="0" collapsed="false">
      <c r="B227" s="171"/>
      <c r="D227" s="164" t="s">
        <v>180</v>
      </c>
      <c r="E227" s="172"/>
      <c r="F227" s="173" t="s">
        <v>347</v>
      </c>
      <c r="H227" s="174" t="n">
        <v>10</v>
      </c>
      <c r="I227" s="175"/>
      <c r="L227" s="171"/>
      <c r="M227" s="176"/>
      <c r="T227" s="177"/>
      <c r="AT227" s="172" t="s">
        <v>180</v>
      </c>
      <c r="AU227" s="172" t="s">
        <v>85</v>
      </c>
      <c r="AV227" s="170" t="s">
        <v>85</v>
      </c>
      <c r="AW227" s="170" t="s">
        <v>36</v>
      </c>
      <c r="AX227" s="170" t="s">
        <v>75</v>
      </c>
      <c r="AY227" s="172" t="s">
        <v>168</v>
      </c>
    </row>
    <row r="228" s="179" customFormat="true" ht="11.25" hidden="false" customHeight="false" outlineLevel="0" collapsed="false">
      <c r="B228" s="180"/>
      <c r="D228" s="164" t="s">
        <v>180</v>
      </c>
      <c r="E228" s="181"/>
      <c r="F228" s="182" t="s">
        <v>255</v>
      </c>
      <c r="H228" s="183" t="n">
        <v>10</v>
      </c>
      <c r="I228" s="184"/>
      <c r="L228" s="180"/>
      <c r="M228" s="185"/>
      <c r="T228" s="186"/>
      <c r="AT228" s="181" t="s">
        <v>180</v>
      </c>
      <c r="AU228" s="181" t="s">
        <v>85</v>
      </c>
      <c r="AV228" s="179" t="s">
        <v>174</v>
      </c>
      <c r="AW228" s="179" t="s">
        <v>36</v>
      </c>
      <c r="AX228" s="179" t="s">
        <v>83</v>
      </c>
      <c r="AY228" s="181" t="s">
        <v>168</v>
      </c>
    </row>
    <row r="229" s="22" customFormat="true" ht="16.5" hidden="false" customHeight="true" outlineLevel="0" collapsed="false">
      <c r="B229" s="150"/>
      <c r="C229" s="151" t="s">
        <v>360</v>
      </c>
      <c r="D229" s="151" t="s">
        <v>170</v>
      </c>
      <c r="E229" s="152" t="s">
        <v>361</v>
      </c>
      <c r="F229" s="153" t="s">
        <v>362</v>
      </c>
      <c r="G229" s="154" t="s">
        <v>91</v>
      </c>
      <c r="H229" s="155" t="n">
        <v>3</v>
      </c>
      <c r="I229" s="156"/>
      <c r="J229" s="157" t="n">
        <f aca="false">ROUND(I229*H229,2)</f>
        <v>0</v>
      </c>
      <c r="K229" s="153" t="s">
        <v>173</v>
      </c>
      <c r="L229" s="23"/>
      <c r="M229" s="158"/>
      <c r="N229" s="159" t="s">
        <v>46</v>
      </c>
      <c r="P229" s="160" t="n">
        <f aca="false">O229*H229</f>
        <v>0</v>
      </c>
      <c r="Q229" s="160" t="n">
        <v>0</v>
      </c>
      <c r="R229" s="160" t="n">
        <f aca="false">Q229*H229</f>
        <v>0</v>
      </c>
      <c r="S229" s="160" t="n">
        <v>0</v>
      </c>
      <c r="T229" s="161" t="n">
        <f aca="false">S229*H229</f>
        <v>0</v>
      </c>
      <c r="AR229" s="162" t="s">
        <v>174</v>
      </c>
      <c r="AT229" s="162" t="s">
        <v>170</v>
      </c>
      <c r="AU229" s="162" t="s">
        <v>85</v>
      </c>
      <c r="AY229" s="3" t="s">
        <v>168</v>
      </c>
      <c r="BE229" s="163" t="n">
        <f aca="false">IF(N229="základní",J229,0)</f>
        <v>0</v>
      </c>
      <c r="BF229" s="163" t="n">
        <f aca="false">IF(N229="snížená",J229,0)</f>
        <v>0</v>
      </c>
      <c r="BG229" s="163" t="n">
        <f aca="false">IF(N229="zákl. přenesená",J229,0)</f>
        <v>0</v>
      </c>
      <c r="BH229" s="163" t="n">
        <f aca="false">IF(N229="sníž. přenesená",J229,0)</f>
        <v>0</v>
      </c>
      <c r="BI229" s="163" t="n">
        <f aca="false">IF(N229="nulová",J229,0)</f>
        <v>0</v>
      </c>
      <c r="BJ229" s="3" t="s">
        <v>83</v>
      </c>
      <c r="BK229" s="163" t="n">
        <f aca="false">ROUND(I229*H229,2)</f>
        <v>0</v>
      </c>
      <c r="BL229" s="3" t="s">
        <v>174</v>
      </c>
      <c r="BM229" s="162" t="s">
        <v>363</v>
      </c>
    </row>
    <row r="230" s="22" customFormat="true" ht="19.5" hidden="false" customHeight="false" outlineLevel="0" collapsed="false">
      <c r="B230" s="23"/>
      <c r="D230" s="164" t="s">
        <v>176</v>
      </c>
      <c r="F230" s="165" t="s">
        <v>364</v>
      </c>
      <c r="I230" s="166"/>
      <c r="L230" s="23"/>
      <c r="M230" s="167"/>
      <c r="T230" s="54"/>
      <c r="AT230" s="3" t="s">
        <v>176</v>
      </c>
      <c r="AU230" s="3" t="s">
        <v>85</v>
      </c>
    </row>
    <row r="231" s="22" customFormat="true" ht="11.25" hidden="false" customHeight="false" outlineLevel="0" collapsed="false">
      <c r="B231" s="23"/>
      <c r="D231" s="168" t="s">
        <v>178</v>
      </c>
      <c r="F231" s="169" t="s">
        <v>365</v>
      </c>
      <c r="I231" s="166"/>
      <c r="L231" s="23"/>
      <c r="M231" s="167"/>
      <c r="T231" s="54"/>
      <c r="AT231" s="3" t="s">
        <v>178</v>
      </c>
      <c r="AU231" s="3" t="s">
        <v>85</v>
      </c>
    </row>
    <row r="232" s="170" customFormat="true" ht="11.25" hidden="false" customHeight="false" outlineLevel="0" collapsed="false">
      <c r="B232" s="171"/>
      <c r="D232" s="164" t="s">
        <v>180</v>
      </c>
      <c r="E232" s="172"/>
      <c r="F232" s="173" t="s">
        <v>100</v>
      </c>
      <c r="H232" s="174" t="n">
        <v>3</v>
      </c>
      <c r="I232" s="175"/>
      <c r="L232" s="171"/>
      <c r="M232" s="176"/>
      <c r="T232" s="177"/>
      <c r="AT232" s="172" t="s">
        <v>180</v>
      </c>
      <c r="AU232" s="172" t="s">
        <v>85</v>
      </c>
      <c r="AV232" s="170" t="s">
        <v>85</v>
      </c>
      <c r="AW232" s="170" t="s">
        <v>36</v>
      </c>
      <c r="AX232" s="170" t="s">
        <v>75</v>
      </c>
      <c r="AY232" s="172" t="s">
        <v>168</v>
      </c>
    </row>
    <row r="233" s="179" customFormat="true" ht="11.25" hidden="false" customHeight="false" outlineLevel="0" collapsed="false">
      <c r="B233" s="180"/>
      <c r="D233" s="164" t="s">
        <v>180</v>
      </c>
      <c r="E233" s="181" t="s">
        <v>127</v>
      </c>
      <c r="F233" s="182" t="s">
        <v>255</v>
      </c>
      <c r="H233" s="183" t="n">
        <v>3</v>
      </c>
      <c r="I233" s="184"/>
      <c r="L233" s="180"/>
      <c r="M233" s="185"/>
      <c r="T233" s="186"/>
      <c r="AT233" s="181" t="s">
        <v>180</v>
      </c>
      <c r="AU233" s="181" t="s">
        <v>85</v>
      </c>
      <c r="AV233" s="179" t="s">
        <v>174</v>
      </c>
      <c r="AW233" s="179" t="s">
        <v>36</v>
      </c>
      <c r="AX233" s="179" t="s">
        <v>83</v>
      </c>
      <c r="AY233" s="181" t="s">
        <v>168</v>
      </c>
    </row>
    <row r="234" s="22" customFormat="true" ht="16.5" hidden="false" customHeight="true" outlineLevel="0" collapsed="false">
      <c r="B234" s="150"/>
      <c r="C234" s="151" t="s">
        <v>366</v>
      </c>
      <c r="D234" s="151" t="s">
        <v>170</v>
      </c>
      <c r="E234" s="152" t="s">
        <v>367</v>
      </c>
      <c r="F234" s="153" t="s">
        <v>368</v>
      </c>
      <c r="G234" s="154" t="s">
        <v>91</v>
      </c>
      <c r="H234" s="155" t="n">
        <v>13</v>
      </c>
      <c r="I234" s="156"/>
      <c r="J234" s="157" t="n">
        <f aca="false">ROUND(I234*H234,2)</f>
        <v>0</v>
      </c>
      <c r="K234" s="153" t="s">
        <v>173</v>
      </c>
      <c r="L234" s="23"/>
      <c r="M234" s="158"/>
      <c r="N234" s="159" t="s">
        <v>46</v>
      </c>
      <c r="P234" s="160" t="n">
        <f aca="false">O234*H234</f>
        <v>0</v>
      </c>
      <c r="Q234" s="160" t="n">
        <v>0</v>
      </c>
      <c r="R234" s="160" t="n">
        <f aca="false">Q234*H234</f>
        <v>0</v>
      </c>
      <c r="S234" s="160" t="n">
        <v>0</v>
      </c>
      <c r="T234" s="161" t="n">
        <f aca="false">S234*H234</f>
        <v>0</v>
      </c>
      <c r="AR234" s="162" t="s">
        <v>174</v>
      </c>
      <c r="AT234" s="162" t="s">
        <v>170</v>
      </c>
      <c r="AU234" s="162" t="s">
        <v>85</v>
      </c>
      <c r="AY234" s="3" t="s">
        <v>168</v>
      </c>
      <c r="BE234" s="163" t="n">
        <f aca="false">IF(N234="základní",J234,0)</f>
        <v>0</v>
      </c>
      <c r="BF234" s="163" t="n">
        <f aca="false">IF(N234="snížená",J234,0)</f>
        <v>0</v>
      </c>
      <c r="BG234" s="163" t="n">
        <f aca="false">IF(N234="zákl. přenesená",J234,0)</f>
        <v>0</v>
      </c>
      <c r="BH234" s="163" t="n">
        <f aca="false">IF(N234="sníž. přenesená",J234,0)</f>
        <v>0</v>
      </c>
      <c r="BI234" s="163" t="n">
        <f aca="false">IF(N234="nulová",J234,0)</f>
        <v>0</v>
      </c>
      <c r="BJ234" s="3" t="s">
        <v>83</v>
      </c>
      <c r="BK234" s="163" t="n">
        <f aca="false">ROUND(I234*H234,2)</f>
        <v>0</v>
      </c>
      <c r="BL234" s="3" t="s">
        <v>174</v>
      </c>
      <c r="BM234" s="162" t="s">
        <v>369</v>
      </c>
    </row>
    <row r="235" s="22" customFormat="true" ht="19.5" hidden="false" customHeight="false" outlineLevel="0" collapsed="false">
      <c r="B235" s="23"/>
      <c r="D235" s="164" t="s">
        <v>176</v>
      </c>
      <c r="F235" s="165" t="s">
        <v>370</v>
      </c>
      <c r="I235" s="166"/>
      <c r="L235" s="23"/>
      <c r="M235" s="167"/>
      <c r="T235" s="54"/>
      <c r="AT235" s="3" t="s">
        <v>176</v>
      </c>
      <c r="AU235" s="3" t="s">
        <v>85</v>
      </c>
    </row>
    <row r="236" s="22" customFormat="true" ht="11.25" hidden="false" customHeight="false" outlineLevel="0" collapsed="false">
      <c r="B236" s="23"/>
      <c r="D236" s="168" t="s">
        <v>178</v>
      </c>
      <c r="F236" s="169" t="s">
        <v>371</v>
      </c>
      <c r="I236" s="166"/>
      <c r="L236" s="23"/>
      <c r="M236" s="167"/>
      <c r="T236" s="54"/>
      <c r="AT236" s="3" t="s">
        <v>178</v>
      </c>
      <c r="AU236" s="3" t="s">
        <v>85</v>
      </c>
    </row>
    <row r="237" s="170" customFormat="true" ht="11.25" hidden="false" customHeight="false" outlineLevel="0" collapsed="false">
      <c r="B237" s="171"/>
      <c r="D237" s="164" t="s">
        <v>180</v>
      </c>
      <c r="E237" s="172"/>
      <c r="F237" s="173" t="s">
        <v>97</v>
      </c>
      <c r="H237" s="174" t="n">
        <v>10</v>
      </c>
      <c r="I237" s="175"/>
      <c r="L237" s="171"/>
      <c r="M237" s="176"/>
      <c r="T237" s="177"/>
      <c r="AT237" s="172" t="s">
        <v>180</v>
      </c>
      <c r="AU237" s="172" t="s">
        <v>85</v>
      </c>
      <c r="AV237" s="170" t="s">
        <v>85</v>
      </c>
      <c r="AW237" s="170" t="s">
        <v>36</v>
      </c>
      <c r="AX237" s="170" t="s">
        <v>75</v>
      </c>
      <c r="AY237" s="172" t="s">
        <v>168</v>
      </c>
    </row>
    <row r="238" s="170" customFormat="true" ht="11.25" hidden="false" customHeight="false" outlineLevel="0" collapsed="false">
      <c r="B238" s="171"/>
      <c r="D238" s="164" t="s">
        <v>180</v>
      </c>
      <c r="E238" s="172"/>
      <c r="F238" s="173" t="s">
        <v>262</v>
      </c>
      <c r="H238" s="174" t="n">
        <v>3</v>
      </c>
      <c r="I238" s="175"/>
      <c r="L238" s="171"/>
      <c r="M238" s="176"/>
      <c r="T238" s="177"/>
      <c r="AT238" s="172" t="s">
        <v>180</v>
      </c>
      <c r="AU238" s="172" t="s">
        <v>85</v>
      </c>
      <c r="AV238" s="170" t="s">
        <v>85</v>
      </c>
      <c r="AW238" s="170" t="s">
        <v>36</v>
      </c>
      <c r="AX238" s="170" t="s">
        <v>75</v>
      </c>
      <c r="AY238" s="172" t="s">
        <v>168</v>
      </c>
    </row>
    <row r="239" s="179" customFormat="true" ht="11.25" hidden="false" customHeight="false" outlineLevel="0" collapsed="false">
      <c r="B239" s="180"/>
      <c r="D239" s="164" t="s">
        <v>180</v>
      </c>
      <c r="E239" s="181"/>
      <c r="F239" s="182" t="s">
        <v>255</v>
      </c>
      <c r="H239" s="183" t="n">
        <v>13</v>
      </c>
      <c r="I239" s="184"/>
      <c r="L239" s="180"/>
      <c r="M239" s="185"/>
      <c r="T239" s="186"/>
      <c r="AT239" s="181" t="s">
        <v>180</v>
      </c>
      <c r="AU239" s="181" t="s">
        <v>85</v>
      </c>
      <c r="AV239" s="179" t="s">
        <v>174</v>
      </c>
      <c r="AW239" s="179" t="s">
        <v>36</v>
      </c>
      <c r="AX239" s="179" t="s">
        <v>83</v>
      </c>
      <c r="AY239" s="181" t="s">
        <v>168</v>
      </c>
    </row>
    <row r="240" s="22" customFormat="true" ht="16.5" hidden="false" customHeight="true" outlineLevel="0" collapsed="false">
      <c r="B240" s="150"/>
      <c r="C240" s="151" t="s">
        <v>92</v>
      </c>
      <c r="D240" s="151" t="s">
        <v>170</v>
      </c>
      <c r="E240" s="152" t="s">
        <v>372</v>
      </c>
      <c r="F240" s="153" t="s">
        <v>373</v>
      </c>
      <c r="G240" s="154" t="s">
        <v>91</v>
      </c>
      <c r="H240" s="155" t="n">
        <v>3</v>
      </c>
      <c r="I240" s="156"/>
      <c r="J240" s="157" t="n">
        <f aca="false">ROUND(I240*H240,2)</f>
        <v>0</v>
      </c>
      <c r="K240" s="153" t="s">
        <v>173</v>
      </c>
      <c r="L240" s="23"/>
      <c r="M240" s="158"/>
      <c r="N240" s="159" t="s">
        <v>46</v>
      </c>
      <c r="P240" s="160" t="n">
        <f aca="false">O240*H240</f>
        <v>0</v>
      </c>
      <c r="Q240" s="160" t="n">
        <v>0</v>
      </c>
      <c r="R240" s="160" t="n">
        <f aca="false">Q240*H240</f>
        <v>0</v>
      </c>
      <c r="S240" s="160" t="n">
        <v>0</v>
      </c>
      <c r="T240" s="161" t="n">
        <f aca="false">S240*H240</f>
        <v>0</v>
      </c>
      <c r="AR240" s="162" t="s">
        <v>174</v>
      </c>
      <c r="AT240" s="162" t="s">
        <v>170</v>
      </c>
      <c r="AU240" s="162" t="s">
        <v>85</v>
      </c>
      <c r="AY240" s="3" t="s">
        <v>168</v>
      </c>
      <c r="BE240" s="163" t="n">
        <f aca="false">IF(N240="základní",J240,0)</f>
        <v>0</v>
      </c>
      <c r="BF240" s="163" t="n">
        <f aca="false">IF(N240="snížená",J240,0)</f>
        <v>0</v>
      </c>
      <c r="BG240" s="163" t="n">
        <f aca="false">IF(N240="zákl. přenesená",J240,0)</f>
        <v>0</v>
      </c>
      <c r="BH240" s="163" t="n">
        <f aca="false">IF(N240="sníž. přenesená",J240,0)</f>
        <v>0</v>
      </c>
      <c r="BI240" s="163" t="n">
        <f aca="false">IF(N240="nulová",J240,0)</f>
        <v>0</v>
      </c>
      <c r="BJ240" s="3" t="s">
        <v>83</v>
      </c>
      <c r="BK240" s="163" t="n">
        <f aca="false">ROUND(I240*H240,2)</f>
        <v>0</v>
      </c>
      <c r="BL240" s="3" t="s">
        <v>174</v>
      </c>
      <c r="BM240" s="162" t="s">
        <v>374</v>
      </c>
    </row>
    <row r="241" s="22" customFormat="true" ht="19.5" hidden="false" customHeight="false" outlineLevel="0" collapsed="false">
      <c r="B241" s="23"/>
      <c r="D241" s="164" t="s">
        <v>176</v>
      </c>
      <c r="F241" s="165" t="s">
        <v>375</v>
      </c>
      <c r="I241" s="166"/>
      <c r="L241" s="23"/>
      <c r="M241" s="167"/>
      <c r="T241" s="54"/>
      <c r="AT241" s="3" t="s">
        <v>176</v>
      </c>
      <c r="AU241" s="3" t="s">
        <v>85</v>
      </c>
    </row>
    <row r="242" s="22" customFormat="true" ht="11.25" hidden="false" customHeight="false" outlineLevel="0" collapsed="false">
      <c r="B242" s="23"/>
      <c r="D242" s="168" t="s">
        <v>178</v>
      </c>
      <c r="F242" s="169" t="s">
        <v>376</v>
      </c>
      <c r="I242" s="166"/>
      <c r="L242" s="23"/>
      <c r="M242" s="167"/>
      <c r="T242" s="54"/>
      <c r="AT242" s="3" t="s">
        <v>178</v>
      </c>
      <c r="AU242" s="3" t="s">
        <v>85</v>
      </c>
    </row>
    <row r="243" s="170" customFormat="true" ht="11.25" hidden="false" customHeight="false" outlineLevel="0" collapsed="false">
      <c r="B243" s="171"/>
      <c r="D243" s="164" t="s">
        <v>180</v>
      </c>
      <c r="E243" s="172"/>
      <c r="F243" s="173" t="s">
        <v>100</v>
      </c>
      <c r="H243" s="174" t="n">
        <v>3</v>
      </c>
      <c r="I243" s="175"/>
      <c r="L243" s="171"/>
      <c r="M243" s="176"/>
      <c r="T243" s="177"/>
      <c r="AT243" s="172" t="s">
        <v>180</v>
      </c>
      <c r="AU243" s="172" t="s">
        <v>85</v>
      </c>
      <c r="AV243" s="170" t="s">
        <v>85</v>
      </c>
      <c r="AW243" s="170" t="s">
        <v>36</v>
      </c>
      <c r="AX243" s="170" t="s">
        <v>75</v>
      </c>
      <c r="AY243" s="172" t="s">
        <v>168</v>
      </c>
    </row>
    <row r="244" s="179" customFormat="true" ht="11.25" hidden="false" customHeight="false" outlineLevel="0" collapsed="false">
      <c r="B244" s="180"/>
      <c r="D244" s="164" t="s">
        <v>180</v>
      </c>
      <c r="E244" s="181"/>
      <c r="F244" s="182" t="s">
        <v>255</v>
      </c>
      <c r="H244" s="183" t="n">
        <v>3</v>
      </c>
      <c r="I244" s="184"/>
      <c r="L244" s="180"/>
      <c r="M244" s="185"/>
      <c r="T244" s="186"/>
      <c r="AT244" s="181" t="s">
        <v>180</v>
      </c>
      <c r="AU244" s="181" t="s">
        <v>85</v>
      </c>
      <c r="AV244" s="179" t="s">
        <v>174</v>
      </c>
      <c r="AW244" s="179" t="s">
        <v>36</v>
      </c>
      <c r="AX244" s="179" t="s">
        <v>83</v>
      </c>
      <c r="AY244" s="181" t="s">
        <v>168</v>
      </c>
    </row>
    <row r="245" s="22" customFormat="true" ht="21.75" hidden="false" customHeight="true" outlineLevel="0" collapsed="false">
      <c r="B245" s="150"/>
      <c r="C245" s="151" t="s">
        <v>377</v>
      </c>
      <c r="D245" s="151" t="s">
        <v>170</v>
      </c>
      <c r="E245" s="152" t="s">
        <v>378</v>
      </c>
      <c r="F245" s="153" t="s">
        <v>379</v>
      </c>
      <c r="G245" s="154" t="s">
        <v>105</v>
      </c>
      <c r="H245" s="155" t="n">
        <v>2616.542</v>
      </c>
      <c r="I245" s="156"/>
      <c r="J245" s="157" t="n">
        <f aca="false">ROUND(I245*H245,2)</f>
        <v>0</v>
      </c>
      <c r="K245" s="153" t="s">
        <v>173</v>
      </c>
      <c r="L245" s="23"/>
      <c r="M245" s="158"/>
      <c r="N245" s="159" t="s">
        <v>46</v>
      </c>
      <c r="P245" s="160" t="n">
        <f aca="false">O245*H245</f>
        <v>0</v>
      </c>
      <c r="Q245" s="160" t="n">
        <v>0</v>
      </c>
      <c r="R245" s="160" t="n">
        <f aca="false">Q245*H245</f>
        <v>0</v>
      </c>
      <c r="S245" s="160" t="n">
        <v>0</v>
      </c>
      <c r="T245" s="161" t="n">
        <f aca="false">S245*H245</f>
        <v>0</v>
      </c>
      <c r="AR245" s="162" t="s">
        <v>174</v>
      </c>
      <c r="AT245" s="162" t="s">
        <v>170</v>
      </c>
      <c r="AU245" s="162" t="s">
        <v>85</v>
      </c>
      <c r="AY245" s="3" t="s">
        <v>168</v>
      </c>
      <c r="BE245" s="163" t="n">
        <f aca="false">IF(N245="základní",J245,0)</f>
        <v>0</v>
      </c>
      <c r="BF245" s="163" t="n">
        <f aca="false">IF(N245="snížená",J245,0)</f>
        <v>0</v>
      </c>
      <c r="BG245" s="163" t="n">
        <f aca="false">IF(N245="zákl. přenesená",J245,0)</f>
        <v>0</v>
      </c>
      <c r="BH245" s="163" t="n">
        <f aca="false">IF(N245="sníž. přenesená",J245,0)</f>
        <v>0</v>
      </c>
      <c r="BI245" s="163" t="n">
        <f aca="false">IF(N245="nulová",J245,0)</f>
        <v>0</v>
      </c>
      <c r="BJ245" s="3" t="s">
        <v>83</v>
      </c>
      <c r="BK245" s="163" t="n">
        <f aca="false">ROUND(I245*H245,2)</f>
        <v>0</v>
      </c>
      <c r="BL245" s="3" t="s">
        <v>174</v>
      </c>
      <c r="BM245" s="162" t="s">
        <v>380</v>
      </c>
    </row>
    <row r="246" s="22" customFormat="true" ht="19.5" hidden="false" customHeight="false" outlineLevel="0" collapsed="false">
      <c r="B246" s="23"/>
      <c r="D246" s="164" t="s">
        <v>176</v>
      </c>
      <c r="F246" s="165" t="s">
        <v>381</v>
      </c>
      <c r="I246" s="166"/>
      <c r="L246" s="23"/>
      <c r="M246" s="167"/>
      <c r="T246" s="54"/>
      <c r="AT246" s="3" t="s">
        <v>176</v>
      </c>
      <c r="AU246" s="3" t="s">
        <v>85</v>
      </c>
    </row>
    <row r="247" s="22" customFormat="true" ht="11.25" hidden="false" customHeight="false" outlineLevel="0" collapsed="false">
      <c r="B247" s="23"/>
      <c r="D247" s="168" t="s">
        <v>178</v>
      </c>
      <c r="F247" s="169" t="s">
        <v>382</v>
      </c>
      <c r="I247" s="166"/>
      <c r="L247" s="23"/>
      <c r="M247" s="167"/>
      <c r="T247" s="54"/>
      <c r="AT247" s="3" t="s">
        <v>178</v>
      </c>
      <c r="AU247" s="3" t="s">
        <v>85</v>
      </c>
    </row>
    <row r="248" s="170" customFormat="true" ht="11.25" hidden="false" customHeight="false" outlineLevel="0" collapsed="false">
      <c r="B248" s="171"/>
      <c r="D248" s="164" t="s">
        <v>180</v>
      </c>
      <c r="E248" s="172"/>
      <c r="F248" s="173" t="s">
        <v>383</v>
      </c>
      <c r="H248" s="174" t="n">
        <v>749.981</v>
      </c>
      <c r="I248" s="175"/>
      <c r="L248" s="171"/>
      <c r="M248" s="176"/>
      <c r="T248" s="177"/>
      <c r="AT248" s="172" t="s">
        <v>180</v>
      </c>
      <c r="AU248" s="172" t="s">
        <v>85</v>
      </c>
      <c r="AV248" s="170" t="s">
        <v>85</v>
      </c>
      <c r="AW248" s="170" t="s">
        <v>36</v>
      </c>
      <c r="AX248" s="170" t="s">
        <v>75</v>
      </c>
      <c r="AY248" s="172" t="s">
        <v>168</v>
      </c>
    </row>
    <row r="249" s="170" customFormat="true" ht="11.25" hidden="false" customHeight="false" outlineLevel="0" collapsed="false">
      <c r="B249" s="171"/>
      <c r="D249" s="164" t="s">
        <v>180</v>
      </c>
      <c r="E249" s="172"/>
      <c r="F249" s="173" t="s">
        <v>384</v>
      </c>
      <c r="H249" s="174" t="n">
        <v>52.36</v>
      </c>
      <c r="I249" s="175"/>
      <c r="L249" s="171"/>
      <c r="M249" s="176"/>
      <c r="T249" s="177"/>
      <c r="AT249" s="172" t="s">
        <v>180</v>
      </c>
      <c r="AU249" s="172" t="s">
        <v>85</v>
      </c>
      <c r="AV249" s="170" t="s">
        <v>85</v>
      </c>
      <c r="AW249" s="170" t="s">
        <v>36</v>
      </c>
      <c r="AX249" s="170" t="s">
        <v>75</v>
      </c>
      <c r="AY249" s="172" t="s">
        <v>168</v>
      </c>
    </row>
    <row r="250" s="170" customFormat="true" ht="11.25" hidden="false" customHeight="false" outlineLevel="0" collapsed="false">
      <c r="B250" s="171"/>
      <c r="D250" s="164" t="s">
        <v>180</v>
      </c>
      <c r="E250" s="172"/>
      <c r="F250" s="173" t="s">
        <v>385</v>
      </c>
      <c r="H250" s="174" t="n">
        <v>518.41</v>
      </c>
      <c r="I250" s="175"/>
      <c r="L250" s="171"/>
      <c r="M250" s="176"/>
      <c r="T250" s="177"/>
      <c r="AT250" s="172" t="s">
        <v>180</v>
      </c>
      <c r="AU250" s="172" t="s">
        <v>85</v>
      </c>
      <c r="AV250" s="170" t="s">
        <v>85</v>
      </c>
      <c r="AW250" s="170" t="s">
        <v>36</v>
      </c>
      <c r="AX250" s="170" t="s">
        <v>75</v>
      </c>
      <c r="AY250" s="172" t="s">
        <v>168</v>
      </c>
    </row>
    <row r="251" s="170" customFormat="true" ht="11.25" hidden="false" customHeight="false" outlineLevel="0" collapsed="false">
      <c r="B251" s="171"/>
      <c r="D251" s="164" t="s">
        <v>180</v>
      </c>
      <c r="E251" s="172"/>
      <c r="F251" s="173" t="s">
        <v>386</v>
      </c>
      <c r="H251" s="174" t="n">
        <v>502</v>
      </c>
      <c r="I251" s="175"/>
      <c r="L251" s="171"/>
      <c r="M251" s="176"/>
      <c r="T251" s="177"/>
      <c r="AT251" s="172" t="s">
        <v>180</v>
      </c>
      <c r="AU251" s="172" t="s">
        <v>85</v>
      </c>
      <c r="AV251" s="170" t="s">
        <v>85</v>
      </c>
      <c r="AW251" s="170" t="s">
        <v>36</v>
      </c>
      <c r="AX251" s="170" t="s">
        <v>75</v>
      </c>
      <c r="AY251" s="172" t="s">
        <v>168</v>
      </c>
    </row>
    <row r="252" s="170" customFormat="true" ht="11.25" hidden="false" customHeight="false" outlineLevel="0" collapsed="false">
      <c r="B252" s="171"/>
      <c r="D252" s="164" t="s">
        <v>180</v>
      </c>
      <c r="E252" s="172"/>
      <c r="F252" s="173" t="s">
        <v>387</v>
      </c>
      <c r="H252" s="174" t="n">
        <v>294.81</v>
      </c>
      <c r="I252" s="175"/>
      <c r="L252" s="171"/>
      <c r="M252" s="176"/>
      <c r="T252" s="177"/>
      <c r="AT252" s="172" t="s">
        <v>180</v>
      </c>
      <c r="AU252" s="172" t="s">
        <v>85</v>
      </c>
      <c r="AV252" s="170" t="s">
        <v>85</v>
      </c>
      <c r="AW252" s="170" t="s">
        <v>36</v>
      </c>
      <c r="AX252" s="170" t="s">
        <v>75</v>
      </c>
      <c r="AY252" s="172" t="s">
        <v>168</v>
      </c>
    </row>
    <row r="253" s="170" customFormat="true" ht="11.25" hidden="false" customHeight="false" outlineLevel="0" collapsed="false">
      <c r="B253" s="171"/>
      <c r="D253" s="164" t="s">
        <v>180</v>
      </c>
      <c r="E253" s="172"/>
      <c r="F253" s="173" t="s">
        <v>388</v>
      </c>
      <c r="H253" s="174" t="n">
        <v>464.625</v>
      </c>
      <c r="I253" s="175"/>
      <c r="L253" s="171"/>
      <c r="M253" s="176"/>
      <c r="T253" s="177"/>
      <c r="AT253" s="172" t="s">
        <v>180</v>
      </c>
      <c r="AU253" s="172" t="s">
        <v>85</v>
      </c>
      <c r="AV253" s="170" t="s">
        <v>85</v>
      </c>
      <c r="AW253" s="170" t="s">
        <v>36</v>
      </c>
      <c r="AX253" s="170" t="s">
        <v>75</v>
      </c>
      <c r="AY253" s="172" t="s">
        <v>168</v>
      </c>
    </row>
    <row r="254" s="170" customFormat="true" ht="11.25" hidden="false" customHeight="false" outlineLevel="0" collapsed="false">
      <c r="B254" s="171"/>
      <c r="D254" s="164" t="s">
        <v>180</v>
      </c>
      <c r="E254" s="172"/>
      <c r="F254" s="173" t="s">
        <v>389</v>
      </c>
      <c r="H254" s="174" t="n">
        <v>34.356</v>
      </c>
      <c r="I254" s="175"/>
      <c r="L254" s="171"/>
      <c r="M254" s="176"/>
      <c r="T254" s="177"/>
      <c r="AT254" s="172" t="s">
        <v>180</v>
      </c>
      <c r="AU254" s="172" t="s">
        <v>85</v>
      </c>
      <c r="AV254" s="170" t="s">
        <v>85</v>
      </c>
      <c r="AW254" s="170" t="s">
        <v>36</v>
      </c>
      <c r="AX254" s="170" t="s">
        <v>75</v>
      </c>
      <c r="AY254" s="172" t="s">
        <v>168</v>
      </c>
    </row>
    <row r="255" s="179" customFormat="true" ht="11.25" hidden="false" customHeight="false" outlineLevel="0" collapsed="false">
      <c r="B255" s="180"/>
      <c r="D255" s="164" t="s">
        <v>180</v>
      </c>
      <c r="E255" s="181"/>
      <c r="F255" s="182" t="s">
        <v>255</v>
      </c>
      <c r="H255" s="183" t="n">
        <v>2616.542</v>
      </c>
      <c r="I255" s="184"/>
      <c r="L255" s="180"/>
      <c r="M255" s="185"/>
      <c r="T255" s="186"/>
      <c r="AT255" s="181" t="s">
        <v>180</v>
      </c>
      <c r="AU255" s="181" t="s">
        <v>85</v>
      </c>
      <c r="AV255" s="179" t="s">
        <v>174</v>
      </c>
      <c r="AW255" s="179" t="s">
        <v>36</v>
      </c>
      <c r="AX255" s="179" t="s">
        <v>83</v>
      </c>
      <c r="AY255" s="181" t="s">
        <v>168</v>
      </c>
    </row>
    <row r="256" s="22" customFormat="true" ht="16.5" hidden="false" customHeight="true" outlineLevel="0" collapsed="false">
      <c r="B256" s="150"/>
      <c r="C256" s="151" t="s">
        <v>390</v>
      </c>
      <c r="D256" s="151" t="s">
        <v>170</v>
      </c>
      <c r="E256" s="152" t="s">
        <v>391</v>
      </c>
      <c r="F256" s="153" t="s">
        <v>392</v>
      </c>
      <c r="G256" s="154" t="s">
        <v>105</v>
      </c>
      <c r="H256" s="155" t="n">
        <v>1321.971</v>
      </c>
      <c r="I256" s="156"/>
      <c r="J256" s="157" t="n">
        <f aca="false">ROUND(I256*H256,2)</f>
        <v>0</v>
      </c>
      <c r="K256" s="153" t="s">
        <v>173</v>
      </c>
      <c r="L256" s="23"/>
      <c r="M256" s="158"/>
      <c r="N256" s="159" t="s">
        <v>46</v>
      </c>
      <c r="P256" s="160" t="n">
        <f aca="false">O256*H256</f>
        <v>0</v>
      </c>
      <c r="Q256" s="160" t="n">
        <v>0</v>
      </c>
      <c r="R256" s="160" t="n">
        <f aca="false">Q256*H256</f>
        <v>0</v>
      </c>
      <c r="S256" s="160" t="n">
        <v>0</v>
      </c>
      <c r="T256" s="161" t="n">
        <f aca="false">S256*H256</f>
        <v>0</v>
      </c>
      <c r="AR256" s="162" t="s">
        <v>174</v>
      </c>
      <c r="AT256" s="162" t="s">
        <v>170</v>
      </c>
      <c r="AU256" s="162" t="s">
        <v>85</v>
      </c>
      <c r="AY256" s="3" t="s">
        <v>168</v>
      </c>
      <c r="BE256" s="163" t="n">
        <f aca="false">IF(N256="základní",J256,0)</f>
        <v>0</v>
      </c>
      <c r="BF256" s="163" t="n">
        <f aca="false">IF(N256="snížená",J256,0)</f>
        <v>0</v>
      </c>
      <c r="BG256" s="163" t="n">
        <f aca="false">IF(N256="zákl. přenesená",J256,0)</f>
        <v>0</v>
      </c>
      <c r="BH256" s="163" t="n">
        <f aca="false">IF(N256="sníž. přenesená",J256,0)</f>
        <v>0</v>
      </c>
      <c r="BI256" s="163" t="n">
        <f aca="false">IF(N256="nulová",J256,0)</f>
        <v>0</v>
      </c>
      <c r="BJ256" s="3" t="s">
        <v>83</v>
      </c>
      <c r="BK256" s="163" t="n">
        <f aca="false">ROUND(I256*H256,2)</f>
        <v>0</v>
      </c>
      <c r="BL256" s="3" t="s">
        <v>174</v>
      </c>
      <c r="BM256" s="162" t="s">
        <v>393</v>
      </c>
    </row>
    <row r="257" s="22" customFormat="true" ht="19.5" hidden="false" customHeight="false" outlineLevel="0" collapsed="false">
      <c r="B257" s="23"/>
      <c r="D257" s="164" t="s">
        <v>176</v>
      </c>
      <c r="F257" s="165" t="s">
        <v>394</v>
      </c>
      <c r="I257" s="166"/>
      <c r="L257" s="23"/>
      <c r="M257" s="167"/>
      <c r="T257" s="54"/>
      <c r="AT257" s="3" t="s">
        <v>176</v>
      </c>
      <c r="AU257" s="3" t="s">
        <v>85</v>
      </c>
    </row>
    <row r="258" s="22" customFormat="true" ht="11.25" hidden="false" customHeight="false" outlineLevel="0" collapsed="false">
      <c r="B258" s="23"/>
      <c r="D258" s="168" t="s">
        <v>178</v>
      </c>
      <c r="F258" s="169" t="s">
        <v>395</v>
      </c>
      <c r="I258" s="166"/>
      <c r="L258" s="23"/>
      <c r="M258" s="167"/>
      <c r="T258" s="54"/>
      <c r="AT258" s="3" t="s">
        <v>178</v>
      </c>
      <c r="AU258" s="3" t="s">
        <v>85</v>
      </c>
    </row>
    <row r="259" s="170" customFormat="true" ht="11.25" hidden="false" customHeight="false" outlineLevel="0" collapsed="false">
      <c r="B259" s="171"/>
      <c r="D259" s="164" t="s">
        <v>180</v>
      </c>
      <c r="E259" s="172"/>
      <c r="F259" s="173" t="s">
        <v>396</v>
      </c>
      <c r="H259" s="174" t="n">
        <v>26.18</v>
      </c>
      <c r="I259" s="175"/>
      <c r="L259" s="171"/>
      <c r="M259" s="176"/>
      <c r="T259" s="177"/>
      <c r="AT259" s="172" t="s">
        <v>180</v>
      </c>
      <c r="AU259" s="172" t="s">
        <v>85</v>
      </c>
      <c r="AV259" s="170" t="s">
        <v>85</v>
      </c>
      <c r="AW259" s="170" t="s">
        <v>36</v>
      </c>
      <c r="AX259" s="170" t="s">
        <v>75</v>
      </c>
      <c r="AY259" s="172" t="s">
        <v>168</v>
      </c>
    </row>
    <row r="260" s="170" customFormat="true" ht="11.25" hidden="false" customHeight="false" outlineLevel="0" collapsed="false">
      <c r="B260" s="171"/>
      <c r="D260" s="164" t="s">
        <v>180</v>
      </c>
      <c r="E260" s="172"/>
      <c r="F260" s="173" t="s">
        <v>397</v>
      </c>
      <c r="H260" s="174" t="n">
        <v>502</v>
      </c>
      <c r="I260" s="175"/>
      <c r="L260" s="171"/>
      <c r="M260" s="176"/>
      <c r="T260" s="177"/>
      <c r="AT260" s="172" t="s">
        <v>180</v>
      </c>
      <c r="AU260" s="172" t="s">
        <v>85</v>
      </c>
      <c r="AV260" s="170" t="s">
        <v>85</v>
      </c>
      <c r="AW260" s="170" t="s">
        <v>36</v>
      </c>
      <c r="AX260" s="170" t="s">
        <v>75</v>
      </c>
      <c r="AY260" s="172" t="s">
        <v>168</v>
      </c>
    </row>
    <row r="261" s="170" customFormat="true" ht="11.25" hidden="false" customHeight="false" outlineLevel="0" collapsed="false">
      <c r="B261" s="171"/>
      <c r="D261" s="164" t="s">
        <v>180</v>
      </c>
      <c r="E261" s="172"/>
      <c r="F261" s="173" t="s">
        <v>398</v>
      </c>
      <c r="H261" s="174" t="n">
        <v>294.81</v>
      </c>
      <c r="I261" s="175"/>
      <c r="L261" s="171"/>
      <c r="M261" s="176"/>
      <c r="T261" s="177"/>
      <c r="AT261" s="172" t="s">
        <v>180</v>
      </c>
      <c r="AU261" s="172" t="s">
        <v>85</v>
      </c>
      <c r="AV261" s="170" t="s">
        <v>85</v>
      </c>
      <c r="AW261" s="170" t="s">
        <v>36</v>
      </c>
      <c r="AX261" s="170" t="s">
        <v>75</v>
      </c>
      <c r="AY261" s="172" t="s">
        <v>168</v>
      </c>
    </row>
    <row r="262" s="170" customFormat="true" ht="11.25" hidden="false" customHeight="false" outlineLevel="0" collapsed="false">
      <c r="B262" s="171"/>
      <c r="D262" s="164" t="s">
        <v>180</v>
      </c>
      <c r="E262" s="172"/>
      <c r="F262" s="173" t="s">
        <v>399</v>
      </c>
      <c r="H262" s="174" t="n">
        <v>464.625</v>
      </c>
      <c r="I262" s="175"/>
      <c r="L262" s="171"/>
      <c r="M262" s="176"/>
      <c r="T262" s="177"/>
      <c r="AT262" s="172" t="s">
        <v>180</v>
      </c>
      <c r="AU262" s="172" t="s">
        <v>85</v>
      </c>
      <c r="AV262" s="170" t="s">
        <v>85</v>
      </c>
      <c r="AW262" s="170" t="s">
        <v>36</v>
      </c>
      <c r="AX262" s="170" t="s">
        <v>75</v>
      </c>
      <c r="AY262" s="172" t="s">
        <v>168</v>
      </c>
    </row>
    <row r="263" s="194" customFormat="true" ht="11.25" hidden="false" customHeight="false" outlineLevel="0" collapsed="false">
      <c r="B263" s="195"/>
      <c r="D263" s="164" t="s">
        <v>180</v>
      </c>
      <c r="E263" s="196"/>
      <c r="F263" s="197" t="s">
        <v>316</v>
      </c>
      <c r="H263" s="198" t="n">
        <v>1287.615</v>
      </c>
      <c r="I263" s="199"/>
      <c r="L263" s="195"/>
      <c r="M263" s="200"/>
      <c r="T263" s="201"/>
      <c r="AT263" s="196" t="s">
        <v>180</v>
      </c>
      <c r="AU263" s="196" t="s">
        <v>85</v>
      </c>
      <c r="AV263" s="194" t="s">
        <v>102</v>
      </c>
      <c r="AW263" s="194" t="s">
        <v>36</v>
      </c>
      <c r="AX263" s="194" t="s">
        <v>75</v>
      </c>
      <c r="AY263" s="196" t="s">
        <v>168</v>
      </c>
    </row>
    <row r="264" s="187" customFormat="true" ht="11.25" hidden="false" customHeight="false" outlineLevel="0" collapsed="false">
      <c r="B264" s="188"/>
      <c r="D264" s="164" t="s">
        <v>180</v>
      </c>
      <c r="E264" s="189"/>
      <c r="F264" s="190" t="s">
        <v>400</v>
      </c>
      <c r="H264" s="189"/>
      <c r="I264" s="191"/>
      <c r="L264" s="188"/>
      <c r="M264" s="192"/>
      <c r="T264" s="193"/>
      <c r="AT264" s="189" t="s">
        <v>180</v>
      </c>
      <c r="AU264" s="189" t="s">
        <v>85</v>
      </c>
      <c r="AV264" s="187" t="s">
        <v>83</v>
      </c>
      <c r="AW264" s="187" t="s">
        <v>36</v>
      </c>
      <c r="AX264" s="187" t="s">
        <v>75</v>
      </c>
      <c r="AY264" s="189" t="s">
        <v>168</v>
      </c>
    </row>
    <row r="265" s="170" customFormat="true" ht="11.25" hidden="false" customHeight="false" outlineLevel="0" collapsed="false">
      <c r="B265" s="171"/>
      <c r="D265" s="164" t="s">
        <v>180</v>
      </c>
      <c r="E265" s="172"/>
      <c r="F265" s="173" t="s">
        <v>401</v>
      </c>
      <c r="H265" s="174" t="n">
        <v>749.981</v>
      </c>
      <c r="I265" s="175"/>
      <c r="L265" s="171"/>
      <c r="M265" s="176"/>
      <c r="T265" s="177"/>
      <c r="AT265" s="172" t="s">
        <v>180</v>
      </c>
      <c r="AU265" s="172" t="s">
        <v>85</v>
      </c>
      <c r="AV265" s="170" t="s">
        <v>85</v>
      </c>
      <c r="AW265" s="170" t="s">
        <v>36</v>
      </c>
      <c r="AX265" s="170" t="s">
        <v>75</v>
      </c>
      <c r="AY265" s="172" t="s">
        <v>168</v>
      </c>
    </row>
    <row r="266" s="170" customFormat="true" ht="11.25" hidden="false" customHeight="false" outlineLevel="0" collapsed="false">
      <c r="B266" s="171"/>
      <c r="D266" s="164" t="s">
        <v>180</v>
      </c>
      <c r="E266" s="172"/>
      <c r="F266" s="173" t="s">
        <v>103</v>
      </c>
      <c r="H266" s="174" t="n">
        <v>22.4</v>
      </c>
      <c r="I266" s="175"/>
      <c r="L266" s="171"/>
      <c r="M266" s="176"/>
      <c r="T266" s="177"/>
      <c r="AT266" s="172" t="s">
        <v>180</v>
      </c>
      <c r="AU266" s="172" t="s">
        <v>85</v>
      </c>
      <c r="AV266" s="170" t="s">
        <v>85</v>
      </c>
      <c r="AW266" s="170" t="s">
        <v>36</v>
      </c>
      <c r="AX266" s="170" t="s">
        <v>75</v>
      </c>
      <c r="AY266" s="172" t="s">
        <v>168</v>
      </c>
    </row>
    <row r="267" s="170" customFormat="true" ht="11.25" hidden="false" customHeight="false" outlineLevel="0" collapsed="false">
      <c r="B267" s="171"/>
      <c r="D267" s="164" t="s">
        <v>180</v>
      </c>
      <c r="E267" s="172"/>
      <c r="F267" s="173" t="s">
        <v>138</v>
      </c>
      <c r="H267" s="174" t="n">
        <v>518.41</v>
      </c>
      <c r="I267" s="175"/>
      <c r="L267" s="171"/>
      <c r="M267" s="176"/>
      <c r="T267" s="177"/>
      <c r="AT267" s="172" t="s">
        <v>180</v>
      </c>
      <c r="AU267" s="172" t="s">
        <v>85</v>
      </c>
      <c r="AV267" s="170" t="s">
        <v>85</v>
      </c>
      <c r="AW267" s="170" t="s">
        <v>36</v>
      </c>
      <c r="AX267" s="170" t="s">
        <v>75</v>
      </c>
      <c r="AY267" s="172" t="s">
        <v>168</v>
      </c>
    </row>
    <row r="268" s="170" customFormat="true" ht="11.25" hidden="false" customHeight="false" outlineLevel="0" collapsed="false">
      <c r="B268" s="171"/>
      <c r="D268" s="164" t="s">
        <v>180</v>
      </c>
      <c r="E268" s="172"/>
      <c r="F268" s="173" t="s">
        <v>402</v>
      </c>
      <c r="H268" s="174" t="n">
        <v>5</v>
      </c>
      <c r="I268" s="175"/>
      <c r="L268" s="171"/>
      <c r="M268" s="176"/>
      <c r="T268" s="177"/>
      <c r="AT268" s="172" t="s">
        <v>180</v>
      </c>
      <c r="AU268" s="172" t="s">
        <v>85</v>
      </c>
      <c r="AV268" s="170" t="s">
        <v>85</v>
      </c>
      <c r="AW268" s="170" t="s">
        <v>36</v>
      </c>
      <c r="AX268" s="170" t="s">
        <v>75</v>
      </c>
      <c r="AY268" s="172" t="s">
        <v>168</v>
      </c>
    </row>
    <row r="269" s="170" customFormat="true" ht="11.25" hidden="false" customHeight="false" outlineLevel="0" collapsed="false">
      <c r="B269" s="171"/>
      <c r="D269" s="164" t="s">
        <v>180</v>
      </c>
      <c r="E269" s="172"/>
      <c r="F269" s="173" t="s">
        <v>403</v>
      </c>
      <c r="H269" s="174" t="n">
        <v>-464.625</v>
      </c>
      <c r="I269" s="175"/>
      <c r="L269" s="171"/>
      <c r="M269" s="176"/>
      <c r="T269" s="177"/>
      <c r="AT269" s="172" t="s">
        <v>180</v>
      </c>
      <c r="AU269" s="172" t="s">
        <v>85</v>
      </c>
      <c r="AV269" s="170" t="s">
        <v>85</v>
      </c>
      <c r="AW269" s="170" t="s">
        <v>36</v>
      </c>
      <c r="AX269" s="170" t="s">
        <v>75</v>
      </c>
      <c r="AY269" s="172" t="s">
        <v>168</v>
      </c>
    </row>
    <row r="270" s="170" customFormat="true" ht="11.25" hidden="false" customHeight="false" outlineLevel="0" collapsed="false">
      <c r="B270" s="171"/>
      <c r="D270" s="164" t="s">
        <v>180</v>
      </c>
      <c r="E270" s="172"/>
      <c r="F270" s="173" t="s">
        <v>404</v>
      </c>
      <c r="H270" s="174" t="n">
        <v>-502</v>
      </c>
      <c r="I270" s="175"/>
      <c r="L270" s="171"/>
      <c r="M270" s="176"/>
      <c r="T270" s="177"/>
      <c r="AT270" s="172" t="s">
        <v>180</v>
      </c>
      <c r="AU270" s="172" t="s">
        <v>85</v>
      </c>
      <c r="AV270" s="170" t="s">
        <v>85</v>
      </c>
      <c r="AW270" s="170" t="s">
        <v>36</v>
      </c>
      <c r="AX270" s="170" t="s">
        <v>75</v>
      </c>
      <c r="AY270" s="172" t="s">
        <v>168</v>
      </c>
    </row>
    <row r="271" s="170" customFormat="true" ht="11.25" hidden="false" customHeight="false" outlineLevel="0" collapsed="false">
      <c r="B271" s="171"/>
      <c r="D271" s="164" t="s">
        <v>180</v>
      </c>
      <c r="E271" s="172"/>
      <c r="F271" s="173" t="s">
        <v>405</v>
      </c>
      <c r="H271" s="174" t="n">
        <v>-294.81</v>
      </c>
      <c r="I271" s="175"/>
      <c r="L271" s="171"/>
      <c r="M271" s="176"/>
      <c r="T271" s="177"/>
      <c r="AT271" s="172" t="s">
        <v>180</v>
      </c>
      <c r="AU271" s="172" t="s">
        <v>85</v>
      </c>
      <c r="AV271" s="170" t="s">
        <v>85</v>
      </c>
      <c r="AW271" s="170" t="s">
        <v>36</v>
      </c>
      <c r="AX271" s="170" t="s">
        <v>75</v>
      </c>
      <c r="AY271" s="172" t="s">
        <v>168</v>
      </c>
    </row>
    <row r="272" s="194" customFormat="true" ht="11.25" hidden="false" customHeight="false" outlineLevel="0" collapsed="false">
      <c r="B272" s="195"/>
      <c r="D272" s="164" t="s">
        <v>180</v>
      </c>
      <c r="E272" s="196" t="s">
        <v>129</v>
      </c>
      <c r="F272" s="197" t="s">
        <v>316</v>
      </c>
      <c r="H272" s="198" t="n">
        <v>34.3559999999999</v>
      </c>
      <c r="I272" s="199"/>
      <c r="L272" s="195"/>
      <c r="M272" s="200"/>
      <c r="T272" s="201"/>
      <c r="AT272" s="196" t="s">
        <v>180</v>
      </c>
      <c r="AU272" s="196" t="s">
        <v>85</v>
      </c>
      <c r="AV272" s="194" t="s">
        <v>102</v>
      </c>
      <c r="AW272" s="194" t="s">
        <v>36</v>
      </c>
      <c r="AX272" s="194" t="s">
        <v>75</v>
      </c>
      <c r="AY272" s="196" t="s">
        <v>168</v>
      </c>
    </row>
    <row r="273" s="179" customFormat="true" ht="11.25" hidden="false" customHeight="false" outlineLevel="0" collapsed="false">
      <c r="B273" s="180"/>
      <c r="D273" s="164" t="s">
        <v>180</v>
      </c>
      <c r="E273" s="181"/>
      <c r="F273" s="182" t="s">
        <v>255</v>
      </c>
      <c r="H273" s="183" t="n">
        <v>1321.971</v>
      </c>
      <c r="I273" s="184"/>
      <c r="L273" s="180"/>
      <c r="M273" s="185"/>
      <c r="T273" s="186"/>
      <c r="AT273" s="181" t="s">
        <v>180</v>
      </c>
      <c r="AU273" s="181" t="s">
        <v>85</v>
      </c>
      <c r="AV273" s="179" t="s">
        <v>174</v>
      </c>
      <c r="AW273" s="179" t="s">
        <v>36</v>
      </c>
      <c r="AX273" s="179" t="s">
        <v>83</v>
      </c>
      <c r="AY273" s="181" t="s">
        <v>168</v>
      </c>
    </row>
    <row r="274" s="22" customFormat="true" ht="24.2" hidden="false" customHeight="true" outlineLevel="0" collapsed="false">
      <c r="B274" s="150"/>
      <c r="C274" s="151" t="s">
        <v>406</v>
      </c>
      <c r="D274" s="151" t="s">
        <v>170</v>
      </c>
      <c r="E274" s="152" t="s">
        <v>407</v>
      </c>
      <c r="F274" s="153" t="s">
        <v>408</v>
      </c>
      <c r="G274" s="154" t="s">
        <v>105</v>
      </c>
      <c r="H274" s="155" t="n">
        <v>502</v>
      </c>
      <c r="I274" s="156"/>
      <c r="J274" s="157" t="n">
        <f aca="false">ROUND(I274*H274,2)</f>
        <v>0</v>
      </c>
      <c r="K274" s="153" t="s">
        <v>173</v>
      </c>
      <c r="L274" s="23"/>
      <c r="M274" s="158"/>
      <c r="N274" s="159" t="s">
        <v>46</v>
      </c>
      <c r="P274" s="160" t="n">
        <f aca="false">O274*H274</f>
        <v>0</v>
      </c>
      <c r="Q274" s="160" t="n">
        <v>0</v>
      </c>
      <c r="R274" s="160" t="n">
        <f aca="false">Q274*H274</f>
        <v>0</v>
      </c>
      <c r="S274" s="160" t="n">
        <v>0</v>
      </c>
      <c r="T274" s="161" t="n">
        <f aca="false">S274*H274</f>
        <v>0</v>
      </c>
      <c r="AR274" s="162" t="s">
        <v>174</v>
      </c>
      <c r="AT274" s="162" t="s">
        <v>170</v>
      </c>
      <c r="AU274" s="162" t="s">
        <v>85</v>
      </c>
      <c r="AY274" s="3" t="s">
        <v>168</v>
      </c>
      <c r="BE274" s="163" t="n">
        <f aca="false">IF(N274="základní",J274,0)</f>
        <v>0</v>
      </c>
      <c r="BF274" s="163" t="n">
        <f aca="false">IF(N274="snížená",J274,0)</f>
        <v>0</v>
      </c>
      <c r="BG274" s="163" t="n">
        <f aca="false">IF(N274="zákl. přenesená",J274,0)</f>
        <v>0</v>
      </c>
      <c r="BH274" s="163" t="n">
        <f aca="false">IF(N274="sníž. přenesená",J274,0)</f>
        <v>0</v>
      </c>
      <c r="BI274" s="163" t="n">
        <f aca="false">IF(N274="nulová",J274,0)</f>
        <v>0</v>
      </c>
      <c r="BJ274" s="3" t="s">
        <v>83</v>
      </c>
      <c r="BK274" s="163" t="n">
        <f aca="false">ROUND(I274*H274,2)</f>
        <v>0</v>
      </c>
      <c r="BL274" s="3" t="s">
        <v>174</v>
      </c>
      <c r="BM274" s="162" t="s">
        <v>409</v>
      </c>
    </row>
    <row r="275" s="22" customFormat="true" ht="19.5" hidden="false" customHeight="false" outlineLevel="0" collapsed="false">
      <c r="B275" s="23"/>
      <c r="D275" s="164" t="s">
        <v>176</v>
      </c>
      <c r="F275" s="165" t="s">
        <v>410</v>
      </c>
      <c r="I275" s="166"/>
      <c r="L275" s="23"/>
      <c r="M275" s="167"/>
      <c r="T275" s="54"/>
      <c r="AT275" s="3" t="s">
        <v>176</v>
      </c>
      <c r="AU275" s="3" t="s">
        <v>85</v>
      </c>
    </row>
    <row r="276" s="22" customFormat="true" ht="11.25" hidden="false" customHeight="false" outlineLevel="0" collapsed="false">
      <c r="B276" s="23"/>
      <c r="D276" s="168" t="s">
        <v>178</v>
      </c>
      <c r="F276" s="169" t="s">
        <v>411</v>
      </c>
      <c r="I276" s="166"/>
      <c r="L276" s="23"/>
      <c r="M276" s="167"/>
      <c r="T276" s="54"/>
      <c r="AT276" s="3" t="s">
        <v>178</v>
      </c>
      <c r="AU276" s="3" t="s">
        <v>85</v>
      </c>
    </row>
    <row r="277" s="187" customFormat="true" ht="11.25" hidden="false" customHeight="false" outlineLevel="0" collapsed="false">
      <c r="B277" s="188"/>
      <c r="D277" s="164" t="s">
        <v>180</v>
      </c>
      <c r="E277" s="189"/>
      <c r="F277" s="190" t="s">
        <v>412</v>
      </c>
      <c r="H277" s="189"/>
      <c r="I277" s="191"/>
      <c r="L277" s="188"/>
      <c r="M277" s="192"/>
      <c r="T277" s="193"/>
      <c r="AT277" s="189" t="s">
        <v>180</v>
      </c>
      <c r="AU277" s="189" t="s">
        <v>85</v>
      </c>
      <c r="AV277" s="187" t="s">
        <v>83</v>
      </c>
      <c r="AW277" s="187" t="s">
        <v>36</v>
      </c>
      <c r="AX277" s="187" t="s">
        <v>75</v>
      </c>
      <c r="AY277" s="189" t="s">
        <v>168</v>
      </c>
    </row>
    <row r="278" s="170" customFormat="true" ht="11.25" hidden="false" customHeight="false" outlineLevel="0" collapsed="false">
      <c r="B278" s="171"/>
      <c r="D278" s="164" t="s">
        <v>180</v>
      </c>
      <c r="E278" s="172"/>
      <c r="F278" s="173" t="s">
        <v>413</v>
      </c>
      <c r="H278" s="174" t="n">
        <v>56</v>
      </c>
      <c r="I278" s="175"/>
      <c r="L278" s="171"/>
      <c r="M278" s="176"/>
      <c r="T278" s="177"/>
      <c r="AT278" s="172" t="s">
        <v>180</v>
      </c>
      <c r="AU278" s="172" t="s">
        <v>85</v>
      </c>
      <c r="AV278" s="170" t="s">
        <v>85</v>
      </c>
      <c r="AW278" s="170" t="s">
        <v>36</v>
      </c>
      <c r="AX278" s="170" t="s">
        <v>75</v>
      </c>
      <c r="AY278" s="172" t="s">
        <v>168</v>
      </c>
    </row>
    <row r="279" s="170" customFormat="true" ht="11.25" hidden="false" customHeight="false" outlineLevel="0" collapsed="false">
      <c r="B279" s="171"/>
      <c r="D279" s="164" t="s">
        <v>180</v>
      </c>
      <c r="E279" s="172"/>
      <c r="F279" s="173" t="s">
        <v>414</v>
      </c>
      <c r="H279" s="174" t="n">
        <v>149</v>
      </c>
      <c r="I279" s="175"/>
      <c r="L279" s="171"/>
      <c r="M279" s="176"/>
      <c r="T279" s="177"/>
      <c r="AT279" s="172" t="s">
        <v>180</v>
      </c>
      <c r="AU279" s="172" t="s">
        <v>85</v>
      </c>
      <c r="AV279" s="170" t="s">
        <v>85</v>
      </c>
      <c r="AW279" s="170" t="s">
        <v>36</v>
      </c>
      <c r="AX279" s="170" t="s">
        <v>75</v>
      </c>
      <c r="AY279" s="172" t="s">
        <v>168</v>
      </c>
    </row>
    <row r="280" s="170" customFormat="true" ht="11.25" hidden="false" customHeight="false" outlineLevel="0" collapsed="false">
      <c r="B280" s="171"/>
      <c r="D280" s="164" t="s">
        <v>180</v>
      </c>
      <c r="E280" s="172"/>
      <c r="F280" s="173" t="s">
        <v>415</v>
      </c>
      <c r="H280" s="174" t="n">
        <v>297</v>
      </c>
      <c r="I280" s="175"/>
      <c r="L280" s="171"/>
      <c r="M280" s="176"/>
      <c r="T280" s="177"/>
      <c r="AT280" s="172" t="s">
        <v>180</v>
      </c>
      <c r="AU280" s="172" t="s">
        <v>85</v>
      </c>
      <c r="AV280" s="170" t="s">
        <v>85</v>
      </c>
      <c r="AW280" s="170" t="s">
        <v>36</v>
      </c>
      <c r="AX280" s="170" t="s">
        <v>75</v>
      </c>
      <c r="AY280" s="172" t="s">
        <v>168</v>
      </c>
    </row>
    <row r="281" s="179" customFormat="true" ht="11.25" hidden="false" customHeight="false" outlineLevel="0" collapsed="false">
      <c r="B281" s="180"/>
      <c r="D281" s="164" t="s">
        <v>180</v>
      </c>
      <c r="E281" s="181" t="s">
        <v>107</v>
      </c>
      <c r="F281" s="182" t="s">
        <v>255</v>
      </c>
      <c r="H281" s="183" t="n">
        <v>502</v>
      </c>
      <c r="I281" s="184"/>
      <c r="L281" s="180"/>
      <c r="M281" s="185"/>
      <c r="T281" s="186"/>
      <c r="AT281" s="181" t="s">
        <v>180</v>
      </c>
      <c r="AU281" s="181" t="s">
        <v>85</v>
      </c>
      <c r="AV281" s="179" t="s">
        <v>174</v>
      </c>
      <c r="AW281" s="179" t="s">
        <v>36</v>
      </c>
      <c r="AX281" s="179" t="s">
        <v>83</v>
      </c>
      <c r="AY281" s="181" t="s">
        <v>168</v>
      </c>
    </row>
    <row r="282" s="22" customFormat="true" ht="16.5" hidden="false" customHeight="true" outlineLevel="0" collapsed="false">
      <c r="B282" s="150"/>
      <c r="C282" s="151" t="s">
        <v>416</v>
      </c>
      <c r="D282" s="151" t="s">
        <v>170</v>
      </c>
      <c r="E282" s="152" t="s">
        <v>417</v>
      </c>
      <c r="F282" s="153" t="s">
        <v>418</v>
      </c>
      <c r="G282" s="154" t="s">
        <v>105</v>
      </c>
      <c r="H282" s="155" t="n">
        <v>1294.571</v>
      </c>
      <c r="I282" s="156"/>
      <c r="J282" s="157" t="n">
        <f aca="false">ROUND(I282*H282,2)</f>
        <v>0</v>
      </c>
      <c r="K282" s="153" t="s">
        <v>173</v>
      </c>
      <c r="L282" s="23"/>
      <c r="M282" s="158"/>
      <c r="N282" s="159" t="s">
        <v>46</v>
      </c>
      <c r="P282" s="160" t="n">
        <f aca="false">O282*H282</f>
        <v>0</v>
      </c>
      <c r="Q282" s="160" t="n">
        <v>0</v>
      </c>
      <c r="R282" s="160" t="n">
        <f aca="false">Q282*H282</f>
        <v>0</v>
      </c>
      <c r="S282" s="160" t="n">
        <v>0</v>
      </c>
      <c r="T282" s="161" t="n">
        <f aca="false">S282*H282</f>
        <v>0</v>
      </c>
      <c r="AR282" s="162" t="s">
        <v>174</v>
      </c>
      <c r="AT282" s="162" t="s">
        <v>170</v>
      </c>
      <c r="AU282" s="162" t="s">
        <v>85</v>
      </c>
      <c r="AY282" s="3" t="s">
        <v>168</v>
      </c>
      <c r="BE282" s="163" t="n">
        <f aca="false">IF(N282="základní",J282,0)</f>
        <v>0</v>
      </c>
      <c r="BF282" s="163" t="n">
        <f aca="false">IF(N282="snížená",J282,0)</f>
        <v>0</v>
      </c>
      <c r="BG282" s="163" t="n">
        <f aca="false">IF(N282="zákl. přenesená",J282,0)</f>
        <v>0</v>
      </c>
      <c r="BH282" s="163" t="n">
        <f aca="false">IF(N282="sníž. přenesená",J282,0)</f>
        <v>0</v>
      </c>
      <c r="BI282" s="163" t="n">
        <f aca="false">IF(N282="nulová",J282,0)</f>
        <v>0</v>
      </c>
      <c r="BJ282" s="3" t="s">
        <v>83</v>
      </c>
      <c r="BK282" s="163" t="n">
        <f aca="false">ROUND(I282*H282,2)</f>
        <v>0</v>
      </c>
      <c r="BL282" s="3" t="s">
        <v>174</v>
      </c>
      <c r="BM282" s="162" t="s">
        <v>419</v>
      </c>
    </row>
    <row r="283" s="22" customFormat="true" ht="11.25" hidden="false" customHeight="false" outlineLevel="0" collapsed="false">
      <c r="B283" s="23"/>
      <c r="D283" s="164" t="s">
        <v>176</v>
      </c>
      <c r="F283" s="165" t="s">
        <v>420</v>
      </c>
      <c r="I283" s="166"/>
      <c r="L283" s="23"/>
      <c r="M283" s="167"/>
      <c r="T283" s="54"/>
      <c r="AT283" s="3" t="s">
        <v>176</v>
      </c>
      <c r="AU283" s="3" t="s">
        <v>85</v>
      </c>
    </row>
    <row r="284" s="22" customFormat="true" ht="11.25" hidden="false" customHeight="false" outlineLevel="0" collapsed="false">
      <c r="B284" s="23"/>
      <c r="D284" s="168" t="s">
        <v>178</v>
      </c>
      <c r="F284" s="169" t="s">
        <v>421</v>
      </c>
      <c r="I284" s="166"/>
      <c r="L284" s="23"/>
      <c r="M284" s="167"/>
      <c r="T284" s="54"/>
      <c r="AT284" s="3" t="s">
        <v>178</v>
      </c>
      <c r="AU284" s="3" t="s">
        <v>85</v>
      </c>
    </row>
    <row r="285" s="170" customFormat="true" ht="11.25" hidden="false" customHeight="false" outlineLevel="0" collapsed="false">
      <c r="B285" s="171"/>
      <c r="D285" s="164" t="s">
        <v>180</v>
      </c>
      <c r="E285" s="172"/>
      <c r="F285" s="173" t="s">
        <v>422</v>
      </c>
      <c r="H285" s="174" t="n">
        <v>749.981</v>
      </c>
      <c r="I285" s="175"/>
      <c r="L285" s="171"/>
      <c r="M285" s="176"/>
      <c r="T285" s="177"/>
      <c r="AT285" s="172" t="s">
        <v>180</v>
      </c>
      <c r="AU285" s="172" t="s">
        <v>85</v>
      </c>
      <c r="AV285" s="170" t="s">
        <v>85</v>
      </c>
      <c r="AW285" s="170" t="s">
        <v>36</v>
      </c>
      <c r="AX285" s="170" t="s">
        <v>75</v>
      </c>
      <c r="AY285" s="172" t="s">
        <v>168</v>
      </c>
    </row>
    <row r="286" s="170" customFormat="true" ht="11.25" hidden="false" customHeight="false" outlineLevel="0" collapsed="false">
      <c r="B286" s="171"/>
      <c r="D286" s="164" t="s">
        <v>180</v>
      </c>
      <c r="E286" s="172"/>
      <c r="F286" s="173" t="s">
        <v>423</v>
      </c>
      <c r="H286" s="174" t="n">
        <v>26.18</v>
      </c>
      <c r="I286" s="175"/>
      <c r="L286" s="171"/>
      <c r="M286" s="176"/>
      <c r="T286" s="177"/>
      <c r="AT286" s="172" t="s">
        <v>180</v>
      </c>
      <c r="AU286" s="172" t="s">
        <v>85</v>
      </c>
      <c r="AV286" s="170" t="s">
        <v>85</v>
      </c>
      <c r="AW286" s="170" t="s">
        <v>36</v>
      </c>
      <c r="AX286" s="170" t="s">
        <v>75</v>
      </c>
      <c r="AY286" s="172" t="s">
        <v>168</v>
      </c>
    </row>
    <row r="287" s="170" customFormat="true" ht="11.25" hidden="false" customHeight="false" outlineLevel="0" collapsed="false">
      <c r="B287" s="171"/>
      <c r="D287" s="164" t="s">
        <v>180</v>
      </c>
      <c r="E287" s="172"/>
      <c r="F287" s="173" t="s">
        <v>424</v>
      </c>
      <c r="H287" s="174" t="n">
        <v>518.41</v>
      </c>
      <c r="I287" s="175"/>
      <c r="L287" s="171"/>
      <c r="M287" s="176"/>
      <c r="T287" s="177"/>
      <c r="AT287" s="172" t="s">
        <v>180</v>
      </c>
      <c r="AU287" s="172" t="s">
        <v>85</v>
      </c>
      <c r="AV287" s="170" t="s">
        <v>85</v>
      </c>
      <c r="AW287" s="170" t="s">
        <v>36</v>
      </c>
      <c r="AX287" s="170" t="s">
        <v>75</v>
      </c>
      <c r="AY287" s="172" t="s">
        <v>168</v>
      </c>
    </row>
    <row r="288" s="179" customFormat="true" ht="11.25" hidden="false" customHeight="false" outlineLevel="0" collapsed="false">
      <c r="B288" s="180"/>
      <c r="D288" s="164" t="s">
        <v>180</v>
      </c>
      <c r="E288" s="181"/>
      <c r="F288" s="182" t="s">
        <v>255</v>
      </c>
      <c r="H288" s="183" t="n">
        <v>1294.571</v>
      </c>
      <c r="I288" s="184"/>
      <c r="L288" s="180"/>
      <c r="M288" s="185"/>
      <c r="T288" s="186"/>
      <c r="AT288" s="181" t="s">
        <v>180</v>
      </c>
      <c r="AU288" s="181" t="s">
        <v>85</v>
      </c>
      <c r="AV288" s="179" t="s">
        <v>174</v>
      </c>
      <c r="AW288" s="179" t="s">
        <v>36</v>
      </c>
      <c r="AX288" s="179" t="s">
        <v>83</v>
      </c>
      <c r="AY288" s="181" t="s">
        <v>168</v>
      </c>
    </row>
    <row r="289" s="22" customFormat="true" ht="24.2" hidden="false" customHeight="true" outlineLevel="0" collapsed="false">
      <c r="B289" s="150"/>
      <c r="C289" s="151" t="s">
        <v>425</v>
      </c>
      <c r="D289" s="151" t="s">
        <v>170</v>
      </c>
      <c r="E289" s="152" t="s">
        <v>426</v>
      </c>
      <c r="F289" s="153" t="s">
        <v>427</v>
      </c>
      <c r="G289" s="154" t="s">
        <v>105</v>
      </c>
      <c r="H289" s="155" t="n">
        <v>294.81</v>
      </c>
      <c r="I289" s="156"/>
      <c r="J289" s="157" t="n">
        <f aca="false">ROUND(I289*H289,2)</f>
        <v>0</v>
      </c>
      <c r="K289" s="153" t="s">
        <v>173</v>
      </c>
      <c r="L289" s="23"/>
      <c r="M289" s="158"/>
      <c r="N289" s="159" t="s">
        <v>46</v>
      </c>
      <c r="P289" s="160" t="n">
        <f aca="false">O289*H289</f>
        <v>0</v>
      </c>
      <c r="Q289" s="160" t="n">
        <v>0</v>
      </c>
      <c r="R289" s="160" t="n">
        <f aca="false">Q289*H289</f>
        <v>0</v>
      </c>
      <c r="S289" s="160" t="n">
        <v>0</v>
      </c>
      <c r="T289" s="161" t="n">
        <f aca="false">S289*H289</f>
        <v>0</v>
      </c>
      <c r="AR289" s="162" t="s">
        <v>174</v>
      </c>
      <c r="AT289" s="162" t="s">
        <v>170</v>
      </c>
      <c r="AU289" s="162" t="s">
        <v>85</v>
      </c>
      <c r="AY289" s="3" t="s">
        <v>168</v>
      </c>
      <c r="BE289" s="163" t="n">
        <f aca="false">IF(N289="základní",J289,0)</f>
        <v>0</v>
      </c>
      <c r="BF289" s="163" t="n">
        <f aca="false">IF(N289="snížená",J289,0)</f>
        <v>0</v>
      </c>
      <c r="BG289" s="163" t="n">
        <f aca="false">IF(N289="zákl. přenesená",J289,0)</f>
        <v>0</v>
      </c>
      <c r="BH289" s="163" t="n">
        <f aca="false">IF(N289="sníž. přenesená",J289,0)</f>
        <v>0</v>
      </c>
      <c r="BI289" s="163" t="n">
        <f aca="false">IF(N289="nulová",J289,0)</f>
        <v>0</v>
      </c>
      <c r="BJ289" s="3" t="s">
        <v>83</v>
      </c>
      <c r="BK289" s="163" t="n">
        <f aca="false">ROUND(I289*H289,2)</f>
        <v>0</v>
      </c>
      <c r="BL289" s="3" t="s">
        <v>174</v>
      </c>
      <c r="BM289" s="162" t="s">
        <v>428</v>
      </c>
    </row>
    <row r="290" s="22" customFormat="true" ht="19.5" hidden="false" customHeight="false" outlineLevel="0" collapsed="false">
      <c r="B290" s="23"/>
      <c r="D290" s="164" t="s">
        <v>176</v>
      </c>
      <c r="F290" s="165" t="s">
        <v>429</v>
      </c>
      <c r="I290" s="166"/>
      <c r="L290" s="23"/>
      <c r="M290" s="167"/>
      <c r="T290" s="54"/>
      <c r="AT290" s="3" t="s">
        <v>176</v>
      </c>
      <c r="AU290" s="3" t="s">
        <v>85</v>
      </c>
    </row>
    <row r="291" s="22" customFormat="true" ht="11.25" hidden="false" customHeight="false" outlineLevel="0" collapsed="false">
      <c r="B291" s="23"/>
      <c r="D291" s="168" t="s">
        <v>178</v>
      </c>
      <c r="F291" s="169" t="s">
        <v>430</v>
      </c>
      <c r="I291" s="166"/>
      <c r="L291" s="23"/>
      <c r="M291" s="167"/>
      <c r="T291" s="54"/>
      <c r="AT291" s="3" t="s">
        <v>178</v>
      </c>
      <c r="AU291" s="3" t="s">
        <v>85</v>
      </c>
    </row>
    <row r="292" s="187" customFormat="true" ht="11.25" hidden="false" customHeight="false" outlineLevel="0" collapsed="false">
      <c r="B292" s="188"/>
      <c r="D292" s="164" t="s">
        <v>180</v>
      </c>
      <c r="E292" s="189"/>
      <c r="F292" s="190" t="s">
        <v>431</v>
      </c>
      <c r="H292" s="189"/>
      <c r="I292" s="191"/>
      <c r="L292" s="188"/>
      <c r="M292" s="192"/>
      <c r="T292" s="193"/>
      <c r="AT292" s="189" t="s">
        <v>180</v>
      </c>
      <c r="AU292" s="189" t="s">
        <v>85</v>
      </c>
      <c r="AV292" s="187" t="s">
        <v>83</v>
      </c>
      <c r="AW292" s="187" t="s">
        <v>36</v>
      </c>
      <c r="AX292" s="187" t="s">
        <v>75</v>
      </c>
      <c r="AY292" s="189" t="s">
        <v>168</v>
      </c>
    </row>
    <row r="293" s="187" customFormat="true" ht="11.25" hidden="false" customHeight="false" outlineLevel="0" collapsed="false">
      <c r="B293" s="188"/>
      <c r="D293" s="164" t="s">
        <v>180</v>
      </c>
      <c r="E293" s="189"/>
      <c r="F293" s="190" t="s">
        <v>432</v>
      </c>
      <c r="H293" s="189"/>
      <c r="I293" s="191"/>
      <c r="L293" s="188"/>
      <c r="M293" s="192"/>
      <c r="T293" s="193"/>
      <c r="AT293" s="189" t="s">
        <v>180</v>
      </c>
      <c r="AU293" s="189" t="s">
        <v>85</v>
      </c>
      <c r="AV293" s="187" t="s">
        <v>83</v>
      </c>
      <c r="AW293" s="187" t="s">
        <v>36</v>
      </c>
      <c r="AX293" s="187" t="s">
        <v>75</v>
      </c>
      <c r="AY293" s="189" t="s">
        <v>168</v>
      </c>
    </row>
    <row r="294" s="170" customFormat="true" ht="11.25" hidden="false" customHeight="false" outlineLevel="0" collapsed="false">
      <c r="B294" s="171"/>
      <c r="D294" s="164" t="s">
        <v>180</v>
      </c>
      <c r="E294" s="172"/>
      <c r="F294" s="173" t="s">
        <v>433</v>
      </c>
      <c r="H294" s="174" t="n">
        <v>95.7</v>
      </c>
      <c r="I294" s="175"/>
      <c r="L294" s="171"/>
      <c r="M294" s="176"/>
      <c r="T294" s="177"/>
      <c r="AT294" s="172" t="s">
        <v>180</v>
      </c>
      <c r="AU294" s="172" t="s">
        <v>85</v>
      </c>
      <c r="AV294" s="170" t="s">
        <v>85</v>
      </c>
      <c r="AW294" s="170" t="s">
        <v>36</v>
      </c>
      <c r="AX294" s="170" t="s">
        <v>75</v>
      </c>
      <c r="AY294" s="172" t="s">
        <v>168</v>
      </c>
    </row>
    <row r="295" s="170" customFormat="true" ht="11.25" hidden="false" customHeight="false" outlineLevel="0" collapsed="false">
      <c r="B295" s="171"/>
      <c r="D295" s="164" t="s">
        <v>180</v>
      </c>
      <c r="E295" s="172"/>
      <c r="F295" s="173" t="s">
        <v>434</v>
      </c>
      <c r="H295" s="174" t="n">
        <v>173.91</v>
      </c>
      <c r="I295" s="175"/>
      <c r="L295" s="171"/>
      <c r="M295" s="176"/>
      <c r="T295" s="177"/>
      <c r="AT295" s="172" t="s">
        <v>180</v>
      </c>
      <c r="AU295" s="172" t="s">
        <v>85</v>
      </c>
      <c r="AV295" s="170" t="s">
        <v>85</v>
      </c>
      <c r="AW295" s="170" t="s">
        <v>36</v>
      </c>
      <c r="AX295" s="170" t="s">
        <v>75</v>
      </c>
      <c r="AY295" s="172" t="s">
        <v>168</v>
      </c>
    </row>
    <row r="296" s="170" customFormat="true" ht="11.25" hidden="false" customHeight="false" outlineLevel="0" collapsed="false">
      <c r="B296" s="171"/>
      <c r="D296" s="164" t="s">
        <v>180</v>
      </c>
      <c r="E296" s="172"/>
      <c r="F296" s="173" t="s">
        <v>435</v>
      </c>
      <c r="H296" s="174" t="n">
        <v>25.2</v>
      </c>
      <c r="I296" s="175"/>
      <c r="L296" s="171"/>
      <c r="M296" s="176"/>
      <c r="T296" s="177"/>
      <c r="AT296" s="172" t="s">
        <v>180</v>
      </c>
      <c r="AU296" s="172" t="s">
        <v>85</v>
      </c>
      <c r="AV296" s="170" t="s">
        <v>85</v>
      </c>
      <c r="AW296" s="170" t="s">
        <v>36</v>
      </c>
      <c r="AX296" s="170" t="s">
        <v>75</v>
      </c>
      <c r="AY296" s="172" t="s">
        <v>168</v>
      </c>
    </row>
    <row r="297" s="179" customFormat="true" ht="11.25" hidden="false" customHeight="false" outlineLevel="0" collapsed="false">
      <c r="B297" s="180"/>
      <c r="D297" s="164" t="s">
        <v>180</v>
      </c>
      <c r="E297" s="181" t="s">
        <v>135</v>
      </c>
      <c r="F297" s="182" t="s">
        <v>255</v>
      </c>
      <c r="H297" s="183" t="n">
        <v>294.81</v>
      </c>
      <c r="I297" s="184"/>
      <c r="L297" s="180"/>
      <c r="M297" s="185"/>
      <c r="T297" s="186"/>
      <c r="AT297" s="181" t="s">
        <v>180</v>
      </c>
      <c r="AU297" s="181" t="s">
        <v>85</v>
      </c>
      <c r="AV297" s="179" t="s">
        <v>174</v>
      </c>
      <c r="AW297" s="179" t="s">
        <v>36</v>
      </c>
      <c r="AX297" s="179" t="s">
        <v>83</v>
      </c>
      <c r="AY297" s="181" t="s">
        <v>168</v>
      </c>
    </row>
    <row r="298" s="22" customFormat="true" ht="16.5" hidden="false" customHeight="true" outlineLevel="0" collapsed="false">
      <c r="B298" s="150"/>
      <c r="C298" s="151" t="s">
        <v>436</v>
      </c>
      <c r="D298" s="151" t="s">
        <v>170</v>
      </c>
      <c r="E298" s="152" t="s">
        <v>437</v>
      </c>
      <c r="F298" s="153" t="s">
        <v>438</v>
      </c>
      <c r="G298" s="154" t="s">
        <v>105</v>
      </c>
      <c r="H298" s="155" t="n">
        <v>32.48</v>
      </c>
      <c r="I298" s="156"/>
      <c r="J298" s="157" t="n">
        <f aca="false">ROUND(I298*H298,2)</f>
        <v>0</v>
      </c>
      <c r="K298" s="153" t="s">
        <v>173</v>
      </c>
      <c r="L298" s="23"/>
      <c r="M298" s="158"/>
      <c r="N298" s="159" t="s">
        <v>46</v>
      </c>
      <c r="P298" s="160" t="n">
        <f aca="false">O298*H298</f>
        <v>0</v>
      </c>
      <c r="Q298" s="160" t="n">
        <v>0</v>
      </c>
      <c r="R298" s="160" t="n">
        <f aca="false">Q298*H298</f>
        <v>0</v>
      </c>
      <c r="S298" s="160" t="n">
        <v>0</v>
      </c>
      <c r="T298" s="161" t="n">
        <f aca="false">S298*H298</f>
        <v>0</v>
      </c>
      <c r="AR298" s="162" t="s">
        <v>174</v>
      </c>
      <c r="AT298" s="162" t="s">
        <v>170</v>
      </c>
      <c r="AU298" s="162" t="s">
        <v>85</v>
      </c>
      <c r="AY298" s="3" t="s">
        <v>168</v>
      </c>
      <c r="BE298" s="163" t="n">
        <f aca="false">IF(N298="základní",J298,0)</f>
        <v>0</v>
      </c>
      <c r="BF298" s="163" t="n">
        <f aca="false">IF(N298="snížená",J298,0)</f>
        <v>0</v>
      </c>
      <c r="BG298" s="163" t="n">
        <f aca="false">IF(N298="zákl. přenesená",J298,0)</f>
        <v>0</v>
      </c>
      <c r="BH298" s="163" t="n">
        <f aca="false">IF(N298="sníž. přenesená",J298,0)</f>
        <v>0</v>
      </c>
      <c r="BI298" s="163" t="n">
        <f aca="false">IF(N298="nulová",J298,0)</f>
        <v>0</v>
      </c>
      <c r="BJ298" s="3" t="s">
        <v>83</v>
      </c>
      <c r="BK298" s="163" t="n">
        <f aca="false">ROUND(I298*H298,2)</f>
        <v>0</v>
      </c>
      <c r="BL298" s="3" t="s">
        <v>174</v>
      </c>
      <c r="BM298" s="162" t="s">
        <v>439</v>
      </c>
    </row>
    <row r="299" s="22" customFormat="true" ht="19.5" hidden="false" customHeight="false" outlineLevel="0" collapsed="false">
      <c r="B299" s="23"/>
      <c r="D299" s="164" t="s">
        <v>176</v>
      </c>
      <c r="F299" s="165" t="s">
        <v>440</v>
      </c>
      <c r="I299" s="166"/>
      <c r="L299" s="23"/>
      <c r="M299" s="167"/>
      <c r="T299" s="54"/>
      <c r="AT299" s="3" t="s">
        <v>176</v>
      </c>
      <c r="AU299" s="3" t="s">
        <v>85</v>
      </c>
    </row>
    <row r="300" s="22" customFormat="true" ht="11.25" hidden="false" customHeight="false" outlineLevel="0" collapsed="false">
      <c r="B300" s="23"/>
      <c r="D300" s="168" t="s">
        <v>178</v>
      </c>
      <c r="F300" s="169" t="s">
        <v>441</v>
      </c>
      <c r="I300" s="166"/>
      <c r="L300" s="23"/>
      <c r="M300" s="167"/>
      <c r="T300" s="54"/>
      <c r="AT300" s="3" t="s">
        <v>178</v>
      </c>
      <c r="AU300" s="3" t="s">
        <v>85</v>
      </c>
    </row>
    <row r="301" s="187" customFormat="true" ht="11.25" hidden="false" customHeight="false" outlineLevel="0" collapsed="false">
      <c r="B301" s="188"/>
      <c r="D301" s="164" t="s">
        <v>180</v>
      </c>
      <c r="E301" s="189"/>
      <c r="F301" s="190" t="s">
        <v>442</v>
      </c>
      <c r="H301" s="189"/>
      <c r="I301" s="191"/>
      <c r="L301" s="188"/>
      <c r="M301" s="192"/>
      <c r="T301" s="193"/>
      <c r="AT301" s="189" t="s">
        <v>180</v>
      </c>
      <c r="AU301" s="189" t="s">
        <v>85</v>
      </c>
      <c r="AV301" s="187" t="s">
        <v>83</v>
      </c>
      <c r="AW301" s="187" t="s">
        <v>36</v>
      </c>
      <c r="AX301" s="187" t="s">
        <v>75</v>
      </c>
      <c r="AY301" s="189" t="s">
        <v>168</v>
      </c>
    </row>
    <row r="302" s="170" customFormat="true" ht="11.25" hidden="false" customHeight="false" outlineLevel="0" collapsed="false">
      <c r="B302" s="171"/>
      <c r="D302" s="164" t="s">
        <v>180</v>
      </c>
      <c r="E302" s="172" t="s">
        <v>141</v>
      </c>
      <c r="F302" s="173" t="s">
        <v>443</v>
      </c>
      <c r="H302" s="174" t="n">
        <v>26.18</v>
      </c>
      <c r="I302" s="175"/>
      <c r="L302" s="171"/>
      <c r="M302" s="176"/>
      <c r="T302" s="177"/>
      <c r="AT302" s="172" t="s">
        <v>180</v>
      </c>
      <c r="AU302" s="172" t="s">
        <v>85</v>
      </c>
      <c r="AV302" s="170" t="s">
        <v>85</v>
      </c>
      <c r="AW302" s="170" t="s">
        <v>36</v>
      </c>
      <c r="AX302" s="170" t="s">
        <v>75</v>
      </c>
      <c r="AY302" s="172" t="s">
        <v>168</v>
      </c>
    </row>
    <row r="303" s="170" customFormat="true" ht="11.25" hidden="false" customHeight="false" outlineLevel="0" collapsed="false">
      <c r="B303" s="171"/>
      <c r="D303" s="164" t="s">
        <v>180</v>
      </c>
      <c r="E303" s="172"/>
      <c r="F303" s="173" t="s">
        <v>444</v>
      </c>
      <c r="H303" s="174" t="n">
        <v>6.3</v>
      </c>
      <c r="I303" s="175"/>
      <c r="L303" s="171"/>
      <c r="M303" s="176"/>
      <c r="T303" s="177"/>
      <c r="AT303" s="172" t="s">
        <v>180</v>
      </c>
      <c r="AU303" s="172" t="s">
        <v>85</v>
      </c>
      <c r="AV303" s="170" t="s">
        <v>85</v>
      </c>
      <c r="AW303" s="170" t="s">
        <v>36</v>
      </c>
      <c r="AX303" s="170" t="s">
        <v>75</v>
      </c>
      <c r="AY303" s="172" t="s">
        <v>168</v>
      </c>
    </row>
    <row r="304" s="179" customFormat="true" ht="11.25" hidden="false" customHeight="false" outlineLevel="0" collapsed="false">
      <c r="B304" s="180"/>
      <c r="D304" s="164" t="s">
        <v>180</v>
      </c>
      <c r="E304" s="181"/>
      <c r="F304" s="182" t="s">
        <v>255</v>
      </c>
      <c r="H304" s="183" t="n">
        <v>32.48</v>
      </c>
      <c r="I304" s="184"/>
      <c r="L304" s="180"/>
      <c r="M304" s="185"/>
      <c r="T304" s="186"/>
      <c r="AT304" s="181" t="s">
        <v>180</v>
      </c>
      <c r="AU304" s="181" t="s">
        <v>85</v>
      </c>
      <c r="AV304" s="179" t="s">
        <v>174</v>
      </c>
      <c r="AW304" s="179" t="s">
        <v>36</v>
      </c>
      <c r="AX304" s="179" t="s">
        <v>83</v>
      </c>
      <c r="AY304" s="181" t="s">
        <v>168</v>
      </c>
    </row>
    <row r="305" s="22" customFormat="true" ht="16.5" hidden="false" customHeight="true" outlineLevel="0" collapsed="false">
      <c r="B305" s="150"/>
      <c r="C305" s="151" t="s">
        <v>445</v>
      </c>
      <c r="D305" s="151" t="s">
        <v>170</v>
      </c>
      <c r="E305" s="152" t="s">
        <v>446</v>
      </c>
      <c r="F305" s="153" t="s">
        <v>447</v>
      </c>
      <c r="G305" s="154" t="s">
        <v>91</v>
      </c>
      <c r="H305" s="155" t="n">
        <v>28</v>
      </c>
      <c r="I305" s="156"/>
      <c r="J305" s="157" t="n">
        <f aca="false">ROUND(I305*H305,2)</f>
        <v>0</v>
      </c>
      <c r="K305" s="153" t="s">
        <v>173</v>
      </c>
      <c r="L305" s="23"/>
      <c r="M305" s="158"/>
      <c r="N305" s="159" t="s">
        <v>46</v>
      </c>
      <c r="P305" s="160" t="n">
        <f aca="false">O305*H305</f>
        <v>0</v>
      </c>
      <c r="Q305" s="160" t="n">
        <v>0</v>
      </c>
      <c r="R305" s="160" t="n">
        <f aca="false">Q305*H305</f>
        <v>0</v>
      </c>
      <c r="S305" s="160" t="n">
        <v>0</v>
      </c>
      <c r="T305" s="161" t="n">
        <f aca="false">S305*H305</f>
        <v>0</v>
      </c>
      <c r="AR305" s="162" t="s">
        <v>174</v>
      </c>
      <c r="AT305" s="162" t="s">
        <v>170</v>
      </c>
      <c r="AU305" s="162" t="s">
        <v>85</v>
      </c>
      <c r="AY305" s="3" t="s">
        <v>168</v>
      </c>
      <c r="BE305" s="163" t="n">
        <f aca="false">IF(N305="základní",J305,0)</f>
        <v>0</v>
      </c>
      <c r="BF305" s="163" t="n">
        <f aca="false">IF(N305="snížená",J305,0)</f>
        <v>0</v>
      </c>
      <c r="BG305" s="163" t="n">
        <f aca="false">IF(N305="zákl. přenesená",J305,0)</f>
        <v>0</v>
      </c>
      <c r="BH305" s="163" t="n">
        <f aca="false">IF(N305="sníž. přenesená",J305,0)</f>
        <v>0</v>
      </c>
      <c r="BI305" s="163" t="n">
        <f aca="false">IF(N305="nulová",J305,0)</f>
        <v>0</v>
      </c>
      <c r="BJ305" s="3" t="s">
        <v>83</v>
      </c>
      <c r="BK305" s="163" t="n">
        <f aca="false">ROUND(I305*H305,2)</f>
        <v>0</v>
      </c>
      <c r="BL305" s="3" t="s">
        <v>174</v>
      </c>
      <c r="BM305" s="162" t="s">
        <v>448</v>
      </c>
    </row>
    <row r="306" s="22" customFormat="true" ht="19.5" hidden="false" customHeight="false" outlineLevel="0" collapsed="false">
      <c r="B306" s="23"/>
      <c r="D306" s="164" t="s">
        <v>176</v>
      </c>
      <c r="F306" s="165" t="s">
        <v>449</v>
      </c>
      <c r="I306" s="166"/>
      <c r="L306" s="23"/>
      <c r="M306" s="167"/>
      <c r="T306" s="54"/>
      <c r="AT306" s="3" t="s">
        <v>176</v>
      </c>
      <c r="AU306" s="3" t="s">
        <v>85</v>
      </c>
    </row>
    <row r="307" s="22" customFormat="true" ht="11.25" hidden="false" customHeight="false" outlineLevel="0" collapsed="false">
      <c r="B307" s="23"/>
      <c r="D307" s="168" t="s">
        <v>178</v>
      </c>
      <c r="F307" s="169" t="s">
        <v>450</v>
      </c>
      <c r="I307" s="166"/>
      <c r="L307" s="23"/>
      <c r="M307" s="167"/>
      <c r="T307" s="54"/>
      <c r="AT307" s="3" t="s">
        <v>178</v>
      </c>
      <c r="AU307" s="3" t="s">
        <v>85</v>
      </c>
    </row>
    <row r="308" s="170" customFormat="true" ht="11.25" hidden="false" customHeight="false" outlineLevel="0" collapsed="false">
      <c r="B308" s="171"/>
      <c r="D308" s="164" t="s">
        <v>180</v>
      </c>
      <c r="E308" s="172"/>
      <c r="F308" s="173" t="s">
        <v>89</v>
      </c>
      <c r="H308" s="174" t="n">
        <v>28</v>
      </c>
      <c r="I308" s="175"/>
      <c r="L308" s="171"/>
      <c r="M308" s="176"/>
      <c r="T308" s="177"/>
      <c r="AT308" s="172" t="s">
        <v>180</v>
      </c>
      <c r="AU308" s="172" t="s">
        <v>85</v>
      </c>
      <c r="AV308" s="170" t="s">
        <v>85</v>
      </c>
      <c r="AW308" s="170" t="s">
        <v>36</v>
      </c>
      <c r="AX308" s="170" t="s">
        <v>83</v>
      </c>
      <c r="AY308" s="172" t="s">
        <v>168</v>
      </c>
    </row>
    <row r="309" s="22" customFormat="true" ht="16.5" hidden="false" customHeight="true" outlineLevel="0" collapsed="false">
      <c r="B309" s="150"/>
      <c r="C309" s="151" t="s">
        <v>451</v>
      </c>
      <c r="D309" s="151" t="s">
        <v>170</v>
      </c>
      <c r="E309" s="152" t="s">
        <v>452</v>
      </c>
      <c r="F309" s="153" t="s">
        <v>453</v>
      </c>
      <c r="G309" s="154" t="s">
        <v>91</v>
      </c>
      <c r="H309" s="155" t="n">
        <v>27</v>
      </c>
      <c r="I309" s="156"/>
      <c r="J309" s="157" t="n">
        <f aca="false">ROUND(I309*H309,2)</f>
        <v>0</v>
      </c>
      <c r="K309" s="153" t="s">
        <v>173</v>
      </c>
      <c r="L309" s="23"/>
      <c r="M309" s="158"/>
      <c r="N309" s="159" t="s">
        <v>46</v>
      </c>
      <c r="P309" s="160" t="n">
        <f aca="false">O309*H309</f>
        <v>0</v>
      </c>
      <c r="Q309" s="160" t="n">
        <v>0</v>
      </c>
      <c r="R309" s="160" t="n">
        <f aca="false">Q309*H309</f>
        <v>0</v>
      </c>
      <c r="S309" s="160" t="n">
        <v>0</v>
      </c>
      <c r="T309" s="161" t="n">
        <f aca="false">S309*H309</f>
        <v>0</v>
      </c>
      <c r="AR309" s="162" t="s">
        <v>174</v>
      </c>
      <c r="AT309" s="162" t="s">
        <v>170</v>
      </c>
      <c r="AU309" s="162" t="s">
        <v>85</v>
      </c>
      <c r="AY309" s="3" t="s">
        <v>168</v>
      </c>
      <c r="BE309" s="163" t="n">
        <f aca="false">IF(N309="základní",J309,0)</f>
        <v>0</v>
      </c>
      <c r="BF309" s="163" t="n">
        <f aca="false">IF(N309="snížená",J309,0)</f>
        <v>0</v>
      </c>
      <c r="BG309" s="163" t="n">
        <f aca="false">IF(N309="zákl. přenesená",J309,0)</f>
        <v>0</v>
      </c>
      <c r="BH309" s="163" t="n">
        <f aca="false">IF(N309="sníž. přenesená",J309,0)</f>
        <v>0</v>
      </c>
      <c r="BI309" s="163" t="n">
        <f aca="false">IF(N309="nulová",J309,0)</f>
        <v>0</v>
      </c>
      <c r="BJ309" s="3" t="s">
        <v>83</v>
      </c>
      <c r="BK309" s="163" t="n">
        <f aca="false">ROUND(I309*H309,2)</f>
        <v>0</v>
      </c>
      <c r="BL309" s="3" t="s">
        <v>174</v>
      </c>
      <c r="BM309" s="162" t="s">
        <v>454</v>
      </c>
    </row>
    <row r="310" s="22" customFormat="true" ht="19.5" hidden="false" customHeight="false" outlineLevel="0" collapsed="false">
      <c r="B310" s="23"/>
      <c r="D310" s="164" t="s">
        <v>176</v>
      </c>
      <c r="F310" s="165" t="s">
        <v>455</v>
      </c>
      <c r="I310" s="166"/>
      <c r="L310" s="23"/>
      <c r="M310" s="167"/>
      <c r="T310" s="54"/>
      <c r="AT310" s="3" t="s">
        <v>176</v>
      </c>
      <c r="AU310" s="3" t="s">
        <v>85</v>
      </c>
    </row>
    <row r="311" s="22" customFormat="true" ht="11.25" hidden="false" customHeight="false" outlineLevel="0" collapsed="false">
      <c r="B311" s="23"/>
      <c r="D311" s="168" t="s">
        <v>178</v>
      </c>
      <c r="F311" s="169" t="s">
        <v>456</v>
      </c>
      <c r="I311" s="166"/>
      <c r="L311" s="23"/>
      <c r="M311" s="167"/>
      <c r="T311" s="54"/>
      <c r="AT311" s="3" t="s">
        <v>178</v>
      </c>
      <c r="AU311" s="3" t="s">
        <v>85</v>
      </c>
    </row>
    <row r="312" s="170" customFormat="true" ht="11.25" hidden="false" customHeight="false" outlineLevel="0" collapsed="false">
      <c r="B312" s="171"/>
      <c r="D312" s="164" t="s">
        <v>180</v>
      </c>
      <c r="E312" s="172"/>
      <c r="F312" s="173" t="s">
        <v>93</v>
      </c>
      <c r="H312" s="174" t="n">
        <v>23</v>
      </c>
      <c r="I312" s="175"/>
      <c r="L312" s="171"/>
      <c r="M312" s="176"/>
      <c r="T312" s="177"/>
      <c r="AT312" s="172" t="s">
        <v>180</v>
      </c>
      <c r="AU312" s="172" t="s">
        <v>85</v>
      </c>
      <c r="AV312" s="170" t="s">
        <v>85</v>
      </c>
      <c r="AW312" s="170" t="s">
        <v>36</v>
      </c>
      <c r="AX312" s="170" t="s">
        <v>75</v>
      </c>
      <c r="AY312" s="172" t="s">
        <v>168</v>
      </c>
    </row>
    <row r="313" s="170" customFormat="true" ht="11.25" hidden="false" customHeight="false" outlineLevel="0" collapsed="false">
      <c r="B313" s="171"/>
      <c r="D313" s="164" t="s">
        <v>180</v>
      </c>
      <c r="E313" s="172"/>
      <c r="F313" s="173" t="s">
        <v>254</v>
      </c>
      <c r="H313" s="174" t="n">
        <v>4</v>
      </c>
      <c r="I313" s="175"/>
      <c r="L313" s="171"/>
      <c r="M313" s="176"/>
      <c r="T313" s="177"/>
      <c r="AT313" s="172" t="s">
        <v>180</v>
      </c>
      <c r="AU313" s="172" t="s">
        <v>85</v>
      </c>
      <c r="AV313" s="170" t="s">
        <v>85</v>
      </c>
      <c r="AW313" s="170" t="s">
        <v>36</v>
      </c>
      <c r="AX313" s="170" t="s">
        <v>75</v>
      </c>
      <c r="AY313" s="172" t="s">
        <v>168</v>
      </c>
    </row>
    <row r="314" s="179" customFormat="true" ht="11.25" hidden="false" customHeight="false" outlineLevel="0" collapsed="false">
      <c r="B314" s="180"/>
      <c r="D314" s="164" t="s">
        <v>180</v>
      </c>
      <c r="E314" s="181"/>
      <c r="F314" s="182" t="s">
        <v>255</v>
      </c>
      <c r="H314" s="183" t="n">
        <v>27</v>
      </c>
      <c r="I314" s="184"/>
      <c r="L314" s="180"/>
      <c r="M314" s="185"/>
      <c r="T314" s="186"/>
      <c r="AT314" s="181" t="s">
        <v>180</v>
      </c>
      <c r="AU314" s="181" t="s">
        <v>85</v>
      </c>
      <c r="AV314" s="179" t="s">
        <v>174</v>
      </c>
      <c r="AW314" s="179" t="s">
        <v>36</v>
      </c>
      <c r="AX314" s="179" t="s">
        <v>83</v>
      </c>
      <c r="AY314" s="181" t="s">
        <v>168</v>
      </c>
    </row>
    <row r="315" s="22" customFormat="true" ht="16.5" hidden="false" customHeight="true" outlineLevel="0" collapsed="false">
      <c r="B315" s="150"/>
      <c r="C315" s="151" t="s">
        <v>457</v>
      </c>
      <c r="D315" s="151" t="s">
        <v>170</v>
      </c>
      <c r="E315" s="152" t="s">
        <v>458</v>
      </c>
      <c r="F315" s="153" t="s">
        <v>459</v>
      </c>
      <c r="G315" s="154" t="s">
        <v>91</v>
      </c>
      <c r="H315" s="155" t="n">
        <v>13</v>
      </c>
      <c r="I315" s="156"/>
      <c r="J315" s="157" t="n">
        <f aca="false">ROUND(I315*H315,2)</f>
        <v>0</v>
      </c>
      <c r="K315" s="153" t="s">
        <v>173</v>
      </c>
      <c r="L315" s="23"/>
      <c r="M315" s="158"/>
      <c r="N315" s="159" t="s">
        <v>46</v>
      </c>
      <c r="P315" s="160" t="n">
        <f aca="false">O315*H315</f>
        <v>0</v>
      </c>
      <c r="Q315" s="160" t="n">
        <v>0</v>
      </c>
      <c r="R315" s="160" t="n">
        <f aca="false">Q315*H315</f>
        <v>0</v>
      </c>
      <c r="S315" s="160" t="n">
        <v>0</v>
      </c>
      <c r="T315" s="161" t="n">
        <f aca="false">S315*H315</f>
        <v>0</v>
      </c>
      <c r="AR315" s="162" t="s">
        <v>174</v>
      </c>
      <c r="AT315" s="162" t="s">
        <v>170</v>
      </c>
      <c r="AU315" s="162" t="s">
        <v>85</v>
      </c>
      <c r="AY315" s="3" t="s">
        <v>168</v>
      </c>
      <c r="BE315" s="163" t="n">
        <f aca="false">IF(N315="základní",J315,0)</f>
        <v>0</v>
      </c>
      <c r="BF315" s="163" t="n">
        <f aca="false">IF(N315="snížená",J315,0)</f>
        <v>0</v>
      </c>
      <c r="BG315" s="163" t="n">
        <f aca="false">IF(N315="zákl. přenesená",J315,0)</f>
        <v>0</v>
      </c>
      <c r="BH315" s="163" t="n">
        <f aca="false">IF(N315="sníž. přenesená",J315,0)</f>
        <v>0</v>
      </c>
      <c r="BI315" s="163" t="n">
        <f aca="false">IF(N315="nulová",J315,0)</f>
        <v>0</v>
      </c>
      <c r="BJ315" s="3" t="s">
        <v>83</v>
      </c>
      <c r="BK315" s="163" t="n">
        <f aca="false">ROUND(I315*H315,2)</f>
        <v>0</v>
      </c>
      <c r="BL315" s="3" t="s">
        <v>174</v>
      </c>
      <c r="BM315" s="162" t="s">
        <v>460</v>
      </c>
    </row>
    <row r="316" s="22" customFormat="true" ht="19.5" hidden="false" customHeight="false" outlineLevel="0" collapsed="false">
      <c r="B316" s="23"/>
      <c r="D316" s="164" t="s">
        <v>176</v>
      </c>
      <c r="F316" s="165" t="s">
        <v>461</v>
      </c>
      <c r="I316" s="166"/>
      <c r="L316" s="23"/>
      <c r="M316" s="167"/>
      <c r="T316" s="54"/>
      <c r="AT316" s="3" t="s">
        <v>176</v>
      </c>
      <c r="AU316" s="3" t="s">
        <v>85</v>
      </c>
    </row>
    <row r="317" s="22" customFormat="true" ht="11.25" hidden="false" customHeight="false" outlineLevel="0" collapsed="false">
      <c r="B317" s="23"/>
      <c r="D317" s="168" t="s">
        <v>178</v>
      </c>
      <c r="F317" s="169" t="s">
        <v>462</v>
      </c>
      <c r="I317" s="166"/>
      <c r="L317" s="23"/>
      <c r="M317" s="167"/>
      <c r="T317" s="54"/>
      <c r="AT317" s="3" t="s">
        <v>178</v>
      </c>
      <c r="AU317" s="3" t="s">
        <v>85</v>
      </c>
    </row>
    <row r="318" s="170" customFormat="true" ht="11.25" hidden="false" customHeight="false" outlineLevel="0" collapsed="false">
      <c r="B318" s="171"/>
      <c r="D318" s="164" t="s">
        <v>180</v>
      </c>
      <c r="E318" s="172"/>
      <c r="F318" s="173" t="s">
        <v>97</v>
      </c>
      <c r="H318" s="174" t="n">
        <v>10</v>
      </c>
      <c r="I318" s="175"/>
      <c r="L318" s="171"/>
      <c r="M318" s="176"/>
      <c r="T318" s="177"/>
      <c r="AT318" s="172" t="s">
        <v>180</v>
      </c>
      <c r="AU318" s="172" t="s">
        <v>85</v>
      </c>
      <c r="AV318" s="170" t="s">
        <v>85</v>
      </c>
      <c r="AW318" s="170" t="s">
        <v>36</v>
      </c>
      <c r="AX318" s="170" t="s">
        <v>75</v>
      </c>
      <c r="AY318" s="172" t="s">
        <v>168</v>
      </c>
    </row>
    <row r="319" s="170" customFormat="true" ht="11.25" hidden="false" customHeight="false" outlineLevel="0" collapsed="false">
      <c r="B319" s="171"/>
      <c r="D319" s="164" t="s">
        <v>180</v>
      </c>
      <c r="E319" s="172"/>
      <c r="F319" s="173" t="s">
        <v>262</v>
      </c>
      <c r="H319" s="174" t="n">
        <v>3</v>
      </c>
      <c r="I319" s="175"/>
      <c r="L319" s="171"/>
      <c r="M319" s="176"/>
      <c r="T319" s="177"/>
      <c r="AT319" s="172" t="s">
        <v>180</v>
      </c>
      <c r="AU319" s="172" t="s">
        <v>85</v>
      </c>
      <c r="AV319" s="170" t="s">
        <v>85</v>
      </c>
      <c r="AW319" s="170" t="s">
        <v>36</v>
      </c>
      <c r="AX319" s="170" t="s">
        <v>75</v>
      </c>
      <c r="AY319" s="172" t="s">
        <v>168</v>
      </c>
    </row>
    <row r="320" s="179" customFormat="true" ht="11.25" hidden="false" customHeight="false" outlineLevel="0" collapsed="false">
      <c r="B320" s="180"/>
      <c r="D320" s="164" t="s">
        <v>180</v>
      </c>
      <c r="E320" s="181"/>
      <c r="F320" s="182" t="s">
        <v>255</v>
      </c>
      <c r="H320" s="183" t="n">
        <v>13</v>
      </c>
      <c r="I320" s="184"/>
      <c r="L320" s="180"/>
      <c r="M320" s="185"/>
      <c r="T320" s="186"/>
      <c r="AT320" s="181" t="s">
        <v>180</v>
      </c>
      <c r="AU320" s="181" t="s">
        <v>85</v>
      </c>
      <c r="AV320" s="179" t="s">
        <v>174</v>
      </c>
      <c r="AW320" s="179" t="s">
        <v>36</v>
      </c>
      <c r="AX320" s="179" t="s">
        <v>83</v>
      </c>
      <c r="AY320" s="181" t="s">
        <v>168</v>
      </c>
    </row>
    <row r="321" s="22" customFormat="true" ht="16.5" hidden="false" customHeight="true" outlineLevel="0" collapsed="false">
      <c r="B321" s="150"/>
      <c r="C321" s="151" t="s">
        <v>463</v>
      </c>
      <c r="D321" s="151" t="s">
        <v>170</v>
      </c>
      <c r="E321" s="152" t="s">
        <v>464</v>
      </c>
      <c r="F321" s="153" t="s">
        <v>465</v>
      </c>
      <c r="G321" s="154" t="s">
        <v>91</v>
      </c>
      <c r="H321" s="155" t="n">
        <v>3</v>
      </c>
      <c r="I321" s="156"/>
      <c r="J321" s="157" t="n">
        <f aca="false">ROUND(I321*H321,2)</f>
        <v>0</v>
      </c>
      <c r="K321" s="153" t="s">
        <v>173</v>
      </c>
      <c r="L321" s="23"/>
      <c r="M321" s="158"/>
      <c r="N321" s="159" t="s">
        <v>46</v>
      </c>
      <c r="P321" s="160" t="n">
        <f aca="false">O321*H321</f>
        <v>0</v>
      </c>
      <c r="Q321" s="160" t="n">
        <v>0</v>
      </c>
      <c r="R321" s="160" t="n">
        <f aca="false">Q321*H321</f>
        <v>0</v>
      </c>
      <c r="S321" s="160" t="n">
        <v>0</v>
      </c>
      <c r="T321" s="161" t="n">
        <f aca="false">S321*H321</f>
        <v>0</v>
      </c>
      <c r="AR321" s="162" t="s">
        <v>174</v>
      </c>
      <c r="AT321" s="162" t="s">
        <v>170</v>
      </c>
      <c r="AU321" s="162" t="s">
        <v>85</v>
      </c>
      <c r="AY321" s="3" t="s">
        <v>168</v>
      </c>
      <c r="BE321" s="163" t="n">
        <f aca="false">IF(N321="základní",J321,0)</f>
        <v>0</v>
      </c>
      <c r="BF321" s="163" t="n">
        <f aca="false">IF(N321="snížená",J321,0)</f>
        <v>0</v>
      </c>
      <c r="BG321" s="163" t="n">
        <f aca="false">IF(N321="zákl. přenesená",J321,0)</f>
        <v>0</v>
      </c>
      <c r="BH321" s="163" t="n">
        <f aca="false">IF(N321="sníž. přenesená",J321,0)</f>
        <v>0</v>
      </c>
      <c r="BI321" s="163" t="n">
        <f aca="false">IF(N321="nulová",J321,0)</f>
        <v>0</v>
      </c>
      <c r="BJ321" s="3" t="s">
        <v>83</v>
      </c>
      <c r="BK321" s="163" t="n">
        <f aca="false">ROUND(I321*H321,2)</f>
        <v>0</v>
      </c>
      <c r="BL321" s="3" t="s">
        <v>174</v>
      </c>
      <c r="BM321" s="162" t="s">
        <v>466</v>
      </c>
    </row>
    <row r="322" s="22" customFormat="true" ht="19.5" hidden="false" customHeight="false" outlineLevel="0" collapsed="false">
      <c r="B322" s="23"/>
      <c r="D322" s="164" t="s">
        <v>176</v>
      </c>
      <c r="F322" s="165" t="s">
        <v>467</v>
      </c>
      <c r="I322" s="166"/>
      <c r="L322" s="23"/>
      <c r="M322" s="167"/>
      <c r="T322" s="54"/>
      <c r="AT322" s="3" t="s">
        <v>176</v>
      </c>
      <c r="AU322" s="3" t="s">
        <v>85</v>
      </c>
    </row>
    <row r="323" s="22" customFormat="true" ht="11.25" hidden="false" customHeight="false" outlineLevel="0" collapsed="false">
      <c r="B323" s="23"/>
      <c r="D323" s="168" t="s">
        <v>178</v>
      </c>
      <c r="F323" s="169" t="s">
        <v>468</v>
      </c>
      <c r="I323" s="166"/>
      <c r="L323" s="23"/>
      <c r="M323" s="167"/>
      <c r="T323" s="54"/>
      <c r="AT323" s="3" t="s">
        <v>178</v>
      </c>
      <c r="AU323" s="3" t="s">
        <v>85</v>
      </c>
    </row>
    <row r="324" s="170" customFormat="true" ht="11.25" hidden="false" customHeight="false" outlineLevel="0" collapsed="false">
      <c r="B324" s="171"/>
      <c r="D324" s="164" t="s">
        <v>180</v>
      </c>
      <c r="E324" s="172"/>
      <c r="F324" s="173" t="s">
        <v>100</v>
      </c>
      <c r="H324" s="174" t="n">
        <v>3</v>
      </c>
      <c r="I324" s="175"/>
      <c r="L324" s="171"/>
      <c r="M324" s="176"/>
      <c r="T324" s="177"/>
      <c r="AT324" s="172" t="s">
        <v>180</v>
      </c>
      <c r="AU324" s="172" t="s">
        <v>85</v>
      </c>
      <c r="AV324" s="170" t="s">
        <v>85</v>
      </c>
      <c r="AW324" s="170" t="s">
        <v>36</v>
      </c>
      <c r="AX324" s="170" t="s">
        <v>83</v>
      </c>
      <c r="AY324" s="172" t="s">
        <v>168</v>
      </c>
    </row>
    <row r="325" s="22" customFormat="true" ht="16.5" hidden="false" customHeight="true" outlineLevel="0" collapsed="false">
      <c r="B325" s="150"/>
      <c r="C325" s="151" t="s">
        <v>469</v>
      </c>
      <c r="D325" s="151" t="s">
        <v>170</v>
      </c>
      <c r="E325" s="152" t="s">
        <v>470</v>
      </c>
      <c r="F325" s="153" t="s">
        <v>471</v>
      </c>
      <c r="G325" s="154" t="s">
        <v>91</v>
      </c>
      <c r="H325" s="155" t="n">
        <v>10</v>
      </c>
      <c r="I325" s="156"/>
      <c r="J325" s="157" t="n">
        <f aca="false">ROUND(I325*H325,2)</f>
        <v>0</v>
      </c>
      <c r="K325" s="153"/>
      <c r="L325" s="23"/>
      <c r="M325" s="158"/>
      <c r="N325" s="159" t="s">
        <v>46</v>
      </c>
      <c r="P325" s="160" t="n">
        <f aca="false">O325*H325</f>
        <v>0</v>
      </c>
      <c r="Q325" s="160" t="n">
        <v>0</v>
      </c>
      <c r="R325" s="160" t="n">
        <f aca="false">Q325*H325</f>
        <v>0</v>
      </c>
      <c r="S325" s="160" t="n">
        <v>0</v>
      </c>
      <c r="T325" s="161" t="n">
        <f aca="false">S325*H325</f>
        <v>0</v>
      </c>
      <c r="AR325" s="162" t="s">
        <v>174</v>
      </c>
      <c r="AT325" s="162" t="s">
        <v>170</v>
      </c>
      <c r="AU325" s="162" t="s">
        <v>85</v>
      </c>
      <c r="AY325" s="3" t="s">
        <v>168</v>
      </c>
      <c r="BE325" s="163" t="n">
        <f aca="false">IF(N325="základní",J325,0)</f>
        <v>0</v>
      </c>
      <c r="BF325" s="163" t="n">
        <f aca="false">IF(N325="snížená",J325,0)</f>
        <v>0</v>
      </c>
      <c r="BG325" s="163" t="n">
        <f aca="false">IF(N325="zákl. přenesená",J325,0)</f>
        <v>0</v>
      </c>
      <c r="BH325" s="163" t="n">
        <f aca="false">IF(N325="sníž. přenesená",J325,0)</f>
        <v>0</v>
      </c>
      <c r="BI325" s="163" t="n">
        <f aca="false">IF(N325="nulová",J325,0)</f>
        <v>0</v>
      </c>
      <c r="BJ325" s="3" t="s">
        <v>83</v>
      </c>
      <c r="BK325" s="163" t="n">
        <f aca="false">ROUND(I325*H325,2)</f>
        <v>0</v>
      </c>
      <c r="BL325" s="3" t="s">
        <v>174</v>
      </c>
      <c r="BM325" s="162" t="s">
        <v>472</v>
      </c>
    </row>
    <row r="326" s="22" customFormat="true" ht="11.25" hidden="false" customHeight="false" outlineLevel="0" collapsed="false">
      <c r="B326" s="23"/>
      <c r="D326" s="164" t="s">
        <v>176</v>
      </c>
      <c r="F326" s="165" t="s">
        <v>471</v>
      </c>
      <c r="I326" s="166"/>
      <c r="L326" s="23"/>
      <c r="M326" s="167"/>
      <c r="T326" s="54"/>
      <c r="AT326" s="3" t="s">
        <v>176</v>
      </c>
      <c r="AU326" s="3" t="s">
        <v>85</v>
      </c>
    </row>
    <row r="327" s="170" customFormat="true" ht="11.25" hidden="false" customHeight="false" outlineLevel="0" collapsed="false">
      <c r="B327" s="171"/>
      <c r="D327" s="164" t="s">
        <v>180</v>
      </c>
      <c r="E327" s="172"/>
      <c r="F327" s="173" t="s">
        <v>122</v>
      </c>
      <c r="H327" s="174" t="n">
        <v>10</v>
      </c>
      <c r="I327" s="175"/>
      <c r="L327" s="171"/>
      <c r="M327" s="176"/>
      <c r="T327" s="177"/>
      <c r="AT327" s="172" t="s">
        <v>180</v>
      </c>
      <c r="AU327" s="172" t="s">
        <v>85</v>
      </c>
      <c r="AV327" s="170" t="s">
        <v>85</v>
      </c>
      <c r="AW327" s="170" t="s">
        <v>36</v>
      </c>
      <c r="AX327" s="170" t="s">
        <v>83</v>
      </c>
      <c r="AY327" s="172" t="s">
        <v>168</v>
      </c>
    </row>
    <row r="328" s="22" customFormat="true" ht="16.5" hidden="false" customHeight="true" outlineLevel="0" collapsed="false">
      <c r="B328" s="150"/>
      <c r="C328" s="151" t="s">
        <v>118</v>
      </c>
      <c r="D328" s="151" t="s">
        <v>170</v>
      </c>
      <c r="E328" s="152" t="s">
        <v>473</v>
      </c>
      <c r="F328" s="153" t="s">
        <v>474</v>
      </c>
      <c r="G328" s="154" t="s">
        <v>91</v>
      </c>
      <c r="H328" s="155" t="n">
        <v>13</v>
      </c>
      <c r="I328" s="156"/>
      <c r="J328" s="157" t="n">
        <f aca="false">ROUND(I328*H328,2)</f>
        <v>0</v>
      </c>
      <c r="K328" s="153"/>
      <c r="L328" s="23"/>
      <c r="M328" s="158"/>
      <c r="N328" s="159" t="s">
        <v>46</v>
      </c>
      <c r="P328" s="160" t="n">
        <f aca="false">O328*H328</f>
        <v>0</v>
      </c>
      <c r="Q328" s="160" t="n">
        <v>0</v>
      </c>
      <c r="R328" s="160" t="n">
        <f aca="false">Q328*H328</f>
        <v>0</v>
      </c>
      <c r="S328" s="160" t="n">
        <v>0</v>
      </c>
      <c r="T328" s="161" t="n">
        <f aca="false">S328*H328</f>
        <v>0</v>
      </c>
      <c r="AR328" s="162" t="s">
        <v>174</v>
      </c>
      <c r="AT328" s="162" t="s">
        <v>170</v>
      </c>
      <c r="AU328" s="162" t="s">
        <v>85</v>
      </c>
      <c r="AY328" s="3" t="s">
        <v>168</v>
      </c>
      <c r="BE328" s="163" t="n">
        <f aca="false">IF(N328="základní",J328,0)</f>
        <v>0</v>
      </c>
      <c r="BF328" s="163" t="n">
        <f aca="false">IF(N328="snížená",J328,0)</f>
        <v>0</v>
      </c>
      <c r="BG328" s="163" t="n">
        <f aca="false">IF(N328="zákl. přenesená",J328,0)</f>
        <v>0</v>
      </c>
      <c r="BH328" s="163" t="n">
        <f aca="false">IF(N328="sníž. přenesená",J328,0)</f>
        <v>0</v>
      </c>
      <c r="BI328" s="163" t="n">
        <f aca="false">IF(N328="nulová",J328,0)</f>
        <v>0</v>
      </c>
      <c r="BJ328" s="3" t="s">
        <v>83</v>
      </c>
      <c r="BK328" s="163" t="n">
        <f aca="false">ROUND(I328*H328,2)</f>
        <v>0</v>
      </c>
      <c r="BL328" s="3" t="s">
        <v>174</v>
      </c>
      <c r="BM328" s="162" t="s">
        <v>475</v>
      </c>
    </row>
    <row r="329" s="22" customFormat="true" ht="11.25" hidden="false" customHeight="false" outlineLevel="0" collapsed="false">
      <c r="B329" s="23"/>
      <c r="D329" s="164" t="s">
        <v>176</v>
      </c>
      <c r="F329" s="165" t="s">
        <v>474</v>
      </c>
      <c r="I329" s="166"/>
      <c r="L329" s="23"/>
      <c r="M329" s="167"/>
      <c r="T329" s="54"/>
      <c r="AT329" s="3" t="s">
        <v>176</v>
      </c>
      <c r="AU329" s="3" t="s">
        <v>85</v>
      </c>
    </row>
    <row r="330" s="170" customFormat="true" ht="11.25" hidden="false" customHeight="false" outlineLevel="0" collapsed="false">
      <c r="B330" s="171"/>
      <c r="D330" s="164" t="s">
        <v>180</v>
      </c>
      <c r="E330" s="172"/>
      <c r="F330" s="173" t="s">
        <v>124</v>
      </c>
      <c r="H330" s="174" t="n">
        <v>13</v>
      </c>
      <c r="I330" s="175"/>
      <c r="L330" s="171"/>
      <c r="M330" s="176"/>
      <c r="T330" s="177"/>
      <c r="AT330" s="172" t="s">
        <v>180</v>
      </c>
      <c r="AU330" s="172" t="s">
        <v>85</v>
      </c>
      <c r="AV330" s="170" t="s">
        <v>85</v>
      </c>
      <c r="AW330" s="170" t="s">
        <v>36</v>
      </c>
      <c r="AX330" s="170" t="s">
        <v>83</v>
      </c>
      <c r="AY330" s="172" t="s">
        <v>168</v>
      </c>
    </row>
    <row r="331" s="22" customFormat="true" ht="16.5" hidden="false" customHeight="true" outlineLevel="0" collapsed="false">
      <c r="B331" s="150"/>
      <c r="C331" s="151" t="s">
        <v>476</v>
      </c>
      <c r="D331" s="151" t="s">
        <v>170</v>
      </c>
      <c r="E331" s="152" t="s">
        <v>477</v>
      </c>
      <c r="F331" s="153" t="s">
        <v>478</v>
      </c>
      <c r="G331" s="154" t="s">
        <v>91</v>
      </c>
      <c r="H331" s="155" t="n">
        <v>3</v>
      </c>
      <c r="I331" s="156"/>
      <c r="J331" s="157" t="n">
        <f aca="false">ROUND(I331*H331,2)</f>
        <v>0</v>
      </c>
      <c r="K331" s="153"/>
      <c r="L331" s="23"/>
      <c r="M331" s="158"/>
      <c r="N331" s="159" t="s">
        <v>46</v>
      </c>
      <c r="P331" s="160" t="n">
        <f aca="false">O331*H331</f>
        <v>0</v>
      </c>
      <c r="Q331" s="160" t="n">
        <v>0</v>
      </c>
      <c r="R331" s="160" t="n">
        <f aca="false">Q331*H331</f>
        <v>0</v>
      </c>
      <c r="S331" s="160" t="n">
        <v>0</v>
      </c>
      <c r="T331" s="161" t="n">
        <f aca="false">S331*H331</f>
        <v>0</v>
      </c>
      <c r="AR331" s="162" t="s">
        <v>174</v>
      </c>
      <c r="AT331" s="162" t="s">
        <v>170</v>
      </c>
      <c r="AU331" s="162" t="s">
        <v>85</v>
      </c>
      <c r="AY331" s="3" t="s">
        <v>168</v>
      </c>
      <c r="BE331" s="163" t="n">
        <f aca="false">IF(N331="základní",J331,0)</f>
        <v>0</v>
      </c>
      <c r="BF331" s="163" t="n">
        <f aca="false">IF(N331="snížená",J331,0)</f>
        <v>0</v>
      </c>
      <c r="BG331" s="163" t="n">
        <f aca="false">IF(N331="zákl. přenesená",J331,0)</f>
        <v>0</v>
      </c>
      <c r="BH331" s="163" t="n">
        <f aca="false">IF(N331="sníž. přenesená",J331,0)</f>
        <v>0</v>
      </c>
      <c r="BI331" s="163" t="n">
        <f aca="false">IF(N331="nulová",J331,0)</f>
        <v>0</v>
      </c>
      <c r="BJ331" s="3" t="s">
        <v>83</v>
      </c>
      <c r="BK331" s="163" t="n">
        <f aca="false">ROUND(I331*H331,2)</f>
        <v>0</v>
      </c>
      <c r="BL331" s="3" t="s">
        <v>174</v>
      </c>
      <c r="BM331" s="162" t="s">
        <v>479</v>
      </c>
    </row>
    <row r="332" s="22" customFormat="true" ht="11.25" hidden="false" customHeight="false" outlineLevel="0" collapsed="false">
      <c r="B332" s="23"/>
      <c r="D332" s="164" t="s">
        <v>176</v>
      </c>
      <c r="F332" s="165" t="s">
        <v>478</v>
      </c>
      <c r="I332" s="166"/>
      <c r="L332" s="23"/>
      <c r="M332" s="167"/>
      <c r="T332" s="54"/>
      <c r="AT332" s="3" t="s">
        <v>176</v>
      </c>
      <c r="AU332" s="3" t="s">
        <v>85</v>
      </c>
    </row>
    <row r="333" s="170" customFormat="true" ht="11.25" hidden="false" customHeight="false" outlineLevel="0" collapsed="false">
      <c r="B333" s="171"/>
      <c r="D333" s="164" t="s">
        <v>180</v>
      </c>
      <c r="E333" s="172"/>
      <c r="F333" s="173" t="s">
        <v>127</v>
      </c>
      <c r="H333" s="174" t="n">
        <v>3</v>
      </c>
      <c r="I333" s="175"/>
      <c r="L333" s="171"/>
      <c r="M333" s="176"/>
      <c r="T333" s="177"/>
      <c r="AT333" s="172" t="s">
        <v>180</v>
      </c>
      <c r="AU333" s="172" t="s">
        <v>85</v>
      </c>
      <c r="AV333" s="170" t="s">
        <v>85</v>
      </c>
      <c r="AW333" s="170" t="s">
        <v>36</v>
      </c>
      <c r="AX333" s="170" t="s">
        <v>83</v>
      </c>
      <c r="AY333" s="172" t="s">
        <v>168</v>
      </c>
    </row>
    <row r="334" s="22" customFormat="true" ht="21.75" hidden="false" customHeight="true" outlineLevel="0" collapsed="false">
      <c r="B334" s="150"/>
      <c r="C334" s="151" t="s">
        <v>480</v>
      </c>
      <c r="D334" s="151" t="s">
        <v>170</v>
      </c>
      <c r="E334" s="152" t="s">
        <v>481</v>
      </c>
      <c r="F334" s="153" t="s">
        <v>482</v>
      </c>
      <c r="G334" s="154" t="s">
        <v>117</v>
      </c>
      <c r="H334" s="155" t="n">
        <v>343.56</v>
      </c>
      <c r="I334" s="156"/>
      <c r="J334" s="157" t="n">
        <f aca="false">ROUND(I334*H334,2)</f>
        <v>0</v>
      </c>
      <c r="K334" s="153" t="s">
        <v>173</v>
      </c>
      <c r="L334" s="23"/>
      <c r="M334" s="158"/>
      <c r="N334" s="159" t="s">
        <v>46</v>
      </c>
      <c r="P334" s="160" t="n">
        <f aca="false">O334*H334</f>
        <v>0</v>
      </c>
      <c r="Q334" s="160" t="n">
        <v>0</v>
      </c>
      <c r="R334" s="160" t="n">
        <f aca="false">Q334*H334</f>
        <v>0</v>
      </c>
      <c r="S334" s="160" t="n">
        <v>0</v>
      </c>
      <c r="T334" s="161" t="n">
        <f aca="false">S334*H334</f>
        <v>0</v>
      </c>
      <c r="AR334" s="162" t="s">
        <v>174</v>
      </c>
      <c r="AT334" s="162" t="s">
        <v>170</v>
      </c>
      <c r="AU334" s="162" t="s">
        <v>85</v>
      </c>
      <c r="AY334" s="3" t="s">
        <v>168</v>
      </c>
      <c r="BE334" s="163" t="n">
        <f aca="false">IF(N334="základní",J334,0)</f>
        <v>0</v>
      </c>
      <c r="BF334" s="163" t="n">
        <f aca="false">IF(N334="snížená",J334,0)</f>
        <v>0</v>
      </c>
      <c r="BG334" s="163" t="n">
        <f aca="false">IF(N334="zákl. přenesená",J334,0)</f>
        <v>0</v>
      </c>
      <c r="BH334" s="163" t="n">
        <f aca="false">IF(N334="sníž. přenesená",J334,0)</f>
        <v>0</v>
      </c>
      <c r="BI334" s="163" t="n">
        <f aca="false">IF(N334="nulová",J334,0)</f>
        <v>0</v>
      </c>
      <c r="BJ334" s="3" t="s">
        <v>83</v>
      </c>
      <c r="BK334" s="163" t="n">
        <f aca="false">ROUND(I334*H334,2)</f>
        <v>0</v>
      </c>
      <c r="BL334" s="3" t="s">
        <v>174</v>
      </c>
      <c r="BM334" s="162" t="s">
        <v>483</v>
      </c>
    </row>
    <row r="335" s="22" customFormat="true" ht="11.25" hidden="false" customHeight="false" outlineLevel="0" collapsed="false">
      <c r="B335" s="23"/>
      <c r="D335" s="164" t="s">
        <v>176</v>
      </c>
      <c r="F335" s="165" t="s">
        <v>484</v>
      </c>
      <c r="I335" s="166"/>
      <c r="L335" s="23"/>
      <c r="M335" s="167"/>
      <c r="T335" s="54"/>
      <c r="AT335" s="3" t="s">
        <v>176</v>
      </c>
      <c r="AU335" s="3" t="s">
        <v>85</v>
      </c>
    </row>
    <row r="336" s="22" customFormat="true" ht="11.25" hidden="false" customHeight="false" outlineLevel="0" collapsed="false">
      <c r="B336" s="23"/>
      <c r="D336" s="168" t="s">
        <v>178</v>
      </c>
      <c r="F336" s="169" t="s">
        <v>485</v>
      </c>
      <c r="I336" s="166"/>
      <c r="L336" s="23"/>
      <c r="M336" s="167"/>
      <c r="T336" s="54"/>
      <c r="AT336" s="3" t="s">
        <v>178</v>
      </c>
      <c r="AU336" s="3" t="s">
        <v>85</v>
      </c>
    </row>
    <row r="337" s="187" customFormat="true" ht="11.25" hidden="false" customHeight="false" outlineLevel="0" collapsed="false">
      <c r="B337" s="188"/>
      <c r="D337" s="164" t="s">
        <v>180</v>
      </c>
      <c r="E337" s="189"/>
      <c r="F337" s="190" t="s">
        <v>486</v>
      </c>
      <c r="H337" s="189"/>
      <c r="I337" s="191"/>
      <c r="L337" s="188"/>
      <c r="M337" s="192"/>
      <c r="T337" s="193"/>
      <c r="AT337" s="189" t="s">
        <v>180</v>
      </c>
      <c r="AU337" s="189" t="s">
        <v>85</v>
      </c>
      <c r="AV337" s="187" t="s">
        <v>83</v>
      </c>
      <c r="AW337" s="187" t="s">
        <v>36</v>
      </c>
      <c r="AX337" s="187" t="s">
        <v>75</v>
      </c>
      <c r="AY337" s="189" t="s">
        <v>168</v>
      </c>
    </row>
    <row r="338" s="170" customFormat="true" ht="11.25" hidden="false" customHeight="false" outlineLevel="0" collapsed="false">
      <c r="B338" s="171"/>
      <c r="D338" s="164" t="s">
        <v>180</v>
      </c>
      <c r="E338" s="172"/>
      <c r="F338" s="173" t="s">
        <v>487</v>
      </c>
      <c r="H338" s="174" t="n">
        <v>343.56</v>
      </c>
      <c r="I338" s="175"/>
      <c r="L338" s="171"/>
      <c r="M338" s="176"/>
      <c r="T338" s="177"/>
      <c r="AT338" s="172" t="s">
        <v>180</v>
      </c>
      <c r="AU338" s="172" t="s">
        <v>85</v>
      </c>
      <c r="AV338" s="170" t="s">
        <v>85</v>
      </c>
      <c r="AW338" s="170" t="s">
        <v>36</v>
      </c>
      <c r="AX338" s="170" t="s">
        <v>83</v>
      </c>
      <c r="AY338" s="172" t="s">
        <v>168</v>
      </c>
    </row>
    <row r="339" s="22" customFormat="true" ht="21.75" hidden="false" customHeight="true" outlineLevel="0" collapsed="false">
      <c r="B339" s="150"/>
      <c r="C339" s="151" t="s">
        <v>488</v>
      </c>
      <c r="D339" s="151" t="s">
        <v>170</v>
      </c>
      <c r="E339" s="152" t="s">
        <v>489</v>
      </c>
      <c r="F339" s="153" t="s">
        <v>490</v>
      </c>
      <c r="G339" s="154" t="s">
        <v>117</v>
      </c>
      <c r="H339" s="155" t="n">
        <v>1548.75</v>
      </c>
      <c r="I339" s="156"/>
      <c r="J339" s="157" t="n">
        <f aca="false">ROUND(I339*H339,2)</f>
        <v>0</v>
      </c>
      <c r="K339" s="153" t="s">
        <v>173</v>
      </c>
      <c r="L339" s="23"/>
      <c r="M339" s="158"/>
      <c r="N339" s="159" t="s">
        <v>46</v>
      </c>
      <c r="P339" s="160" t="n">
        <f aca="false">O339*H339</f>
        <v>0</v>
      </c>
      <c r="Q339" s="160" t="n">
        <v>0</v>
      </c>
      <c r="R339" s="160" t="n">
        <f aca="false">Q339*H339</f>
        <v>0</v>
      </c>
      <c r="S339" s="160" t="n">
        <v>0</v>
      </c>
      <c r="T339" s="161" t="n">
        <f aca="false">S339*H339</f>
        <v>0</v>
      </c>
      <c r="AR339" s="162" t="s">
        <v>174</v>
      </c>
      <c r="AT339" s="162" t="s">
        <v>170</v>
      </c>
      <c r="AU339" s="162" t="s">
        <v>85</v>
      </c>
      <c r="AY339" s="3" t="s">
        <v>168</v>
      </c>
      <c r="BE339" s="163" t="n">
        <f aca="false">IF(N339="základní",J339,0)</f>
        <v>0</v>
      </c>
      <c r="BF339" s="163" t="n">
        <f aca="false">IF(N339="snížená",J339,0)</f>
        <v>0</v>
      </c>
      <c r="BG339" s="163" t="n">
        <f aca="false">IF(N339="zákl. přenesená",J339,0)</f>
        <v>0</v>
      </c>
      <c r="BH339" s="163" t="n">
        <f aca="false">IF(N339="sníž. přenesená",J339,0)</f>
        <v>0</v>
      </c>
      <c r="BI339" s="163" t="n">
        <f aca="false">IF(N339="nulová",J339,0)</f>
        <v>0</v>
      </c>
      <c r="BJ339" s="3" t="s">
        <v>83</v>
      </c>
      <c r="BK339" s="163" t="n">
        <f aca="false">ROUND(I339*H339,2)</f>
        <v>0</v>
      </c>
      <c r="BL339" s="3" t="s">
        <v>174</v>
      </c>
      <c r="BM339" s="162" t="s">
        <v>491</v>
      </c>
    </row>
    <row r="340" s="22" customFormat="true" ht="19.5" hidden="false" customHeight="false" outlineLevel="0" collapsed="false">
      <c r="B340" s="23"/>
      <c r="D340" s="164" t="s">
        <v>176</v>
      </c>
      <c r="F340" s="165" t="s">
        <v>492</v>
      </c>
      <c r="I340" s="166"/>
      <c r="L340" s="23"/>
      <c r="M340" s="167"/>
      <c r="T340" s="54"/>
      <c r="AT340" s="3" t="s">
        <v>176</v>
      </c>
      <c r="AU340" s="3" t="s">
        <v>85</v>
      </c>
    </row>
    <row r="341" s="22" customFormat="true" ht="11.25" hidden="false" customHeight="false" outlineLevel="0" collapsed="false">
      <c r="B341" s="23"/>
      <c r="D341" s="168" t="s">
        <v>178</v>
      </c>
      <c r="F341" s="169" t="s">
        <v>493</v>
      </c>
      <c r="I341" s="166"/>
      <c r="L341" s="23"/>
      <c r="M341" s="167"/>
      <c r="T341" s="54"/>
      <c r="AT341" s="3" t="s">
        <v>178</v>
      </c>
      <c r="AU341" s="3" t="s">
        <v>85</v>
      </c>
    </row>
    <row r="342" s="187" customFormat="true" ht="11.25" hidden="false" customHeight="false" outlineLevel="0" collapsed="false">
      <c r="B342" s="188"/>
      <c r="D342" s="164" t="s">
        <v>180</v>
      </c>
      <c r="E342" s="189"/>
      <c r="F342" s="190" t="s">
        <v>494</v>
      </c>
      <c r="H342" s="189"/>
      <c r="I342" s="191"/>
      <c r="L342" s="188"/>
      <c r="M342" s="192"/>
      <c r="T342" s="193"/>
      <c r="AT342" s="189" t="s">
        <v>180</v>
      </c>
      <c r="AU342" s="189" t="s">
        <v>85</v>
      </c>
      <c r="AV342" s="187" t="s">
        <v>83</v>
      </c>
      <c r="AW342" s="187" t="s">
        <v>36</v>
      </c>
      <c r="AX342" s="187" t="s">
        <v>75</v>
      </c>
      <c r="AY342" s="189" t="s">
        <v>168</v>
      </c>
    </row>
    <row r="343" s="187" customFormat="true" ht="22.5" hidden="false" customHeight="false" outlineLevel="0" collapsed="false">
      <c r="B343" s="188"/>
      <c r="D343" s="164" t="s">
        <v>180</v>
      </c>
      <c r="E343" s="189"/>
      <c r="F343" s="190" t="s">
        <v>495</v>
      </c>
      <c r="H343" s="189"/>
      <c r="I343" s="191"/>
      <c r="L343" s="188"/>
      <c r="M343" s="192"/>
      <c r="T343" s="193"/>
      <c r="AT343" s="189" t="s">
        <v>180</v>
      </c>
      <c r="AU343" s="189" t="s">
        <v>85</v>
      </c>
      <c r="AV343" s="187" t="s">
        <v>83</v>
      </c>
      <c r="AW343" s="187" t="s">
        <v>36</v>
      </c>
      <c r="AX343" s="187" t="s">
        <v>75</v>
      </c>
      <c r="AY343" s="189" t="s">
        <v>168</v>
      </c>
    </row>
    <row r="344" s="170" customFormat="true" ht="11.25" hidden="false" customHeight="false" outlineLevel="0" collapsed="false">
      <c r="B344" s="171"/>
      <c r="D344" s="164" t="s">
        <v>180</v>
      </c>
      <c r="E344" s="172"/>
      <c r="F344" s="173" t="s">
        <v>496</v>
      </c>
      <c r="H344" s="174" t="n">
        <v>225.75</v>
      </c>
      <c r="I344" s="175"/>
      <c r="L344" s="171"/>
      <c r="M344" s="176"/>
      <c r="T344" s="177"/>
      <c r="AT344" s="172" t="s">
        <v>180</v>
      </c>
      <c r="AU344" s="172" t="s">
        <v>85</v>
      </c>
      <c r="AV344" s="170" t="s">
        <v>85</v>
      </c>
      <c r="AW344" s="170" t="s">
        <v>36</v>
      </c>
      <c r="AX344" s="170" t="s">
        <v>75</v>
      </c>
      <c r="AY344" s="172" t="s">
        <v>168</v>
      </c>
    </row>
    <row r="345" s="187" customFormat="true" ht="22.5" hidden="false" customHeight="false" outlineLevel="0" collapsed="false">
      <c r="B345" s="188"/>
      <c r="D345" s="164" t="s">
        <v>180</v>
      </c>
      <c r="E345" s="189"/>
      <c r="F345" s="190" t="s">
        <v>497</v>
      </c>
      <c r="H345" s="189"/>
      <c r="I345" s="191"/>
      <c r="L345" s="188"/>
      <c r="M345" s="192"/>
      <c r="T345" s="193"/>
      <c r="AT345" s="189" t="s">
        <v>180</v>
      </c>
      <c r="AU345" s="189" t="s">
        <v>85</v>
      </c>
      <c r="AV345" s="187" t="s">
        <v>83</v>
      </c>
      <c r="AW345" s="187" t="s">
        <v>36</v>
      </c>
      <c r="AX345" s="187" t="s">
        <v>75</v>
      </c>
      <c r="AY345" s="189" t="s">
        <v>168</v>
      </c>
    </row>
    <row r="346" s="170" customFormat="true" ht="11.25" hidden="false" customHeight="false" outlineLevel="0" collapsed="false">
      <c r="B346" s="171"/>
      <c r="D346" s="164" t="s">
        <v>180</v>
      </c>
      <c r="E346" s="172"/>
      <c r="F346" s="173" t="s">
        <v>498</v>
      </c>
      <c r="H346" s="174" t="n">
        <v>451.5</v>
      </c>
      <c r="I346" s="175"/>
      <c r="L346" s="171"/>
      <c r="M346" s="176"/>
      <c r="T346" s="177"/>
      <c r="AT346" s="172" t="s">
        <v>180</v>
      </c>
      <c r="AU346" s="172" t="s">
        <v>85</v>
      </c>
      <c r="AV346" s="170" t="s">
        <v>85</v>
      </c>
      <c r="AW346" s="170" t="s">
        <v>36</v>
      </c>
      <c r="AX346" s="170" t="s">
        <v>75</v>
      </c>
      <c r="AY346" s="172" t="s">
        <v>168</v>
      </c>
    </row>
    <row r="347" s="187" customFormat="true" ht="22.5" hidden="false" customHeight="false" outlineLevel="0" collapsed="false">
      <c r="B347" s="188"/>
      <c r="D347" s="164" t="s">
        <v>180</v>
      </c>
      <c r="E347" s="189"/>
      <c r="F347" s="190" t="s">
        <v>499</v>
      </c>
      <c r="H347" s="189"/>
      <c r="I347" s="191"/>
      <c r="L347" s="188"/>
      <c r="M347" s="192"/>
      <c r="T347" s="193"/>
      <c r="AT347" s="189" t="s">
        <v>180</v>
      </c>
      <c r="AU347" s="189" t="s">
        <v>85</v>
      </c>
      <c r="AV347" s="187" t="s">
        <v>83</v>
      </c>
      <c r="AW347" s="187" t="s">
        <v>36</v>
      </c>
      <c r="AX347" s="187" t="s">
        <v>75</v>
      </c>
      <c r="AY347" s="189" t="s">
        <v>168</v>
      </c>
    </row>
    <row r="348" s="170" customFormat="true" ht="11.25" hidden="false" customHeight="false" outlineLevel="0" collapsed="false">
      <c r="B348" s="171"/>
      <c r="D348" s="164" t="s">
        <v>180</v>
      </c>
      <c r="E348" s="172"/>
      <c r="F348" s="173" t="s">
        <v>500</v>
      </c>
      <c r="H348" s="174" t="n">
        <v>871.5</v>
      </c>
      <c r="I348" s="175"/>
      <c r="L348" s="171"/>
      <c r="M348" s="176"/>
      <c r="T348" s="177"/>
      <c r="AT348" s="172" t="s">
        <v>180</v>
      </c>
      <c r="AU348" s="172" t="s">
        <v>85</v>
      </c>
      <c r="AV348" s="170" t="s">
        <v>85</v>
      </c>
      <c r="AW348" s="170" t="s">
        <v>36</v>
      </c>
      <c r="AX348" s="170" t="s">
        <v>75</v>
      </c>
      <c r="AY348" s="172" t="s">
        <v>168</v>
      </c>
    </row>
    <row r="349" s="179" customFormat="true" ht="11.25" hidden="false" customHeight="false" outlineLevel="0" collapsed="false">
      <c r="B349" s="180"/>
      <c r="D349" s="164" t="s">
        <v>180</v>
      </c>
      <c r="E349" s="181" t="s">
        <v>119</v>
      </c>
      <c r="F349" s="182" t="s">
        <v>255</v>
      </c>
      <c r="H349" s="183" t="n">
        <v>1548.75</v>
      </c>
      <c r="I349" s="184"/>
      <c r="L349" s="180"/>
      <c r="M349" s="185"/>
      <c r="T349" s="186"/>
      <c r="AT349" s="181" t="s">
        <v>180</v>
      </c>
      <c r="AU349" s="181" t="s">
        <v>85</v>
      </c>
      <c r="AV349" s="179" t="s">
        <v>174</v>
      </c>
      <c r="AW349" s="179" t="s">
        <v>36</v>
      </c>
      <c r="AX349" s="179" t="s">
        <v>83</v>
      </c>
      <c r="AY349" s="181" t="s">
        <v>168</v>
      </c>
    </row>
    <row r="350" s="22" customFormat="true" ht="16.5" hidden="false" customHeight="true" outlineLevel="0" collapsed="false">
      <c r="B350" s="150"/>
      <c r="C350" s="151" t="s">
        <v>501</v>
      </c>
      <c r="D350" s="151" t="s">
        <v>170</v>
      </c>
      <c r="E350" s="152" t="s">
        <v>502</v>
      </c>
      <c r="F350" s="153" t="s">
        <v>503</v>
      </c>
      <c r="G350" s="154" t="s">
        <v>91</v>
      </c>
      <c r="H350" s="155" t="n">
        <v>10</v>
      </c>
      <c r="I350" s="156"/>
      <c r="J350" s="157" t="n">
        <f aca="false">ROUND(I350*H350,2)</f>
        <v>0</v>
      </c>
      <c r="K350" s="153" t="s">
        <v>173</v>
      </c>
      <c r="L350" s="23"/>
      <c r="M350" s="158"/>
      <c r="N350" s="159" t="s">
        <v>46</v>
      </c>
      <c r="P350" s="160" t="n">
        <f aca="false">O350*H350</f>
        <v>0</v>
      </c>
      <c r="Q350" s="160" t="n">
        <v>0.02135</v>
      </c>
      <c r="R350" s="160" t="n">
        <f aca="false">Q350*H350</f>
        <v>0.2135</v>
      </c>
      <c r="S350" s="160" t="n">
        <v>0</v>
      </c>
      <c r="T350" s="161" t="n">
        <f aca="false">S350*H350</f>
        <v>0</v>
      </c>
      <c r="AR350" s="162" t="s">
        <v>174</v>
      </c>
      <c r="AT350" s="162" t="s">
        <v>170</v>
      </c>
      <c r="AU350" s="162" t="s">
        <v>85</v>
      </c>
      <c r="AY350" s="3" t="s">
        <v>168</v>
      </c>
      <c r="BE350" s="163" t="n">
        <f aca="false">IF(N350="základní",J350,0)</f>
        <v>0</v>
      </c>
      <c r="BF350" s="163" t="n">
        <f aca="false">IF(N350="snížená",J350,0)</f>
        <v>0</v>
      </c>
      <c r="BG350" s="163" t="n">
        <f aca="false">IF(N350="zákl. přenesená",J350,0)</f>
        <v>0</v>
      </c>
      <c r="BH350" s="163" t="n">
        <f aca="false">IF(N350="sníž. přenesená",J350,0)</f>
        <v>0</v>
      </c>
      <c r="BI350" s="163" t="n">
        <f aca="false">IF(N350="nulová",J350,0)</f>
        <v>0</v>
      </c>
      <c r="BJ350" s="3" t="s">
        <v>83</v>
      </c>
      <c r="BK350" s="163" t="n">
        <f aca="false">ROUND(I350*H350,2)</f>
        <v>0</v>
      </c>
      <c r="BL350" s="3" t="s">
        <v>174</v>
      </c>
      <c r="BM350" s="162" t="s">
        <v>504</v>
      </c>
    </row>
    <row r="351" s="22" customFormat="true" ht="19.5" hidden="false" customHeight="false" outlineLevel="0" collapsed="false">
      <c r="B351" s="23"/>
      <c r="D351" s="164" t="s">
        <v>176</v>
      </c>
      <c r="F351" s="165" t="s">
        <v>505</v>
      </c>
      <c r="I351" s="166"/>
      <c r="L351" s="23"/>
      <c r="M351" s="167"/>
      <c r="T351" s="54"/>
      <c r="AT351" s="3" t="s">
        <v>176</v>
      </c>
      <c r="AU351" s="3" t="s">
        <v>85</v>
      </c>
    </row>
    <row r="352" s="22" customFormat="true" ht="11.25" hidden="false" customHeight="false" outlineLevel="0" collapsed="false">
      <c r="B352" s="23"/>
      <c r="D352" s="168" t="s">
        <v>178</v>
      </c>
      <c r="F352" s="169" t="s">
        <v>506</v>
      </c>
      <c r="I352" s="166"/>
      <c r="L352" s="23"/>
      <c r="M352" s="167"/>
      <c r="T352" s="54"/>
      <c r="AT352" s="3" t="s">
        <v>178</v>
      </c>
      <c r="AU352" s="3" t="s">
        <v>85</v>
      </c>
    </row>
    <row r="353" s="170" customFormat="true" ht="11.25" hidden="false" customHeight="false" outlineLevel="0" collapsed="false">
      <c r="B353" s="171"/>
      <c r="D353" s="164" t="s">
        <v>180</v>
      </c>
      <c r="E353" s="172"/>
      <c r="F353" s="173" t="s">
        <v>507</v>
      </c>
      <c r="H353" s="174" t="n">
        <v>10</v>
      </c>
      <c r="I353" s="175"/>
      <c r="L353" s="171"/>
      <c r="M353" s="176"/>
      <c r="T353" s="177"/>
      <c r="AT353" s="172" t="s">
        <v>180</v>
      </c>
      <c r="AU353" s="172" t="s">
        <v>85</v>
      </c>
      <c r="AV353" s="170" t="s">
        <v>85</v>
      </c>
      <c r="AW353" s="170" t="s">
        <v>36</v>
      </c>
      <c r="AX353" s="170" t="s">
        <v>83</v>
      </c>
      <c r="AY353" s="172" t="s">
        <v>168</v>
      </c>
    </row>
    <row r="354" s="22" customFormat="true" ht="16.5" hidden="false" customHeight="true" outlineLevel="0" collapsed="false">
      <c r="B354" s="150"/>
      <c r="C354" s="151" t="s">
        <v>508</v>
      </c>
      <c r="D354" s="151" t="s">
        <v>170</v>
      </c>
      <c r="E354" s="152" t="s">
        <v>509</v>
      </c>
      <c r="F354" s="153" t="s">
        <v>510</v>
      </c>
      <c r="G354" s="154" t="s">
        <v>91</v>
      </c>
      <c r="H354" s="155" t="n">
        <v>10</v>
      </c>
      <c r="I354" s="156"/>
      <c r="J354" s="157" t="n">
        <f aca="false">ROUND(I354*H354,2)</f>
        <v>0</v>
      </c>
      <c r="K354" s="153" t="s">
        <v>173</v>
      </c>
      <c r="L354" s="23"/>
      <c r="M354" s="158"/>
      <c r="N354" s="159" t="s">
        <v>46</v>
      </c>
      <c r="P354" s="160" t="n">
        <f aca="false">O354*H354</f>
        <v>0</v>
      </c>
      <c r="Q354" s="160" t="n">
        <v>0.02989</v>
      </c>
      <c r="R354" s="160" t="n">
        <f aca="false">Q354*H354</f>
        <v>0.2989</v>
      </c>
      <c r="S354" s="160" t="n">
        <v>0</v>
      </c>
      <c r="T354" s="161" t="n">
        <f aca="false">S354*H354</f>
        <v>0</v>
      </c>
      <c r="AR354" s="162" t="s">
        <v>174</v>
      </c>
      <c r="AT354" s="162" t="s">
        <v>170</v>
      </c>
      <c r="AU354" s="162" t="s">
        <v>85</v>
      </c>
      <c r="AY354" s="3" t="s">
        <v>168</v>
      </c>
      <c r="BE354" s="163" t="n">
        <f aca="false">IF(N354="základní",J354,0)</f>
        <v>0</v>
      </c>
      <c r="BF354" s="163" t="n">
        <f aca="false">IF(N354="snížená",J354,0)</f>
        <v>0</v>
      </c>
      <c r="BG354" s="163" t="n">
        <f aca="false">IF(N354="zákl. přenesená",J354,0)</f>
        <v>0</v>
      </c>
      <c r="BH354" s="163" t="n">
        <f aca="false">IF(N354="sníž. přenesená",J354,0)</f>
        <v>0</v>
      </c>
      <c r="BI354" s="163" t="n">
        <f aca="false">IF(N354="nulová",J354,0)</f>
        <v>0</v>
      </c>
      <c r="BJ354" s="3" t="s">
        <v>83</v>
      </c>
      <c r="BK354" s="163" t="n">
        <f aca="false">ROUND(I354*H354,2)</f>
        <v>0</v>
      </c>
      <c r="BL354" s="3" t="s">
        <v>174</v>
      </c>
      <c r="BM354" s="162" t="s">
        <v>511</v>
      </c>
    </row>
    <row r="355" s="22" customFormat="true" ht="19.5" hidden="false" customHeight="false" outlineLevel="0" collapsed="false">
      <c r="B355" s="23"/>
      <c r="D355" s="164" t="s">
        <v>176</v>
      </c>
      <c r="F355" s="165" t="s">
        <v>512</v>
      </c>
      <c r="I355" s="166"/>
      <c r="L355" s="23"/>
      <c r="M355" s="167"/>
      <c r="T355" s="54"/>
      <c r="AT355" s="3" t="s">
        <v>176</v>
      </c>
      <c r="AU355" s="3" t="s">
        <v>85</v>
      </c>
    </row>
    <row r="356" s="22" customFormat="true" ht="11.25" hidden="false" customHeight="false" outlineLevel="0" collapsed="false">
      <c r="B356" s="23"/>
      <c r="D356" s="168" t="s">
        <v>178</v>
      </c>
      <c r="F356" s="169" t="s">
        <v>513</v>
      </c>
      <c r="I356" s="166"/>
      <c r="L356" s="23"/>
      <c r="M356" s="167"/>
      <c r="T356" s="54"/>
      <c r="AT356" s="3" t="s">
        <v>178</v>
      </c>
      <c r="AU356" s="3" t="s">
        <v>85</v>
      </c>
    </row>
    <row r="357" s="170" customFormat="true" ht="11.25" hidden="false" customHeight="false" outlineLevel="0" collapsed="false">
      <c r="B357" s="171"/>
      <c r="D357" s="164" t="s">
        <v>180</v>
      </c>
      <c r="E357" s="172"/>
      <c r="F357" s="173" t="s">
        <v>507</v>
      </c>
      <c r="H357" s="174" t="n">
        <v>10</v>
      </c>
      <c r="I357" s="175"/>
      <c r="L357" s="171"/>
      <c r="M357" s="176"/>
      <c r="T357" s="177"/>
      <c r="AT357" s="172" t="s">
        <v>180</v>
      </c>
      <c r="AU357" s="172" t="s">
        <v>85</v>
      </c>
      <c r="AV357" s="170" t="s">
        <v>85</v>
      </c>
      <c r="AW357" s="170" t="s">
        <v>36</v>
      </c>
      <c r="AX357" s="170" t="s">
        <v>83</v>
      </c>
      <c r="AY357" s="172" t="s">
        <v>168</v>
      </c>
    </row>
    <row r="358" s="22" customFormat="true" ht="16.5" hidden="false" customHeight="true" outlineLevel="0" collapsed="false">
      <c r="B358" s="150"/>
      <c r="C358" s="151" t="s">
        <v>514</v>
      </c>
      <c r="D358" s="151" t="s">
        <v>170</v>
      </c>
      <c r="E358" s="152" t="s">
        <v>515</v>
      </c>
      <c r="F358" s="153" t="s">
        <v>516</v>
      </c>
      <c r="G358" s="154" t="s">
        <v>91</v>
      </c>
      <c r="H358" s="155" t="n">
        <v>5</v>
      </c>
      <c r="I358" s="156"/>
      <c r="J358" s="157" t="n">
        <f aca="false">ROUND(I358*H358,2)</f>
        <v>0</v>
      </c>
      <c r="K358" s="153" t="s">
        <v>173</v>
      </c>
      <c r="L358" s="23"/>
      <c r="M358" s="158"/>
      <c r="N358" s="159" t="s">
        <v>46</v>
      </c>
      <c r="P358" s="160" t="n">
        <f aca="false">O358*H358</f>
        <v>0</v>
      </c>
      <c r="Q358" s="160" t="n">
        <v>0.03843</v>
      </c>
      <c r="R358" s="160" t="n">
        <f aca="false">Q358*H358</f>
        <v>0.19215</v>
      </c>
      <c r="S358" s="160" t="n">
        <v>0</v>
      </c>
      <c r="T358" s="161" t="n">
        <f aca="false">S358*H358</f>
        <v>0</v>
      </c>
      <c r="AR358" s="162" t="s">
        <v>174</v>
      </c>
      <c r="AT358" s="162" t="s">
        <v>170</v>
      </c>
      <c r="AU358" s="162" t="s">
        <v>85</v>
      </c>
      <c r="AY358" s="3" t="s">
        <v>168</v>
      </c>
      <c r="BE358" s="163" t="n">
        <f aca="false">IF(N358="základní",J358,0)</f>
        <v>0</v>
      </c>
      <c r="BF358" s="163" t="n">
        <f aca="false">IF(N358="snížená",J358,0)</f>
        <v>0</v>
      </c>
      <c r="BG358" s="163" t="n">
        <f aca="false">IF(N358="zákl. přenesená",J358,0)</f>
        <v>0</v>
      </c>
      <c r="BH358" s="163" t="n">
        <f aca="false">IF(N358="sníž. přenesená",J358,0)</f>
        <v>0</v>
      </c>
      <c r="BI358" s="163" t="n">
        <f aca="false">IF(N358="nulová",J358,0)</f>
        <v>0</v>
      </c>
      <c r="BJ358" s="3" t="s">
        <v>83</v>
      </c>
      <c r="BK358" s="163" t="n">
        <f aca="false">ROUND(I358*H358,2)</f>
        <v>0</v>
      </c>
      <c r="BL358" s="3" t="s">
        <v>174</v>
      </c>
      <c r="BM358" s="162" t="s">
        <v>517</v>
      </c>
    </row>
    <row r="359" s="22" customFormat="true" ht="19.5" hidden="false" customHeight="false" outlineLevel="0" collapsed="false">
      <c r="B359" s="23"/>
      <c r="D359" s="164" t="s">
        <v>176</v>
      </c>
      <c r="F359" s="165" t="s">
        <v>518</v>
      </c>
      <c r="I359" s="166"/>
      <c r="L359" s="23"/>
      <c r="M359" s="167"/>
      <c r="T359" s="54"/>
      <c r="AT359" s="3" t="s">
        <v>176</v>
      </c>
      <c r="AU359" s="3" t="s">
        <v>85</v>
      </c>
    </row>
    <row r="360" s="22" customFormat="true" ht="11.25" hidden="false" customHeight="false" outlineLevel="0" collapsed="false">
      <c r="B360" s="23"/>
      <c r="D360" s="168" t="s">
        <v>178</v>
      </c>
      <c r="F360" s="169" t="s">
        <v>519</v>
      </c>
      <c r="I360" s="166"/>
      <c r="L360" s="23"/>
      <c r="M360" s="167"/>
      <c r="T360" s="54"/>
      <c r="AT360" s="3" t="s">
        <v>178</v>
      </c>
      <c r="AU360" s="3" t="s">
        <v>85</v>
      </c>
    </row>
    <row r="361" s="170" customFormat="true" ht="11.25" hidden="false" customHeight="false" outlineLevel="0" collapsed="false">
      <c r="B361" s="171"/>
      <c r="D361" s="164" t="s">
        <v>180</v>
      </c>
      <c r="E361" s="172"/>
      <c r="F361" s="173" t="s">
        <v>520</v>
      </c>
      <c r="H361" s="174" t="n">
        <v>5</v>
      </c>
      <c r="I361" s="175"/>
      <c r="L361" s="171"/>
      <c r="M361" s="176"/>
      <c r="T361" s="177"/>
      <c r="AT361" s="172" t="s">
        <v>180</v>
      </c>
      <c r="AU361" s="172" t="s">
        <v>85</v>
      </c>
      <c r="AV361" s="170" t="s">
        <v>85</v>
      </c>
      <c r="AW361" s="170" t="s">
        <v>36</v>
      </c>
      <c r="AX361" s="170" t="s">
        <v>83</v>
      </c>
      <c r="AY361" s="172" t="s">
        <v>168</v>
      </c>
    </row>
    <row r="362" s="22" customFormat="true" ht="16.5" hidden="false" customHeight="true" outlineLevel="0" collapsed="false">
      <c r="B362" s="150"/>
      <c r="C362" s="151" t="s">
        <v>521</v>
      </c>
      <c r="D362" s="151" t="s">
        <v>170</v>
      </c>
      <c r="E362" s="152" t="s">
        <v>522</v>
      </c>
      <c r="F362" s="153" t="s">
        <v>523</v>
      </c>
      <c r="G362" s="154" t="s">
        <v>91</v>
      </c>
      <c r="H362" s="155" t="n">
        <v>12</v>
      </c>
      <c r="I362" s="156"/>
      <c r="J362" s="157" t="n">
        <f aca="false">ROUND(I362*H362,2)</f>
        <v>0</v>
      </c>
      <c r="K362" s="153"/>
      <c r="L362" s="23"/>
      <c r="M362" s="158"/>
      <c r="N362" s="159" t="s">
        <v>46</v>
      </c>
      <c r="P362" s="160" t="n">
        <f aca="false">O362*H362</f>
        <v>0</v>
      </c>
      <c r="Q362" s="160" t="n">
        <v>0</v>
      </c>
      <c r="R362" s="160" t="n">
        <f aca="false">Q362*H362</f>
        <v>0</v>
      </c>
      <c r="S362" s="160" t="n">
        <v>0</v>
      </c>
      <c r="T362" s="161" t="n">
        <f aca="false">S362*H362</f>
        <v>0</v>
      </c>
      <c r="AR362" s="162" t="s">
        <v>174</v>
      </c>
      <c r="AT362" s="162" t="s">
        <v>170</v>
      </c>
      <c r="AU362" s="162" t="s">
        <v>85</v>
      </c>
      <c r="AY362" s="3" t="s">
        <v>168</v>
      </c>
      <c r="BE362" s="163" t="n">
        <f aca="false">IF(N362="základní",J362,0)</f>
        <v>0</v>
      </c>
      <c r="BF362" s="163" t="n">
        <f aca="false">IF(N362="snížená",J362,0)</f>
        <v>0</v>
      </c>
      <c r="BG362" s="163" t="n">
        <f aca="false">IF(N362="zákl. přenesená",J362,0)</f>
        <v>0</v>
      </c>
      <c r="BH362" s="163" t="n">
        <f aca="false">IF(N362="sníž. přenesená",J362,0)</f>
        <v>0</v>
      </c>
      <c r="BI362" s="163" t="n">
        <f aca="false">IF(N362="nulová",J362,0)</f>
        <v>0</v>
      </c>
      <c r="BJ362" s="3" t="s">
        <v>83</v>
      </c>
      <c r="BK362" s="163" t="n">
        <f aca="false">ROUND(I362*H362,2)</f>
        <v>0</v>
      </c>
      <c r="BL362" s="3" t="s">
        <v>174</v>
      </c>
      <c r="BM362" s="162" t="s">
        <v>524</v>
      </c>
    </row>
    <row r="363" s="22" customFormat="true" ht="11.25" hidden="false" customHeight="false" outlineLevel="0" collapsed="false">
      <c r="B363" s="23"/>
      <c r="D363" s="164" t="s">
        <v>176</v>
      </c>
      <c r="F363" s="165" t="s">
        <v>523</v>
      </c>
      <c r="I363" s="166"/>
      <c r="L363" s="23"/>
      <c r="M363" s="167"/>
      <c r="T363" s="54"/>
      <c r="AT363" s="3" t="s">
        <v>176</v>
      </c>
      <c r="AU363" s="3" t="s">
        <v>85</v>
      </c>
    </row>
    <row r="364" s="22" customFormat="true" ht="19.5" hidden="false" customHeight="false" outlineLevel="0" collapsed="false">
      <c r="B364" s="23"/>
      <c r="D364" s="164" t="s">
        <v>212</v>
      </c>
      <c r="F364" s="178" t="s">
        <v>525</v>
      </c>
      <c r="I364" s="166"/>
      <c r="L364" s="23"/>
      <c r="M364" s="167"/>
      <c r="T364" s="54"/>
      <c r="AT364" s="3" t="s">
        <v>212</v>
      </c>
      <c r="AU364" s="3" t="s">
        <v>85</v>
      </c>
    </row>
    <row r="365" s="137" customFormat="true" ht="22.9" hidden="false" customHeight="true" outlineLevel="0" collapsed="false">
      <c r="B365" s="138"/>
      <c r="D365" s="139" t="s">
        <v>74</v>
      </c>
      <c r="E365" s="148" t="s">
        <v>174</v>
      </c>
      <c r="F365" s="148" t="s">
        <v>526</v>
      </c>
      <c r="I365" s="141"/>
      <c r="J365" s="149" t="n">
        <f aca="false">BK365</f>
        <v>0</v>
      </c>
      <c r="L365" s="138"/>
      <c r="M365" s="143"/>
      <c r="P365" s="144" t="n">
        <f aca="false">SUM(P366:P381)</f>
        <v>0</v>
      </c>
      <c r="R365" s="144" t="n">
        <f aca="false">SUM(R366:R381)</f>
        <v>35.64</v>
      </c>
      <c r="T365" s="145" t="n">
        <f aca="false">SUM(T366:T381)</f>
        <v>0</v>
      </c>
      <c r="AR365" s="139" t="s">
        <v>83</v>
      </c>
      <c r="AT365" s="146" t="s">
        <v>74</v>
      </c>
      <c r="AU365" s="146" t="s">
        <v>83</v>
      </c>
      <c r="AY365" s="139" t="s">
        <v>168</v>
      </c>
      <c r="BK365" s="147" t="n">
        <f aca="false">SUM(BK366:BK381)</f>
        <v>0</v>
      </c>
    </row>
    <row r="366" s="22" customFormat="true" ht="16.5" hidden="false" customHeight="true" outlineLevel="0" collapsed="false">
      <c r="B366" s="150"/>
      <c r="C366" s="151" t="s">
        <v>527</v>
      </c>
      <c r="D366" s="151" t="s">
        <v>170</v>
      </c>
      <c r="E366" s="152" t="s">
        <v>528</v>
      </c>
      <c r="F366" s="153" t="s">
        <v>529</v>
      </c>
      <c r="G366" s="154" t="s">
        <v>105</v>
      </c>
      <c r="H366" s="155" t="n">
        <v>15.3</v>
      </c>
      <c r="I366" s="156"/>
      <c r="J366" s="157" t="n">
        <f aca="false">ROUND(I366*H366,2)</f>
        <v>0</v>
      </c>
      <c r="K366" s="153" t="s">
        <v>173</v>
      </c>
      <c r="L366" s="23"/>
      <c r="M366" s="158"/>
      <c r="N366" s="159" t="s">
        <v>46</v>
      </c>
      <c r="P366" s="160" t="n">
        <f aca="false">O366*H366</f>
        <v>0</v>
      </c>
      <c r="Q366" s="160" t="n">
        <v>2.16</v>
      </c>
      <c r="R366" s="160" t="n">
        <f aca="false">Q366*H366</f>
        <v>33.048</v>
      </c>
      <c r="S366" s="160" t="n">
        <v>0</v>
      </c>
      <c r="T366" s="161" t="n">
        <f aca="false">S366*H366</f>
        <v>0</v>
      </c>
      <c r="AR366" s="162" t="s">
        <v>174</v>
      </c>
      <c r="AT366" s="162" t="s">
        <v>170</v>
      </c>
      <c r="AU366" s="162" t="s">
        <v>85</v>
      </c>
      <c r="AY366" s="3" t="s">
        <v>168</v>
      </c>
      <c r="BE366" s="163" t="n">
        <f aca="false">IF(N366="základní",J366,0)</f>
        <v>0</v>
      </c>
      <c r="BF366" s="163" t="n">
        <f aca="false">IF(N366="snížená",J366,0)</f>
        <v>0</v>
      </c>
      <c r="BG366" s="163" t="n">
        <f aca="false">IF(N366="zákl. přenesená",J366,0)</f>
        <v>0</v>
      </c>
      <c r="BH366" s="163" t="n">
        <f aca="false">IF(N366="sníž. přenesená",J366,0)</f>
        <v>0</v>
      </c>
      <c r="BI366" s="163" t="n">
        <f aca="false">IF(N366="nulová",J366,0)</f>
        <v>0</v>
      </c>
      <c r="BJ366" s="3" t="s">
        <v>83</v>
      </c>
      <c r="BK366" s="163" t="n">
        <f aca="false">ROUND(I366*H366,2)</f>
        <v>0</v>
      </c>
      <c r="BL366" s="3" t="s">
        <v>174</v>
      </c>
      <c r="BM366" s="162" t="s">
        <v>530</v>
      </c>
    </row>
    <row r="367" s="22" customFormat="true" ht="11.25" hidden="false" customHeight="false" outlineLevel="0" collapsed="false">
      <c r="B367" s="23"/>
      <c r="D367" s="164" t="s">
        <v>176</v>
      </c>
      <c r="F367" s="165" t="s">
        <v>531</v>
      </c>
      <c r="I367" s="166"/>
      <c r="L367" s="23"/>
      <c r="M367" s="167"/>
      <c r="T367" s="54"/>
      <c r="AT367" s="3" t="s">
        <v>176</v>
      </c>
      <c r="AU367" s="3" t="s">
        <v>85</v>
      </c>
    </row>
    <row r="368" s="22" customFormat="true" ht="11.25" hidden="false" customHeight="false" outlineLevel="0" collapsed="false">
      <c r="B368" s="23"/>
      <c r="D368" s="168" t="s">
        <v>178</v>
      </c>
      <c r="F368" s="169" t="s">
        <v>532</v>
      </c>
      <c r="I368" s="166"/>
      <c r="L368" s="23"/>
      <c r="M368" s="167"/>
      <c r="T368" s="54"/>
      <c r="AT368" s="3" t="s">
        <v>178</v>
      </c>
      <c r="AU368" s="3" t="s">
        <v>85</v>
      </c>
    </row>
    <row r="369" s="187" customFormat="true" ht="11.25" hidden="false" customHeight="false" outlineLevel="0" collapsed="false">
      <c r="B369" s="188"/>
      <c r="D369" s="164" t="s">
        <v>180</v>
      </c>
      <c r="E369" s="189"/>
      <c r="F369" s="190" t="s">
        <v>432</v>
      </c>
      <c r="H369" s="189"/>
      <c r="I369" s="191"/>
      <c r="L369" s="188"/>
      <c r="M369" s="192"/>
      <c r="T369" s="193"/>
      <c r="AT369" s="189" t="s">
        <v>180</v>
      </c>
      <c r="AU369" s="189" t="s">
        <v>85</v>
      </c>
      <c r="AV369" s="187" t="s">
        <v>83</v>
      </c>
      <c r="AW369" s="187" t="s">
        <v>36</v>
      </c>
      <c r="AX369" s="187" t="s">
        <v>75</v>
      </c>
      <c r="AY369" s="189" t="s">
        <v>168</v>
      </c>
    </row>
    <row r="370" s="170" customFormat="true" ht="11.25" hidden="false" customHeight="false" outlineLevel="0" collapsed="false">
      <c r="B370" s="171"/>
      <c r="D370" s="164" t="s">
        <v>180</v>
      </c>
      <c r="E370" s="172"/>
      <c r="F370" s="173" t="s">
        <v>533</v>
      </c>
      <c r="H370" s="174" t="n">
        <v>1.5</v>
      </c>
      <c r="I370" s="175"/>
      <c r="L370" s="171"/>
      <c r="M370" s="176"/>
      <c r="T370" s="177"/>
      <c r="AT370" s="172" t="s">
        <v>180</v>
      </c>
      <c r="AU370" s="172" t="s">
        <v>85</v>
      </c>
      <c r="AV370" s="170" t="s">
        <v>85</v>
      </c>
      <c r="AW370" s="170" t="s">
        <v>36</v>
      </c>
      <c r="AX370" s="170" t="s">
        <v>75</v>
      </c>
      <c r="AY370" s="172" t="s">
        <v>168</v>
      </c>
    </row>
    <row r="371" s="170" customFormat="true" ht="11.25" hidden="false" customHeight="false" outlineLevel="0" collapsed="false">
      <c r="B371" s="171"/>
      <c r="D371" s="164" t="s">
        <v>180</v>
      </c>
      <c r="E371" s="172"/>
      <c r="F371" s="173" t="s">
        <v>534</v>
      </c>
      <c r="H371" s="174" t="n">
        <v>7.5</v>
      </c>
      <c r="I371" s="175"/>
      <c r="L371" s="171"/>
      <c r="M371" s="176"/>
      <c r="T371" s="177"/>
      <c r="AT371" s="172" t="s">
        <v>180</v>
      </c>
      <c r="AU371" s="172" t="s">
        <v>85</v>
      </c>
      <c r="AV371" s="170" t="s">
        <v>85</v>
      </c>
      <c r="AW371" s="170" t="s">
        <v>36</v>
      </c>
      <c r="AX371" s="170" t="s">
        <v>75</v>
      </c>
      <c r="AY371" s="172" t="s">
        <v>168</v>
      </c>
    </row>
    <row r="372" s="170" customFormat="true" ht="11.25" hidden="false" customHeight="false" outlineLevel="0" collapsed="false">
      <c r="B372" s="171"/>
      <c r="D372" s="164" t="s">
        <v>180</v>
      </c>
      <c r="E372" s="172"/>
      <c r="F372" s="173" t="s">
        <v>535</v>
      </c>
      <c r="H372" s="174" t="n">
        <v>6.3</v>
      </c>
      <c r="I372" s="175"/>
      <c r="L372" s="171"/>
      <c r="M372" s="176"/>
      <c r="T372" s="177"/>
      <c r="AT372" s="172" t="s">
        <v>180</v>
      </c>
      <c r="AU372" s="172" t="s">
        <v>85</v>
      </c>
      <c r="AV372" s="170" t="s">
        <v>85</v>
      </c>
      <c r="AW372" s="170" t="s">
        <v>36</v>
      </c>
      <c r="AX372" s="170" t="s">
        <v>75</v>
      </c>
      <c r="AY372" s="172" t="s">
        <v>168</v>
      </c>
    </row>
    <row r="373" s="179" customFormat="true" ht="11.25" hidden="false" customHeight="false" outlineLevel="0" collapsed="false">
      <c r="B373" s="180"/>
      <c r="D373" s="164" t="s">
        <v>180</v>
      </c>
      <c r="E373" s="181"/>
      <c r="F373" s="182" t="s">
        <v>255</v>
      </c>
      <c r="H373" s="183" t="n">
        <v>15.3</v>
      </c>
      <c r="I373" s="184"/>
      <c r="L373" s="180"/>
      <c r="M373" s="185"/>
      <c r="T373" s="186"/>
      <c r="AT373" s="181" t="s">
        <v>180</v>
      </c>
      <c r="AU373" s="181" t="s">
        <v>85</v>
      </c>
      <c r="AV373" s="179" t="s">
        <v>174</v>
      </c>
      <c r="AW373" s="179" t="s">
        <v>36</v>
      </c>
      <c r="AX373" s="179" t="s">
        <v>83</v>
      </c>
      <c r="AY373" s="181" t="s">
        <v>168</v>
      </c>
    </row>
    <row r="374" s="22" customFormat="true" ht="16.5" hidden="false" customHeight="true" outlineLevel="0" collapsed="false">
      <c r="B374" s="150"/>
      <c r="C374" s="151" t="s">
        <v>536</v>
      </c>
      <c r="D374" s="151" t="s">
        <v>170</v>
      </c>
      <c r="E374" s="152" t="s">
        <v>537</v>
      </c>
      <c r="F374" s="153" t="s">
        <v>538</v>
      </c>
      <c r="G374" s="154" t="s">
        <v>105</v>
      </c>
      <c r="H374" s="155" t="n">
        <v>1.2</v>
      </c>
      <c r="I374" s="156"/>
      <c r="J374" s="157" t="n">
        <f aca="false">ROUND(I374*H374,2)</f>
        <v>0</v>
      </c>
      <c r="K374" s="153"/>
      <c r="L374" s="23"/>
      <c r="M374" s="158"/>
      <c r="N374" s="159" t="s">
        <v>46</v>
      </c>
      <c r="P374" s="160" t="n">
        <f aca="false">O374*H374</f>
        <v>0</v>
      </c>
      <c r="Q374" s="160" t="n">
        <v>2.16</v>
      </c>
      <c r="R374" s="160" t="n">
        <f aca="false">Q374*H374</f>
        <v>2.592</v>
      </c>
      <c r="S374" s="160" t="n">
        <v>0</v>
      </c>
      <c r="T374" s="161" t="n">
        <f aca="false">S374*H374</f>
        <v>0</v>
      </c>
      <c r="AR374" s="162" t="s">
        <v>174</v>
      </c>
      <c r="AT374" s="162" t="s">
        <v>170</v>
      </c>
      <c r="AU374" s="162" t="s">
        <v>85</v>
      </c>
      <c r="AY374" s="3" t="s">
        <v>168</v>
      </c>
      <c r="BE374" s="163" t="n">
        <f aca="false">IF(N374="základní",J374,0)</f>
        <v>0</v>
      </c>
      <c r="BF374" s="163" t="n">
        <f aca="false">IF(N374="snížená",J374,0)</f>
        <v>0</v>
      </c>
      <c r="BG374" s="163" t="n">
        <f aca="false">IF(N374="zákl. přenesená",J374,0)</f>
        <v>0</v>
      </c>
      <c r="BH374" s="163" t="n">
        <f aca="false">IF(N374="sníž. přenesená",J374,0)</f>
        <v>0</v>
      </c>
      <c r="BI374" s="163" t="n">
        <f aca="false">IF(N374="nulová",J374,0)</f>
        <v>0</v>
      </c>
      <c r="BJ374" s="3" t="s">
        <v>83</v>
      </c>
      <c r="BK374" s="163" t="n">
        <f aca="false">ROUND(I374*H374,2)</f>
        <v>0</v>
      </c>
      <c r="BL374" s="3" t="s">
        <v>174</v>
      </c>
      <c r="BM374" s="162" t="s">
        <v>539</v>
      </c>
    </row>
    <row r="375" s="22" customFormat="true" ht="11.25" hidden="false" customHeight="false" outlineLevel="0" collapsed="false">
      <c r="B375" s="23"/>
      <c r="D375" s="164" t="s">
        <v>176</v>
      </c>
      <c r="F375" s="165" t="s">
        <v>538</v>
      </c>
      <c r="I375" s="166"/>
      <c r="L375" s="23"/>
      <c r="M375" s="167"/>
      <c r="T375" s="54"/>
      <c r="AT375" s="3" t="s">
        <v>176</v>
      </c>
      <c r="AU375" s="3" t="s">
        <v>85</v>
      </c>
    </row>
    <row r="376" s="187" customFormat="true" ht="11.25" hidden="false" customHeight="false" outlineLevel="0" collapsed="false">
      <c r="B376" s="188"/>
      <c r="D376" s="164" t="s">
        <v>180</v>
      </c>
      <c r="E376" s="189"/>
      <c r="F376" s="190" t="s">
        <v>432</v>
      </c>
      <c r="H376" s="189"/>
      <c r="I376" s="191"/>
      <c r="L376" s="188"/>
      <c r="M376" s="192"/>
      <c r="T376" s="193"/>
      <c r="AT376" s="189" t="s">
        <v>180</v>
      </c>
      <c r="AU376" s="189" t="s">
        <v>85</v>
      </c>
      <c r="AV376" s="187" t="s">
        <v>83</v>
      </c>
      <c r="AW376" s="187" t="s">
        <v>36</v>
      </c>
      <c r="AX376" s="187" t="s">
        <v>75</v>
      </c>
      <c r="AY376" s="189" t="s">
        <v>168</v>
      </c>
    </row>
    <row r="377" s="187" customFormat="true" ht="11.25" hidden="false" customHeight="false" outlineLevel="0" collapsed="false">
      <c r="B377" s="188"/>
      <c r="D377" s="164" t="s">
        <v>180</v>
      </c>
      <c r="E377" s="189"/>
      <c r="F377" s="190" t="s">
        <v>540</v>
      </c>
      <c r="H377" s="189"/>
      <c r="I377" s="191"/>
      <c r="L377" s="188"/>
      <c r="M377" s="192"/>
      <c r="T377" s="193"/>
      <c r="AT377" s="189" t="s">
        <v>180</v>
      </c>
      <c r="AU377" s="189" t="s">
        <v>85</v>
      </c>
      <c r="AV377" s="187" t="s">
        <v>83</v>
      </c>
      <c r="AW377" s="187" t="s">
        <v>36</v>
      </c>
      <c r="AX377" s="187" t="s">
        <v>75</v>
      </c>
      <c r="AY377" s="189" t="s">
        <v>168</v>
      </c>
    </row>
    <row r="378" s="170" customFormat="true" ht="11.25" hidden="false" customHeight="false" outlineLevel="0" collapsed="false">
      <c r="B378" s="171"/>
      <c r="D378" s="164" t="s">
        <v>180</v>
      </c>
      <c r="E378" s="172"/>
      <c r="F378" s="173" t="s">
        <v>541</v>
      </c>
      <c r="H378" s="174" t="n">
        <v>0.4</v>
      </c>
      <c r="I378" s="175"/>
      <c r="L378" s="171"/>
      <c r="M378" s="176"/>
      <c r="T378" s="177"/>
      <c r="AT378" s="172" t="s">
        <v>180</v>
      </c>
      <c r="AU378" s="172" t="s">
        <v>85</v>
      </c>
      <c r="AV378" s="170" t="s">
        <v>85</v>
      </c>
      <c r="AW378" s="170" t="s">
        <v>36</v>
      </c>
      <c r="AX378" s="170" t="s">
        <v>75</v>
      </c>
      <c r="AY378" s="172" t="s">
        <v>168</v>
      </c>
    </row>
    <row r="379" s="170" customFormat="true" ht="11.25" hidden="false" customHeight="false" outlineLevel="0" collapsed="false">
      <c r="B379" s="171"/>
      <c r="D379" s="164" t="s">
        <v>180</v>
      </c>
      <c r="E379" s="172"/>
      <c r="F379" s="173" t="s">
        <v>542</v>
      </c>
      <c r="H379" s="174" t="n">
        <v>0.4</v>
      </c>
      <c r="I379" s="175"/>
      <c r="L379" s="171"/>
      <c r="M379" s="176"/>
      <c r="T379" s="177"/>
      <c r="AT379" s="172" t="s">
        <v>180</v>
      </c>
      <c r="AU379" s="172" t="s">
        <v>85</v>
      </c>
      <c r="AV379" s="170" t="s">
        <v>85</v>
      </c>
      <c r="AW379" s="170" t="s">
        <v>36</v>
      </c>
      <c r="AX379" s="170" t="s">
        <v>75</v>
      </c>
      <c r="AY379" s="172" t="s">
        <v>168</v>
      </c>
    </row>
    <row r="380" s="170" customFormat="true" ht="11.25" hidden="false" customHeight="false" outlineLevel="0" collapsed="false">
      <c r="B380" s="171"/>
      <c r="D380" s="164" t="s">
        <v>180</v>
      </c>
      <c r="E380" s="172"/>
      <c r="F380" s="173" t="s">
        <v>543</v>
      </c>
      <c r="H380" s="174" t="n">
        <v>0.4</v>
      </c>
      <c r="I380" s="175"/>
      <c r="L380" s="171"/>
      <c r="M380" s="176"/>
      <c r="T380" s="177"/>
      <c r="AT380" s="172" t="s">
        <v>180</v>
      </c>
      <c r="AU380" s="172" t="s">
        <v>85</v>
      </c>
      <c r="AV380" s="170" t="s">
        <v>85</v>
      </c>
      <c r="AW380" s="170" t="s">
        <v>36</v>
      </c>
      <c r="AX380" s="170" t="s">
        <v>75</v>
      </c>
      <c r="AY380" s="172" t="s">
        <v>168</v>
      </c>
    </row>
    <row r="381" s="179" customFormat="true" ht="11.25" hidden="false" customHeight="false" outlineLevel="0" collapsed="false">
      <c r="B381" s="180"/>
      <c r="D381" s="164" t="s">
        <v>180</v>
      </c>
      <c r="E381" s="181"/>
      <c r="F381" s="182" t="s">
        <v>255</v>
      </c>
      <c r="H381" s="183" t="n">
        <v>1.2</v>
      </c>
      <c r="I381" s="184"/>
      <c r="L381" s="180"/>
      <c r="M381" s="185"/>
      <c r="T381" s="186"/>
      <c r="AT381" s="181" t="s">
        <v>180</v>
      </c>
      <c r="AU381" s="181" t="s">
        <v>85</v>
      </c>
      <c r="AV381" s="179" t="s">
        <v>174</v>
      </c>
      <c r="AW381" s="179" t="s">
        <v>36</v>
      </c>
      <c r="AX381" s="179" t="s">
        <v>83</v>
      </c>
      <c r="AY381" s="181" t="s">
        <v>168</v>
      </c>
    </row>
    <row r="382" s="137" customFormat="true" ht="22.9" hidden="false" customHeight="true" outlineLevel="0" collapsed="false">
      <c r="B382" s="138"/>
      <c r="D382" s="139" t="s">
        <v>74</v>
      </c>
      <c r="E382" s="148" t="s">
        <v>227</v>
      </c>
      <c r="F382" s="148" t="s">
        <v>544</v>
      </c>
      <c r="I382" s="141"/>
      <c r="J382" s="149" t="n">
        <f aca="false">BK382</f>
        <v>0</v>
      </c>
      <c r="L382" s="138"/>
      <c r="M382" s="143"/>
      <c r="P382" s="144" t="n">
        <f aca="false">SUM(P383:P396)</f>
        <v>0</v>
      </c>
      <c r="R382" s="144" t="n">
        <f aca="false">SUM(R383:R396)</f>
        <v>3.2</v>
      </c>
      <c r="T382" s="145" t="n">
        <f aca="false">SUM(T383:T396)</f>
        <v>0</v>
      </c>
      <c r="AR382" s="139" t="s">
        <v>83</v>
      </c>
      <c r="AT382" s="146" t="s">
        <v>74</v>
      </c>
      <c r="AU382" s="146" t="s">
        <v>83</v>
      </c>
      <c r="AY382" s="139" t="s">
        <v>168</v>
      </c>
      <c r="BK382" s="147" t="n">
        <f aca="false">SUM(BK383:BK396)</f>
        <v>0</v>
      </c>
    </row>
    <row r="383" s="22" customFormat="true" ht="16.5" hidden="false" customHeight="true" outlineLevel="0" collapsed="false">
      <c r="B383" s="150"/>
      <c r="C383" s="151" t="s">
        <v>545</v>
      </c>
      <c r="D383" s="151" t="s">
        <v>170</v>
      </c>
      <c r="E383" s="152" t="s">
        <v>546</v>
      </c>
      <c r="F383" s="153" t="s">
        <v>547</v>
      </c>
      <c r="G383" s="154" t="s">
        <v>548</v>
      </c>
      <c r="H383" s="155" t="n">
        <v>16</v>
      </c>
      <c r="I383" s="156"/>
      <c r="J383" s="157" t="n">
        <f aca="false">ROUND(I383*H383,2)</f>
        <v>0</v>
      </c>
      <c r="K383" s="153" t="s">
        <v>173</v>
      </c>
      <c r="L383" s="23"/>
      <c r="M383" s="158"/>
      <c r="N383" s="159" t="s">
        <v>46</v>
      </c>
      <c r="P383" s="160" t="n">
        <f aca="false">O383*H383</f>
        <v>0</v>
      </c>
      <c r="Q383" s="160" t="n">
        <v>0</v>
      </c>
      <c r="R383" s="160" t="n">
        <f aca="false">Q383*H383</f>
        <v>0</v>
      </c>
      <c r="S383" s="160" t="n">
        <v>0</v>
      </c>
      <c r="T383" s="161" t="n">
        <f aca="false">S383*H383</f>
        <v>0</v>
      </c>
      <c r="AR383" s="162" t="s">
        <v>174</v>
      </c>
      <c r="AT383" s="162" t="s">
        <v>170</v>
      </c>
      <c r="AU383" s="162" t="s">
        <v>85</v>
      </c>
      <c r="AY383" s="3" t="s">
        <v>168</v>
      </c>
      <c r="BE383" s="163" t="n">
        <f aca="false">IF(N383="základní",J383,0)</f>
        <v>0</v>
      </c>
      <c r="BF383" s="163" t="n">
        <f aca="false">IF(N383="snížená",J383,0)</f>
        <v>0</v>
      </c>
      <c r="BG383" s="163" t="n">
        <f aca="false">IF(N383="zákl. přenesená",J383,0)</f>
        <v>0</v>
      </c>
      <c r="BH383" s="163" t="n">
        <f aca="false">IF(N383="sníž. přenesená",J383,0)</f>
        <v>0</v>
      </c>
      <c r="BI383" s="163" t="n">
        <f aca="false">IF(N383="nulová",J383,0)</f>
        <v>0</v>
      </c>
      <c r="BJ383" s="3" t="s">
        <v>83</v>
      </c>
      <c r="BK383" s="163" t="n">
        <f aca="false">ROUND(I383*H383,2)</f>
        <v>0</v>
      </c>
      <c r="BL383" s="3" t="s">
        <v>174</v>
      </c>
      <c r="BM383" s="162" t="s">
        <v>549</v>
      </c>
    </row>
    <row r="384" s="22" customFormat="true" ht="11.25" hidden="false" customHeight="false" outlineLevel="0" collapsed="false">
      <c r="B384" s="23"/>
      <c r="D384" s="164" t="s">
        <v>176</v>
      </c>
      <c r="F384" s="165" t="s">
        <v>550</v>
      </c>
      <c r="I384" s="166"/>
      <c r="L384" s="23"/>
      <c r="M384" s="167"/>
      <c r="T384" s="54"/>
      <c r="AT384" s="3" t="s">
        <v>176</v>
      </c>
      <c r="AU384" s="3" t="s">
        <v>85</v>
      </c>
    </row>
    <row r="385" s="22" customFormat="true" ht="11.25" hidden="false" customHeight="false" outlineLevel="0" collapsed="false">
      <c r="B385" s="23"/>
      <c r="D385" s="168" t="s">
        <v>178</v>
      </c>
      <c r="F385" s="169" t="s">
        <v>551</v>
      </c>
      <c r="I385" s="166"/>
      <c r="L385" s="23"/>
      <c r="M385" s="167"/>
      <c r="T385" s="54"/>
      <c r="AT385" s="3" t="s">
        <v>178</v>
      </c>
      <c r="AU385" s="3" t="s">
        <v>85</v>
      </c>
    </row>
    <row r="386" s="187" customFormat="true" ht="11.25" hidden="false" customHeight="false" outlineLevel="0" collapsed="false">
      <c r="B386" s="188"/>
      <c r="D386" s="164" t="s">
        <v>180</v>
      </c>
      <c r="E386" s="189"/>
      <c r="F386" s="190" t="s">
        <v>552</v>
      </c>
      <c r="H386" s="189"/>
      <c r="I386" s="191"/>
      <c r="L386" s="188"/>
      <c r="M386" s="192"/>
      <c r="T386" s="193"/>
      <c r="AT386" s="189" t="s">
        <v>180</v>
      </c>
      <c r="AU386" s="189" t="s">
        <v>85</v>
      </c>
      <c r="AV386" s="187" t="s">
        <v>83</v>
      </c>
      <c r="AW386" s="187" t="s">
        <v>36</v>
      </c>
      <c r="AX386" s="187" t="s">
        <v>75</v>
      </c>
      <c r="AY386" s="189" t="s">
        <v>168</v>
      </c>
    </row>
    <row r="387" s="170" customFormat="true" ht="11.25" hidden="false" customHeight="false" outlineLevel="0" collapsed="false">
      <c r="B387" s="171"/>
      <c r="D387" s="164" t="s">
        <v>180</v>
      </c>
      <c r="E387" s="172"/>
      <c r="F387" s="173" t="s">
        <v>553</v>
      </c>
      <c r="H387" s="174" t="n">
        <v>16</v>
      </c>
      <c r="I387" s="175"/>
      <c r="L387" s="171"/>
      <c r="M387" s="176"/>
      <c r="T387" s="177"/>
      <c r="AT387" s="172" t="s">
        <v>180</v>
      </c>
      <c r="AU387" s="172" t="s">
        <v>85</v>
      </c>
      <c r="AV387" s="170" t="s">
        <v>85</v>
      </c>
      <c r="AW387" s="170" t="s">
        <v>36</v>
      </c>
      <c r="AX387" s="170" t="s">
        <v>83</v>
      </c>
      <c r="AY387" s="172" t="s">
        <v>168</v>
      </c>
    </row>
    <row r="388" s="22" customFormat="true" ht="16.5" hidden="false" customHeight="true" outlineLevel="0" collapsed="false">
      <c r="B388" s="150"/>
      <c r="C388" s="202" t="s">
        <v>554</v>
      </c>
      <c r="D388" s="202" t="s">
        <v>555</v>
      </c>
      <c r="E388" s="203" t="s">
        <v>556</v>
      </c>
      <c r="F388" s="204" t="s">
        <v>557</v>
      </c>
      <c r="G388" s="205" t="s">
        <v>548</v>
      </c>
      <c r="H388" s="206" t="n">
        <v>16</v>
      </c>
      <c r="I388" s="207"/>
      <c r="J388" s="208" t="n">
        <f aca="false">ROUND(I388*H388,2)</f>
        <v>0</v>
      </c>
      <c r="K388" s="204"/>
      <c r="L388" s="209"/>
      <c r="M388" s="210"/>
      <c r="N388" s="211" t="s">
        <v>46</v>
      </c>
      <c r="P388" s="160" t="n">
        <f aca="false">O388*H388</f>
        <v>0</v>
      </c>
      <c r="Q388" s="160" t="n">
        <v>0.2</v>
      </c>
      <c r="R388" s="160" t="n">
        <f aca="false">Q388*H388</f>
        <v>3.2</v>
      </c>
      <c r="S388" s="160" t="n">
        <v>0</v>
      </c>
      <c r="T388" s="161" t="n">
        <f aca="false">S388*H388</f>
        <v>0</v>
      </c>
      <c r="AR388" s="162" t="s">
        <v>221</v>
      </c>
      <c r="AT388" s="162" t="s">
        <v>555</v>
      </c>
      <c r="AU388" s="162" t="s">
        <v>85</v>
      </c>
      <c r="AY388" s="3" t="s">
        <v>168</v>
      </c>
      <c r="BE388" s="163" t="n">
        <f aca="false">IF(N388="základní",J388,0)</f>
        <v>0</v>
      </c>
      <c r="BF388" s="163" t="n">
        <f aca="false">IF(N388="snížená",J388,0)</f>
        <v>0</v>
      </c>
      <c r="BG388" s="163" t="n">
        <f aca="false">IF(N388="zákl. přenesená",J388,0)</f>
        <v>0</v>
      </c>
      <c r="BH388" s="163" t="n">
        <f aca="false">IF(N388="sníž. přenesená",J388,0)</f>
        <v>0</v>
      </c>
      <c r="BI388" s="163" t="n">
        <f aca="false">IF(N388="nulová",J388,0)</f>
        <v>0</v>
      </c>
      <c r="BJ388" s="3" t="s">
        <v>83</v>
      </c>
      <c r="BK388" s="163" t="n">
        <f aca="false">ROUND(I388*H388,2)</f>
        <v>0</v>
      </c>
      <c r="BL388" s="3" t="s">
        <v>174</v>
      </c>
      <c r="BM388" s="162" t="s">
        <v>558</v>
      </c>
    </row>
    <row r="389" s="22" customFormat="true" ht="48.75" hidden="false" customHeight="false" outlineLevel="0" collapsed="false">
      <c r="B389" s="23"/>
      <c r="D389" s="164" t="s">
        <v>176</v>
      </c>
      <c r="F389" s="165" t="s">
        <v>559</v>
      </c>
      <c r="I389" s="166"/>
      <c r="L389" s="23"/>
      <c r="M389" s="167"/>
      <c r="T389" s="54"/>
      <c r="AT389" s="3" t="s">
        <v>176</v>
      </c>
      <c r="AU389" s="3" t="s">
        <v>85</v>
      </c>
    </row>
    <row r="390" s="170" customFormat="true" ht="11.25" hidden="false" customHeight="false" outlineLevel="0" collapsed="false">
      <c r="B390" s="171"/>
      <c r="D390" s="164" t="s">
        <v>180</v>
      </c>
      <c r="E390" s="172"/>
      <c r="F390" s="173" t="s">
        <v>560</v>
      </c>
      <c r="H390" s="174" t="n">
        <v>16</v>
      </c>
      <c r="I390" s="175"/>
      <c r="L390" s="171"/>
      <c r="M390" s="176"/>
      <c r="T390" s="177"/>
      <c r="AT390" s="172" t="s">
        <v>180</v>
      </c>
      <c r="AU390" s="172" t="s">
        <v>85</v>
      </c>
      <c r="AV390" s="170" t="s">
        <v>85</v>
      </c>
      <c r="AW390" s="170" t="s">
        <v>36</v>
      </c>
      <c r="AX390" s="170" t="s">
        <v>83</v>
      </c>
      <c r="AY390" s="172" t="s">
        <v>168</v>
      </c>
    </row>
    <row r="391" s="22" customFormat="true" ht="16.5" hidden="false" customHeight="true" outlineLevel="0" collapsed="false">
      <c r="B391" s="150"/>
      <c r="C391" s="151" t="s">
        <v>561</v>
      </c>
      <c r="D391" s="151" t="s">
        <v>170</v>
      </c>
      <c r="E391" s="152" t="s">
        <v>562</v>
      </c>
      <c r="F391" s="153" t="s">
        <v>563</v>
      </c>
      <c r="G391" s="154" t="s">
        <v>548</v>
      </c>
      <c r="H391" s="155" t="n">
        <v>16</v>
      </c>
      <c r="I391" s="156"/>
      <c r="J391" s="157" t="n">
        <f aca="false">ROUND(I391*H391,2)</f>
        <v>0</v>
      </c>
      <c r="K391" s="153"/>
      <c r="L391" s="23"/>
      <c r="M391" s="158"/>
      <c r="N391" s="159" t="s">
        <v>46</v>
      </c>
      <c r="P391" s="160" t="n">
        <f aca="false">O391*H391</f>
        <v>0</v>
      </c>
      <c r="Q391" s="160" t="n">
        <v>0</v>
      </c>
      <c r="R391" s="160" t="n">
        <f aca="false">Q391*H391</f>
        <v>0</v>
      </c>
      <c r="S391" s="160" t="n">
        <v>0</v>
      </c>
      <c r="T391" s="161" t="n">
        <f aca="false">S391*H391</f>
        <v>0</v>
      </c>
      <c r="AR391" s="162" t="s">
        <v>174</v>
      </c>
      <c r="AT391" s="162" t="s">
        <v>170</v>
      </c>
      <c r="AU391" s="162" t="s">
        <v>85</v>
      </c>
      <c r="AY391" s="3" t="s">
        <v>168</v>
      </c>
      <c r="BE391" s="163" t="n">
        <f aca="false">IF(N391="základní",J391,0)</f>
        <v>0</v>
      </c>
      <c r="BF391" s="163" t="n">
        <f aca="false">IF(N391="snížená",J391,0)</f>
        <v>0</v>
      </c>
      <c r="BG391" s="163" t="n">
        <f aca="false">IF(N391="zákl. přenesená",J391,0)</f>
        <v>0</v>
      </c>
      <c r="BH391" s="163" t="n">
        <f aca="false">IF(N391="sníž. přenesená",J391,0)</f>
        <v>0</v>
      </c>
      <c r="BI391" s="163" t="n">
        <f aca="false">IF(N391="nulová",J391,0)</f>
        <v>0</v>
      </c>
      <c r="BJ391" s="3" t="s">
        <v>83</v>
      </c>
      <c r="BK391" s="163" t="n">
        <f aca="false">ROUND(I391*H391,2)</f>
        <v>0</v>
      </c>
      <c r="BL391" s="3" t="s">
        <v>174</v>
      </c>
      <c r="BM391" s="162" t="s">
        <v>564</v>
      </c>
    </row>
    <row r="392" s="22" customFormat="true" ht="11.25" hidden="false" customHeight="false" outlineLevel="0" collapsed="false">
      <c r="B392" s="23"/>
      <c r="D392" s="164" t="s">
        <v>176</v>
      </c>
      <c r="F392" s="165" t="s">
        <v>563</v>
      </c>
      <c r="I392" s="166"/>
      <c r="L392" s="23"/>
      <c r="M392" s="167"/>
      <c r="T392" s="54"/>
      <c r="AT392" s="3" t="s">
        <v>176</v>
      </c>
      <c r="AU392" s="3" t="s">
        <v>85</v>
      </c>
    </row>
    <row r="393" s="187" customFormat="true" ht="11.25" hidden="false" customHeight="false" outlineLevel="0" collapsed="false">
      <c r="B393" s="188"/>
      <c r="D393" s="164" t="s">
        <v>180</v>
      </c>
      <c r="E393" s="189"/>
      <c r="F393" s="190" t="s">
        <v>552</v>
      </c>
      <c r="H393" s="189"/>
      <c r="I393" s="191"/>
      <c r="L393" s="188"/>
      <c r="M393" s="192"/>
      <c r="T393" s="193"/>
      <c r="AT393" s="189" t="s">
        <v>180</v>
      </c>
      <c r="AU393" s="189" t="s">
        <v>85</v>
      </c>
      <c r="AV393" s="187" t="s">
        <v>83</v>
      </c>
      <c r="AW393" s="187" t="s">
        <v>36</v>
      </c>
      <c r="AX393" s="187" t="s">
        <v>75</v>
      </c>
      <c r="AY393" s="189" t="s">
        <v>168</v>
      </c>
    </row>
    <row r="394" s="170" customFormat="true" ht="11.25" hidden="false" customHeight="false" outlineLevel="0" collapsed="false">
      <c r="B394" s="171"/>
      <c r="D394" s="164" t="s">
        <v>180</v>
      </c>
      <c r="E394" s="172"/>
      <c r="F394" s="173" t="s">
        <v>553</v>
      </c>
      <c r="H394" s="174" t="n">
        <v>16</v>
      </c>
      <c r="I394" s="175"/>
      <c r="L394" s="171"/>
      <c r="M394" s="176"/>
      <c r="T394" s="177"/>
      <c r="AT394" s="172" t="s">
        <v>180</v>
      </c>
      <c r="AU394" s="172" t="s">
        <v>85</v>
      </c>
      <c r="AV394" s="170" t="s">
        <v>85</v>
      </c>
      <c r="AW394" s="170" t="s">
        <v>36</v>
      </c>
      <c r="AX394" s="170" t="s">
        <v>83</v>
      </c>
      <c r="AY394" s="172" t="s">
        <v>168</v>
      </c>
    </row>
    <row r="395" s="22" customFormat="true" ht="16.5" hidden="false" customHeight="true" outlineLevel="0" collapsed="false">
      <c r="B395" s="150"/>
      <c r="C395" s="151" t="s">
        <v>565</v>
      </c>
      <c r="D395" s="151" t="s">
        <v>170</v>
      </c>
      <c r="E395" s="152" t="s">
        <v>566</v>
      </c>
      <c r="F395" s="153" t="s">
        <v>567</v>
      </c>
      <c r="G395" s="154" t="s">
        <v>91</v>
      </c>
      <c r="H395" s="155" t="n">
        <v>42</v>
      </c>
      <c r="I395" s="156"/>
      <c r="J395" s="157" t="n">
        <f aca="false">ROUND(I395*H395,2)</f>
        <v>0</v>
      </c>
      <c r="K395" s="153"/>
      <c r="L395" s="23"/>
      <c r="M395" s="158"/>
      <c r="N395" s="159" t="s">
        <v>46</v>
      </c>
      <c r="P395" s="160" t="n">
        <f aca="false">O395*H395</f>
        <v>0</v>
      </c>
      <c r="Q395" s="160" t="n">
        <v>0</v>
      </c>
      <c r="R395" s="160" t="n">
        <f aca="false">Q395*H395</f>
        <v>0</v>
      </c>
      <c r="S395" s="160" t="n">
        <v>0</v>
      </c>
      <c r="T395" s="161" t="n">
        <f aca="false">S395*H395</f>
        <v>0</v>
      </c>
      <c r="AR395" s="162" t="s">
        <v>174</v>
      </c>
      <c r="AT395" s="162" t="s">
        <v>170</v>
      </c>
      <c r="AU395" s="162" t="s">
        <v>85</v>
      </c>
      <c r="AY395" s="3" t="s">
        <v>168</v>
      </c>
      <c r="BE395" s="163" t="n">
        <f aca="false">IF(N395="základní",J395,0)</f>
        <v>0</v>
      </c>
      <c r="BF395" s="163" t="n">
        <f aca="false">IF(N395="snížená",J395,0)</f>
        <v>0</v>
      </c>
      <c r="BG395" s="163" t="n">
        <f aca="false">IF(N395="zákl. přenesená",J395,0)</f>
        <v>0</v>
      </c>
      <c r="BH395" s="163" t="n">
        <f aca="false">IF(N395="sníž. přenesená",J395,0)</f>
        <v>0</v>
      </c>
      <c r="BI395" s="163" t="n">
        <f aca="false">IF(N395="nulová",J395,0)</f>
        <v>0</v>
      </c>
      <c r="BJ395" s="3" t="s">
        <v>83</v>
      </c>
      <c r="BK395" s="163" t="n">
        <f aca="false">ROUND(I395*H395,2)</f>
        <v>0</v>
      </c>
      <c r="BL395" s="3" t="s">
        <v>174</v>
      </c>
      <c r="BM395" s="162" t="s">
        <v>568</v>
      </c>
    </row>
    <row r="396" s="22" customFormat="true" ht="11.25" hidden="false" customHeight="false" outlineLevel="0" collapsed="false">
      <c r="B396" s="23"/>
      <c r="D396" s="164" t="s">
        <v>176</v>
      </c>
      <c r="F396" s="165" t="s">
        <v>567</v>
      </c>
      <c r="I396" s="166"/>
      <c r="L396" s="23"/>
      <c r="M396" s="167"/>
      <c r="T396" s="54"/>
      <c r="AT396" s="3" t="s">
        <v>176</v>
      </c>
      <c r="AU396" s="3" t="s">
        <v>85</v>
      </c>
    </row>
    <row r="397" s="137" customFormat="true" ht="22.9" hidden="false" customHeight="true" outlineLevel="0" collapsed="false">
      <c r="B397" s="138"/>
      <c r="D397" s="139" t="s">
        <v>74</v>
      </c>
      <c r="E397" s="148" t="s">
        <v>569</v>
      </c>
      <c r="F397" s="148" t="s">
        <v>570</v>
      </c>
      <c r="I397" s="141"/>
      <c r="J397" s="149" t="n">
        <f aca="false">BK397</f>
        <v>0</v>
      </c>
      <c r="L397" s="138"/>
      <c r="M397" s="143"/>
      <c r="P397" s="144" t="n">
        <f aca="false">SUM(P398:P400)</f>
        <v>0</v>
      </c>
      <c r="R397" s="144" t="n">
        <f aca="false">SUM(R398:R400)</f>
        <v>0</v>
      </c>
      <c r="T397" s="145" t="n">
        <f aca="false">SUM(T398:T400)</f>
        <v>0</v>
      </c>
      <c r="AR397" s="139" t="s">
        <v>83</v>
      </c>
      <c r="AT397" s="146" t="s">
        <v>74</v>
      </c>
      <c r="AU397" s="146" t="s">
        <v>83</v>
      </c>
      <c r="AY397" s="139" t="s">
        <v>168</v>
      </c>
      <c r="BK397" s="147" t="n">
        <f aca="false">SUM(BK398:BK400)</f>
        <v>0</v>
      </c>
    </row>
    <row r="398" s="22" customFormat="true" ht="16.5" hidden="false" customHeight="true" outlineLevel="0" collapsed="false">
      <c r="B398" s="150"/>
      <c r="C398" s="151" t="s">
        <v>571</v>
      </c>
      <c r="D398" s="151" t="s">
        <v>170</v>
      </c>
      <c r="E398" s="152" t="s">
        <v>572</v>
      </c>
      <c r="F398" s="153" t="s">
        <v>573</v>
      </c>
      <c r="G398" s="154" t="s">
        <v>574</v>
      </c>
      <c r="H398" s="155" t="n">
        <v>39.565</v>
      </c>
      <c r="I398" s="156"/>
      <c r="J398" s="157" t="n">
        <f aca="false">ROUND(I398*H398,2)</f>
        <v>0</v>
      </c>
      <c r="K398" s="153" t="s">
        <v>173</v>
      </c>
      <c r="L398" s="23"/>
      <c r="M398" s="158"/>
      <c r="N398" s="159" t="s">
        <v>46</v>
      </c>
      <c r="P398" s="160" t="n">
        <f aca="false">O398*H398</f>
        <v>0</v>
      </c>
      <c r="Q398" s="160" t="n">
        <v>0</v>
      </c>
      <c r="R398" s="160" t="n">
        <f aca="false">Q398*H398</f>
        <v>0</v>
      </c>
      <c r="S398" s="160" t="n">
        <v>0</v>
      </c>
      <c r="T398" s="161" t="n">
        <f aca="false">S398*H398</f>
        <v>0</v>
      </c>
      <c r="AR398" s="162" t="s">
        <v>174</v>
      </c>
      <c r="AT398" s="162" t="s">
        <v>170</v>
      </c>
      <c r="AU398" s="162" t="s">
        <v>85</v>
      </c>
      <c r="AY398" s="3" t="s">
        <v>168</v>
      </c>
      <c r="BE398" s="163" t="n">
        <f aca="false">IF(N398="základní",J398,0)</f>
        <v>0</v>
      </c>
      <c r="BF398" s="163" t="n">
        <f aca="false">IF(N398="snížená",J398,0)</f>
        <v>0</v>
      </c>
      <c r="BG398" s="163" t="n">
        <f aca="false">IF(N398="zákl. přenesená",J398,0)</f>
        <v>0</v>
      </c>
      <c r="BH398" s="163" t="n">
        <f aca="false">IF(N398="sníž. přenesená",J398,0)</f>
        <v>0</v>
      </c>
      <c r="BI398" s="163" t="n">
        <f aca="false">IF(N398="nulová",J398,0)</f>
        <v>0</v>
      </c>
      <c r="BJ398" s="3" t="s">
        <v>83</v>
      </c>
      <c r="BK398" s="163" t="n">
        <f aca="false">ROUND(I398*H398,2)</f>
        <v>0</v>
      </c>
      <c r="BL398" s="3" t="s">
        <v>174</v>
      </c>
      <c r="BM398" s="162" t="s">
        <v>575</v>
      </c>
    </row>
    <row r="399" s="22" customFormat="true" ht="11.25" hidden="false" customHeight="false" outlineLevel="0" collapsed="false">
      <c r="B399" s="23"/>
      <c r="D399" s="164" t="s">
        <v>176</v>
      </c>
      <c r="F399" s="165" t="s">
        <v>576</v>
      </c>
      <c r="I399" s="166"/>
      <c r="L399" s="23"/>
      <c r="M399" s="167"/>
      <c r="T399" s="54"/>
      <c r="AT399" s="3" t="s">
        <v>176</v>
      </c>
      <c r="AU399" s="3" t="s">
        <v>85</v>
      </c>
    </row>
    <row r="400" s="22" customFormat="true" ht="11.25" hidden="false" customHeight="false" outlineLevel="0" collapsed="false">
      <c r="B400" s="23"/>
      <c r="D400" s="168" t="s">
        <v>178</v>
      </c>
      <c r="F400" s="169" t="s">
        <v>577</v>
      </c>
      <c r="I400" s="166"/>
      <c r="L400" s="23"/>
      <c r="M400" s="212"/>
      <c r="N400" s="213"/>
      <c r="O400" s="213"/>
      <c r="P400" s="213"/>
      <c r="Q400" s="213"/>
      <c r="R400" s="213"/>
      <c r="S400" s="213"/>
      <c r="T400" s="214"/>
      <c r="AT400" s="3" t="s">
        <v>178</v>
      </c>
      <c r="AU400" s="3" t="s">
        <v>85</v>
      </c>
    </row>
    <row r="401" s="22" customFormat="true" ht="6.95" hidden="false" customHeight="true" outlineLevel="0" collapsed="false">
      <c r="B401" s="38"/>
      <c r="C401" s="39"/>
      <c r="D401" s="39"/>
      <c r="E401" s="39"/>
      <c r="F401" s="39"/>
      <c r="G401" s="39"/>
      <c r="H401" s="39"/>
      <c r="I401" s="39"/>
      <c r="J401" s="39"/>
      <c r="K401" s="39"/>
      <c r="L401" s="23"/>
    </row>
  </sheetData>
  <autoFilter ref="C83:K400"/>
  <mergeCells count="9">
    <mergeCell ref="L2:V2"/>
    <mergeCell ref="E7:H7"/>
    <mergeCell ref="E9:H9"/>
    <mergeCell ref="E18:H18"/>
    <mergeCell ref="E27:H27"/>
    <mergeCell ref="E48:H48"/>
    <mergeCell ref="E50:H50"/>
    <mergeCell ref="E74:H74"/>
    <mergeCell ref="E76:H76"/>
  </mergeCells>
  <hyperlinks>
    <hyperlink ref="F89" r:id="rId1" display="https://podminky.urs.cz/item/CS_URS_2024_01/111251201"/>
    <hyperlink ref="F93" r:id="rId2" display="https://podminky.urs.cz/item/CS_URS_2024_01/112101101"/>
    <hyperlink ref="F97" r:id="rId3" display="https://podminky.urs.cz/item/CS_URS_2024_01/112101102"/>
    <hyperlink ref="F101" r:id="rId4" display="https://podminky.urs.cz/item/CS_URS_2024_01/112101103"/>
    <hyperlink ref="F105" r:id="rId5" display="https://podminky.urs.cz/item/CS_URS_2024_01/112101104"/>
    <hyperlink ref="F112" r:id="rId6" display="https://podminky.urs.cz/item/CS_URS_2024_01/112155215"/>
    <hyperlink ref="F117" r:id="rId7" display="https://podminky.urs.cz/item/CS_URS_2024_01/112155221"/>
    <hyperlink ref="F122" r:id="rId8" display="https://podminky.urs.cz/item/CS_URS_2024_01/112155225"/>
    <hyperlink ref="F131" r:id="rId9" display="https://podminky.urs.cz/item/CS_URS_2024_01/112155315"/>
    <hyperlink ref="F136" r:id="rId10" display="https://podminky.urs.cz/item/CS_URS_2024_01/112251101"/>
    <hyperlink ref="F140" r:id="rId11" display="https://podminky.urs.cz/item/CS_URS_2024_01/112251102"/>
    <hyperlink ref="F146" r:id="rId12" display="https://podminky.urs.cz/item/CS_URS_2024_01/112251103"/>
    <hyperlink ref="F152" r:id="rId13" display="https://podminky.urs.cz/item/CS_URS_2024_01/112251104"/>
    <hyperlink ref="F156" r:id="rId14" display="https://podminky.urs.cz/item/CS_URS_2024_01/115101201"/>
    <hyperlink ref="F162" r:id="rId15" display="https://podminky.urs.cz/item/CS_URS_2024_01/115101301"/>
    <hyperlink ref="F169" r:id="rId16" display="https://podminky.urs.cz/item/CS_URS_2024_01/121111201"/>
    <hyperlink ref="F184" r:id="rId17" display="https://podminky.urs.cz/item/CS_URS_2024_01/124253100"/>
    <hyperlink ref="F196" r:id="rId18" display="https://podminky.urs.cz/item/CS_URS_2024_01/127751101"/>
    <hyperlink ref="F205" r:id="rId19" display="https://podminky.urs.cz/item/CS_URS_2024_01/131251105"/>
    <hyperlink ref="F215" r:id="rId20" display="https://podminky.urs.cz/item/CS_URS_2024_01/162201422"/>
    <hyperlink ref="F220" r:id="rId21" display="https://podminky.urs.cz/item/CS_URS_2024_01/162201423"/>
    <hyperlink ref="F226" r:id="rId22" display="https://podminky.urs.cz/item/CS_URS_2024_01/162301972"/>
    <hyperlink ref="F231" r:id="rId23" display="https://podminky.urs.cz/item/CS_URS_2024_01/162201424"/>
    <hyperlink ref="F236" r:id="rId24" display="https://podminky.urs.cz/item/CS_URS_2024_01/162301973"/>
    <hyperlink ref="F242" r:id="rId25" display="https://podminky.urs.cz/item/CS_URS_2024_01/162301974"/>
    <hyperlink ref="F247" r:id="rId26" display="https://podminky.urs.cz/item/CS_URS_2024_01/162251102"/>
    <hyperlink ref="F258" r:id="rId27" display="https://podminky.urs.cz/item/CS_URS_2024_01/167151111"/>
    <hyperlink ref="F276" r:id="rId28" display="https://podminky.urs.cz/item/CS_URS_2024_01/171103201"/>
    <hyperlink ref="F284" r:id="rId29" display="https://podminky.urs.cz/item/CS_URS_2024_01/171251201"/>
    <hyperlink ref="F291" r:id="rId30" display="https://podminky.urs.cz/item/CS_URS_2024_01/172153103"/>
    <hyperlink ref="F300" r:id="rId31" display="https://podminky.urs.cz/item/CS_URS_2024_01/174151101"/>
    <hyperlink ref="F307" r:id="rId32" display="https://podminky.urs.cz/item/CS_URS_2024_01/174251201"/>
    <hyperlink ref="F311" r:id="rId33" display="https://podminky.urs.cz/item/CS_URS_2024_01/174251202"/>
    <hyperlink ref="F317" r:id="rId34" display="https://podminky.urs.cz/item/CS_URS_2024_01/174251203"/>
    <hyperlink ref="F323" r:id="rId35" display="https://podminky.urs.cz/item/CS_URS_2024_01/174251204"/>
    <hyperlink ref="F336" r:id="rId36" display="https://podminky.urs.cz/item/CS_URS_2024_01/181351113"/>
    <hyperlink ref="F341" r:id="rId37" display="https://podminky.urs.cz/item/CS_URS_2024_01/181351115"/>
    <hyperlink ref="F352" r:id="rId38" display="https://podminky.urs.cz/item/CS_URS_2024_01/184818232"/>
    <hyperlink ref="F356" r:id="rId39" display="https://podminky.urs.cz/item/CS_URS_2024_01/184818233"/>
    <hyperlink ref="F360" r:id="rId40" display="https://podminky.urs.cz/item/CS_URS_2024_01/184818234"/>
    <hyperlink ref="F368" r:id="rId41" display="https://podminky.urs.cz/item/CS_URS_2024_01/464531112"/>
    <hyperlink ref="F385" r:id="rId42" display="https://podminky.urs.cz/item/CS_URS_2024_01/919541141"/>
    <hyperlink ref="F400" r:id="rId43" display="https://podminky.urs.cz/item/CS_URS_2024_01/998331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85</v>
      </c>
    </row>
    <row r="4" customFormat="false" ht="24.95" hidden="false" customHeight="true" outlineLevel="0" collapsed="false">
      <c r="B4" s="6"/>
      <c r="D4" s="7" t="s">
        <v>96</v>
      </c>
      <c r="L4" s="6"/>
      <c r="M4" s="95" t="s">
        <v>10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6" t="str">
        <f aca="false">'Rekapitulace stavby'!K6</f>
        <v> Odbahnění rybníka Předehřívák a vybudování tůní - část 2</v>
      </c>
      <c r="F7" s="96"/>
      <c r="G7" s="96"/>
      <c r="H7" s="96"/>
      <c r="L7" s="6"/>
    </row>
    <row r="8" s="22" customFormat="true" ht="12" hidden="false" customHeight="true" outlineLevel="0" collapsed="false">
      <c r="B8" s="23"/>
      <c r="D8" s="15" t="s">
        <v>110</v>
      </c>
      <c r="L8" s="23"/>
    </row>
    <row r="9" s="22" customFormat="true" ht="16.5" hidden="false" customHeight="true" outlineLevel="0" collapsed="false">
      <c r="B9" s="23"/>
      <c r="E9" s="97" t="s">
        <v>578</v>
      </c>
      <c r="F9" s="97"/>
      <c r="G9" s="97"/>
      <c r="H9" s="97"/>
      <c r="L9" s="23"/>
    </row>
    <row r="10" s="22" customFormat="true" ht="11.25" hidden="false" customHeight="false" outlineLevel="0" collapsed="false">
      <c r="B10" s="23"/>
      <c r="L10" s="23"/>
    </row>
    <row r="11" s="22" customFormat="true" ht="12" hidden="false" customHeight="true" outlineLevel="0" collapsed="false">
      <c r="B11" s="23"/>
      <c r="D11" s="15" t="s">
        <v>18</v>
      </c>
      <c r="F11" s="16"/>
      <c r="I11" s="15" t="s">
        <v>19</v>
      </c>
      <c r="J11" s="16"/>
      <c r="L11" s="23"/>
    </row>
    <row r="12" s="22" customFormat="true" ht="12" hidden="false" customHeight="true" outlineLevel="0" collapsed="false">
      <c r="B12" s="23"/>
      <c r="D12" s="15" t="s">
        <v>20</v>
      </c>
      <c r="F12" s="16" t="s">
        <v>21</v>
      </c>
      <c r="I12" s="15" t="s">
        <v>22</v>
      </c>
      <c r="J12" s="98" t="str">
        <f aca="false">'Rekapitulace stavby'!AN8</f>
        <v>23. 4. 2024</v>
      </c>
      <c r="L12" s="23"/>
    </row>
    <row r="13" s="22" customFormat="true" ht="10.9" hidden="false" customHeight="true" outlineLevel="0" collapsed="false">
      <c r="B13" s="23"/>
      <c r="L13" s="23"/>
    </row>
    <row r="14" s="22" customFormat="true" ht="12" hidden="false" customHeight="true" outlineLevel="0" collapsed="false">
      <c r="B14" s="23"/>
      <c r="D14" s="15" t="s">
        <v>24</v>
      </c>
      <c r="I14" s="15" t="s">
        <v>25</v>
      </c>
      <c r="J14" s="16" t="s">
        <v>26</v>
      </c>
      <c r="L14" s="23"/>
    </row>
    <row r="15" s="22" customFormat="true" ht="18" hidden="false" customHeight="true" outlineLevel="0" collapsed="false">
      <c r="B15" s="23"/>
      <c r="E15" s="16" t="s">
        <v>27</v>
      </c>
      <c r="I15" s="15" t="s">
        <v>28</v>
      </c>
      <c r="J15" s="16" t="s">
        <v>29</v>
      </c>
      <c r="L15" s="23"/>
    </row>
    <row r="16" s="22" customFormat="true" ht="6.95" hidden="false" customHeight="true" outlineLevel="0" collapsed="false">
      <c r="B16" s="23"/>
      <c r="L16" s="23"/>
    </row>
    <row r="17" s="22" customFormat="true" ht="12" hidden="false" customHeight="true" outlineLevel="0" collapsed="false">
      <c r="B17" s="23"/>
      <c r="D17" s="15" t="s">
        <v>30</v>
      </c>
      <c r="I17" s="15" t="s">
        <v>25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99" t="str">
        <f aca="false">'Rekapitulace stavby'!E14</f>
        <v>Vyplň údaj</v>
      </c>
      <c r="F18" s="99"/>
      <c r="G18" s="99"/>
      <c r="H18" s="99"/>
      <c r="I18" s="15" t="s">
        <v>28</v>
      </c>
      <c r="J18" s="17" t="str">
        <f aca="false">'Rekapitulace stavby'!AN14</f>
        <v>Vyplň údaj</v>
      </c>
      <c r="L18" s="23"/>
    </row>
    <row r="19" s="22" customFormat="true" ht="6.95" hidden="false" customHeight="true" outlineLevel="0" collapsed="false">
      <c r="B19" s="23"/>
      <c r="L19" s="23"/>
    </row>
    <row r="20" s="22" customFormat="true" ht="12" hidden="false" customHeight="true" outlineLevel="0" collapsed="false">
      <c r="B20" s="23"/>
      <c r="D20" s="15" t="s">
        <v>32</v>
      </c>
      <c r="I20" s="15" t="s">
        <v>25</v>
      </c>
      <c r="J20" s="16" t="s">
        <v>33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5" t="s">
        <v>28</v>
      </c>
      <c r="J21" s="16" t="s">
        <v>35</v>
      </c>
      <c r="L21" s="23"/>
    </row>
    <row r="22" s="22" customFormat="true" ht="6.95" hidden="false" customHeight="true" outlineLevel="0" collapsed="false">
      <c r="B22" s="23"/>
      <c r="L22" s="23"/>
    </row>
    <row r="23" s="22" customFormat="true" ht="12" hidden="false" customHeight="true" outlineLevel="0" collapsed="false">
      <c r="B23" s="23"/>
      <c r="D23" s="15" t="s">
        <v>37</v>
      </c>
      <c r="I23" s="15" t="s">
        <v>25</v>
      </c>
      <c r="J23" s="16" t="str">
        <f aca="false">IF('Rekapitulace stavby'!AN19="","",'Rekapitulace stavby'!AN19)</f>
        <v/>
      </c>
      <c r="L23" s="23"/>
    </row>
    <row r="24" s="22" customFormat="true" ht="18" hidden="false" customHeight="true" outlineLevel="0" collapsed="false">
      <c r="B24" s="23"/>
      <c r="E24" s="16" t="str">
        <f aca="false">IF('Rekapitulace stavby'!E20="","",'Rekapitulace stavby'!E20)</f>
        <v> </v>
      </c>
      <c r="I24" s="15" t="s">
        <v>28</v>
      </c>
      <c r="J24" s="16" t="str">
        <f aca="false">IF('Rekapitulace stavby'!AN20="","",'Rekapitulace stavby'!AN20)</f>
        <v/>
      </c>
      <c r="L24" s="23"/>
    </row>
    <row r="25" s="22" customFormat="true" ht="6.95" hidden="false" customHeight="true" outlineLevel="0" collapsed="false">
      <c r="B25" s="23"/>
      <c r="L25" s="23"/>
    </row>
    <row r="26" s="22" customFormat="true" ht="12" hidden="false" customHeight="true" outlineLevel="0" collapsed="false">
      <c r="B26" s="23"/>
      <c r="D26" s="15" t="s">
        <v>39</v>
      </c>
      <c r="L26" s="23"/>
    </row>
    <row r="27" s="100" customFormat="true" ht="16.5" hidden="false" customHeight="true" outlineLevel="0" collapsed="false">
      <c r="B27" s="101"/>
      <c r="E27" s="20"/>
      <c r="F27" s="20"/>
      <c r="G27" s="20"/>
      <c r="H27" s="20"/>
      <c r="L27" s="101"/>
    </row>
    <row r="28" s="22" customFormat="true" ht="6.95" hidden="false" customHeight="true" outlineLevel="0" collapsed="false">
      <c r="B28" s="23"/>
      <c r="L28" s="23"/>
    </row>
    <row r="29" s="22" customFormat="true" ht="6.95" hidden="false" customHeight="true" outlineLevel="0" collapsed="false">
      <c r="B29" s="23"/>
      <c r="D29" s="52"/>
      <c r="E29" s="52"/>
      <c r="F29" s="52"/>
      <c r="G29" s="52"/>
      <c r="H29" s="52"/>
      <c r="I29" s="52"/>
      <c r="J29" s="52"/>
      <c r="K29" s="52"/>
      <c r="L29" s="23"/>
    </row>
    <row r="30" s="22" customFormat="true" ht="25.35" hidden="false" customHeight="true" outlineLevel="0" collapsed="false">
      <c r="B30" s="23"/>
      <c r="D30" s="102" t="s">
        <v>41</v>
      </c>
      <c r="J30" s="103" t="n">
        <f aca="false">ROUND(J80, 2)</f>
        <v>0</v>
      </c>
      <c r="L30" s="23"/>
    </row>
    <row r="31" s="22" customFormat="true" ht="6.95" hidden="false" customHeight="true" outlineLevel="0" collapsed="false">
      <c r="B31" s="23"/>
      <c r="D31" s="52"/>
      <c r="E31" s="52"/>
      <c r="F31" s="52"/>
      <c r="G31" s="52"/>
      <c r="H31" s="52"/>
      <c r="I31" s="52"/>
      <c r="J31" s="52"/>
      <c r="K31" s="52"/>
      <c r="L31" s="23"/>
    </row>
    <row r="32" s="22" customFormat="true" ht="14.45" hidden="false" customHeight="true" outlineLevel="0" collapsed="false">
      <c r="B32" s="23"/>
      <c r="F32" s="104" t="s">
        <v>43</v>
      </c>
      <c r="I32" s="104" t="s">
        <v>42</v>
      </c>
      <c r="J32" s="104" t="s">
        <v>44</v>
      </c>
      <c r="L32" s="23"/>
    </row>
    <row r="33" s="22" customFormat="true" ht="14.45" hidden="false" customHeight="true" outlineLevel="0" collapsed="false">
      <c r="B33" s="23"/>
      <c r="D33" s="105" t="s">
        <v>45</v>
      </c>
      <c r="E33" s="15" t="s">
        <v>46</v>
      </c>
      <c r="F33" s="106" t="n">
        <f aca="false">ROUND((SUM(BE80:BE112)),  2)</f>
        <v>0</v>
      </c>
      <c r="I33" s="107" t="n">
        <v>0.21</v>
      </c>
      <c r="J33" s="106" t="n">
        <f aca="false">ROUND(((SUM(BE80:BE112))*I33),  2)</f>
        <v>0</v>
      </c>
      <c r="L33" s="23"/>
    </row>
    <row r="34" s="22" customFormat="true" ht="14.45" hidden="false" customHeight="true" outlineLevel="0" collapsed="false">
      <c r="B34" s="23"/>
      <c r="E34" s="15" t="s">
        <v>47</v>
      </c>
      <c r="F34" s="106" t="n">
        <f aca="false">ROUND((SUM(BF80:BF112)),  2)</f>
        <v>0</v>
      </c>
      <c r="I34" s="107" t="n">
        <v>0.12</v>
      </c>
      <c r="J34" s="106" t="n">
        <f aca="false">ROUND(((SUM(BF80:BF112))*I34),  2)</f>
        <v>0</v>
      </c>
      <c r="L34" s="23"/>
    </row>
    <row r="35" s="22" customFormat="true" ht="14.45" hidden="true" customHeight="true" outlineLevel="0" collapsed="false">
      <c r="B35" s="23"/>
      <c r="E35" s="15" t="s">
        <v>48</v>
      </c>
      <c r="F35" s="106" t="n">
        <f aca="false">ROUND((SUM(BG80:BG112)),  2)</f>
        <v>0</v>
      </c>
      <c r="I35" s="107" t="n">
        <v>0.21</v>
      </c>
      <c r="J35" s="106" t="n">
        <f aca="false">0</f>
        <v>0</v>
      </c>
      <c r="L35" s="23"/>
    </row>
    <row r="36" s="22" customFormat="true" ht="14.45" hidden="true" customHeight="true" outlineLevel="0" collapsed="false">
      <c r="B36" s="23"/>
      <c r="E36" s="15" t="s">
        <v>49</v>
      </c>
      <c r="F36" s="106" t="n">
        <f aca="false">ROUND((SUM(BH80:BH112)),  2)</f>
        <v>0</v>
      </c>
      <c r="I36" s="107" t="n">
        <v>0.12</v>
      </c>
      <c r="J36" s="106" t="n">
        <f aca="false">0</f>
        <v>0</v>
      </c>
      <c r="L36" s="23"/>
    </row>
    <row r="37" s="22" customFormat="true" ht="14.45" hidden="true" customHeight="true" outlineLevel="0" collapsed="false">
      <c r="B37" s="23"/>
      <c r="E37" s="15" t="s">
        <v>50</v>
      </c>
      <c r="F37" s="106" t="n">
        <f aca="false">ROUND((SUM(BI80:BI112)),  2)</f>
        <v>0</v>
      </c>
      <c r="I37" s="107" t="n">
        <v>0</v>
      </c>
      <c r="J37" s="106" t="n">
        <f aca="false">0</f>
        <v>0</v>
      </c>
      <c r="L37" s="23"/>
    </row>
    <row r="38" s="22" customFormat="true" ht="6.95" hidden="false" customHeight="true" outlineLevel="0" collapsed="false">
      <c r="B38" s="23"/>
      <c r="L38" s="23"/>
    </row>
    <row r="39" s="22" customFormat="true" ht="25.35" hidden="false" customHeight="true" outlineLevel="0" collapsed="false">
      <c r="B39" s="23"/>
      <c r="C39" s="108"/>
      <c r="D39" s="109" t="s">
        <v>51</v>
      </c>
      <c r="E39" s="56"/>
      <c r="F39" s="56"/>
      <c r="G39" s="110" t="s">
        <v>52</v>
      </c>
      <c r="H39" s="111" t="s">
        <v>53</v>
      </c>
      <c r="I39" s="56"/>
      <c r="J39" s="112" t="n">
        <f aca="false">SUM(J30:J37)</f>
        <v>0</v>
      </c>
      <c r="K39" s="113"/>
      <c r="L39" s="23"/>
    </row>
    <row r="40" s="22" customFormat="true" ht="14.45" hidden="false" customHeight="true" outlineLevel="0" collapsed="false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3"/>
    </row>
    <row r="44" s="22" customFormat="true" ht="6.95" hidden="false" customHeight="true" outlineLevel="0" collapsed="false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3"/>
    </row>
    <row r="45" s="22" customFormat="true" ht="24.95" hidden="false" customHeight="true" outlineLevel="0" collapsed="false">
      <c r="B45" s="23"/>
      <c r="C45" s="7" t="s">
        <v>144</v>
      </c>
      <c r="L45" s="23"/>
    </row>
    <row r="46" s="22" customFormat="true" ht="6.95" hidden="false" customHeight="true" outlineLevel="0" collapsed="false">
      <c r="B46" s="23"/>
      <c r="L46" s="23"/>
    </row>
    <row r="47" s="22" customFormat="true" ht="12" hidden="false" customHeight="true" outlineLevel="0" collapsed="false">
      <c r="B47" s="23"/>
      <c r="C47" s="15" t="s">
        <v>16</v>
      </c>
      <c r="L47" s="23"/>
    </row>
    <row r="48" s="22" customFormat="true" ht="16.5" hidden="false" customHeight="true" outlineLevel="0" collapsed="false">
      <c r="B48" s="23"/>
      <c r="E48" s="96" t="str">
        <f aca="false">E7</f>
        <v> Odbahnění rybníka Předehřívák a vybudování tůní - část 2</v>
      </c>
      <c r="F48" s="96"/>
      <c r="G48" s="96"/>
      <c r="H48" s="96"/>
      <c r="L48" s="23"/>
    </row>
    <row r="49" s="22" customFormat="true" ht="12" hidden="false" customHeight="true" outlineLevel="0" collapsed="false">
      <c r="B49" s="23"/>
      <c r="C49" s="15" t="s">
        <v>110</v>
      </c>
      <c r="L49" s="23"/>
    </row>
    <row r="50" s="22" customFormat="true" ht="16.5" hidden="false" customHeight="true" outlineLevel="0" collapsed="false">
      <c r="B50" s="23"/>
      <c r="E50" s="97" t="str">
        <f aca="false">E9</f>
        <v>VON - Vedlejší a ostatní náklady</v>
      </c>
      <c r="F50" s="97"/>
      <c r="G50" s="97"/>
      <c r="H50" s="97"/>
      <c r="L50" s="23"/>
    </row>
    <row r="51" s="22" customFormat="true" ht="6.95" hidden="false" customHeight="true" outlineLevel="0" collapsed="false">
      <c r="B51" s="23"/>
      <c r="L51" s="23"/>
    </row>
    <row r="52" s="22" customFormat="true" ht="12" hidden="false" customHeight="true" outlineLevel="0" collapsed="false">
      <c r="B52" s="23"/>
      <c r="C52" s="15" t="s">
        <v>20</v>
      </c>
      <c r="F52" s="16" t="str">
        <f aca="false">F12</f>
        <v>k. ú. Nové Město na Moravě</v>
      </c>
      <c r="I52" s="15" t="s">
        <v>22</v>
      </c>
      <c r="J52" s="98" t="str">
        <f aca="false">IF(J12="","",J12)</f>
        <v>23. 4. 2024</v>
      </c>
      <c r="L52" s="23"/>
    </row>
    <row r="53" s="22" customFormat="true" ht="6.95" hidden="false" customHeight="true" outlineLevel="0" collapsed="false">
      <c r="B53" s="23"/>
      <c r="L53" s="23"/>
    </row>
    <row r="54" s="22" customFormat="true" ht="15.2" hidden="false" customHeight="true" outlineLevel="0" collapsed="false">
      <c r="B54" s="23"/>
      <c r="C54" s="15" t="s">
        <v>24</v>
      </c>
      <c r="F54" s="16" t="str">
        <f aca="false">E15</f>
        <v>Město Nové Město na Moravě</v>
      </c>
      <c r="I54" s="15" t="s">
        <v>32</v>
      </c>
      <c r="J54" s="114" t="str">
        <f aca="false">E21</f>
        <v>Golik VH, s. r. o.</v>
      </c>
      <c r="L54" s="23"/>
    </row>
    <row r="55" s="22" customFormat="true" ht="15.2" hidden="false" customHeight="true" outlineLevel="0" collapsed="false">
      <c r="B55" s="23"/>
      <c r="C55" s="15" t="s">
        <v>30</v>
      </c>
      <c r="F55" s="16" t="str">
        <f aca="false">IF(E18="","",E18)</f>
        <v>Vyplň údaj</v>
      </c>
      <c r="I55" s="15" t="s">
        <v>37</v>
      </c>
      <c r="J55" s="114" t="str">
        <f aca="false">E24</f>
        <v> </v>
      </c>
      <c r="L55" s="23"/>
    </row>
    <row r="56" s="22" customFormat="true" ht="10.35" hidden="false" customHeight="true" outlineLevel="0" collapsed="false">
      <c r="B56" s="23"/>
      <c r="L56" s="23"/>
    </row>
    <row r="57" s="22" customFormat="true" ht="29.25" hidden="false" customHeight="true" outlineLevel="0" collapsed="false">
      <c r="B57" s="23"/>
      <c r="C57" s="115" t="s">
        <v>145</v>
      </c>
      <c r="D57" s="108"/>
      <c r="E57" s="108"/>
      <c r="F57" s="108"/>
      <c r="G57" s="108"/>
      <c r="H57" s="108"/>
      <c r="I57" s="108"/>
      <c r="J57" s="116" t="s">
        <v>146</v>
      </c>
      <c r="K57" s="108"/>
      <c r="L57" s="23"/>
    </row>
    <row r="58" s="22" customFormat="true" ht="10.35" hidden="false" customHeight="true" outlineLevel="0" collapsed="false">
      <c r="B58" s="23"/>
      <c r="L58" s="23"/>
    </row>
    <row r="59" s="22" customFormat="true" ht="22.9" hidden="false" customHeight="true" outlineLevel="0" collapsed="false">
      <c r="B59" s="23"/>
      <c r="C59" s="117" t="s">
        <v>73</v>
      </c>
      <c r="J59" s="103" t="n">
        <f aca="false">J80</f>
        <v>0</v>
      </c>
      <c r="L59" s="23"/>
      <c r="AU59" s="3" t="s">
        <v>147</v>
      </c>
    </row>
    <row r="60" s="118" customFormat="true" ht="24.95" hidden="false" customHeight="true" outlineLevel="0" collapsed="false">
      <c r="B60" s="119"/>
      <c r="D60" s="120" t="s">
        <v>578</v>
      </c>
      <c r="E60" s="121"/>
      <c r="F60" s="121"/>
      <c r="G60" s="121"/>
      <c r="H60" s="121"/>
      <c r="I60" s="121"/>
      <c r="J60" s="122" t="n">
        <f aca="false">J81</f>
        <v>0</v>
      </c>
      <c r="L60" s="119"/>
    </row>
    <row r="61" s="22" customFormat="true" ht="21.75" hidden="false" customHeight="true" outlineLevel="0" collapsed="false">
      <c r="B61" s="23"/>
      <c r="L61" s="23"/>
    </row>
    <row r="62" s="22" customFormat="true" ht="6.95" hidden="false" customHeight="true" outlineLevel="0" collapsed="false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23"/>
    </row>
    <row r="66" s="22" customFormat="true" ht="6.95" hidden="false" customHeight="true" outlineLevel="0" collapsed="false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23"/>
    </row>
    <row r="67" s="22" customFormat="true" ht="24.95" hidden="false" customHeight="true" outlineLevel="0" collapsed="false">
      <c r="B67" s="23"/>
      <c r="C67" s="7" t="s">
        <v>153</v>
      </c>
      <c r="L67" s="23"/>
    </row>
    <row r="68" s="22" customFormat="true" ht="6.95" hidden="false" customHeight="true" outlineLevel="0" collapsed="false">
      <c r="B68" s="23"/>
      <c r="L68" s="23"/>
    </row>
    <row r="69" s="22" customFormat="true" ht="12" hidden="false" customHeight="true" outlineLevel="0" collapsed="false">
      <c r="B69" s="23"/>
      <c r="C69" s="15" t="s">
        <v>16</v>
      </c>
      <c r="L69" s="23"/>
    </row>
    <row r="70" s="22" customFormat="true" ht="16.5" hidden="false" customHeight="true" outlineLevel="0" collapsed="false">
      <c r="B70" s="23"/>
      <c r="E70" s="96" t="str">
        <f aca="false">E7</f>
        <v> Odbahnění rybníka Předehřívák a vybudování tůní - část 2</v>
      </c>
      <c r="F70" s="96"/>
      <c r="G70" s="96"/>
      <c r="H70" s="96"/>
      <c r="L70" s="23"/>
    </row>
    <row r="71" s="22" customFormat="true" ht="12" hidden="false" customHeight="true" outlineLevel="0" collapsed="false">
      <c r="B71" s="23"/>
      <c r="C71" s="15" t="s">
        <v>110</v>
      </c>
      <c r="L71" s="23"/>
    </row>
    <row r="72" s="22" customFormat="true" ht="16.5" hidden="false" customHeight="true" outlineLevel="0" collapsed="false">
      <c r="B72" s="23"/>
      <c r="E72" s="97" t="str">
        <f aca="false">E9</f>
        <v>VON - Vedlejší a ostatní náklady</v>
      </c>
      <c r="F72" s="97"/>
      <c r="G72" s="97"/>
      <c r="H72" s="97"/>
      <c r="L72" s="23"/>
    </row>
    <row r="73" s="22" customFormat="true" ht="6.95" hidden="false" customHeight="true" outlineLevel="0" collapsed="false">
      <c r="B73" s="23"/>
      <c r="L73" s="23"/>
    </row>
    <row r="74" s="22" customFormat="true" ht="12" hidden="false" customHeight="true" outlineLevel="0" collapsed="false">
      <c r="B74" s="23"/>
      <c r="C74" s="15" t="s">
        <v>20</v>
      </c>
      <c r="F74" s="16" t="str">
        <f aca="false">F12</f>
        <v>k. ú. Nové Město na Moravě</v>
      </c>
      <c r="I74" s="15" t="s">
        <v>22</v>
      </c>
      <c r="J74" s="98" t="str">
        <f aca="false">IF(J12="","",J12)</f>
        <v>23. 4. 2024</v>
      </c>
      <c r="L74" s="23"/>
    </row>
    <row r="75" s="22" customFormat="true" ht="6.95" hidden="false" customHeight="true" outlineLevel="0" collapsed="false">
      <c r="B75" s="23"/>
      <c r="L75" s="23"/>
    </row>
    <row r="76" s="22" customFormat="true" ht="15.2" hidden="false" customHeight="true" outlineLevel="0" collapsed="false">
      <c r="B76" s="23"/>
      <c r="C76" s="15" t="s">
        <v>24</v>
      </c>
      <c r="F76" s="16" t="str">
        <f aca="false">E15</f>
        <v>Město Nové Město na Moravě</v>
      </c>
      <c r="I76" s="15" t="s">
        <v>32</v>
      </c>
      <c r="J76" s="114" t="str">
        <f aca="false">E21</f>
        <v>Golik VH, s. r. o.</v>
      </c>
      <c r="L76" s="23"/>
    </row>
    <row r="77" s="22" customFormat="true" ht="15.2" hidden="false" customHeight="true" outlineLevel="0" collapsed="false">
      <c r="B77" s="23"/>
      <c r="C77" s="15" t="s">
        <v>30</v>
      </c>
      <c r="F77" s="16" t="str">
        <f aca="false">IF(E18="","",E18)</f>
        <v>Vyplň údaj</v>
      </c>
      <c r="I77" s="15" t="s">
        <v>37</v>
      </c>
      <c r="J77" s="114" t="str">
        <f aca="false">E24</f>
        <v> </v>
      </c>
      <c r="L77" s="23"/>
    </row>
    <row r="78" s="22" customFormat="true" ht="10.35" hidden="false" customHeight="true" outlineLevel="0" collapsed="false">
      <c r="B78" s="23"/>
      <c r="L78" s="23"/>
    </row>
    <row r="79" s="128" customFormat="true" ht="29.25" hidden="false" customHeight="true" outlineLevel="0" collapsed="false">
      <c r="B79" s="129"/>
      <c r="C79" s="130" t="s">
        <v>154</v>
      </c>
      <c r="D79" s="131" t="s">
        <v>60</v>
      </c>
      <c r="E79" s="131" t="s">
        <v>56</v>
      </c>
      <c r="F79" s="131" t="s">
        <v>57</v>
      </c>
      <c r="G79" s="131" t="s">
        <v>155</v>
      </c>
      <c r="H79" s="131" t="s">
        <v>156</v>
      </c>
      <c r="I79" s="131" t="s">
        <v>157</v>
      </c>
      <c r="J79" s="131" t="s">
        <v>146</v>
      </c>
      <c r="K79" s="132" t="s">
        <v>158</v>
      </c>
      <c r="L79" s="129"/>
      <c r="M79" s="60"/>
      <c r="N79" s="61" t="s">
        <v>45</v>
      </c>
      <c r="O79" s="61" t="s">
        <v>159</v>
      </c>
      <c r="P79" s="61" t="s">
        <v>160</v>
      </c>
      <c r="Q79" s="61" t="s">
        <v>161</v>
      </c>
      <c r="R79" s="61" t="s">
        <v>162</v>
      </c>
      <c r="S79" s="61" t="s">
        <v>163</v>
      </c>
      <c r="T79" s="62" t="s">
        <v>164</v>
      </c>
    </row>
    <row r="80" s="22" customFormat="true" ht="22.9" hidden="false" customHeight="true" outlineLevel="0" collapsed="false">
      <c r="B80" s="23"/>
      <c r="C80" s="66" t="s">
        <v>165</v>
      </c>
      <c r="J80" s="133" t="n">
        <f aca="false">BK80</f>
        <v>0</v>
      </c>
      <c r="L80" s="23"/>
      <c r="M80" s="63"/>
      <c r="N80" s="52"/>
      <c r="O80" s="52"/>
      <c r="P80" s="134" t="n">
        <f aca="false">P81</f>
        <v>0</v>
      </c>
      <c r="Q80" s="52"/>
      <c r="R80" s="134" t="n">
        <f aca="false">R81</f>
        <v>0</v>
      </c>
      <c r="S80" s="52"/>
      <c r="T80" s="135" t="n">
        <f aca="false">T81</f>
        <v>0</v>
      </c>
      <c r="AT80" s="3" t="s">
        <v>74</v>
      </c>
      <c r="AU80" s="3" t="s">
        <v>147</v>
      </c>
      <c r="BK80" s="136" t="n">
        <f aca="false">BK81</f>
        <v>0</v>
      </c>
    </row>
    <row r="81" s="137" customFormat="true" ht="25.9" hidden="false" customHeight="true" outlineLevel="0" collapsed="false">
      <c r="B81" s="138"/>
      <c r="D81" s="139" t="s">
        <v>74</v>
      </c>
      <c r="E81" s="140" t="s">
        <v>86</v>
      </c>
      <c r="F81" s="140" t="s">
        <v>87</v>
      </c>
      <c r="I81" s="141"/>
      <c r="J81" s="142" t="n">
        <f aca="false">BK81</f>
        <v>0</v>
      </c>
      <c r="L81" s="138"/>
      <c r="M81" s="143"/>
      <c r="P81" s="144" t="n">
        <f aca="false">SUM(P82:P112)</f>
        <v>0</v>
      </c>
      <c r="R81" s="144" t="n">
        <f aca="false">SUM(R82:R112)</f>
        <v>0</v>
      </c>
      <c r="T81" s="145" t="n">
        <f aca="false">SUM(T82:T112)</f>
        <v>0</v>
      </c>
      <c r="AR81" s="139" t="s">
        <v>200</v>
      </c>
      <c r="AT81" s="146" t="s">
        <v>74</v>
      </c>
      <c r="AU81" s="146" t="s">
        <v>75</v>
      </c>
      <c r="AY81" s="139" t="s">
        <v>168</v>
      </c>
      <c r="BK81" s="147" t="n">
        <f aca="false">SUM(BK82:BK112)</f>
        <v>0</v>
      </c>
    </row>
    <row r="82" s="22" customFormat="true" ht="16.5" hidden="false" customHeight="true" outlineLevel="0" collapsed="false">
      <c r="B82" s="150"/>
      <c r="C82" s="151" t="s">
        <v>83</v>
      </c>
      <c r="D82" s="151" t="s">
        <v>170</v>
      </c>
      <c r="E82" s="152" t="s">
        <v>579</v>
      </c>
      <c r="F82" s="153" t="s">
        <v>580</v>
      </c>
      <c r="G82" s="154" t="s">
        <v>210</v>
      </c>
      <c r="H82" s="155" t="n">
        <v>1</v>
      </c>
      <c r="I82" s="156"/>
      <c r="J82" s="157" t="n">
        <f aca="false">ROUND(I82*H82,2)</f>
        <v>0</v>
      </c>
      <c r="K82" s="153"/>
      <c r="L82" s="23"/>
      <c r="M82" s="158"/>
      <c r="N82" s="159" t="s">
        <v>46</v>
      </c>
      <c r="P82" s="160" t="n">
        <f aca="false">O82*H82</f>
        <v>0</v>
      </c>
      <c r="Q82" s="160" t="n">
        <v>0</v>
      </c>
      <c r="R82" s="160" t="n">
        <f aca="false">Q82*H82</f>
        <v>0</v>
      </c>
      <c r="S82" s="160" t="n">
        <v>0</v>
      </c>
      <c r="T82" s="161" t="n">
        <f aca="false">S82*H82</f>
        <v>0</v>
      </c>
      <c r="AR82" s="162" t="s">
        <v>581</v>
      </c>
      <c r="AT82" s="162" t="s">
        <v>170</v>
      </c>
      <c r="AU82" s="162" t="s">
        <v>83</v>
      </c>
      <c r="AY82" s="3" t="s">
        <v>168</v>
      </c>
      <c r="BE82" s="163" t="n">
        <f aca="false">IF(N82="základní",J82,0)</f>
        <v>0</v>
      </c>
      <c r="BF82" s="163" t="n">
        <f aca="false">IF(N82="snížená",J82,0)</f>
        <v>0</v>
      </c>
      <c r="BG82" s="163" t="n">
        <f aca="false">IF(N82="zákl. přenesená",J82,0)</f>
        <v>0</v>
      </c>
      <c r="BH82" s="163" t="n">
        <f aca="false">IF(N82="sníž. přenesená",J82,0)</f>
        <v>0</v>
      </c>
      <c r="BI82" s="163" t="n">
        <f aca="false">IF(N82="nulová",J82,0)</f>
        <v>0</v>
      </c>
      <c r="BJ82" s="3" t="s">
        <v>83</v>
      </c>
      <c r="BK82" s="163" t="n">
        <f aca="false">ROUND(I82*H82,2)</f>
        <v>0</v>
      </c>
      <c r="BL82" s="3" t="s">
        <v>581</v>
      </c>
      <c r="BM82" s="162" t="s">
        <v>582</v>
      </c>
    </row>
    <row r="83" s="22" customFormat="true" ht="29.25" hidden="false" customHeight="false" outlineLevel="0" collapsed="false">
      <c r="B83" s="23"/>
      <c r="D83" s="164" t="s">
        <v>176</v>
      </c>
      <c r="F83" s="165" t="s">
        <v>583</v>
      </c>
      <c r="I83" s="166"/>
      <c r="L83" s="23"/>
      <c r="M83" s="167"/>
      <c r="T83" s="54"/>
      <c r="AT83" s="3" t="s">
        <v>176</v>
      </c>
      <c r="AU83" s="3" t="s">
        <v>83</v>
      </c>
    </row>
    <row r="84" s="22" customFormat="true" ht="16.5" hidden="false" customHeight="true" outlineLevel="0" collapsed="false">
      <c r="B84" s="150"/>
      <c r="C84" s="151" t="s">
        <v>85</v>
      </c>
      <c r="D84" s="151" t="s">
        <v>170</v>
      </c>
      <c r="E84" s="152" t="s">
        <v>584</v>
      </c>
      <c r="F84" s="153" t="s">
        <v>585</v>
      </c>
      <c r="G84" s="154" t="s">
        <v>210</v>
      </c>
      <c r="H84" s="155" t="n">
        <v>1</v>
      </c>
      <c r="I84" s="156"/>
      <c r="J84" s="157" t="n">
        <f aca="false">ROUND(I84*H84,2)</f>
        <v>0</v>
      </c>
      <c r="K84" s="153"/>
      <c r="L84" s="23"/>
      <c r="M84" s="158"/>
      <c r="N84" s="159" t="s">
        <v>46</v>
      </c>
      <c r="P84" s="160" t="n">
        <f aca="false">O84*H84</f>
        <v>0</v>
      </c>
      <c r="Q84" s="160" t="n">
        <v>0</v>
      </c>
      <c r="R84" s="160" t="n">
        <f aca="false">Q84*H84</f>
        <v>0</v>
      </c>
      <c r="S84" s="160" t="n">
        <v>0</v>
      </c>
      <c r="T84" s="161" t="n">
        <f aca="false">S84*H84</f>
        <v>0</v>
      </c>
      <c r="AR84" s="162" t="s">
        <v>581</v>
      </c>
      <c r="AT84" s="162" t="s">
        <v>170</v>
      </c>
      <c r="AU84" s="162" t="s">
        <v>83</v>
      </c>
      <c r="AY84" s="3" t="s">
        <v>168</v>
      </c>
      <c r="BE84" s="163" t="n">
        <f aca="false">IF(N84="základní",J84,0)</f>
        <v>0</v>
      </c>
      <c r="BF84" s="163" t="n">
        <f aca="false">IF(N84="snížená",J84,0)</f>
        <v>0</v>
      </c>
      <c r="BG84" s="163" t="n">
        <f aca="false">IF(N84="zákl. přenesená",J84,0)</f>
        <v>0</v>
      </c>
      <c r="BH84" s="163" t="n">
        <f aca="false">IF(N84="sníž. přenesená",J84,0)</f>
        <v>0</v>
      </c>
      <c r="BI84" s="163" t="n">
        <f aca="false">IF(N84="nulová",J84,0)</f>
        <v>0</v>
      </c>
      <c r="BJ84" s="3" t="s">
        <v>83</v>
      </c>
      <c r="BK84" s="163" t="n">
        <f aca="false">ROUND(I84*H84,2)</f>
        <v>0</v>
      </c>
      <c r="BL84" s="3" t="s">
        <v>581</v>
      </c>
      <c r="BM84" s="162" t="s">
        <v>586</v>
      </c>
    </row>
    <row r="85" s="22" customFormat="true" ht="11.25" hidden="false" customHeight="false" outlineLevel="0" collapsed="false">
      <c r="B85" s="23"/>
      <c r="D85" s="164" t="s">
        <v>176</v>
      </c>
      <c r="F85" s="165" t="s">
        <v>585</v>
      </c>
      <c r="I85" s="166"/>
      <c r="L85" s="23"/>
      <c r="M85" s="167"/>
      <c r="T85" s="54"/>
      <c r="AT85" s="3" t="s">
        <v>176</v>
      </c>
      <c r="AU85" s="3" t="s">
        <v>83</v>
      </c>
    </row>
    <row r="86" s="22" customFormat="true" ht="16.5" hidden="false" customHeight="true" outlineLevel="0" collapsed="false">
      <c r="B86" s="150"/>
      <c r="C86" s="151" t="s">
        <v>102</v>
      </c>
      <c r="D86" s="151" t="s">
        <v>170</v>
      </c>
      <c r="E86" s="152" t="s">
        <v>587</v>
      </c>
      <c r="F86" s="153" t="s">
        <v>588</v>
      </c>
      <c r="G86" s="154" t="s">
        <v>210</v>
      </c>
      <c r="H86" s="155" t="n">
        <v>1</v>
      </c>
      <c r="I86" s="156"/>
      <c r="J86" s="157" t="n">
        <f aca="false">ROUND(I86*H86,2)</f>
        <v>0</v>
      </c>
      <c r="K86" s="153"/>
      <c r="L86" s="23"/>
      <c r="M86" s="158"/>
      <c r="N86" s="159" t="s">
        <v>46</v>
      </c>
      <c r="P86" s="160" t="n">
        <f aca="false">O86*H86</f>
        <v>0</v>
      </c>
      <c r="Q86" s="160" t="n">
        <v>0</v>
      </c>
      <c r="R86" s="160" t="n">
        <f aca="false">Q86*H86</f>
        <v>0</v>
      </c>
      <c r="S86" s="160" t="n">
        <v>0</v>
      </c>
      <c r="T86" s="161" t="n">
        <f aca="false">S86*H86</f>
        <v>0</v>
      </c>
      <c r="AR86" s="162" t="s">
        <v>581</v>
      </c>
      <c r="AT86" s="162" t="s">
        <v>170</v>
      </c>
      <c r="AU86" s="162" t="s">
        <v>83</v>
      </c>
      <c r="AY86" s="3" t="s">
        <v>168</v>
      </c>
      <c r="BE86" s="163" t="n">
        <f aca="false">IF(N86="základní",J86,0)</f>
        <v>0</v>
      </c>
      <c r="BF86" s="163" t="n">
        <f aca="false">IF(N86="snížená",J86,0)</f>
        <v>0</v>
      </c>
      <c r="BG86" s="163" t="n">
        <f aca="false">IF(N86="zákl. přenesená",J86,0)</f>
        <v>0</v>
      </c>
      <c r="BH86" s="163" t="n">
        <f aca="false">IF(N86="sníž. přenesená",J86,0)</f>
        <v>0</v>
      </c>
      <c r="BI86" s="163" t="n">
        <f aca="false">IF(N86="nulová",J86,0)</f>
        <v>0</v>
      </c>
      <c r="BJ86" s="3" t="s">
        <v>83</v>
      </c>
      <c r="BK86" s="163" t="n">
        <f aca="false">ROUND(I86*H86,2)</f>
        <v>0</v>
      </c>
      <c r="BL86" s="3" t="s">
        <v>581</v>
      </c>
      <c r="BM86" s="162" t="s">
        <v>589</v>
      </c>
    </row>
    <row r="87" s="22" customFormat="true" ht="11.25" hidden="false" customHeight="false" outlineLevel="0" collapsed="false">
      <c r="B87" s="23"/>
      <c r="D87" s="164" t="s">
        <v>176</v>
      </c>
      <c r="F87" s="165" t="s">
        <v>588</v>
      </c>
      <c r="I87" s="166"/>
      <c r="L87" s="23"/>
      <c r="M87" s="167"/>
      <c r="T87" s="54"/>
      <c r="AT87" s="3" t="s">
        <v>176</v>
      </c>
      <c r="AU87" s="3" t="s">
        <v>83</v>
      </c>
    </row>
    <row r="88" s="22" customFormat="true" ht="21.75" hidden="false" customHeight="true" outlineLevel="0" collapsed="false">
      <c r="B88" s="150"/>
      <c r="C88" s="151" t="s">
        <v>174</v>
      </c>
      <c r="D88" s="151" t="s">
        <v>170</v>
      </c>
      <c r="E88" s="152" t="s">
        <v>590</v>
      </c>
      <c r="F88" s="153" t="s">
        <v>591</v>
      </c>
      <c r="G88" s="154" t="s">
        <v>210</v>
      </c>
      <c r="H88" s="155" t="n">
        <v>1</v>
      </c>
      <c r="I88" s="156"/>
      <c r="J88" s="157" t="n">
        <f aca="false">ROUND(I88*H88,2)</f>
        <v>0</v>
      </c>
      <c r="K88" s="153"/>
      <c r="L88" s="23"/>
      <c r="M88" s="158"/>
      <c r="N88" s="159" t="s">
        <v>46</v>
      </c>
      <c r="P88" s="160" t="n">
        <f aca="false">O88*H88</f>
        <v>0</v>
      </c>
      <c r="Q88" s="160" t="n">
        <v>0</v>
      </c>
      <c r="R88" s="160" t="n">
        <f aca="false">Q88*H88</f>
        <v>0</v>
      </c>
      <c r="S88" s="160" t="n">
        <v>0</v>
      </c>
      <c r="T88" s="161" t="n">
        <f aca="false">S88*H88</f>
        <v>0</v>
      </c>
      <c r="AR88" s="162" t="s">
        <v>581</v>
      </c>
      <c r="AT88" s="162" t="s">
        <v>170</v>
      </c>
      <c r="AU88" s="162" t="s">
        <v>83</v>
      </c>
      <c r="AY88" s="3" t="s">
        <v>168</v>
      </c>
      <c r="BE88" s="163" t="n">
        <f aca="false">IF(N88="základní",J88,0)</f>
        <v>0</v>
      </c>
      <c r="BF88" s="163" t="n">
        <f aca="false">IF(N88="snížená",J88,0)</f>
        <v>0</v>
      </c>
      <c r="BG88" s="163" t="n">
        <f aca="false">IF(N88="zákl. přenesená",J88,0)</f>
        <v>0</v>
      </c>
      <c r="BH88" s="163" t="n">
        <f aca="false">IF(N88="sníž. přenesená",J88,0)</f>
        <v>0</v>
      </c>
      <c r="BI88" s="163" t="n">
        <f aca="false">IF(N88="nulová",J88,0)</f>
        <v>0</v>
      </c>
      <c r="BJ88" s="3" t="s">
        <v>83</v>
      </c>
      <c r="BK88" s="163" t="n">
        <f aca="false">ROUND(I88*H88,2)</f>
        <v>0</v>
      </c>
      <c r="BL88" s="3" t="s">
        <v>581</v>
      </c>
      <c r="BM88" s="162" t="s">
        <v>592</v>
      </c>
    </row>
    <row r="89" s="22" customFormat="true" ht="11.25" hidden="false" customHeight="false" outlineLevel="0" collapsed="false">
      <c r="B89" s="23"/>
      <c r="D89" s="164" t="s">
        <v>176</v>
      </c>
      <c r="F89" s="165" t="s">
        <v>591</v>
      </c>
      <c r="I89" s="166"/>
      <c r="L89" s="23"/>
      <c r="M89" s="167"/>
      <c r="T89" s="54"/>
      <c r="AT89" s="3" t="s">
        <v>176</v>
      </c>
      <c r="AU89" s="3" t="s">
        <v>83</v>
      </c>
    </row>
    <row r="90" s="22" customFormat="true" ht="24.2" hidden="false" customHeight="true" outlineLevel="0" collapsed="false">
      <c r="B90" s="150"/>
      <c r="C90" s="151" t="s">
        <v>200</v>
      </c>
      <c r="D90" s="151" t="s">
        <v>170</v>
      </c>
      <c r="E90" s="152" t="s">
        <v>593</v>
      </c>
      <c r="F90" s="153" t="s">
        <v>594</v>
      </c>
      <c r="G90" s="154" t="s">
        <v>210</v>
      </c>
      <c r="H90" s="155" t="n">
        <v>1</v>
      </c>
      <c r="I90" s="156"/>
      <c r="J90" s="157" t="n">
        <f aca="false">ROUND(I90*H90,2)</f>
        <v>0</v>
      </c>
      <c r="K90" s="153"/>
      <c r="L90" s="23"/>
      <c r="M90" s="158"/>
      <c r="N90" s="159" t="s">
        <v>46</v>
      </c>
      <c r="P90" s="160" t="n">
        <f aca="false">O90*H90</f>
        <v>0</v>
      </c>
      <c r="Q90" s="160" t="n">
        <v>0</v>
      </c>
      <c r="R90" s="160" t="n">
        <f aca="false">Q90*H90</f>
        <v>0</v>
      </c>
      <c r="S90" s="160" t="n">
        <v>0</v>
      </c>
      <c r="T90" s="161" t="n">
        <f aca="false">S90*H90</f>
        <v>0</v>
      </c>
      <c r="AR90" s="162" t="s">
        <v>581</v>
      </c>
      <c r="AT90" s="162" t="s">
        <v>170</v>
      </c>
      <c r="AU90" s="162" t="s">
        <v>83</v>
      </c>
      <c r="AY90" s="3" t="s">
        <v>168</v>
      </c>
      <c r="BE90" s="163" t="n">
        <f aca="false">IF(N90="základní",J90,0)</f>
        <v>0</v>
      </c>
      <c r="BF90" s="163" t="n">
        <f aca="false">IF(N90="snížená",J90,0)</f>
        <v>0</v>
      </c>
      <c r="BG90" s="163" t="n">
        <f aca="false">IF(N90="zákl. přenesená",J90,0)</f>
        <v>0</v>
      </c>
      <c r="BH90" s="163" t="n">
        <f aca="false">IF(N90="sníž. přenesená",J90,0)</f>
        <v>0</v>
      </c>
      <c r="BI90" s="163" t="n">
        <f aca="false">IF(N90="nulová",J90,0)</f>
        <v>0</v>
      </c>
      <c r="BJ90" s="3" t="s">
        <v>83</v>
      </c>
      <c r="BK90" s="163" t="n">
        <f aca="false">ROUND(I90*H90,2)</f>
        <v>0</v>
      </c>
      <c r="BL90" s="3" t="s">
        <v>581</v>
      </c>
      <c r="BM90" s="162" t="s">
        <v>595</v>
      </c>
    </row>
    <row r="91" s="22" customFormat="true" ht="11.25" hidden="false" customHeight="false" outlineLevel="0" collapsed="false">
      <c r="B91" s="23"/>
      <c r="D91" s="164" t="s">
        <v>176</v>
      </c>
      <c r="F91" s="165" t="s">
        <v>594</v>
      </c>
      <c r="I91" s="166"/>
      <c r="L91" s="23"/>
      <c r="M91" s="167"/>
      <c r="T91" s="54"/>
      <c r="AT91" s="3" t="s">
        <v>176</v>
      </c>
      <c r="AU91" s="3" t="s">
        <v>83</v>
      </c>
    </row>
    <row r="92" s="22" customFormat="true" ht="29.25" hidden="false" customHeight="false" outlineLevel="0" collapsed="false">
      <c r="B92" s="23"/>
      <c r="D92" s="164" t="s">
        <v>212</v>
      </c>
      <c r="F92" s="178" t="s">
        <v>596</v>
      </c>
      <c r="I92" s="166"/>
      <c r="L92" s="23"/>
      <c r="M92" s="167"/>
      <c r="T92" s="54"/>
      <c r="AT92" s="3" t="s">
        <v>212</v>
      </c>
      <c r="AU92" s="3" t="s">
        <v>83</v>
      </c>
    </row>
    <row r="93" s="22" customFormat="true" ht="16.5" hidden="false" customHeight="true" outlineLevel="0" collapsed="false">
      <c r="B93" s="150"/>
      <c r="C93" s="151" t="s">
        <v>207</v>
      </c>
      <c r="D93" s="151" t="s">
        <v>170</v>
      </c>
      <c r="E93" s="152" t="s">
        <v>597</v>
      </c>
      <c r="F93" s="153" t="s">
        <v>598</v>
      </c>
      <c r="G93" s="154" t="s">
        <v>210</v>
      </c>
      <c r="H93" s="155" t="n">
        <v>1</v>
      </c>
      <c r="I93" s="156"/>
      <c r="J93" s="157" t="n">
        <f aca="false">ROUND(I93*H93,2)</f>
        <v>0</v>
      </c>
      <c r="K93" s="153"/>
      <c r="L93" s="23"/>
      <c r="M93" s="158"/>
      <c r="N93" s="159" t="s">
        <v>46</v>
      </c>
      <c r="P93" s="160" t="n">
        <f aca="false">O93*H93</f>
        <v>0</v>
      </c>
      <c r="Q93" s="160" t="n">
        <v>0</v>
      </c>
      <c r="R93" s="160" t="n">
        <f aca="false">Q93*H93</f>
        <v>0</v>
      </c>
      <c r="S93" s="160" t="n">
        <v>0</v>
      </c>
      <c r="T93" s="161" t="n">
        <f aca="false">S93*H93</f>
        <v>0</v>
      </c>
      <c r="AR93" s="162" t="s">
        <v>581</v>
      </c>
      <c r="AT93" s="162" t="s">
        <v>170</v>
      </c>
      <c r="AU93" s="162" t="s">
        <v>83</v>
      </c>
      <c r="AY93" s="3" t="s">
        <v>168</v>
      </c>
      <c r="BE93" s="163" t="n">
        <f aca="false">IF(N93="základní",J93,0)</f>
        <v>0</v>
      </c>
      <c r="BF93" s="163" t="n">
        <f aca="false">IF(N93="snížená",J93,0)</f>
        <v>0</v>
      </c>
      <c r="BG93" s="163" t="n">
        <f aca="false">IF(N93="zákl. přenesená",J93,0)</f>
        <v>0</v>
      </c>
      <c r="BH93" s="163" t="n">
        <f aca="false">IF(N93="sníž. přenesená",J93,0)</f>
        <v>0</v>
      </c>
      <c r="BI93" s="163" t="n">
        <f aca="false">IF(N93="nulová",J93,0)</f>
        <v>0</v>
      </c>
      <c r="BJ93" s="3" t="s">
        <v>83</v>
      </c>
      <c r="BK93" s="163" t="n">
        <f aca="false">ROUND(I93*H93,2)</f>
        <v>0</v>
      </c>
      <c r="BL93" s="3" t="s">
        <v>581</v>
      </c>
      <c r="BM93" s="162" t="s">
        <v>599</v>
      </c>
    </row>
    <row r="94" s="22" customFormat="true" ht="58.5" hidden="false" customHeight="false" outlineLevel="0" collapsed="false">
      <c r="B94" s="23"/>
      <c r="D94" s="164" t="s">
        <v>176</v>
      </c>
      <c r="F94" s="165" t="s">
        <v>600</v>
      </c>
      <c r="I94" s="166"/>
      <c r="L94" s="23"/>
      <c r="M94" s="167"/>
      <c r="T94" s="54"/>
      <c r="AT94" s="3" t="s">
        <v>176</v>
      </c>
      <c r="AU94" s="3" t="s">
        <v>83</v>
      </c>
    </row>
    <row r="95" s="22" customFormat="true" ht="21.75" hidden="false" customHeight="true" outlineLevel="0" collapsed="false">
      <c r="B95" s="150"/>
      <c r="C95" s="151" t="s">
        <v>214</v>
      </c>
      <c r="D95" s="151" t="s">
        <v>170</v>
      </c>
      <c r="E95" s="152" t="s">
        <v>601</v>
      </c>
      <c r="F95" s="153" t="s">
        <v>602</v>
      </c>
      <c r="G95" s="154" t="s">
        <v>210</v>
      </c>
      <c r="H95" s="155" t="n">
        <v>1</v>
      </c>
      <c r="I95" s="156"/>
      <c r="J95" s="157" t="n">
        <f aca="false">ROUND(I95*H95,2)</f>
        <v>0</v>
      </c>
      <c r="K95" s="153"/>
      <c r="L95" s="23"/>
      <c r="M95" s="158"/>
      <c r="N95" s="159" t="s">
        <v>46</v>
      </c>
      <c r="P95" s="160" t="n">
        <f aca="false">O95*H95</f>
        <v>0</v>
      </c>
      <c r="Q95" s="160" t="n">
        <v>0</v>
      </c>
      <c r="R95" s="160" t="n">
        <f aca="false">Q95*H95</f>
        <v>0</v>
      </c>
      <c r="S95" s="160" t="n">
        <v>0</v>
      </c>
      <c r="T95" s="161" t="n">
        <f aca="false">S95*H95</f>
        <v>0</v>
      </c>
      <c r="AR95" s="162" t="s">
        <v>581</v>
      </c>
      <c r="AT95" s="162" t="s">
        <v>170</v>
      </c>
      <c r="AU95" s="162" t="s">
        <v>83</v>
      </c>
      <c r="AY95" s="3" t="s">
        <v>168</v>
      </c>
      <c r="BE95" s="163" t="n">
        <f aca="false">IF(N95="základní",J95,0)</f>
        <v>0</v>
      </c>
      <c r="BF95" s="163" t="n">
        <f aca="false">IF(N95="snížená",J95,0)</f>
        <v>0</v>
      </c>
      <c r="BG95" s="163" t="n">
        <f aca="false">IF(N95="zákl. přenesená",J95,0)</f>
        <v>0</v>
      </c>
      <c r="BH95" s="163" t="n">
        <f aca="false">IF(N95="sníž. přenesená",J95,0)</f>
        <v>0</v>
      </c>
      <c r="BI95" s="163" t="n">
        <f aca="false">IF(N95="nulová",J95,0)</f>
        <v>0</v>
      </c>
      <c r="BJ95" s="3" t="s">
        <v>83</v>
      </c>
      <c r="BK95" s="163" t="n">
        <f aca="false">ROUND(I95*H95,2)</f>
        <v>0</v>
      </c>
      <c r="BL95" s="3" t="s">
        <v>581</v>
      </c>
      <c r="BM95" s="162" t="s">
        <v>603</v>
      </c>
    </row>
    <row r="96" s="22" customFormat="true" ht="11.25" hidden="false" customHeight="false" outlineLevel="0" collapsed="false">
      <c r="B96" s="23"/>
      <c r="D96" s="164" t="s">
        <v>176</v>
      </c>
      <c r="F96" s="165" t="s">
        <v>602</v>
      </c>
      <c r="I96" s="166"/>
      <c r="L96" s="23"/>
      <c r="M96" s="167"/>
      <c r="T96" s="54"/>
      <c r="AT96" s="3" t="s">
        <v>176</v>
      </c>
      <c r="AU96" s="3" t="s">
        <v>83</v>
      </c>
    </row>
    <row r="97" s="22" customFormat="true" ht="16.5" hidden="false" customHeight="true" outlineLevel="0" collapsed="false">
      <c r="B97" s="150"/>
      <c r="C97" s="151" t="s">
        <v>221</v>
      </c>
      <c r="D97" s="151" t="s">
        <v>170</v>
      </c>
      <c r="E97" s="152" t="s">
        <v>604</v>
      </c>
      <c r="F97" s="153" t="s">
        <v>605</v>
      </c>
      <c r="G97" s="154" t="s">
        <v>210</v>
      </c>
      <c r="H97" s="155" t="n">
        <v>1</v>
      </c>
      <c r="I97" s="156"/>
      <c r="J97" s="157" t="n">
        <f aca="false">ROUND(I97*H97,2)</f>
        <v>0</v>
      </c>
      <c r="K97" s="153"/>
      <c r="L97" s="23"/>
      <c r="M97" s="158"/>
      <c r="N97" s="159" t="s">
        <v>46</v>
      </c>
      <c r="P97" s="160" t="n">
        <f aca="false">O97*H97</f>
        <v>0</v>
      </c>
      <c r="Q97" s="160" t="n">
        <v>0</v>
      </c>
      <c r="R97" s="160" t="n">
        <f aca="false">Q97*H97</f>
        <v>0</v>
      </c>
      <c r="S97" s="160" t="n">
        <v>0</v>
      </c>
      <c r="T97" s="161" t="n">
        <f aca="false">S97*H97</f>
        <v>0</v>
      </c>
      <c r="AR97" s="162" t="s">
        <v>581</v>
      </c>
      <c r="AT97" s="162" t="s">
        <v>170</v>
      </c>
      <c r="AU97" s="162" t="s">
        <v>83</v>
      </c>
      <c r="AY97" s="3" t="s">
        <v>168</v>
      </c>
      <c r="BE97" s="163" t="n">
        <f aca="false">IF(N97="základní",J97,0)</f>
        <v>0</v>
      </c>
      <c r="BF97" s="163" t="n">
        <f aca="false">IF(N97="snížená",J97,0)</f>
        <v>0</v>
      </c>
      <c r="BG97" s="163" t="n">
        <f aca="false">IF(N97="zákl. přenesená",J97,0)</f>
        <v>0</v>
      </c>
      <c r="BH97" s="163" t="n">
        <f aca="false">IF(N97="sníž. přenesená",J97,0)</f>
        <v>0</v>
      </c>
      <c r="BI97" s="163" t="n">
        <f aca="false">IF(N97="nulová",J97,0)</f>
        <v>0</v>
      </c>
      <c r="BJ97" s="3" t="s">
        <v>83</v>
      </c>
      <c r="BK97" s="163" t="n">
        <f aca="false">ROUND(I97*H97,2)</f>
        <v>0</v>
      </c>
      <c r="BL97" s="3" t="s">
        <v>581</v>
      </c>
      <c r="BM97" s="162" t="s">
        <v>606</v>
      </c>
    </row>
    <row r="98" s="22" customFormat="true" ht="11.25" hidden="false" customHeight="false" outlineLevel="0" collapsed="false">
      <c r="B98" s="23"/>
      <c r="D98" s="164" t="s">
        <v>176</v>
      </c>
      <c r="F98" s="165" t="s">
        <v>605</v>
      </c>
      <c r="I98" s="166"/>
      <c r="L98" s="23"/>
      <c r="M98" s="167"/>
      <c r="T98" s="54"/>
      <c r="AT98" s="3" t="s">
        <v>176</v>
      </c>
      <c r="AU98" s="3" t="s">
        <v>83</v>
      </c>
    </row>
    <row r="99" s="22" customFormat="true" ht="16.5" hidden="false" customHeight="true" outlineLevel="0" collapsed="false">
      <c r="B99" s="150"/>
      <c r="C99" s="151" t="s">
        <v>227</v>
      </c>
      <c r="D99" s="151" t="s">
        <v>170</v>
      </c>
      <c r="E99" s="152" t="s">
        <v>607</v>
      </c>
      <c r="F99" s="153" t="s">
        <v>608</v>
      </c>
      <c r="G99" s="154" t="s">
        <v>210</v>
      </c>
      <c r="H99" s="155" t="n">
        <v>1</v>
      </c>
      <c r="I99" s="156"/>
      <c r="J99" s="157" t="n">
        <f aca="false">ROUND(I99*H99,2)</f>
        <v>0</v>
      </c>
      <c r="K99" s="153"/>
      <c r="L99" s="23"/>
      <c r="M99" s="158"/>
      <c r="N99" s="159" t="s">
        <v>46</v>
      </c>
      <c r="P99" s="160" t="n">
        <f aca="false">O99*H99</f>
        <v>0</v>
      </c>
      <c r="Q99" s="160" t="n">
        <v>0</v>
      </c>
      <c r="R99" s="160" t="n">
        <f aca="false">Q99*H99</f>
        <v>0</v>
      </c>
      <c r="S99" s="160" t="n">
        <v>0</v>
      </c>
      <c r="T99" s="161" t="n">
        <f aca="false">S99*H99</f>
        <v>0</v>
      </c>
      <c r="AR99" s="162" t="s">
        <v>581</v>
      </c>
      <c r="AT99" s="162" t="s">
        <v>170</v>
      </c>
      <c r="AU99" s="162" t="s">
        <v>83</v>
      </c>
      <c r="AY99" s="3" t="s">
        <v>168</v>
      </c>
      <c r="BE99" s="163" t="n">
        <f aca="false">IF(N99="základní",J99,0)</f>
        <v>0</v>
      </c>
      <c r="BF99" s="163" t="n">
        <f aca="false">IF(N99="snížená",J99,0)</f>
        <v>0</v>
      </c>
      <c r="BG99" s="163" t="n">
        <f aca="false">IF(N99="zákl. přenesená",J99,0)</f>
        <v>0</v>
      </c>
      <c r="BH99" s="163" t="n">
        <f aca="false">IF(N99="sníž. přenesená",J99,0)</f>
        <v>0</v>
      </c>
      <c r="BI99" s="163" t="n">
        <f aca="false">IF(N99="nulová",J99,0)</f>
        <v>0</v>
      </c>
      <c r="BJ99" s="3" t="s">
        <v>83</v>
      </c>
      <c r="BK99" s="163" t="n">
        <f aca="false">ROUND(I99*H99,2)</f>
        <v>0</v>
      </c>
      <c r="BL99" s="3" t="s">
        <v>581</v>
      </c>
      <c r="BM99" s="162" t="s">
        <v>609</v>
      </c>
    </row>
    <row r="100" s="22" customFormat="true" ht="11.25" hidden="false" customHeight="false" outlineLevel="0" collapsed="false">
      <c r="B100" s="23"/>
      <c r="D100" s="164" t="s">
        <v>176</v>
      </c>
      <c r="F100" s="165" t="s">
        <v>608</v>
      </c>
      <c r="I100" s="166"/>
      <c r="L100" s="23"/>
      <c r="M100" s="167"/>
      <c r="T100" s="54"/>
      <c r="AT100" s="3" t="s">
        <v>176</v>
      </c>
      <c r="AU100" s="3" t="s">
        <v>83</v>
      </c>
    </row>
    <row r="101" s="22" customFormat="true" ht="16.5" hidden="false" customHeight="true" outlineLevel="0" collapsed="false">
      <c r="B101" s="150"/>
      <c r="C101" s="151" t="s">
        <v>99</v>
      </c>
      <c r="D101" s="151" t="s">
        <v>170</v>
      </c>
      <c r="E101" s="152" t="s">
        <v>610</v>
      </c>
      <c r="F101" s="153" t="s">
        <v>611</v>
      </c>
      <c r="G101" s="154" t="s">
        <v>210</v>
      </c>
      <c r="H101" s="155" t="n">
        <v>1</v>
      </c>
      <c r="I101" s="156"/>
      <c r="J101" s="157" t="n">
        <f aca="false">ROUND(I101*H101,2)</f>
        <v>0</v>
      </c>
      <c r="K101" s="153"/>
      <c r="L101" s="23"/>
      <c r="M101" s="158"/>
      <c r="N101" s="159" t="s">
        <v>46</v>
      </c>
      <c r="P101" s="160" t="n">
        <f aca="false">O101*H101</f>
        <v>0</v>
      </c>
      <c r="Q101" s="160" t="n">
        <v>0</v>
      </c>
      <c r="R101" s="160" t="n">
        <f aca="false">Q101*H101</f>
        <v>0</v>
      </c>
      <c r="S101" s="160" t="n">
        <v>0</v>
      </c>
      <c r="T101" s="161" t="n">
        <f aca="false">S101*H101</f>
        <v>0</v>
      </c>
      <c r="AR101" s="162" t="s">
        <v>581</v>
      </c>
      <c r="AT101" s="162" t="s">
        <v>170</v>
      </c>
      <c r="AU101" s="162" t="s">
        <v>83</v>
      </c>
      <c r="AY101" s="3" t="s">
        <v>168</v>
      </c>
      <c r="BE101" s="163" t="n">
        <f aca="false">IF(N101="základní",J101,0)</f>
        <v>0</v>
      </c>
      <c r="BF101" s="163" t="n">
        <f aca="false">IF(N101="snížená",J101,0)</f>
        <v>0</v>
      </c>
      <c r="BG101" s="163" t="n">
        <f aca="false">IF(N101="zákl. přenesená",J101,0)</f>
        <v>0</v>
      </c>
      <c r="BH101" s="163" t="n">
        <f aca="false">IF(N101="sníž. přenesená",J101,0)</f>
        <v>0</v>
      </c>
      <c r="BI101" s="163" t="n">
        <f aca="false">IF(N101="nulová",J101,0)</f>
        <v>0</v>
      </c>
      <c r="BJ101" s="3" t="s">
        <v>83</v>
      </c>
      <c r="BK101" s="163" t="n">
        <f aca="false">ROUND(I101*H101,2)</f>
        <v>0</v>
      </c>
      <c r="BL101" s="3" t="s">
        <v>581</v>
      </c>
      <c r="BM101" s="162" t="s">
        <v>612</v>
      </c>
    </row>
    <row r="102" s="22" customFormat="true" ht="11.25" hidden="false" customHeight="false" outlineLevel="0" collapsed="false">
      <c r="B102" s="23"/>
      <c r="D102" s="164" t="s">
        <v>176</v>
      </c>
      <c r="F102" s="165" t="s">
        <v>611</v>
      </c>
      <c r="I102" s="166"/>
      <c r="L102" s="23"/>
      <c r="M102" s="167"/>
      <c r="T102" s="54"/>
      <c r="AT102" s="3" t="s">
        <v>176</v>
      </c>
      <c r="AU102" s="3" t="s">
        <v>83</v>
      </c>
    </row>
    <row r="103" s="22" customFormat="true" ht="24.2" hidden="false" customHeight="true" outlineLevel="0" collapsed="false">
      <c r="B103" s="150"/>
      <c r="C103" s="151" t="s">
        <v>237</v>
      </c>
      <c r="D103" s="151" t="s">
        <v>170</v>
      </c>
      <c r="E103" s="152" t="s">
        <v>613</v>
      </c>
      <c r="F103" s="153" t="s">
        <v>614</v>
      </c>
      <c r="G103" s="154" t="s">
        <v>210</v>
      </c>
      <c r="H103" s="155" t="n">
        <v>1</v>
      </c>
      <c r="I103" s="156"/>
      <c r="J103" s="157" t="n">
        <f aca="false">ROUND(I103*H103,2)</f>
        <v>0</v>
      </c>
      <c r="K103" s="153"/>
      <c r="L103" s="23"/>
      <c r="M103" s="158"/>
      <c r="N103" s="159" t="s">
        <v>46</v>
      </c>
      <c r="P103" s="160" t="n">
        <f aca="false">O103*H103</f>
        <v>0</v>
      </c>
      <c r="Q103" s="160" t="n">
        <v>0</v>
      </c>
      <c r="R103" s="160" t="n">
        <f aca="false">Q103*H103</f>
        <v>0</v>
      </c>
      <c r="S103" s="160" t="n">
        <v>0</v>
      </c>
      <c r="T103" s="161" t="n">
        <f aca="false">S103*H103</f>
        <v>0</v>
      </c>
      <c r="AR103" s="162" t="s">
        <v>581</v>
      </c>
      <c r="AT103" s="162" t="s">
        <v>170</v>
      </c>
      <c r="AU103" s="162" t="s">
        <v>83</v>
      </c>
      <c r="AY103" s="3" t="s">
        <v>168</v>
      </c>
      <c r="BE103" s="163" t="n">
        <f aca="false">IF(N103="základní",J103,0)</f>
        <v>0</v>
      </c>
      <c r="BF103" s="163" t="n">
        <f aca="false">IF(N103="snížená",J103,0)</f>
        <v>0</v>
      </c>
      <c r="BG103" s="163" t="n">
        <f aca="false">IF(N103="zákl. přenesená",J103,0)</f>
        <v>0</v>
      </c>
      <c r="BH103" s="163" t="n">
        <f aca="false">IF(N103="sníž. přenesená",J103,0)</f>
        <v>0</v>
      </c>
      <c r="BI103" s="163" t="n">
        <f aca="false">IF(N103="nulová",J103,0)</f>
        <v>0</v>
      </c>
      <c r="BJ103" s="3" t="s">
        <v>83</v>
      </c>
      <c r="BK103" s="163" t="n">
        <f aca="false">ROUND(I103*H103,2)</f>
        <v>0</v>
      </c>
      <c r="BL103" s="3" t="s">
        <v>581</v>
      </c>
      <c r="BM103" s="162" t="s">
        <v>615</v>
      </c>
    </row>
    <row r="104" s="22" customFormat="true" ht="11.25" hidden="false" customHeight="false" outlineLevel="0" collapsed="false">
      <c r="B104" s="23"/>
      <c r="D104" s="164" t="s">
        <v>176</v>
      </c>
      <c r="F104" s="165" t="s">
        <v>614</v>
      </c>
      <c r="I104" s="166"/>
      <c r="L104" s="23"/>
      <c r="M104" s="167"/>
      <c r="T104" s="54"/>
      <c r="AT104" s="3" t="s">
        <v>176</v>
      </c>
      <c r="AU104" s="3" t="s">
        <v>83</v>
      </c>
    </row>
    <row r="105" s="22" customFormat="true" ht="16.5" hidden="false" customHeight="true" outlineLevel="0" collapsed="false">
      <c r="B105" s="150"/>
      <c r="C105" s="151" t="s">
        <v>8</v>
      </c>
      <c r="D105" s="151" t="s">
        <v>170</v>
      </c>
      <c r="E105" s="152" t="s">
        <v>616</v>
      </c>
      <c r="F105" s="153" t="s">
        <v>617</v>
      </c>
      <c r="G105" s="154" t="s">
        <v>210</v>
      </c>
      <c r="H105" s="155" t="n">
        <v>1</v>
      </c>
      <c r="I105" s="156"/>
      <c r="J105" s="157" t="n">
        <f aca="false">ROUND(I105*H105,2)</f>
        <v>0</v>
      </c>
      <c r="K105" s="153"/>
      <c r="L105" s="23"/>
      <c r="M105" s="158"/>
      <c r="N105" s="159" t="s">
        <v>46</v>
      </c>
      <c r="P105" s="160" t="n">
        <f aca="false">O105*H105</f>
        <v>0</v>
      </c>
      <c r="Q105" s="160" t="n">
        <v>0</v>
      </c>
      <c r="R105" s="160" t="n">
        <f aca="false">Q105*H105</f>
        <v>0</v>
      </c>
      <c r="S105" s="160" t="n">
        <v>0</v>
      </c>
      <c r="T105" s="161" t="n">
        <f aca="false">S105*H105</f>
        <v>0</v>
      </c>
      <c r="AR105" s="162" t="s">
        <v>581</v>
      </c>
      <c r="AT105" s="162" t="s">
        <v>170</v>
      </c>
      <c r="AU105" s="162" t="s">
        <v>83</v>
      </c>
      <c r="AY105" s="3" t="s">
        <v>168</v>
      </c>
      <c r="BE105" s="163" t="n">
        <f aca="false">IF(N105="základní",J105,0)</f>
        <v>0</v>
      </c>
      <c r="BF105" s="163" t="n">
        <f aca="false">IF(N105="snížená",J105,0)</f>
        <v>0</v>
      </c>
      <c r="BG105" s="163" t="n">
        <f aca="false">IF(N105="zákl. přenesená",J105,0)</f>
        <v>0</v>
      </c>
      <c r="BH105" s="163" t="n">
        <f aca="false">IF(N105="sníž. přenesená",J105,0)</f>
        <v>0</v>
      </c>
      <c r="BI105" s="163" t="n">
        <f aca="false">IF(N105="nulová",J105,0)</f>
        <v>0</v>
      </c>
      <c r="BJ105" s="3" t="s">
        <v>83</v>
      </c>
      <c r="BK105" s="163" t="n">
        <f aca="false">ROUND(I105*H105,2)</f>
        <v>0</v>
      </c>
      <c r="BL105" s="3" t="s">
        <v>581</v>
      </c>
      <c r="BM105" s="162" t="s">
        <v>618</v>
      </c>
    </row>
    <row r="106" s="22" customFormat="true" ht="19.5" hidden="false" customHeight="false" outlineLevel="0" collapsed="false">
      <c r="B106" s="23"/>
      <c r="D106" s="164" t="s">
        <v>176</v>
      </c>
      <c r="F106" s="165" t="s">
        <v>619</v>
      </c>
      <c r="I106" s="166"/>
      <c r="L106" s="23"/>
      <c r="M106" s="167"/>
      <c r="T106" s="54"/>
      <c r="AT106" s="3" t="s">
        <v>176</v>
      </c>
      <c r="AU106" s="3" t="s">
        <v>83</v>
      </c>
    </row>
    <row r="107" s="22" customFormat="true" ht="16.5" hidden="false" customHeight="true" outlineLevel="0" collapsed="false">
      <c r="B107" s="150"/>
      <c r="C107" s="151" t="s">
        <v>126</v>
      </c>
      <c r="D107" s="151" t="s">
        <v>170</v>
      </c>
      <c r="E107" s="152" t="s">
        <v>620</v>
      </c>
      <c r="F107" s="153" t="s">
        <v>621</v>
      </c>
      <c r="G107" s="154" t="s">
        <v>210</v>
      </c>
      <c r="H107" s="155" t="n">
        <v>1</v>
      </c>
      <c r="I107" s="156"/>
      <c r="J107" s="157" t="n">
        <f aca="false">ROUND(I107*H107,2)</f>
        <v>0</v>
      </c>
      <c r="K107" s="153"/>
      <c r="L107" s="23"/>
      <c r="M107" s="158"/>
      <c r="N107" s="159" t="s">
        <v>46</v>
      </c>
      <c r="P107" s="160" t="n">
        <f aca="false">O107*H107</f>
        <v>0</v>
      </c>
      <c r="Q107" s="160" t="n">
        <v>0</v>
      </c>
      <c r="R107" s="160" t="n">
        <f aca="false">Q107*H107</f>
        <v>0</v>
      </c>
      <c r="S107" s="160" t="n">
        <v>0</v>
      </c>
      <c r="T107" s="161" t="n">
        <f aca="false">S107*H107</f>
        <v>0</v>
      </c>
      <c r="AR107" s="162" t="s">
        <v>581</v>
      </c>
      <c r="AT107" s="162" t="s">
        <v>170</v>
      </c>
      <c r="AU107" s="162" t="s">
        <v>83</v>
      </c>
      <c r="AY107" s="3" t="s">
        <v>168</v>
      </c>
      <c r="BE107" s="163" t="n">
        <f aca="false">IF(N107="základní",J107,0)</f>
        <v>0</v>
      </c>
      <c r="BF107" s="163" t="n">
        <f aca="false">IF(N107="snížená",J107,0)</f>
        <v>0</v>
      </c>
      <c r="BG107" s="163" t="n">
        <f aca="false">IF(N107="zákl. přenesená",J107,0)</f>
        <v>0</v>
      </c>
      <c r="BH107" s="163" t="n">
        <f aca="false">IF(N107="sníž. přenesená",J107,0)</f>
        <v>0</v>
      </c>
      <c r="BI107" s="163" t="n">
        <f aca="false">IF(N107="nulová",J107,0)</f>
        <v>0</v>
      </c>
      <c r="BJ107" s="3" t="s">
        <v>83</v>
      </c>
      <c r="BK107" s="163" t="n">
        <f aca="false">ROUND(I107*H107,2)</f>
        <v>0</v>
      </c>
      <c r="BL107" s="3" t="s">
        <v>581</v>
      </c>
      <c r="BM107" s="162" t="s">
        <v>622</v>
      </c>
    </row>
    <row r="108" s="22" customFormat="true" ht="19.5" hidden="false" customHeight="false" outlineLevel="0" collapsed="false">
      <c r="B108" s="23"/>
      <c r="D108" s="164" t="s">
        <v>176</v>
      </c>
      <c r="F108" s="165" t="s">
        <v>623</v>
      </c>
      <c r="I108" s="166"/>
      <c r="L108" s="23"/>
      <c r="M108" s="167"/>
      <c r="T108" s="54"/>
      <c r="AT108" s="3" t="s">
        <v>176</v>
      </c>
      <c r="AU108" s="3" t="s">
        <v>83</v>
      </c>
    </row>
    <row r="109" s="22" customFormat="true" ht="16.5" hidden="false" customHeight="true" outlineLevel="0" collapsed="false">
      <c r="B109" s="150"/>
      <c r="C109" s="151" t="s">
        <v>256</v>
      </c>
      <c r="D109" s="151" t="s">
        <v>170</v>
      </c>
      <c r="E109" s="152" t="s">
        <v>624</v>
      </c>
      <c r="F109" s="153" t="s">
        <v>625</v>
      </c>
      <c r="G109" s="154" t="s">
        <v>210</v>
      </c>
      <c r="H109" s="155" t="n">
        <v>1</v>
      </c>
      <c r="I109" s="156"/>
      <c r="J109" s="157" t="n">
        <f aca="false">ROUND(I109*H109,2)</f>
        <v>0</v>
      </c>
      <c r="K109" s="153"/>
      <c r="L109" s="23"/>
      <c r="M109" s="158"/>
      <c r="N109" s="159" t="s">
        <v>46</v>
      </c>
      <c r="P109" s="160" t="n">
        <f aca="false">O109*H109</f>
        <v>0</v>
      </c>
      <c r="Q109" s="160" t="n">
        <v>0</v>
      </c>
      <c r="R109" s="160" t="n">
        <f aca="false">Q109*H109</f>
        <v>0</v>
      </c>
      <c r="S109" s="160" t="n">
        <v>0</v>
      </c>
      <c r="T109" s="161" t="n">
        <f aca="false">S109*H109</f>
        <v>0</v>
      </c>
      <c r="AR109" s="162" t="s">
        <v>581</v>
      </c>
      <c r="AT109" s="162" t="s">
        <v>170</v>
      </c>
      <c r="AU109" s="162" t="s">
        <v>83</v>
      </c>
      <c r="AY109" s="3" t="s">
        <v>168</v>
      </c>
      <c r="BE109" s="163" t="n">
        <f aca="false">IF(N109="základní",J109,0)</f>
        <v>0</v>
      </c>
      <c r="BF109" s="163" t="n">
        <f aca="false">IF(N109="snížená",J109,0)</f>
        <v>0</v>
      </c>
      <c r="BG109" s="163" t="n">
        <f aca="false">IF(N109="zákl. přenesená",J109,0)</f>
        <v>0</v>
      </c>
      <c r="BH109" s="163" t="n">
        <f aca="false">IF(N109="sníž. přenesená",J109,0)</f>
        <v>0</v>
      </c>
      <c r="BI109" s="163" t="n">
        <f aca="false">IF(N109="nulová",J109,0)</f>
        <v>0</v>
      </c>
      <c r="BJ109" s="3" t="s">
        <v>83</v>
      </c>
      <c r="BK109" s="163" t="n">
        <f aca="false">ROUND(I109*H109,2)</f>
        <v>0</v>
      </c>
      <c r="BL109" s="3" t="s">
        <v>581</v>
      </c>
      <c r="BM109" s="162" t="s">
        <v>626</v>
      </c>
    </row>
    <row r="110" s="22" customFormat="true" ht="11.25" hidden="false" customHeight="false" outlineLevel="0" collapsed="false">
      <c r="B110" s="23"/>
      <c r="D110" s="164" t="s">
        <v>176</v>
      </c>
      <c r="F110" s="165" t="s">
        <v>625</v>
      </c>
      <c r="I110" s="166"/>
      <c r="L110" s="23"/>
      <c r="M110" s="167"/>
      <c r="T110" s="54"/>
      <c r="AT110" s="3" t="s">
        <v>176</v>
      </c>
      <c r="AU110" s="3" t="s">
        <v>83</v>
      </c>
    </row>
    <row r="111" s="22" customFormat="true" ht="16.5" hidden="false" customHeight="true" outlineLevel="0" collapsed="false">
      <c r="B111" s="150"/>
      <c r="C111" s="151" t="s">
        <v>263</v>
      </c>
      <c r="D111" s="151" t="s">
        <v>170</v>
      </c>
      <c r="E111" s="152" t="s">
        <v>627</v>
      </c>
      <c r="F111" s="153" t="s">
        <v>628</v>
      </c>
      <c r="G111" s="154" t="s">
        <v>210</v>
      </c>
      <c r="H111" s="155" t="n">
        <v>1</v>
      </c>
      <c r="I111" s="156"/>
      <c r="J111" s="157" t="n">
        <f aca="false">ROUND(I111*H111,2)</f>
        <v>0</v>
      </c>
      <c r="K111" s="153"/>
      <c r="L111" s="23"/>
      <c r="M111" s="158"/>
      <c r="N111" s="159" t="s">
        <v>46</v>
      </c>
      <c r="P111" s="160" t="n">
        <f aca="false">O111*H111</f>
        <v>0</v>
      </c>
      <c r="Q111" s="160" t="n">
        <v>0</v>
      </c>
      <c r="R111" s="160" t="n">
        <f aca="false">Q111*H111</f>
        <v>0</v>
      </c>
      <c r="S111" s="160" t="n">
        <v>0</v>
      </c>
      <c r="T111" s="161" t="n">
        <f aca="false">S111*H111</f>
        <v>0</v>
      </c>
      <c r="AR111" s="162" t="s">
        <v>581</v>
      </c>
      <c r="AT111" s="162" t="s">
        <v>170</v>
      </c>
      <c r="AU111" s="162" t="s">
        <v>83</v>
      </c>
      <c r="AY111" s="3" t="s">
        <v>168</v>
      </c>
      <c r="BE111" s="163" t="n">
        <f aca="false">IF(N111="základní",J111,0)</f>
        <v>0</v>
      </c>
      <c r="BF111" s="163" t="n">
        <f aca="false">IF(N111="snížená",J111,0)</f>
        <v>0</v>
      </c>
      <c r="BG111" s="163" t="n">
        <f aca="false">IF(N111="zákl. přenesená",J111,0)</f>
        <v>0</v>
      </c>
      <c r="BH111" s="163" t="n">
        <f aca="false">IF(N111="sníž. přenesená",J111,0)</f>
        <v>0</v>
      </c>
      <c r="BI111" s="163" t="n">
        <f aca="false">IF(N111="nulová",J111,0)</f>
        <v>0</v>
      </c>
      <c r="BJ111" s="3" t="s">
        <v>83</v>
      </c>
      <c r="BK111" s="163" t="n">
        <f aca="false">ROUND(I111*H111,2)</f>
        <v>0</v>
      </c>
      <c r="BL111" s="3" t="s">
        <v>581</v>
      </c>
      <c r="BM111" s="162" t="s">
        <v>629</v>
      </c>
    </row>
    <row r="112" s="22" customFormat="true" ht="11.25" hidden="false" customHeight="false" outlineLevel="0" collapsed="false">
      <c r="B112" s="23"/>
      <c r="D112" s="164" t="s">
        <v>176</v>
      </c>
      <c r="F112" s="165" t="s">
        <v>628</v>
      </c>
      <c r="I112" s="166"/>
      <c r="L112" s="23"/>
      <c r="M112" s="212"/>
      <c r="N112" s="213"/>
      <c r="O112" s="213"/>
      <c r="P112" s="213"/>
      <c r="Q112" s="213"/>
      <c r="R112" s="213"/>
      <c r="S112" s="213"/>
      <c r="T112" s="214"/>
      <c r="AT112" s="3" t="s">
        <v>176</v>
      </c>
      <c r="AU112" s="3" t="s">
        <v>83</v>
      </c>
    </row>
    <row r="113" s="22" customFormat="true" ht="6.95" hidden="false" customHeight="true" outlineLevel="0" collapsed="false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23"/>
    </row>
  </sheetData>
  <autoFilter ref="C79:K112"/>
  <mergeCells count="9">
    <mergeCell ref="L2:V2"/>
    <mergeCell ref="E7:H7"/>
    <mergeCell ref="E9:H9"/>
    <mergeCell ref="E18:H18"/>
    <mergeCell ref="E27:H27"/>
    <mergeCell ref="E48:H48"/>
    <mergeCell ref="E50:H50"/>
    <mergeCell ref="E70:H70"/>
    <mergeCell ref="E72:H72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H17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25"/>
    <col collapsed="false" customWidth="true" hidden="false" outlineLevel="0" max="4" min="4" style="0" width="130.83"/>
    <col collapsed="false" customWidth="true" hidden="false" outlineLevel="0" max="5" min="5" style="0" width="13.34"/>
    <col collapsed="false" customWidth="true" hidden="false" outlineLevel="0" max="6" min="6" style="0" width="20"/>
    <col collapsed="false" customWidth="true" hidden="false" outlineLevel="0" max="7" min="7" style="0" width="1.66"/>
    <col collapsed="false" customWidth="true" hidden="false" outlineLevel="0" max="8" min="8" style="0" width="8.34"/>
  </cols>
  <sheetData>
    <row r="1" customFormat="false" ht="11.25" hidden="false" customHeight="true" outlineLevel="0" collapsed="false"/>
    <row r="2" customFormat="false" ht="36.95" hidden="false" customHeight="true" outlineLevel="0" collapsed="false"/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6"/>
    </row>
    <row r="4" customFormat="false" ht="24.95" hidden="false" customHeight="true" outlineLevel="0" collapsed="false">
      <c r="B4" s="6"/>
      <c r="C4" s="7" t="s">
        <v>630</v>
      </c>
      <c r="H4" s="6"/>
    </row>
    <row r="5" customFormat="false" ht="12" hidden="false" customHeight="true" outlineLevel="0" collapsed="false">
      <c r="B5" s="6"/>
      <c r="C5" s="10" t="s">
        <v>13</v>
      </c>
      <c r="D5" s="20" t="s">
        <v>14</v>
      </c>
      <c r="E5" s="20"/>
      <c r="F5" s="20"/>
      <c r="H5" s="6"/>
    </row>
    <row r="6" customFormat="false" ht="36.95" hidden="false" customHeight="true" outlineLevel="0" collapsed="false">
      <c r="B6" s="6"/>
      <c r="C6" s="13" t="s">
        <v>16</v>
      </c>
      <c r="D6" s="14" t="s">
        <v>17</v>
      </c>
      <c r="E6" s="14"/>
      <c r="F6" s="14"/>
      <c r="H6" s="6"/>
    </row>
    <row r="7" customFormat="false" ht="16.5" hidden="false" customHeight="true" outlineLevel="0" collapsed="false">
      <c r="B7" s="6"/>
      <c r="C7" s="15" t="s">
        <v>22</v>
      </c>
      <c r="D7" s="98" t="str">
        <f aca="false">'Rekapitulace stavby'!AN8</f>
        <v>23. 4. 2024</v>
      </c>
      <c r="H7" s="6"/>
    </row>
    <row r="8" s="22" customFormat="true" ht="10.9" hidden="false" customHeight="true" outlineLevel="0" collapsed="false">
      <c r="B8" s="23"/>
      <c r="H8" s="23"/>
    </row>
    <row r="9" s="128" customFormat="true" ht="29.25" hidden="false" customHeight="true" outlineLevel="0" collapsed="false">
      <c r="B9" s="129"/>
      <c r="C9" s="130" t="s">
        <v>56</v>
      </c>
      <c r="D9" s="131" t="s">
        <v>57</v>
      </c>
      <c r="E9" s="131" t="s">
        <v>155</v>
      </c>
      <c r="F9" s="132" t="s">
        <v>631</v>
      </c>
      <c r="H9" s="129"/>
    </row>
    <row r="10" s="22" customFormat="true" ht="26.45" hidden="false" customHeight="true" outlineLevel="0" collapsed="false">
      <c r="B10" s="23"/>
      <c r="C10" s="215" t="s">
        <v>632</v>
      </c>
      <c r="D10" s="215" t="s">
        <v>81</v>
      </c>
      <c r="H10" s="23"/>
    </row>
    <row r="11" s="22" customFormat="true" ht="16.9" hidden="false" customHeight="true" outlineLevel="0" collapsed="false">
      <c r="B11" s="23"/>
      <c r="C11" s="216" t="s">
        <v>89</v>
      </c>
      <c r="D11" s="217" t="s">
        <v>90</v>
      </c>
      <c r="E11" s="218" t="s">
        <v>91</v>
      </c>
      <c r="F11" s="219" t="n">
        <v>28</v>
      </c>
      <c r="H11" s="23"/>
    </row>
    <row r="12" s="22" customFormat="true" ht="16.9" hidden="false" customHeight="true" outlineLevel="0" collapsed="false">
      <c r="B12" s="23"/>
      <c r="C12" s="220" t="s">
        <v>89</v>
      </c>
      <c r="D12" s="220" t="s">
        <v>187</v>
      </c>
      <c r="E12" s="3"/>
      <c r="F12" s="221" t="n">
        <v>28</v>
      </c>
      <c r="H12" s="23"/>
    </row>
    <row r="13" s="22" customFormat="true" ht="16.9" hidden="false" customHeight="true" outlineLevel="0" collapsed="false">
      <c r="B13" s="23"/>
      <c r="C13" s="222" t="s">
        <v>633</v>
      </c>
      <c r="H13" s="23"/>
    </row>
    <row r="14" s="22" customFormat="true" ht="16.9" hidden="false" customHeight="true" outlineLevel="0" collapsed="false">
      <c r="B14" s="23"/>
      <c r="C14" s="220" t="s">
        <v>182</v>
      </c>
      <c r="D14" s="220" t="s">
        <v>183</v>
      </c>
      <c r="E14" s="3" t="s">
        <v>91</v>
      </c>
      <c r="F14" s="221" t="n">
        <v>28</v>
      </c>
      <c r="H14" s="23"/>
    </row>
    <row r="15" s="22" customFormat="true" ht="16.9" hidden="false" customHeight="true" outlineLevel="0" collapsed="false">
      <c r="B15" s="23"/>
      <c r="C15" s="220" t="s">
        <v>215</v>
      </c>
      <c r="D15" s="220" t="s">
        <v>216</v>
      </c>
      <c r="E15" s="3" t="s">
        <v>91</v>
      </c>
      <c r="F15" s="221" t="n">
        <v>28</v>
      </c>
      <c r="H15" s="23"/>
    </row>
    <row r="16" s="22" customFormat="true" ht="16.9" hidden="false" customHeight="true" outlineLevel="0" collapsed="false">
      <c r="B16" s="23"/>
      <c r="C16" s="220" t="s">
        <v>244</v>
      </c>
      <c r="D16" s="220" t="s">
        <v>245</v>
      </c>
      <c r="E16" s="3" t="s">
        <v>91</v>
      </c>
      <c r="F16" s="221" t="n">
        <v>28</v>
      </c>
      <c r="H16" s="23"/>
    </row>
    <row r="17" s="22" customFormat="true" ht="16.9" hidden="false" customHeight="true" outlineLevel="0" collapsed="false">
      <c r="B17" s="23"/>
      <c r="C17" s="220" t="s">
        <v>446</v>
      </c>
      <c r="D17" s="220" t="s">
        <v>447</v>
      </c>
      <c r="E17" s="3" t="s">
        <v>91</v>
      </c>
      <c r="F17" s="221" t="n">
        <v>28</v>
      </c>
      <c r="H17" s="23"/>
    </row>
    <row r="18" s="22" customFormat="true" ht="16.9" hidden="false" customHeight="true" outlineLevel="0" collapsed="false">
      <c r="B18" s="23"/>
      <c r="C18" s="216" t="s">
        <v>93</v>
      </c>
      <c r="D18" s="217" t="s">
        <v>94</v>
      </c>
      <c r="E18" s="218" t="s">
        <v>91</v>
      </c>
      <c r="F18" s="219" t="n">
        <v>23</v>
      </c>
      <c r="H18" s="23"/>
    </row>
    <row r="19" s="22" customFormat="true" ht="16.9" hidden="false" customHeight="true" outlineLevel="0" collapsed="false">
      <c r="B19" s="23"/>
      <c r="C19" s="220" t="s">
        <v>93</v>
      </c>
      <c r="D19" s="220" t="s">
        <v>193</v>
      </c>
      <c r="E19" s="3"/>
      <c r="F19" s="221" t="n">
        <v>23</v>
      </c>
      <c r="H19" s="23"/>
    </row>
    <row r="20" s="22" customFormat="true" ht="16.9" hidden="false" customHeight="true" outlineLevel="0" collapsed="false">
      <c r="B20" s="23"/>
      <c r="C20" s="222" t="s">
        <v>633</v>
      </c>
      <c r="H20" s="23"/>
    </row>
    <row r="21" s="22" customFormat="true" ht="16.9" hidden="false" customHeight="true" outlineLevel="0" collapsed="false">
      <c r="B21" s="23"/>
      <c r="C21" s="220" t="s">
        <v>188</v>
      </c>
      <c r="D21" s="220" t="s">
        <v>189</v>
      </c>
      <c r="E21" s="3" t="s">
        <v>91</v>
      </c>
      <c r="F21" s="221" t="n">
        <v>23</v>
      </c>
      <c r="H21" s="23"/>
    </row>
    <row r="22" s="22" customFormat="true" ht="16.9" hidden="false" customHeight="true" outlineLevel="0" collapsed="false">
      <c r="B22" s="23"/>
      <c r="C22" s="220" t="s">
        <v>222</v>
      </c>
      <c r="D22" s="220" t="s">
        <v>223</v>
      </c>
      <c r="E22" s="3" t="s">
        <v>91</v>
      </c>
      <c r="F22" s="221" t="n">
        <v>23</v>
      </c>
      <c r="H22" s="23"/>
    </row>
    <row r="23" s="22" customFormat="true" ht="16.9" hidden="false" customHeight="true" outlineLevel="0" collapsed="false">
      <c r="B23" s="23"/>
      <c r="C23" s="220" t="s">
        <v>249</v>
      </c>
      <c r="D23" s="220" t="s">
        <v>250</v>
      </c>
      <c r="E23" s="3" t="s">
        <v>91</v>
      </c>
      <c r="F23" s="221" t="n">
        <v>27</v>
      </c>
      <c r="H23" s="23"/>
    </row>
    <row r="24" s="22" customFormat="true" ht="16.9" hidden="false" customHeight="true" outlineLevel="0" collapsed="false">
      <c r="B24" s="23"/>
      <c r="C24" s="220" t="s">
        <v>452</v>
      </c>
      <c r="D24" s="220" t="s">
        <v>453</v>
      </c>
      <c r="E24" s="3" t="s">
        <v>91</v>
      </c>
      <c r="F24" s="221" t="n">
        <v>27</v>
      </c>
      <c r="H24" s="23"/>
    </row>
    <row r="25" s="22" customFormat="true" ht="16.9" hidden="false" customHeight="true" outlineLevel="0" collapsed="false">
      <c r="B25" s="23"/>
      <c r="C25" s="216" t="s">
        <v>97</v>
      </c>
      <c r="D25" s="217" t="s">
        <v>98</v>
      </c>
      <c r="E25" s="218" t="s">
        <v>91</v>
      </c>
      <c r="F25" s="219" t="n">
        <v>10</v>
      </c>
      <c r="H25" s="23"/>
    </row>
    <row r="26" s="22" customFormat="true" ht="16.9" hidden="false" customHeight="true" outlineLevel="0" collapsed="false">
      <c r="B26" s="23"/>
      <c r="C26" s="220" t="s">
        <v>97</v>
      </c>
      <c r="D26" s="220" t="s">
        <v>199</v>
      </c>
      <c r="E26" s="3"/>
      <c r="F26" s="221" t="n">
        <v>10</v>
      </c>
      <c r="H26" s="23"/>
    </row>
    <row r="27" s="22" customFormat="true" ht="16.9" hidden="false" customHeight="true" outlineLevel="0" collapsed="false">
      <c r="B27" s="23"/>
      <c r="C27" s="222" t="s">
        <v>633</v>
      </c>
      <c r="H27" s="23"/>
    </row>
    <row r="28" s="22" customFormat="true" ht="16.9" hidden="false" customHeight="true" outlineLevel="0" collapsed="false">
      <c r="B28" s="23"/>
      <c r="C28" s="220" t="s">
        <v>194</v>
      </c>
      <c r="D28" s="220" t="s">
        <v>195</v>
      </c>
      <c r="E28" s="3" t="s">
        <v>91</v>
      </c>
      <c r="F28" s="221" t="n">
        <v>10</v>
      </c>
      <c r="H28" s="23"/>
    </row>
    <row r="29" s="22" customFormat="true" ht="16.9" hidden="false" customHeight="true" outlineLevel="0" collapsed="false">
      <c r="B29" s="23"/>
      <c r="C29" s="220" t="s">
        <v>228</v>
      </c>
      <c r="D29" s="220" t="s">
        <v>229</v>
      </c>
      <c r="E29" s="3" t="s">
        <v>91</v>
      </c>
      <c r="F29" s="221" t="n">
        <v>10</v>
      </c>
      <c r="H29" s="23"/>
    </row>
    <row r="30" s="22" customFormat="true" ht="16.9" hidden="false" customHeight="true" outlineLevel="0" collapsed="false">
      <c r="B30" s="23"/>
      <c r="C30" s="220" t="s">
        <v>257</v>
      </c>
      <c r="D30" s="220" t="s">
        <v>258</v>
      </c>
      <c r="E30" s="3" t="s">
        <v>91</v>
      </c>
      <c r="F30" s="221" t="n">
        <v>13</v>
      </c>
      <c r="H30" s="23"/>
    </row>
    <row r="31" s="22" customFormat="true" ht="16.9" hidden="false" customHeight="true" outlineLevel="0" collapsed="false">
      <c r="B31" s="23"/>
      <c r="C31" s="220" t="s">
        <v>349</v>
      </c>
      <c r="D31" s="220" t="s">
        <v>350</v>
      </c>
      <c r="E31" s="3" t="s">
        <v>91</v>
      </c>
      <c r="F31" s="221" t="n">
        <v>13</v>
      </c>
      <c r="H31" s="23"/>
    </row>
    <row r="32" s="22" customFormat="true" ht="16.9" hidden="false" customHeight="true" outlineLevel="0" collapsed="false">
      <c r="B32" s="23"/>
      <c r="C32" s="220" t="s">
        <v>367</v>
      </c>
      <c r="D32" s="220" t="s">
        <v>368</v>
      </c>
      <c r="E32" s="3" t="s">
        <v>91</v>
      </c>
      <c r="F32" s="221" t="n">
        <v>13</v>
      </c>
      <c r="H32" s="23"/>
    </row>
    <row r="33" s="22" customFormat="true" ht="16.9" hidden="false" customHeight="true" outlineLevel="0" collapsed="false">
      <c r="B33" s="23"/>
      <c r="C33" s="220" t="s">
        <v>458</v>
      </c>
      <c r="D33" s="220" t="s">
        <v>459</v>
      </c>
      <c r="E33" s="3" t="s">
        <v>91</v>
      </c>
      <c r="F33" s="221" t="n">
        <v>13</v>
      </c>
      <c r="H33" s="23"/>
    </row>
    <row r="34" s="22" customFormat="true" ht="16.9" hidden="false" customHeight="true" outlineLevel="0" collapsed="false">
      <c r="B34" s="23"/>
      <c r="C34" s="216" t="s">
        <v>100</v>
      </c>
      <c r="D34" s="217" t="s">
        <v>101</v>
      </c>
      <c r="E34" s="218" t="s">
        <v>91</v>
      </c>
      <c r="F34" s="219" t="n">
        <v>3</v>
      </c>
      <c r="H34" s="23"/>
    </row>
    <row r="35" s="22" customFormat="true" ht="16.9" hidden="false" customHeight="true" outlineLevel="0" collapsed="false">
      <c r="B35" s="23"/>
      <c r="C35" s="220" t="s">
        <v>100</v>
      </c>
      <c r="D35" s="220" t="s">
        <v>206</v>
      </c>
      <c r="E35" s="3"/>
      <c r="F35" s="221" t="n">
        <v>3</v>
      </c>
      <c r="H35" s="23"/>
    </row>
    <row r="36" s="22" customFormat="true" ht="16.9" hidden="false" customHeight="true" outlineLevel="0" collapsed="false">
      <c r="B36" s="23"/>
      <c r="C36" s="222" t="s">
        <v>633</v>
      </c>
      <c r="H36" s="23"/>
    </row>
    <row r="37" s="22" customFormat="true" ht="16.9" hidden="false" customHeight="true" outlineLevel="0" collapsed="false">
      <c r="B37" s="23"/>
      <c r="C37" s="220" t="s">
        <v>201</v>
      </c>
      <c r="D37" s="220" t="s">
        <v>202</v>
      </c>
      <c r="E37" s="3" t="s">
        <v>91</v>
      </c>
      <c r="F37" s="221" t="n">
        <v>3</v>
      </c>
      <c r="H37" s="23"/>
    </row>
    <row r="38" s="22" customFormat="true" ht="16.9" hidden="false" customHeight="true" outlineLevel="0" collapsed="false">
      <c r="B38" s="23"/>
      <c r="C38" s="220" t="s">
        <v>233</v>
      </c>
      <c r="D38" s="220" t="s">
        <v>234</v>
      </c>
      <c r="E38" s="3" t="s">
        <v>91</v>
      </c>
      <c r="F38" s="221" t="n">
        <v>3</v>
      </c>
      <c r="H38" s="23"/>
    </row>
    <row r="39" s="22" customFormat="true" ht="16.9" hidden="false" customHeight="true" outlineLevel="0" collapsed="false">
      <c r="B39" s="23"/>
      <c r="C39" s="220" t="s">
        <v>264</v>
      </c>
      <c r="D39" s="220" t="s">
        <v>265</v>
      </c>
      <c r="E39" s="3" t="s">
        <v>91</v>
      </c>
      <c r="F39" s="221" t="n">
        <v>3</v>
      </c>
      <c r="H39" s="23"/>
    </row>
    <row r="40" s="22" customFormat="true" ht="16.9" hidden="false" customHeight="true" outlineLevel="0" collapsed="false">
      <c r="B40" s="23"/>
      <c r="C40" s="220" t="s">
        <v>361</v>
      </c>
      <c r="D40" s="220" t="s">
        <v>362</v>
      </c>
      <c r="E40" s="3" t="s">
        <v>91</v>
      </c>
      <c r="F40" s="221" t="n">
        <v>3</v>
      </c>
      <c r="H40" s="23"/>
    </row>
    <row r="41" s="22" customFormat="true" ht="16.9" hidden="false" customHeight="true" outlineLevel="0" collapsed="false">
      <c r="B41" s="23"/>
      <c r="C41" s="220" t="s">
        <v>372</v>
      </c>
      <c r="D41" s="220" t="s">
        <v>373</v>
      </c>
      <c r="E41" s="3" t="s">
        <v>91</v>
      </c>
      <c r="F41" s="221" t="n">
        <v>3</v>
      </c>
      <c r="H41" s="23"/>
    </row>
    <row r="42" s="22" customFormat="true" ht="16.9" hidden="false" customHeight="true" outlineLevel="0" collapsed="false">
      <c r="B42" s="23"/>
      <c r="C42" s="220" t="s">
        <v>464</v>
      </c>
      <c r="D42" s="220" t="s">
        <v>465</v>
      </c>
      <c r="E42" s="3" t="s">
        <v>91</v>
      </c>
      <c r="F42" s="221" t="n">
        <v>3</v>
      </c>
      <c r="H42" s="23"/>
    </row>
    <row r="43" s="22" customFormat="true" ht="16.9" hidden="false" customHeight="true" outlineLevel="0" collapsed="false">
      <c r="B43" s="23"/>
      <c r="C43" s="216" t="s">
        <v>103</v>
      </c>
      <c r="D43" s="217" t="s">
        <v>104</v>
      </c>
      <c r="E43" s="218" t="s">
        <v>105</v>
      </c>
      <c r="F43" s="219" t="n">
        <v>22.4</v>
      </c>
      <c r="H43" s="23"/>
    </row>
    <row r="44" s="22" customFormat="true" ht="16.9" hidden="false" customHeight="true" outlineLevel="0" collapsed="false">
      <c r="B44" s="23"/>
      <c r="C44" s="220"/>
      <c r="D44" s="220" t="s">
        <v>317</v>
      </c>
      <c r="E44" s="3"/>
      <c r="F44" s="221" t="n">
        <v>0</v>
      </c>
      <c r="H44" s="23"/>
    </row>
    <row r="45" s="22" customFormat="true" ht="16.9" hidden="false" customHeight="true" outlineLevel="0" collapsed="false">
      <c r="B45" s="23"/>
      <c r="C45" s="220"/>
      <c r="D45" s="220" t="s">
        <v>318</v>
      </c>
      <c r="E45" s="3"/>
      <c r="F45" s="221" t="n">
        <v>14.4</v>
      </c>
      <c r="H45" s="23"/>
    </row>
    <row r="46" s="22" customFormat="true" ht="16.9" hidden="false" customHeight="true" outlineLevel="0" collapsed="false">
      <c r="B46" s="23"/>
      <c r="C46" s="220"/>
      <c r="D46" s="220" t="s">
        <v>319</v>
      </c>
      <c r="E46" s="3"/>
      <c r="F46" s="221" t="n">
        <v>0</v>
      </c>
      <c r="H46" s="23"/>
    </row>
    <row r="47" s="22" customFormat="true" ht="16.9" hidden="false" customHeight="true" outlineLevel="0" collapsed="false">
      <c r="B47" s="23"/>
      <c r="C47" s="220"/>
      <c r="D47" s="220" t="s">
        <v>320</v>
      </c>
      <c r="E47" s="3"/>
      <c r="F47" s="221" t="n">
        <v>8</v>
      </c>
      <c r="H47" s="23"/>
    </row>
    <row r="48" s="22" customFormat="true" ht="16.9" hidden="false" customHeight="true" outlineLevel="0" collapsed="false">
      <c r="B48" s="23"/>
      <c r="C48" s="220" t="s">
        <v>103</v>
      </c>
      <c r="D48" s="220" t="s">
        <v>316</v>
      </c>
      <c r="E48" s="3"/>
      <c r="F48" s="221" t="n">
        <v>22.4</v>
      </c>
      <c r="H48" s="23"/>
    </row>
    <row r="49" s="22" customFormat="true" ht="16.9" hidden="false" customHeight="true" outlineLevel="0" collapsed="false">
      <c r="B49" s="23"/>
      <c r="C49" s="222" t="s">
        <v>633</v>
      </c>
      <c r="H49" s="23"/>
    </row>
    <row r="50" s="22" customFormat="true" ht="16.9" hidden="false" customHeight="true" outlineLevel="0" collapsed="false">
      <c r="B50" s="23"/>
      <c r="C50" s="220" t="s">
        <v>309</v>
      </c>
      <c r="D50" s="220" t="s">
        <v>310</v>
      </c>
      <c r="E50" s="3" t="s">
        <v>105</v>
      </c>
      <c r="F50" s="221" t="n">
        <v>32.872</v>
      </c>
      <c r="H50" s="23"/>
    </row>
    <row r="51" s="22" customFormat="true" ht="16.9" hidden="false" customHeight="true" outlineLevel="0" collapsed="false">
      <c r="B51" s="23"/>
      <c r="C51" s="220" t="s">
        <v>391</v>
      </c>
      <c r="D51" s="220" t="s">
        <v>392</v>
      </c>
      <c r="E51" s="3" t="s">
        <v>105</v>
      </c>
      <c r="F51" s="221" t="n">
        <v>1321.971</v>
      </c>
      <c r="H51" s="23"/>
    </row>
    <row r="52" s="22" customFormat="true" ht="16.9" hidden="false" customHeight="true" outlineLevel="0" collapsed="false">
      <c r="B52" s="23"/>
      <c r="C52" s="216" t="s">
        <v>107</v>
      </c>
      <c r="D52" s="217" t="s">
        <v>108</v>
      </c>
      <c r="E52" s="218" t="s">
        <v>105</v>
      </c>
      <c r="F52" s="219" t="n">
        <v>502</v>
      </c>
      <c r="H52" s="23"/>
    </row>
    <row r="53" s="22" customFormat="true" ht="16.9" hidden="false" customHeight="true" outlineLevel="0" collapsed="false">
      <c r="B53" s="23"/>
      <c r="C53" s="220"/>
      <c r="D53" s="220" t="s">
        <v>412</v>
      </c>
      <c r="E53" s="3"/>
      <c r="F53" s="221" t="n">
        <v>0</v>
      </c>
      <c r="H53" s="23"/>
    </row>
    <row r="54" s="22" customFormat="true" ht="16.9" hidden="false" customHeight="true" outlineLevel="0" collapsed="false">
      <c r="B54" s="23"/>
      <c r="C54" s="220"/>
      <c r="D54" s="220" t="s">
        <v>413</v>
      </c>
      <c r="E54" s="3"/>
      <c r="F54" s="221" t="n">
        <v>56</v>
      </c>
      <c r="H54" s="23"/>
    </row>
    <row r="55" s="22" customFormat="true" ht="16.9" hidden="false" customHeight="true" outlineLevel="0" collapsed="false">
      <c r="B55" s="23"/>
      <c r="C55" s="220"/>
      <c r="D55" s="220" t="s">
        <v>414</v>
      </c>
      <c r="E55" s="3"/>
      <c r="F55" s="221" t="n">
        <v>149</v>
      </c>
      <c r="H55" s="23"/>
    </row>
    <row r="56" s="22" customFormat="true" ht="16.9" hidden="false" customHeight="true" outlineLevel="0" collapsed="false">
      <c r="B56" s="23"/>
      <c r="C56" s="220"/>
      <c r="D56" s="220" t="s">
        <v>415</v>
      </c>
      <c r="E56" s="3"/>
      <c r="F56" s="221" t="n">
        <v>297</v>
      </c>
      <c r="H56" s="23"/>
    </row>
    <row r="57" s="22" customFormat="true" ht="16.9" hidden="false" customHeight="true" outlineLevel="0" collapsed="false">
      <c r="B57" s="23"/>
      <c r="C57" s="220" t="s">
        <v>107</v>
      </c>
      <c r="D57" s="220" t="s">
        <v>255</v>
      </c>
      <c r="E57" s="3"/>
      <c r="F57" s="221" t="n">
        <v>502</v>
      </c>
      <c r="H57" s="23"/>
    </row>
    <row r="58" s="22" customFormat="true" ht="16.9" hidden="false" customHeight="true" outlineLevel="0" collapsed="false">
      <c r="B58" s="23"/>
      <c r="C58" s="222" t="s">
        <v>633</v>
      </c>
      <c r="H58" s="23"/>
    </row>
    <row r="59" s="22" customFormat="true" ht="16.9" hidden="false" customHeight="true" outlineLevel="0" collapsed="false">
      <c r="B59" s="23"/>
      <c r="C59" s="220" t="s">
        <v>407</v>
      </c>
      <c r="D59" s="220" t="s">
        <v>408</v>
      </c>
      <c r="E59" s="3" t="s">
        <v>105</v>
      </c>
      <c r="F59" s="221" t="n">
        <v>502</v>
      </c>
      <c r="H59" s="23"/>
    </row>
    <row r="60" s="22" customFormat="true" ht="16.9" hidden="false" customHeight="true" outlineLevel="0" collapsed="false">
      <c r="B60" s="23"/>
      <c r="C60" s="220" t="s">
        <v>378</v>
      </c>
      <c r="D60" s="220" t="s">
        <v>379</v>
      </c>
      <c r="E60" s="3" t="s">
        <v>105</v>
      </c>
      <c r="F60" s="221" t="n">
        <v>2616.542</v>
      </c>
      <c r="H60" s="23"/>
    </row>
    <row r="61" s="22" customFormat="true" ht="16.9" hidden="false" customHeight="true" outlineLevel="0" collapsed="false">
      <c r="B61" s="23"/>
      <c r="C61" s="220" t="s">
        <v>391</v>
      </c>
      <c r="D61" s="220" t="s">
        <v>392</v>
      </c>
      <c r="E61" s="3" t="s">
        <v>105</v>
      </c>
      <c r="F61" s="221" t="n">
        <v>1321.971</v>
      </c>
      <c r="H61" s="23"/>
    </row>
    <row r="62" s="22" customFormat="true" ht="16.9" hidden="false" customHeight="true" outlineLevel="0" collapsed="false">
      <c r="B62" s="23"/>
      <c r="C62" s="216" t="s">
        <v>111</v>
      </c>
      <c r="D62" s="217" t="s">
        <v>112</v>
      </c>
      <c r="E62" s="218" t="s">
        <v>105</v>
      </c>
      <c r="F62" s="219" t="n">
        <v>6.3</v>
      </c>
      <c r="H62" s="23"/>
    </row>
    <row r="63" s="22" customFormat="true" ht="16.9" hidden="false" customHeight="true" outlineLevel="0" collapsed="false">
      <c r="B63" s="23"/>
      <c r="C63" s="220"/>
      <c r="D63" s="220" t="s">
        <v>327</v>
      </c>
      <c r="E63" s="3"/>
      <c r="F63" s="221" t="n">
        <v>0</v>
      </c>
      <c r="H63" s="23"/>
    </row>
    <row r="64" s="22" customFormat="true" ht="16.9" hidden="false" customHeight="true" outlineLevel="0" collapsed="false">
      <c r="B64" s="23"/>
      <c r="C64" s="220" t="s">
        <v>111</v>
      </c>
      <c r="D64" s="220" t="s">
        <v>328</v>
      </c>
      <c r="E64" s="3"/>
      <c r="F64" s="221" t="n">
        <v>6.3</v>
      </c>
      <c r="H64" s="23"/>
    </row>
    <row r="65" s="22" customFormat="true" ht="16.9" hidden="false" customHeight="true" outlineLevel="0" collapsed="false">
      <c r="B65" s="23"/>
      <c r="C65" s="222" t="s">
        <v>633</v>
      </c>
      <c r="H65" s="23"/>
    </row>
    <row r="66" s="22" customFormat="true" ht="16.9" hidden="false" customHeight="true" outlineLevel="0" collapsed="false">
      <c r="B66" s="23"/>
      <c r="C66" s="220" t="s">
        <v>321</v>
      </c>
      <c r="D66" s="220" t="s">
        <v>322</v>
      </c>
      <c r="E66" s="3" t="s">
        <v>105</v>
      </c>
      <c r="F66" s="221" t="n">
        <v>177.531</v>
      </c>
      <c r="H66" s="23"/>
    </row>
    <row r="67" s="22" customFormat="true" ht="16.9" hidden="false" customHeight="true" outlineLevel="0" collapsed="false">
      <c r="B67" s="23"/>
      <c r="C67" s="220" t="s">
        <v>437</v>
      </c>
      <c r="D67" s="220" t="s">
        <v>438</v>
      </c>
      <c r="E67" s="3" t="s">
        <v>105</v>
      </c>
      <c r="F67" s="221" t="n">
        <v>32.48</v>
      </c>
      <c r="H67" s="23"/>
    </row>
    <row r="68" s="22" customFormat="true" ht="16.9" hidden="false" customHeight="true" outlineLevel="0" collapsed="false">
      <c r="B68" s="23"/>
      <c r="C68" s="216" t="s">
        <v>115</v>
      </c>
      <c r="D68" s="217" t="s">
        <v>116</v>
      </c>
      <c r="E68" s="218" t="s">
        <v>117</v>
      </c>
      <c r="F68" s="219" t="n">
        <v>40</v>
      </c>
      <c r="H68" s="23"/>
    </row>
    <row r="69" s="22" customFormat="true" ht="16.9" hidden="false" customHeight="true" outlineLevel="0" collapsed="false">
      <c r="B69" s="23"/>
      <c r="C69" s="220" t="s">
        <v>115</v>
      </c>
      <c r="D69" s="220" t="s">
        <v>181</v>
      </c>
      <c r="E69" s="3"/>
      <c r="F69" s="221" t="n">
        <v>40</v>
      </c>
      <c r="H69" s="23"/>
    </row>
    <row r="70" s="22" customFormat="true" ht="16.9" hidden="false" customHeight="true" outlineLevel="0" collapsed="false">
      <c r="B70" s="23"/>
      <c r="C70" s="222" t="s">
        <v>633</v>
      </c>
      <c r="H70" s="23"/>
    </row>
    <row r="71" s="22" customFormat="true" ht="16.9" hidden="false" customHeight="true" outlineLevel="0" collapsed="false">
      <c r="B71" s="23"/>
      <c r="C71" s="220" t="s">
        <v>171</v>
      </c>
      <c r="D71" s="220" t="s">
        <v>172</v>
      </c>
      <c r="E71" s="3" t="s">
        <v>117</v>
      </c>
      <c r="F71" s="221" t="n">
        <v>40</v>
      </c>
      <c r="H71" s="23"/>
    </row>
    <row r="72" s="22" customFormat="true" ht="16.9" hidden="false" customHeight="true" outlineLevel="0" collapsed="false">
      <c r="B72" s="23"/>
      <c r="C72" s="220" t="s">
        <v>238</v>
      </c>
      <c r="D72" s="220" t="s">
        <v>239</v>
      </c>
      <c r="E72" s="3" t="s">
        <v>117</v>
      </c>
      <c r="F72" s="221" t="n">
        <v>40</v>
      </c>
      <c r="H72" s="23"/>
    </row>
    <row r="73" s="22" customFormat="true" ht="16.9" hidden="false" customHeight="true" outlineLevel="0" collapsed="false">
      <c r="B73" s="23"/>
      <c r="C73" s="216" t="s">
        <v>119</v>
      </c>
      <c r="D73" s="217" t="s">
        <v>120</v>
      </c>
      <c r="E73" s="218" t="s">
        <v>117</v>
      </c>
      <c r="F73" s="219" t="n">
        <v>1548.75</v>
      </c>
      <c r="H73" s="23"/>
    </row>
    <row r="74" s="22" customFormat="true" ht="16.9" hidden="false" customHeight="true" outlineLevel="0" collapsed="false">
      <c r="B74" s="23"/>
      <c r="C74" s="220"/>
      <c r="D74" s="220" t="s">
        <v>494</v>
      </c>
      <c r="E74" s="3"/>
      <c r="F74" s="221" t="n">
        <v>0</v>
      </c>
      <c r="H74" s="23"/>
    </row>
    <row r="75" s="22" customFormat="true" ht="16.9" hidden="false" customHeight="true" outlineLevel="0" collapsed="false">
      <c r="B75" s="23"/>
      <c r="C75" s="220"/>
      <c r="D75" s="220" t="s">
        <v>495</v>
      </c>
      <c r="E75" s="3"/>
      <c r="F75" s="221" t="n">
        <v>0</v>
      </c>
      <c r="H75" s="23"/>
    </row>
    <row r="76" s="22" customFormat="true" ht="16.9" hidden="false" customHeight="true" outlineLevel="0" collapsed="false">
      <c r="B76" s="23"/>
      <c r="C76" s="220"/>
      <c r="D76" s="220" t="s">
        <v>496</v>
      </c>
      <c r="E76" s="3"/>
      <c r="F76" s="221" t="n">
        <v>225.75</v>
      </c>
      <c r="H76" s="23"/>
    </row>
    <row r="77" s="22" customFormat="true" ht="16.9" hidden="false" customHeight="true" outlineLevel="0" collapsed="false">
      <c r="B77" s="23"/>
      <c r="C77" s="220"/>
      <c r="D77" s="220" t="s">
        <v>497</v>
      </c>
      <c r="E77" s="3"/>
      <c r="F77" s="221" t="n">
        <v>0</v>
      </c>
      <c r="H77" s="23"/>
    </row>
    <row r="78" s="22" customFormat="true" ht="16.9" hidden="false" customHeight="true" outlineLevel="0" collapsed="false">
      <c r="B78" s="23"/>
      <c r="C78" s="220"/>
      <c r="D78" s="220" t="s">
        <v>498</v>
      </c>
      <c r="E78" s="3"/>
      <c r="F78" s="221" t="n">
        <v>451.5</v>
      </c>
      <c r="H78" s="23"/>
    </row>
    <row r="79" s="22" customFormat="true" ht="16.9" hidden="false" customHeight="true" outlineLevel="0" collapsed="false">
      <c r="B79" s="23"/>
      <c r="C79" s="220"/>
      <c r="D79" s="220" t="s">
        <v>499</v>
      </c>
      <c r="E79" s="3"/>
      <c r="F79" s="221" t="n">
        <v>0</v>
      </c>
      <c r="H79" s="23"/>
    </row>
    <row r="80" s="22" customFormat="true" ht="16.9" hidden="false" customHeight="true" outlineLevel="0" collapsed="false">
      <c r="B80" s="23"/>
      <c r="C80" s="220"/>
      <c r="D80" s="220" t="s">
        <v>500</v>
      </c>
      <c r="E80" s="3"/>
      <c r="F80" s="221" t="n">
        <v>871.5</v>
      </c>
      <c r="H80" s="23"/>
    </row>
    <row r="81" s="22" customFormat="true" ht="16.9" hidden="false" customHeight="true" outlineLevel="0" collapsed="false">
      <c r="B81" s="23"/>
      <c r="C81" s="220" t="s">
        <v>119</v>
      </c>
      <c r="D81" s="220" t="s">
        <v>255</v>
      </c>
      <c r="E81" s="3"/>
      <c r="F81" s="221" t="n">
        <v>1548.75</v>
      </c>
      <c r="H81" s="23"/>
    </row>
    <row r="82" s="22" customFormat="true" ht="16.9" hidden="false" customHeight="true" outlineLevel="0" collapsed="false">
      <c r="B82" s="23"/>
      <c r="C82" s="222" t="s">
        <v>633</v>
      </c>
      <c r="H82" s="23"/>
    </row>
    <row r="83" s="22" customFormat="true" ht="16.9" hidden="false" customHeight="true" outlineLevel="0" collapsed="false">
      <c r="B83" s="23"/>
      <c r="C83" s="220" t="s">
        <v>489</v>
      </c>
      <c r="D83" s="220" t="s">
        <v>490</v>
      </c>
      <c r="E83" s="3" t="s">
        <v>117</v>
      </c>
      <c r="F83" s="221" t="n">
        <v>1548.75</v>
      </c>
      <c r="H83" s="23"/>
    </row>
    <row r="84" s="22" customFormat="true" ht="16.9" hidden="false" customHeight="true" outlineLevel="0" collapsed="false">
      <c r="B84" s="23"/>
      <c r="C84" s="220" t="s">
        <v>378</v>
      </c>
      <c r="D84" s="220" t="s">
        <v>379</v>
      </c>
      <c r="E84" s="3" t="s">
        <v>105</v>
      </c>
      <c r="F84" s="221" t="n">
        <v>2616.542</v>
      </c>
      <c r="H84" s="23"/>
    </row>
    <row r="85" s="22" customFormat="true" ht="16.9" hidden="false" customHeight="true" outlineLevel="0" collapsed="false">
      <c r="B85" s="23"/>
      <c r="C85" s="220" t="s">
        <v>391</v>
      </c>
      <c r="D85" s="220" t="s">
        <v>392</v>
      </c>
      <c r="E85" s="3" t="s">
        <v>105</v>
      </c>
      <c r="F85" s="221" t="n">
        <v>1321.971</v>
      </c>
      <c r="H85" s="23"/>
    </row>
    <row r="86" s="22" customFormat="true" ht="16.9" hidden="false" customHeight="true" outlineLevel="0" collapsed="false">
      <c r="B86" s="23"/>
      <c r="C86" s="216" t="s">
        <v>122</v>
      </c>
      <c r="D86" s="217" t="s">
        <v>123</v>
      </c>
      <c r="E86" s="218" t="s">
        <v>91</v>
      </c>
      <c r="F86" s="219" t="n">
        <v>10</v>
      </c>
      <c r="H86" s="23"/>
    </row>
    <row r="87" s="22" customFormat="true" ht="16.9" hidden="false" customHeight="true" outlineLevel="0" collapsed="false">
      <c r="B87" s="23"/>
      <c r="C87" s="220"/>
      <c r="D87" s="220" t="s">
        <v>347</v>
      </c>
      <c r="E87" s="3"/>
      <c r="F87" s="221" t="n">
        <v>10</v>
      </c>
      <c r="H87" s="23"/>
    </row>
    <row r="88" s="22" customFormat="true" ht="16.9" hidden="false" customHeight="true" outlineLevel="0" collapsed="false">
      <c r="B88" s="23"/>
      <c r="C88" s="220" t="s">
        <v>122</v>
      </c>
      <c r="D88" s="220" t="s">
        <v>255</v>
      </c>
      <c r="E88" s="3"/>
      <c r="F88" s="221" t="n">
        <v>10</v>
      </c>
      <c r="H88" s="23"/>
    </row>
    <row r="89" s="22" customFormat="true" ht="16.9" hidden="false" customHeight="true" outlineLevel="0" collapsed="false">
      <c r="B89" s="23"/>
      <c r="C89" s="222" t="s">
        <v>633</v>
      </c>
      <c r="H89" s="23"/>
    </row>
    <row r="90" s="22" customFormat="true" ht="16.9" hidden="false" customHeight="true" outlineLevel="0" collapsed="false">
      <c r="B90" s="23"/>
      <c r="C90" s="220" t="s">
        <v>342</v>
      </c>
      <c r="D90" s="220" t="s">
        <v>343</v>
      </c>
      <c r="E90" s="3" t="s">
        <v>91</v>
      </c>
      <c r="F90" s="221" t="n">
        <v>10</v>
      </c>
      <c r="H90" s="23"/>
    </row>
    <row r="91" s="22" customFormat="true" ht="16.9" hidden="false" customHeight="true" outlineLevel="0" collapsed="false">
      <c r="B91" s="23"/>
      <c r="C91" s="220" t="s">
        <v>470</v>
      </c>
      <c r="D91" s="220" t="s">
        <v>471</v>
      </c>
      <c r="E91" s="3" t="s">
        <v>91</v>
      </c>
      <c r="F91" s="221" t="n">
        <v>10</v>
      </c>
      <c r="H91" s="23"/>
    </row>
    <row r="92" s="22" customFormat="true" ht="16.9" hidden="false" customHeight="true" outlineLevel="0" collapsed="false">
      <c r="B92" s="23"/>
      <c r="C92" s="216" t="s">
        <v>124</v>
      </c>
      <c r="D92" s="217" t="s">
        <v>125</v>
      </c>
      <c r="E92" s="218" t="s">
        <v>91</v>
      </c>
      <c r="F92" s="219" t="n">
        <v>13</v>
      </c>
      <c r="H92" s="23"/>
    </row>
    <row r="93" s="22" customFormat="true" ht="16.9" hidden="false" customHeight="true" outlineLevel="0" collapsed="false">
      <c r="B93" s="23"/>
      <c r="C93" s="220"/>
      <c r="D93" s="220" t="s">
        <v>97</v>
      </c>
      <c r="E93" s="3"/>
      <c r="F93" s="221" t="n">
        <v>10</v>
      </c>
      <c r="H93" s="23"/>
    </row>
    <row r="94" s="22" customFormat="true" ht="16.9" hidden="false" customHeight="true" outlineLevel="0" collapsed="false">
      <c r="B94" s="23"/>
      <c r="C94" s="220"/>
      <c r="D94" s="220" t="s">
        <v>262</v>
      </c>
      <c r="E94" s="3"/>
      <c r="F94" s="221" t="n">
        <v>3</v>
      </c>
      <c r="H94" s="23"/>
    </row>
    <row r="95" s="22" customFormat="true" ht="16.9" hidden="false" customHeight="true" outlineLevel="0" collapsed="false">
      <c r="B95" s="23"/>
      <c r="C95" s="220" t="s">
        <v>124</v>
      </c>
      <c r="D95" s="220" t="s">
        <v>255</v>
      </c>
      <c r="E95" s="3"/>
      <c r="F95" s="221" t="n">
        <v>13</v>
      </c>
      <c r="H95" s="23"/>
    </row>
    <row r="96" s="22" customFormat="true" ht="16.9" hidden="false" customHeight="true" outlineLevel="0" collapsed="false">
      <c r="B96" s="23"/>
      <c r="C96" s="222" t="s">
        <v>633</v>
      </c>
      <c r="H96" s="23"/>
    </row>
    <row r="97" s="22" customFormat="true" ht="16.9" hidden="false" customHeight="true" outlineLevel="0" collapsed="false">
      <c r="B97" s="23"/>
      <c r="C97" s="220" t="s">
        <v>349</v>
      </c>
      <c r="D97" s="220" t="s">
        <v>350</v>
      </c>
      <c r="E97" s="3" t="s">
        <v>91</v>
      </c>
      <c r="F97" s="221" t="n">
        <v>13</v>
      </c>
      <c r="H97" s="23"/>
    </row>
    <row r="98" s="22" customFormat="true" ht="16.9" hidden="false" customHeight="true" outlineLevel="0" collapsed="false">
      <c r="B98" s="23"/>
      <c r="C98" s="220" t="s">
        <v>473</v>
      </c>
      <c r="D98" s="220" t="s">
        <v>474</v>
      </c>
      <c r="E98" s="3" t="s">
        <v>91</v>
      </c>
      <c r="F98" s="221" t="n">
        <v>13</v>
      </c>
      <c r="H98" s="23"/>
    </row>
    <row r="99" s="22" customFormat="true" ht="16.9" hidden="false" customHeight="true" outlineLevel="0" collapsed="false">
      <c r="B99" s="23"/>
      <c r="C99" s="216" t="s">
        <v>127</v>
      </c>
      <c r="D99" s="217" t="s">
        <v>128</v>
      </c>
      <c r="E99" s="218" t="s">
        <v>91</v>
      </c>
      <c r="F99" s="219" t="n">
        <v>3</v>
      </c>
      <c r="H99" s="23"/>
    </row>
    <row r="100" s="22" customFormat="true" ht="16.9" hidden="false" customHeight="true" outlineLevel="0" collapsed="false">
      <c r="B100" s="23"/>
      <c r="C100" s="220"/>
      <c r="D100" s="220" t="s">
        <v>100</v>
      </c>
      <c r="E100" s="3"/>
      <c r="F100" s="221" t="n">
        <v>3</v>
      </c>
      <c r="H100" s="23"/>
    </row>
    <row r="101" s="22" customFormat="true" ht="16.9" hidden="false" customHeight="true" outlineLevel="0" collapsed="false">
      <c r="B101" s="23"/>
      <c r="C101" s="220" t="s">
        <v>127</v>
      </c>
      <c r="D101" s="220" t="s">
        <v>255</v>
      </c>
      <c r="E101" s="3"/>
      <c r="F101" s="221" t="n">
        <v>3</v>
      </c>
      <c r="H101" s="23"/>
    </row>
    <row r="102" s="22" customFormat="true" ht="16.9" hidden="false" customHeight="true" outlineLevel="0" collapsed="false">
      <c r="B102" s="23"/>
      <c r="C102" s="222" t="s">
        <v>633</v>
      </c>
      <c r="H102" s="23"/>
    </row>
    <row r="103" s="22" customFormat="true" ht="16.9" hidden="false" customHeight="true" outlineLevel="0" collapsed="false">
      <c r="B103" s="23"/>
      <c r="C103" s="220" t="s">
        <v>361</v>
      </c>
      <c r="D103" s="220" t="s">
        <v>362</v>
      </c>
      <c r="E103" s="3" t="s">
        <v>91</v>
      </c>
      <c r="F103" s="221" t="n">
        <v>3</v>
      </c>
      <c r="H103" s="23"/>
    </row>
    <row r="104" s="22" customFormat="true" ht="16.9" hidden="false" customHeight="true" outlineLevel="0" collapsed="false">
      <c r="B104" s="23"/>
      <c r="C104" s="220" t="s">
        <v>477</v>
      </c>
      <c r="D104" s="220" t="s">
        <v>478</v>
      </c>
      <c r="E104" s="3" t="s">
        <v>91</v>
      </c>
      <c r="F104" s="221" t="n">
        <v>3</v>
      </c>
      <c r="H104" s="23"/>
    </row>
    <row r="105" s="22" customFormat="true" ht="16.9" hidden="false" customHeight="true" outlineLevel="0" collapsed="false">
      <c r="B105" s="23"/>
      <c r="C105" s="216" t="s">
        <v>129</v>
      </c>
      <c r="D105" s="217" t="s">
        <v>130</v>
      </c>
      <c r="E105" s="218" t="s">
        <v>105</v>
      </c>
      <c r="F105" s="219" t="n">
        <v>34.3559999999999</v>
      </c>
      <c r="H105" s="23"/>
    </row>
    <row r="106" s="22" customFormat="true" ht="16.9" hidden="false" customHeight="true" outlineLevel="0" collapsed="false">
      <c r="B106" s="23"/>
      <c r="C106" s="220"/>
      <c r="D106" s="220" t="s">
        <v>400</v>
      </c>
      <c r="E106" s="3"/>
      <c r="F106" s="221" t="n">
        <v>0</v>
      </c>
      <c r="H106" s="23"/>
    </row>
    <row r="107" s="22" customFormat="true" ht="16.9" hidden="false" customHeight="true" outlineLevel="0" collapsed="false">
      <c r="B107" s="23"/>
      <c r="C107" s="220"/>
      <c r="D107" s="220" t="s">
        <v>401</v>
      </c>
      <c r="E107" s="3"/>
      <c r="F107" s="221" t="n">
        <v>749.981</v>
      </c>
      <c r="H107" s="23"/>
    </row>
    <row r="108" s="22" customFormat="true" ht="16.9" hidden="false" customHeight="true" outlineLevel="0" collapsed="false">
      <c r="B108" s="23"/>
      <c r="C108" s="220"/>
      <c r="D108" s="220" t="s">
        <v>103</v>
      </c>
      <c r="E108" s="3"/>
      <c r="F108" s="221" t="n">
        <v>22.4</v>
      </c>
      <c r="H108" s="23"/>
    </row>
    <row r="109" s="22" customFormat="true" ht="16.9" hidden="false" customHeight="true" outlineLevel="0" collapsed="false">
      <c r="B109" s="23"/>
      <c r="C109" s="220"/>
      <c r="D109" s="220" t="s">
        <v>138</v>
      </c>
      <c r="E109" s="3"/>
      <c r="F109" s="221" t="n">
        <v>518.41</v>
      </c>
      <c r="H109" s="23"/>
    </row>
    <row r="110" s="22" customFormat="true" ht="16.9" hidden="false" customHeight="true" outlineLevel="0" collapsed="false">
      <c r="B110" s="23"/>
      <c r="C110" s="220"/>
      <c r="D110" s="220" t="s">
        <v>402</v>
      </c>
      <c r="E110" s="3"/>
      <c r="F110" s="221" t="n">
        <v>5</v>
      </c>
      <c r="H110" s="23"/>
    </row>
    <row r="111" s="22" customFormat="true" ht="16.9" hidden="false" customHeight="true" outlineLevel="0" collapsed="false">
      <c r="B111" s="23"/>
      <c r="C111" s="220"/>
      <c r="D111" s="220" t="s">
        <v>403</v>
      </c>
      <c r="E111" s="3"/>
      <c r="F111" s="221" t="n">
        <v>-464.625</v>
      </c>
      <c r="H111" s="23"/>
    </row>
    <row r="112" s="22" customFormat="true" ht="16.9" hidden="false" customHeight="true" outlineLevel="0" collapsed="false">
      <c r="B112" s="23"/>
      <c r="C112" s="220"/>
      <c r="D112" s="220" t="s">
        <v>404</v>
      </c>
      <c r="E112" s="3"/>
      <c r="F112" s="221" t="n">
        <v>-502</v>
      </c>
      <c r="H112" s="23"/>
    </row>
    <row r="113" s="22" customFormat="true" ht="16.9" hidden="false" customHeight="true" outlineLevel="0" collapsed="false">
      <c r="B113" s="23"/>
      <c r="C113" s="220"/>
      <c r="D113" s="220" t="s">
        <v>405</v>
      </c>
      <c r="E113" s="3"/>
      <c r="F113" s="221" t="n">
        <v>-294.81</v>
      </c>
      <c r="H113" s="23"/>
    </row>
    <row r="114" s="22" customFormat="true" ht="16.9" hidden="false" customHeight="true" outlineLevel="0" collapsed="false">
      <c r="B114" s="23"/>
      <c r="C114" s="220" t="s">
        <v>129</v>
      </c>
      <c r="D114" s="220" t="s">
        <v>316</v>
      </c>
      <c r="E114" s="3"/>
      <c r="F114" s="221" t="n">
        <v>34.3559999999999</v>
      </c>
      <c r="H114" s="23"/>
    </row>
    <row r="115" s="22" customFormat="true" ht="16.9" hidden="false" customHeight="true" outlineLevel="0" collapsed="false">
      <c r="B115" s="23"/>
      <c r="C115" s="222" t="s">
        <v>633</v>
      </c>
      <c r="H115" s="23"/>
    </row>
    <row r="116" s="22" customFormat="true" ht="16.9" hidden="false" customHeight="true" outlineLevel="0" collapsed="false">
      <c r="B116" s="23"/>
      <c r="C116" s="220" t="s">
        <v>391</v>
      </c>
      <c r="D116" s="220" t="s">
        <v>392</v>
      </c>
      <c r="E116" s="3" t="s">
        <v>105</v>
      </c>
      <c r="F116" s="221" t="n">
        <v>1321.971</v>
      </c>
      <c r="H116" s="23"/>
    </row>
    <row r="117" s="22" customFormat="true" ht="16.9" hidden="false" customHeight="true" outlineLevel="0" collapsed="false">
      <c r="B117" s="23"/>
      <c r="C117" s="220" t="s">
        <v>378</v>
      </c>
      <c r="D117" s="220" t="s">
        <v>379</v>
      </c>
      <c r="E117" s="3" t="s">
        <v>105</v>
      </c>
      <c r="F117" s="221" t="n">
        <v>2616.542</v>
      </c>
      <c r="H117" s="23"/>
    </row>
    <row r="118" s="22" customFormat="true" ht="16.9" hidden="false" customHeight="true" outlineLevel="0" collapsed="false">
      <c r="B118" s="23"/>
      <c r="C118" s="220" t="s">
        <v>481</v>
      </c>
      <c r="D118" s="220" t="s">
        <v>482</v>
      </c>
      <c r="E118" s="3" t="s">
        <v>117</v>
      </c>
      <c r="F118" s="221" t="n">
        <v>343.56</v>
      </c>
      <c r="H118" s="23"/>
    </row>
    <row r="119" s="22" customFormat="true" ht="16.9" hidden="false" customHeight="true" outlineLevel="0" collapsed="false">
      <c r="B119" s="23"/>
      <c r="C119" s="216" t="s">
        <v>132</v>
      </c>
      <c r="D119" s="217" t="s">
        <v>133</v>
      </c>
      <c r="E119" s="218" t="s">
        <v>117</v>
      </c>
      <c r="F119" s="219" t="n">
        <v>2499.938</v>
      </c>
      <c r="H119" s="23"/>
    </row>
    <row r="120" s="22" customFormat="true" ht="16.9" hidden="false" customHeight="true" outlineLevel="0" collapsed="false">
      <c r="B120" s="23"/>
      <c r="C120" s="220"/>
      <c r="D120" s="220" t="s">
        <v>297</v>
      </c>
      <c r="E120" s="3"/>
      <c r="F120" s="221" t="n">
        <v>0</v>
      </c>
      <c r="H120" s="23"/>
    </row>
    <row r="121" s="22" customFormat="true" ht="16.9" hidden="false" customHeight="true" outlineLevel="0" collapsed="false">
      <c r="B121" s="23"/>
      <c r="C121" s="220"/>
      <c r="D121" s="220" t="s">
        <v>298</v>
      </c>
      <c r="E121" s="3"/>
      <c r="F121" s="221" t="n">
        <v>0</v>
      </c>
      <c r="H121" s="23"/>
    </row>
    <row r="122" s="22" customFormat="true" ht="16.9" hidden="false" customHeight="true" outlineLevel="0" collapsed="false">
      <c r="B122" s="23"/>
      <c r="C122" s="220"/>
      <c r="D122" s="220" t="s">
        <v>299</v>
      </c>
      <c r="E122" s="3"/>
      <c r="F122" s="221" t="n">
        <v>347.301</v>
      </c>
      <c r="H122" s="23"/>
    </row>
    <row r="123" s="22" customFormat="true" ht="16.9" hidden="false" customHeight="true" outlineLevel="0" collapsed="false">
      <c r="B123" s="23"/>
      <c r="C123" s="220"/>
      <c r="D123" s="220" t="s">
        <v>300</v>
      </c>
      <c r="E123" s="3"/>
      <c r="F123" s="221" t="n">
        <v>0</v>
      </c>
      <c r="H123" s="23"/>
    </row>
    <row r="124" s="22" customFormat="true" ht="16.9" hidden="false" customHeight="true" outlineLevel="0" collapsed="false">
      <c r="B124" s="23"/>
      <c r="C124" s="220"/>
      <c r="D124" s="220" t="s">
        <v>301</v>
      </c>
      <c r="E124" s="3"/>
      <c r="F124" s="221" t="n">
        <v>56.799</v>
      </c>
      <c r="H124" s="23"/>
    </row>
    <row r="125" s="22" customFormat="true" ht="16.9" hidden="false" customHeight="true" outlineLevel="0" collapsed="false">
      <c r="B125" s="23"/>
      <c r="C125" s="220"/>
      <c r="D125" s="220" t="s">
        <v>302</v>
      </c>
      <c r="E125" s="3"/>
      <c r="F125" s="221" t="n">
        <v>0</v>
      </c>
      <c r="H125" s="23"/>
    </row>
    <row r="126" s="22" customFormat="true" ht="16.9" hidden="false" customHeight="true" outlineLevel="0" collapsed="false">
      <c r="B126" s="23"/>
      <c r="C126" s="220"/>
      <c r="D126" s="220" t="s">
        <v>303</v>
      </c>
      <c r="E126" s="3"/>
      <c r="F126" s="221" t="n">
        <v>715.469</v>
      </c>
      <c r="H126" s="23"/>
    </row>
    <row r="127" s="22" customFormat="true" ht="16.9" hidden="false" customHeight="true" outlineLevel="0" collapsed="false">
      <c r="B127" s="23"/>
      <c r="C127" s="220"/>
      <c r="D127" s="220" t="s">
        <v>304</v>
      </c>
      <c r="E127" s="3"/>
      <c r="F127" s="221" t="n">
        <v>0</v>
      </c>
      <c r="H127" s="23"/>
    </row>
    <row r="128" s="22" customFormat="true" ht="16.9" hidden="false" customHeight="true" outlineLevel="0" collapsed="false">
      <c r="B128" s="23"/>
      <c r="C128" s="220"/>
      <c r="D128" s="220" t="s">
        <v>305</v>
      </c>
      <c r="E128" s="3"/>
      <c r="F128" s="221" t="n">
        <v>1300.369</v>
      </c>
      <c r="H128" s="23"/>
    </row>
    <row r="129" s="22" customFormat="true" ht="16.9" hidden="false" customHeight="true" outlineLevel="0" collapsed="false">
      <c r="B129" s="23"/>
      <c r="C129" s="220"/>
      <c r="D129" s="220" t="s">
        <v>306</v>
      </c>
      <c r="E129" s="3"/>
      <c r="F129" s="221" t="n">
        <v>0</v>
      </c>
      <c r="H129" s="23"/>
    </row>
    <row r="130" s="22" customFormat="true" ht="16.9" hidden="false" customHeight="true" outlineLevel="0" collapsed="false">
      <c r="B130" s="23"/>
      <c r="C130" s="220"/>
      <c r="D130" s="220" t="s">
        <v>307</v>
      </c>
      <c r="E130" s="3"/>
      <c r="F130" s="221" t="n">
        <v>80</v>
      </c>
      <c r="H130" s="23"/>
    </row>
    <row r="131" s="22" customFormat="true" ht="16.9" hidden="false" customHeight="true" outlineLevel="0" collapsed="false">
      <c r="B131" s="23"/>
      <c r="C131" s="220" t="s">
        <v>132</v>
      </c>
      <c r="D131" s="220" t="s">
        <v>255</v>
      </c>
      <c r="E131" s="3"/>
      <c r="F131" s="221" t="n">
        <v>2499.938</v>
      </c>
      <c r="H131" s="23"/>
    </row>
    <row r="132" s="22" customFormat="true" ht="16.9" hidden="false" customHeight="true" outlineLevel="0" collapsed="false">
      <c r="B132" s="23"/>
      <c r="C132" s="222" t="s">
        <v>633</v>
      </c>
      <c r="H132" s="23"/>
    </row>
    <row r="133" s="22" customFormat="true" ht="16.9" hidden="false" customHeight="true" outlineLevel="0" collapsed="false">
      <c r="B133" s="23"/>
      <c r="C133" s="220" t="s">
        <v>292</v>
      </c>
      <c r="D133" s="220" t="s">
        <v>293</v>
      </c>
      <c r="E133" s="3" t="s">
        <v>117</v>
      </c>
      <c r="F133" s="221" t="n">
        <v>2499.938</v>
      </c>
      <c r="H133" s="23"/>
    </row>
    <row r="134" s="22" customFormat="true" ht="16.9" hidden="false" customHeight="true" outlineLevel="0" collapsed="false">
      <c r="B134" s="23"/>
      <c r="C134" s="220" t="s">
        <v>378</v>
      </c>
      <c r="D134" s="220" t="s">
        <v>379</v>
      </c>
      <c r="E134" s="3" t="s">
        <v>105</v>
      </c>
      <c r="F134" s="221" t="n">
        <v>2616.542</v>
      </c>
      <c r="H134" s="23"/>
    </row>
    <row r="135" s="22" customFormat="true" ht="16.9" hidden="false" customHeight="true" outlineLevel="0" collapsed="false">
      <c r="B135" s="23"/>
      <c r="C135" s="220" t="s">
        <v>391</v>
      </c>
      <c r="D135" s="220" t="s">
        <v>392</v>
      </c>
      <c r="E135" s="3" t="s">
        <v>105</v>
      </c>
      <c r="F135" s="221" t="n">
        <v>1321.971</v>
      </c>
      <c r="H135" s="23"/>
    </row>
    <row r="136" s="22" customFormat="true" ht="16.9" hidden="false" customHeight="true" outlineLevel="0" collapsed="false">
      <c r="B136" s="23"/>
      <c r="C136" s="220" t="s">
        <v>417</v>
      </c>
      <c r="D136" s="220" t="s">
        <v>418</v>
      </c>
      <c r="E136" s="3" t="s">
        <v>105</v>
      </c>
      <c r="F136" s="221" t="n">
        <v>1294.571</v>
      </c>
      <c r="H136" s="23"/>
    </row>
    <row r="137" s="22" customFormat="true" ht="16.9" hidden="false" customHeight="true" outlineLevel="0" collapsed="false">
      <c r="B137" s="23"/>
      <c r="C137" s="216" t="s">
        <v>135</v>
      </c>
      <c r="D137" s="217" t="s">
        <v>136</v>
      </c>
      <c r="E137" s="218" t="s">
        <v>105</v>
      </c>
      <c r="F137" s="219" t="n">
        <v>294.81</v>
      </c>
      <c r="H137" s="23"/>
    </row>
    <row r="138" s="22" customFormat="true" ht="16.9" hidden="false" customHeight="true" outlineLevel="0" collapsed="false">
      <c r="B138" s="23"/>
      <c r="C138" s="220"/>
      <c r="D138" s="220" t="s">
        <v>431</v>
      </c>
      <c r="E138" s="3"/>
      <c r="F138" s="221" t="n">
        <v>0</v>
      </c>
      <c r="H138" s="23"/>
    </row>
    <row r="139" s="22" customFormat="true" ht="16.9" hidden="false" customHeight="true" outlineLevel="0" collapsed="false">
      <c r="B139" s="23"/>
      <c r="C139" s="220"/>
      <c r="D139" s="220" t="s">
        <v>432</v>
      </c>
      <c r="E139" s="3"/>
      <c r="F139" s="221" t="n">
        <v>0</v>
      </c>
      <c r="H139" s="23"/>
    </row>
    <row r="140" s="22" customFormat="true" ht="16.9" hidden="false" customHeight="true" outlineLevel="0" collapsed="false">
      <c r="B140" s="23"/>
      <c r="C140" s="220"/>
      <c r="D140" s="220" t="s">
        <v>433</v>
      </c>
      <c r="E140" s="3"/>
      <c r="F140" s="221" t="n">
        <v>95.7</v>
      </c>
      <c r="H140" s="23"/>
    </row>
    <row r="141" s="22" customFormat="true" ht="16.9" hidden="false" customHeight="true" outlineLevel="0" collapsed="false">
      <c r="B141" s="23"/>
      <c r="C141" s="220"/>
      <c r="D141" s="220" t="s">
        <v>434</v>
      </c>
      <c r="E141" s="3"/>
      <c r="F141" s="221" t="n">
        <v>173.91</v>
      </c>
      <c r="H141" s="23"/>
    </row>
    <row r="142" s="22" customFormat="true" ht="16.9" hidden="false" customHeight="true" outlineLevel="0" collapsed="false">
      <c r="B142" s="23"/>
      <c r="C142" s="220"/>
      <c r="D142" s="220" t="s">
        <v>435</v>
      </c>
      <c r="E142" s="3"/>
      <c r="F142" s="221" t="n">
        <v>25.2</v>
      </c>
      <c r="H142" s="23"/>
    </row>
    <row r="143" s="22" customFormat="true" ht="16.9" hidden="false" customHeight="true" outlineLevel="0" collapsed="false">
      <c r="B143" s="23"/>
      <c r="C143" s="220" t="s">
        <v>135</v>
      </c>
      <c r="D143" s="220" t="s">
        <v>255</v>
      </c>
      <c r="E143" s="3"/>
      <c r="F143" s="221" t="n">
        <v>294.81</v>
      </c>
      <c r="H143" s="23"/>
    </row>
    <row r="144" s="22" customFormat="true" ht="16.9" hidden="false" customHeight="true" outlineLevel="0" collapsed="false">
      <c r="B144" s="23"/>
      <c r="C144" s="222" t="s">
        <v>633</v>
      </c>
      <c r="H144" s="23"/>
    </row>
    <row r="145" s="22" customFormat="true" ht="16.9" hidden="false" customHeight="true" outlineLevel="0" collapsed="false">
      <c r="B145" s="23"/>
      <c r="C145" s="220" t="s">
        <v>426</v>
      </c>
      <c r="D145" s="220" t="s">
        <v>427</v>
      </c>
      <c r="E145" s="3" t="s">
        <v>105</v>
      </c>
      <c r="F145" s="221" t="n">
        <v>294.81</v>
      </c>
      <c r="H145" s="23"/>
    </row>
    <row r="146" s="22" customFormat="true" ht="16.9" hidden="false" customHeight="true" outlineLevel="0" collapsed="false">
      <c r="B146" s="23"/>
      <c r="C146" s="220" t="s">
        <v>378</v>
      </c>
      <c r="D146" s="220" t="s">
        <v>379</v>
      </c>
      <c r="E146" s="3" t="s">
        <v>105</v>
      </c>
      <c r="F146" s="221" t="n">
        <v>2616.542</v>
      </c>
      <c r="H146" s="23"/>
    </row>
    <row r="147" s="22" customFormat="true" ht="16.9" hidden="false" customHeight="true" outlineLevel="0" collapsed="false">
      <c r="B147" s="23"/>
      <c r="C147" s="220" t="s">
        <v>391</v>
      </c>
      <c r="D147" s="220" t="s">
        <v>392</v>
      </c>
      <c r="E147" s="3" t="s">
        <v>105</v>
      </c>
      <c r="F147" s="221" t="n">
        <v>1321.971</v>
      </c>
      <c r="H147" s="23"/>
    </row>
    <row r="148" s="22" customFormat="true" ht="16.9" hidden="false" customHeight="true" outlineLevel="0" collapsed="false">
      <c r="B148" s="23"/>
      <c r="C148" s="216" t="s">
        <v>138</v>
      </c>
      <c r="D148" s="217" t="s">
        <v>139</v>
      </c>
      <c r="E148" s="218" t="s">
        <v>105</v>
      </c>
      <c r="F148" s="219" t="n">
        <v>518.41</v>
      </c>
      <c r="H148" s="23"/>
    </row>
    <row r="149" s="22" customFormat="true" ht="16.9" hidden="false" customHeight="true" outlineLevel="0" collapsed="false">
      <c r="B149" s="23"/>
      <c r="C149" s="220"/>
      <c r="D149" s="220" t="s">
        <v>336</v>
      </c>
      <c r="E149" s="3"/>
      <c r="F149" s="221" t="n">
        <v>0</v>
      </c>
      <c r="H149" s="23"/>
    </row>
    <row r="150" s="22" customFormat="true" ht="16.9" hidden="false" customHeight="true" outlineLevel="0" collapsed="false">
      <c r="B150" s="23"/>
      <c r="C150" s="220"/>
      <c r="D150" s="220" t="s">
        <v>337</v>
      </c>
      <c r="E150" s="3"/>
      <c r="F150" s="221" t="n">
        <v>26.4</v>
      </c>
      <c r="H150" s="23"/>
    </row>
    <row r="151" s="22" customFormat="true" ht="16.9" hidden="false" customHeight="true" outlineLevel="0" collapsed="false">
      <c r="B151" s="23"/>
      <c r="C151" s="220"/>
      <c r="D151" s="220" t="s">
        <v>338</v>
      </c>
      <c r="E151" s="3"/>
      <c r="F151" s="221" t="n">
        <v>125.2</v>
      </c>
      <c r="H151" s="23"/>
    </row>
    <row r="152" s="22" customFormat="true" ht="16.9" hidden="false" customHeight="true" outlineLevel="0" collapsed="false">
      <c r="B152" s="23"/>
      <c r="C152" s="220"/>
      <c r="D152" s="220" t="s">
        <v>339</v>
      </c>
      <c r="E152" s="3"/>
      <c r="F152" s="221" t="n">
        <v>338.81</v>
      </c>
      <c r="H152" s="23"/>
    </row>
    <row r="153" s="22" customFormat="true" ht="16.9" hidden="false" customHeight="true" outlineLevel="0" collapsed="false">
      <c r="B153" s="23"/>
      <c r="C153" s="220"/>
      <c r="D153" s="220" t="s">
        <v>340</v>
      </c>
      <c r="E153" s="3"/>
      <c r="F153" s="221" t="n">
        <v>28</v>
      </c>
      <c r="H153" s="23"/>
    </row>
    <row r="154" s="22" customFormat="true" ht="16.9" hidden="false" customHeight="true" outlineLevel="0" collapsed="false">
      <c r="B154" s="23"/>
      <c r="C154" s="220" t="s">
        <v>138</v>
      </c>
      <c r="D154" s="220" t="s">
        <v>255</v>
      </c>
      <c r="E154" s="3"/>
      <c r="F154" s="221" t="n">
        <v>518.41</v>
      </c>
      <c r="H154" s="23"/>
    </row>
    <row r="155" s="22" customFormat="true" ht="16.9" hidden="false" customHeight="true" outlineLevel="0" collapsed="false">
      <c r="B155" s="23"/>
      <c r="C155" s="222" t="s">
        <v>633</v>
      </c>
      <c r="H155" s="23"/>
    </row>
    <row r="156" s="22" customFormat="true" ht="16.9" hidden="false" customHeight="true" outlineLevel="0" collapsed="false">
      <c r="B156" s="23"/>
      <c r="C156" s="220" t="s">
        <v>331</v>
      </c>
      <c r="D156" s="220" t="s">
        <v>332</v>
      </c>
      <c r="E156" s="3" t="s">
        <v>105</v>
      </c>
      <c r="F156" s="221" t="n">
        <v>518.41</v>
      </c>
      <c r="H156" s="23"/>
    </row>
    <row r="157" s="22" customFormat="true" ht="16.9" hidden="false" customHeight="true" outlineLevel="0" collapsed="false">
      <c r="B157" s="23"/>
      <c r="C157" s="220" t="s">
        <v>321</v>
      </c>
      <c r="D157" s="220" t="s">
        <v>322</v>
      </c>
      <c r="E157" s="3" t="s">
        <v>105</v>
      </c>
      <c r="F157" s="221" t="n">
        <v>177.531</v>
      </c>
      <c r="H157" s="23"/>
    </row>
    <row r="158" s="22" customFormat="true" ht="16.9" hidden="false" customHeight="true" outlineLevel="0" collapsed="false">
      <c r="B158" s="23"/>
      <c r="C158" s="220" t="s">
        <v>378</v>
      </c>
      <c r="D158" s="220" t="s">
        <v>379</v>
      </c>
      <c r="E158" s="3" t="s">
        <v>105</v>
      </c>
      <c r="F158" s="221" t="n">
        <v>2616.542</v>
      </c>
      <c r="H158" s="23"/>
    </row>
    <row r="159" s="22" customFormat="true" ht="16.9" hidden="false" customHeight="true" outlineLevel="0" collapsed="false">
      <c r="B159" s="23"/>
      <c r="C159" s="220" t="s">
        <v>391</v>
      </c>
      <c r="D159" s="220" t="s">
        <v>392</v>
      </c>
      <c r="E159" s="3" t="s">
        <v>105</v>
      </c>
      <c r="F159" s="221" t="n">
        <v>1321.971</v>
      </c>
      <c r="H159" s="23"/>
    </row>
    <row r="160" s="22" customFormat="true" ht="16.9" hidden="false" customHeight="true" outlineLevel="0" collapsed="false">
      <c r="B160" s="23"/>
      <c r="C160" s="220" t="s">
        <v>417</v>
      </c>
      <c r="D160" s="220" t="s">
        <v>418</v>
      </c>
      <c r="E160" s="3" t="s">
        <v>105</v>
      </c>
      <c r="F160" s="221" t="n">
        <v>1294.571</v>
      </c>
      <c r="H160" s="23"/>
    </row>
    <row r="161" s="22" customFormat="true" ht="16.9" hidden="false" customHeight="true" outlineLevel="0" collapsed="false">
      <c r="B161" s="23"/>
      <c r="C161" s="216" t="s">
        <v>141</v>
      </c>
      <c r="D161" s="217" t="s">
        <v>142</v>
      </c>
      <c r="E161" s="218" t="s">
        <v>105</v>
      </c>
      <c r="F161" s="219" t="n">
        <v>26.18</v>
      </c>
      <c r="H161" s="23"/>
    </row>
    <row r="162" s="22" customFormat="true" ht="16.9" hidden="false" customHeight="true" outlineLevel="0" collapsed="false">
      <c r="B162" s="23"/>
      <c r="C162" s="220"/>
      <c r="D162" s="220" t="s">
        <v>442</v>
      </c>
      <c r="E162" s="3"/>
      <c r="F162" s="221" t="n">
        <v>0</v>
      </c>
      <c r="H162" s="23"/>
    </row>
    <row r="163" s="22" customFormat="true" ht="16.9" hidden="false" customHeight="true" outlineLevel="0" collapsed="false">
      <c r="B163" s="23"/>
      <c r="C163" s="220" t="s">
        <v>141</v>
      </c>
      <c r="D163" s="220" t="s">
        <v>443</v>
      </c>
      <c r="E163" s="3"/>
      <c r="F163" s="221" t="n">
        <v>26.18</v>
      </c>
      <c r="H163" s="23"/>
    </row>
    <row r="164" s="22" customFormat="true" ht="16.9" hidden="false" customHeight="true" outlineLevel="0" collapsed="false">
      <c r="B164" s="23"/>
      <c r="C164" s="222" t="s">
        <v>633</v>
      </c>
      <c r="H164" s="23"/>
    </row>
    <row r="165" s="22" customFormat="true" ht="16.9" hidden="false" customHeight="true" outlineLevel="0" collapsed="false">
      <c r="B165" s="23"/>
      <c r="C165" s="220" t="s">
        <v>437</v>
      </c>
      <c r="D165" s="220" t="s">
        <v>438</v>
      </c>
      <c r="E165" s="3" t="s">
        <v>105</v>
      </c>
      <c r="F165" s="221" t="n">
        <v>32.48</v>
      </c>
      <c r="H165" s="23"/>
    </row>
    <row r="166" s="22" customFormat="true" ht="16.9" hidden="false" customHeight="true" outlineLevel="0" collapsed="false">
      <c r="B166" s="23"/>
      <c r="C166" s="220" t="s">
        <v>309</v>
      </c>
      <c r="D166" s="220" t="s">
        <v>310</v>
      </c>
      <c r="E166" s="3" t="s">
        <v>105</v>
      </c>
      <c r="F166" s="221" t="n">
        <v>32.872</v>
      </c>
      <c r="H166" s="23"/>
    </row>
    <row r="167" s="22" customFormat="true" ht="16.9" hidden="false" customHeight="true" outlineLevel="0" collapsed="false">
      <c r="B167" s="23"/>
      <c r="C167" s="220" t="s">
        <v>321</v>
      </c>
      <c r="D167" s="220" t="s">
        <v>322</v>
      </c>
      <c r="E167" s="3" t="s">
        <v>105</v>
      </c>
      <c r="F167" s="221" t="n">
        <v>177.531</v>
      </c>
      <c r="H167" s="23"/>
    </row>
    <row r="168" s="22" customFormat="true" ht="16.9" hidden="false" customHeight="true" outlineLevel="0" collapsed="false">
      <c r="B168" s="23"/>
      <c r="C168" s="220" t="s">
        <v>378</v>
      </c>
      <c r="D168" s="220" t="s">
        <v>379</v>
      </c>
      <c r="E168" s="3" t="s">
        <v>105</v>
      </c>
      <c r="F168" s="221" t="n">
        <v>2616.542</v>
      </c>
      <c r="H168" s="23"/>
    </row>
    <row r="169" s="22" customFormat="true" ht="16.9" hidden="false" customHeight="true" outlineLevel="0" collapsed="false">
      <c r="B169" s="23"/>
      <c r="C169" s="220" t="s">
        <v>391</v>
      </c>
      <c r="D169" s="220" t="s">
        <v>392</v>
      </c>
      <c r="E169" s="3" t="s">
        <v>105</v>
      </c>
      <c r="F169" s="221" t="n">
        <v>1321.971</v>
      </c>
      <c r="H169" s="23"/>
    </row>
    <row r="170" s="22" customFormat="true" ht="16.9" hidden="false" customHeight="true" outlineLevel="0" collapsed="false">
      <c r="B170" s="23"/>
      <c r="C170" s="220" t="s">
        <v>417</v>
      </c>
      <c r="D170" s="220" t="s">
        <v>418</v>
      </c>
      <c r="E170" s="3" t="s">
        <v>105</v>
      </c>
      <c r="F170" s="221" t="n">
        <v>1294.571</v>
      </c>
      <c r="H170" s="23"/>
    </row>
    <row r="171" s="22" customFormat="true" ht="7.35" hidden="false" customHeight="true" outlineLevel="0" collapsed="false">
      <c r="B171" s="38"/>
      <c r="C171" s="39"/>
      <c r="D171" s="39"/>
      <c r="E171" s="39"/>
      <c r="F171" s="39"/>
      <c r="G171" s="39"/>
      <c r="H171" s="23"/>
    </row>
    <row r="172" s="22" customFormat="true" ht="11.25" hidden="false" customHeight="false" outlineLevel="0" collapsed="false"/>
  </sheetData>
  <mergeCells count="2">
    <mergeCell ref="D5:F5"/>
    <mergeCell ref="D6:F6"/>
  </mergeCells>
  <printOptions headings="false" gridLines="false" gridLinesSet="true" horizontalCentered="false" verticalCentered="false"/>
  <pageMargins left="0.7" right="0.7" top="0.7875" bottom="0.7875" header="0.511811023622047" footer="0.3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K219"/>
  <sheetViews>
    <sheetView showFormulas="false" showGridLines="false" showRowColHeaders="true" showZeros="true" rightToLeft="false" tabSelected="false" showOutlineSymbols="true" defaultGridColor="true" view="normal" topLeftCell="A58" colorId="64" zoomScale="110" zoomScaleNormal="110" zoomScalePageLayoutView="100" workbookViewId="0">
      <selection pane="topLeft" activeCell="A58" activeCellId="0" sqref="A58"/>
    </sheetView>
  </sheetViews>
  <sheetFormatPr defaultColWidth="8.84765625" defaultRowHeight="15" zeroHeight="false" outlineLevelRow="0" outlineLevelCol="0"/>
  <cols>
    <col collapsed="false" customWidth="true" hidden="false" outlineLevel="0" max="1" min="1" style="223" width="8.34"/>
    <col collapsed="false" customWidth="true" hidden="false" outlineLevel="0" max="2" min="2" style="223" width="1.66"/>
    <col collapsed="false" customWidth="true" hidden="false" outlineLevel="0" max="4" min="3" style="223" width="5"/>
    <col collapsed="false" customWidth="true" hidden="false" outlineLevel="0" max="5" min="5" style="223" width="11.66"/>
    <col collapsed="false" customWidth="true" hidden="false" outlineLevel="0" max="6" min="6" style="223" width="9.17"/>
    <col collapsed="false" customWidth="true" hidden="false" outlineLevel="0" max="7" min="7" style="223" width="5"/>
    <col collapsed="false" customWidth="true" hidden="false" outlineLevel="0" max="8" min="8" style="223" width="77.83"/>
    <col collapsed="false" customWidth="true" hidden="false" outlineLevel="0" max="10" min="9" style="223" width="20"/>
    <col collapsed="false" customWidth="true" hidden="false" outlineLevel="0" max="11" min="11" style="223" width="1.66"/>
  </cols>
  <sheetData>
    <row r="1" customFormat="false" ht="37.5" hidden="false" customHeight="true" outlineLevel="0" collapsed="false"/>
    <row r="2" customFormat="false" ht="7.5" hidden="false" customHeight="true" outlineLevel="0" collapsed="false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227" customFormat="true" ht="45" hidden="false" customHeight="true" outlineLevel="0" collapsed="false">
      <c r="B3" s="228"/>
      <c r="C3" s="229" t="s">
        <v>634</v>
      </c>
      <c r="D3" s="229"/>
      <c r="E3" s="229"/>
      <c r="F3" s="229"/>
      <c r="G3" s="229"/>
      <c r="H3" s="229"/>
      <c r="I3" s="229"/>
      <c r="J3" s="229"/>
      <c r="K3" s="230"/>
    </row>
    <row r="4" customFormat="false" ht="25.5" hidden="false" customHeight="true" outlineLevel="0" collapsed="false">
      <c r="B4" s="231"/>
      <c r="C4" s="232" t="s">
        <v>635</v>
      </c>
      <c r="D4" s="232"/>
      <c r="E4" s="232"/>
      <c r="F4" s="232"/>
      <c r="G4" s="232"/>
      <c r="H4" s="232"/>
      <c r="I4" s="232"/>
      <c r="J4" s="232"/>
      <c r="K4" s="233"/>
    </row>
    <row r="5" customFormat="false" ht="5.25" hidden="false" customHeight="true" outlineLevel="0" collapsed="false">
      <c r="B5" s="231"/>
      <c r="C5" s="234"/>
      <c r="D5" s="234"/>
      <c r="E5" s="234"/>
      <c r="F5" s="234"/>
      <c r="G5" s="234"/>
      <c r="H5" s="234"/>
      <c r="I5" s="234"/>
      <c r="J5" s="234"/>
      <c r="K5" s="233"/>
    </row>
    <row r="6" customFormat="false" ht="15" hidden="false" customHeight="true" outlineLevel="0" collapsed="false">
      <c r="B6" s="231"/>
      <c r="C6" s="235" t="s">
        <v>636</v>
      </c>
      <c r="D6" s="235"/>
      <c r="E6" s="235"/>
      <c r="F6" s="235"/>
      <c r="G6" s="235"/>
      <c r="H6" s="235"/>
      <c r="I6" s="235"/>
      <c r="J6" s="235"/>
      <c r="K6" s="233"/>
    </row>
    <row r="7" customFormat="false" ht="15" hidden="false" customHeight="true" outlineLevel="0" collapsed="false">
      <c r="B7" s="236"/>
      <c r="C7" s="235" t="s">
        <v>637</v>
      </c>
      <c r="D7" s="235"/>
      <c r="E7" s="235"/>
      <c r="F7" s="235"/>
      <c r="G7" s="235"/>
      <c r="H7" s="235"/>
      <c r="I7" s="235"/>
      <c r="J7" s="235"/>
      <c r="K7" s="233"/>
    </row>
    <row r="8" customFormat="false" ht="12.75" hidden="false" customHeight="true" outlineLevel="0" collapsed="false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customFormat="false" ht="15" hidden="false" customHeight="true" outlineLevel="0" collapsed="false">
      <c r="B9" s="236"/>
      <c r="C9" s="237" t="s">
        <v>638</v>
      </c>
      <c r="D9" s="237"/>
      <c r="E9" s="237"/>
      <c r="F9" s="237"/>
      <c r="G9" s="237"/>
      <c r="H9" s="237"/>
      <c r="I9" s="237"/>
      <c r="J9" s="237"/>
      <c r="K9" s="233"/>
    </row>
    <row r="10" customFormat="false" ht="15" hidden="false" customHeight="true" outlineLevel="0" collapsed="false">
      <c r="B10" s="236"/>
      <c r="C10" s="235"/>
      <c r="D10" s="235" t="s">
        <v>639</v>
      </c>
      <c r="E10" s="235"/>
      <c r="F10" s="235"/>
      <c r="G10" s="235"/>
      <c r="H10" s="235"/>
      <c r="I10" s="235"/>
      <c r="J10" s="235"/>
      <c r="K10" s="233"/>
    </row>
    <row r="11" customFormat="false" ht="15" hidden="false" customHeight="true" outlineLevel="0" collapsed="false">
      <c r="B11" s="236"/>
      <c r="C11" s="238"/>
      <c r="D11" s="235" t="s">
        <v>640</v>
      </c>
      <c r="E11" s="235"/>
      <c r="F11" s="235"/>
      <c r="G11" s="235"/>
      <c r="H11" s="235"/>
      <c r="I11" s="235"/>
      <c r="J11" s="235"/>
      <c r="K11" s="233"/>
    </row>
    <row r="12" customFormat="false" ht="15" hidden="false" customHeight="true" outlineLevel="0" collapsed="false">
      <c r="B12" s="236"/>
      <c r="C12" s="238"/>
      <c r="D12" s="235"/>
      <c r="E12" s="235"/>
      <c r="F12" s="235"/>
      <c r="G12" s="235"/>
      <c r="H12" s="235"/>
      <c r="I12" s="235"/>
      <c r="J12" s="235"/>
      <c r="K12" s="233"/>
    </row>
    <row r="13" customFormat="false" ht="15" hidden="false" customHeight="true" outlineLevel="0" collapsed="false">
      <c r="B13" s="236"/>
      <c r="C13" s="238"/>
      <c r="D13" s="239" t="s">
        <v>641</v>
      </c>
      <c r="E13" s="235"/>
      <c r="F13" s="235"/>
      <c r="G13" s="235"/>
      <c r="H13" s="235"/>
      <c r="I13" s="235"/>
      <c r="J13" s="235"/>
      <c r="K13" s="233"/>
    </row>
    <row r="14" customFormat="false" ht="12.75" hidden="false" customHeight="true" outlineLevel="0" collapsed="false">
      <c r="B14" s="236"/>
      <c r="C14" s="238"/>
      <c r="D14" s="238"/>
      <c r="E14" s="238"/>
      <c r="F14" s="238"/>
      <c r="G14" s="238"/>
      <c r="H14" s="238"/>
      <c r="I14" s="238"/>
      <c r="J14" s="238"/>
      <c r="K14" s="233"/>
    </row>
    <row r="15" customFormat="false" ht="15" hidden="false" customHeight="true" outlineLevel="0" collapsed="false">
      <c r="B15" s="236"/>
      <c r="C15" s="238"/>
      <c r="D15" s="235" t="s">
        <v>642</v>
      </c>
      <c r="E15" s="235"/>
      <c r="F15" s="235"/>
      <c r="G15" s="235"/>
      <c r="H15" s="235"/>
      <c r="I15" s="235"/>
      <c r="J15" s="235"/>
      <c r="K15" s="233"/>
    </row>
    <row r="16" customFormat="false" ht="15" hidden="false" customHeight="true" outlineLevel="0" collapsed="false">
      <c r="B16" s="236"/>
      <c r="C16" s="238"/>
      <c r="D16" s="235" t="s">
        <v>643</v>
      </c>
      <c r="E16" s="235"/>
      <c r="F16" s="235"/>
      <c r="G16" s="235"/>
      <c r="H16" s="235"/>
      <c r="I16" s="235"/>
      <c r="J16" s="235"/>
      <c r="K16" s="233"/>
    </row>
    <row r="17" customFormat="false" ht="15" hidden="false" customHeight="true" outlineLevel="0" collapsed="false">
      <c r="B17" s="236"/>
      <c r="C17" s="238"/>
      <c r="D17" s="235" t="s">
        <v>644</v>
      </c>
      <c r="E17" s="235"/>
      <c r="F17" s="235"/>
      <c r="G17" s="235"/>
      <c r="H17" s="235"/>
      <c r="I17" s="235"/>
      <c r="J17" s="235"/>
      <c r="K17" s="233"/>
    </row>
    <row r="18" customFormat="false" ht="15" hidden="false" customHeight="true" outlineLevel="0" collapsed="false">
      <c r="B18" s="236"/>
      <c r="C18" s="238"/>
      <c r="D18" s="238"/>
      <c r="E18" s="240" t="s">
        <v>82</v>
      </c>
      <c r="F18" s="235" t="s">
        <v>645</v>
      </c>
      <c r="G18" s="235"/>
      <c r="H18" s="235"/>
      <c r="I18" s="235"/>
      <c r="J18" s="235"/>
      <c r="K18" s="233"/>
    </row>
    <row r="19" customFormat="false" ht="15" hidden="false" customHeight="true" outlineLevel="0" collapsed="false">
      <c r="B19" s="236"/>
      <c r="C19" s="238"/>
      <c r="D19" s="238"/>
      <c r="E19" s="240" t="s">
        <v>646</v>
      </c>
      <c r="F19" s="235" t="s">
        <v>647</v>
      </c>
      <c r="G19" s="235"/>
      <c r="H19" s="235"/>
      <c r="I19" s="235"/>
      <c r="J19" s="235"/>
      <c r="K19" s="233"/>
    </row>
    <row r="20" customFormat="false" ht="15" hidden="false" customHeight="true" outlineLevel="0" collapsed="false">
      <c r="B20" s="236"/>
      <c r="C20" s="238"/>
      <c r="D20" s="238"/>
      <c r="E20" s="240" t="s">
        <v>648</v>
      </c>
      <c r="F20" s="235" t="s">
        <v>649</v>
      </c>
      <c r="G20" s="235"/>
      <c r="H20" s="235"/>
      <c r="I20" s="235"/>
      <c r="J20" s="235"/>
      <c r="K20" s="233"/>
    </row>
    <row r="21" customFormat="false" ht="15" hidden="false" customHeight="true" outlineLevel="0" collapsed="false">
      <c r="B21" s="236"/>
      <c r="C21" s="238"/>
      <c r="D21" s="238"/>
      <c r="E21" s="240" t="s">
        <v>86</v>
      </c>
      <c r="F21" s="235" t="s">
        <v>87</v>
      </c>
      <c r="G21" s="235"/>
      <c r="H21" s="235"/>
      <c r="I21" s="235"/>
      <c r="J21" s="235"/>
      <c r="K21" s="233"/>
    </row>
    <row r="22" customFormat="false" ht="15" hidden="false" customHeight="true" outlineLevel="0" collapsed="false">
      <c r="B22" s="236"/>
      <c r="C22" s="238"/>
      <c r="D22" s="238"/>
      <c r="E22" s="240" t="s">
        <v>650</v>
      </c>
      <c r="F22" s="235" t="s">
        <v>651</v>
      </c>
      <c r="G22" s="235"/>
      <c r="H22" s="235"/>
      <c r="I22" s="235"/>
      <c r="J22" s="235"/>
      <c r="K22" s="233"/>
    </row>
    <row r="23" customFormat="false" ht="15" hidden="false" customHeight="true" outlineLevel="0" collapsed="false">
      <c r="B23" s="236"/>
      <c r="C23" s="238"/>
      <c r="D23" s="238"/>
      <c r="E23" s="240" t="s">
        <v>652</v>
      </c>
      <c r="F23" s="235" t="s">
        <v>653</v>
      </c>
      <c r="G23" s="235"/>
      <c r="H23" s="235"/>
      <c r="I23" s="235"/>
      <c r="J23" s="235"/>
      <c r="K23" s="233"/>
    </row>
    <row r="24" customFormat="false" ht="12.75" hidden="false" customHeight="true" outlineLevel="0" collapsed="false">
      <c r="B24" s="236"/>
      <c r="C24" s="238"/>
      <c r="D24" s="238"/>
      <c r="E24" s="238"/>
      <c r="F24" s="238"/>
      <c r="G24" s="238"/>
      <c r="H24" s="238"/>
      <c r="I24" s="238"/>
      <c r="J24" s="238"/>
      <c r="K24" s="233"/>
    </row>
    <row r="25" customFormat="false" ht="15" hidden="false" customHeight="true" outlineLevel="0" collapsed="false">
      <c r="B25" s="236"/>
      <c r="C25" s="237" t="s">
        <v>654</v>
      </c>
      <c r="D25" s="237"/>
      <c r="E25" s="237"/>
      <c r="F25" s="237"/>
      <c r="G25" s="237"/>
      <c r="H25" s="237"/>
      <c r="I25" s="237"/>
      <c r="J25" s="237"/>
      <c r="K25" s="233"/>
    </row>
    <row r="26" customFormat="false" ht="15" hidden="false" customHeight="true" outlineLevel="0" collapsed="false">
      <c r="B26" s="236"/>
      <c r="C26" s="235" t="s">
        <v>655</v>
      </c>
      <c r="D26" s="235"/>
      <c r="E26" s="235"/>
      <c r="F26" s="235"/>
      <c r="G26" s="235"/>
      <c r="H26" s="235"/>
      <c r="I26" s="235"/>
      <c r="J26" s="235"/>
      <c r="K26" s="233"/>
    </row>
    <row r="27" customFormat="false" ht="15" hidden="false" customHeight="true" outlineLevel="0" collapsed="false">
      <c r="B27" s="236"/>
      <c r="C27" s="235"/>
      <c r="D27" s="241" t="s">
        <v>656</v>
      </c>
      <c r="E27" s="241"/>
      <c r="F27" s="241"/>
      <c r="G27" s="241"/>
      <c r="H27" s="241"/>
      <c r="I27" s="241"/>
      <c r="J27" s="241"/>
      <c r="K27" s="233"/>
    </row>
    <row r="28" customFormat="false" ht="15" hidden="false" customHeight="true" outlineLevel="0" collapsed="false">
      <c r="B28" s="236"/>
      <c r="C28" s="238"/>
      <c r="D28" s="235" t="s">
        <v>657</v>
      </c>
      <c r="E28" s="235"/>
      <c r="F28" s="235"/>
      <c r="G28" s="235"/>
      <c r="H28" s="235"/>
      <c r="I28" s="235"/>
      <c r="J28" s="235"/>
      <c r="K28" s="233"/>
    </row>
    <row r="29" customFormat="false" ht="12.75" hidden="false" customHeight="true" outlineLevel="0" collapsed="false">
      <c r="B29" s="236"/>
      <c r="C29" s="238"/>
      <c r="D29" s="238"/>
      <c r="E29" s="238"/>
      <c r="F29" s="238"/>
      <c r="G29" s="238"/>
      <c r="H29" s="238"/>
      <c r="I29" s="238"/>
      <c r="J29" s="238"/>
      <c r="K29" s="233"/>
    </row>
    <row r="30" customFormat="false" ht="15" hidden="false" customHeight="true" outlineLevel="0" collapsed="false">
      <c r="B30" s="236"/>
      <c r="C30" s="238"/>
      <c r="D30" s="241" t="s">
        <v>658</v>
      </c>
      <c r="E30" s="241"/>
      <c r="F30" s="241"/>
      <c r="G30" s="241"/>
      <c r="H30" s="241"/>
      <c r="I30" s="241"/>
      <c r="J30" s="241"/>
      <c r="K30" s="233"/>
    </row>
    <row r="31" customFormat="false" ht="15" hidden="false" customHeight="true" outlineLevel="0" collapsed="false">
      <c r="B31" s="236"/>
      <c r="C31" s="238"/>
      <c r="D31" s="235" t="s">
        <v>659</v>
      </c>
      <c r="E31" s="235"/>
      <c r="F31" s="235"/>
      <c r="G31" s="235"/>
      <c r="H31" s="235"/>
      <c r="I31" s="235"/>
      <c r="J31" s="235"/>
      <c r="K31" s="233"/>
    </row>
    <row r="32" customFormat="false" ht="12.75" hidden="false" customHeight="true" outlineLevel="0" collapsed="false">
      <c r="B32" s="236"/>
      <c r="C32" s="238"/>
      <c r="D32" s="238"/>
      <c r="E32" s="238"/>
      <c r="F32" s="238"/>
      <c r="G32" s="238"/>
      <c r="H32" s="238"/>
      <c r="I32" s="238"/>
      <c r="J32" s="238"/>
      <c r="K32" s="233"/>
    </row>
    <row r="33" customFormat="false" ht="15" hidden="false" customHeight="true" outlineLevel="0" collapsed="false">
      <c r="B33" s="236"/>
      <c r="C33" s="238"/>
      <c r="D33" s="241" t="s">
        <v>660</v>
      </c>
      <c r="E33" s="241"/>
      <c r="F33" s="241"/>
      <c r="G33" s="241"/>
      <c r="H33" s="241"/>
      <c r="I33" s="241"/>
      <c r="J33" s="241"/>
      <c r="K33" s="233"/>
    </row>
    <row r="34" customFormat="false" ht="15" hidden="false" customHeight="true" outlineLevel="0" collapsed="false">
      <c r="B34" s="236"/>
      <c r="C34" s="238"/>
      <c r="D34" s="235" t="s">
        <v>661</v>
      </c>
      <c r="E34" s="235"/>
      <c r="F34" s="235"/>
      <c r="G34" s="235"/>
      <c r="H34" s="235"/>
      <c r="I34" s="235"/>
      <c r="J34" s="235"/>
      <c r="K34" s="233"/>
    </row>
    <row r="35" customFormat="false" ht="15" hidden="false" customHeight="true" outlineLevel="0" collapsed="false">
      <c r="B35" s="236"/>
      <c r="C35" s="238"/>
      <c r="D35" s="235" t="s">
        <v>662</v>
      </c>
      <c r="E35" s="235"/>
      <c r="F35" s="235"/>
      <c r="G35" s="235"/>
      <c r="H35" s="235"/>
      <c r="I35" s="235"/>
      <c r="J35" s="235"/>
      <c r="K35" s="233"/>
    </row>
    <row r="36" customFormat="false" ht="15" hidden="false" customHeight="true" outlineLevel="0" collapsed="false">
      <c r="B36" s="236"/>
      <c r="C36" s="238"/>
      <c r="D36" s="235"/>
      <c r="E36" s="239" t="s">
        <v>154</v>
      </c>
      <c r="F36" s="235"/>
      <c r="G36" s="235" t="s">
        <v>663</v>
      </c>
      <c r="H36" s="235"/>
      <c r="I36" s="235"/>
      <c r="J36" s="235"/>
      <c r="K36" s="233"/>
    </row>
    <row r="37" customFormat="false" ht="30.75" hidden="false" customHeight="true" outlineLevel="0" collapsed="false">
      <c r="B37" s="236"/>
      <c r="C37" s="238"/>
      <c r="D37" s="235"/>
      <c r="E37" s="239" t="s">
        <v>664</v>
      </c>
      <c r="F37" s="235"/>
      <c r="G37" s="235" t="s">
        <v>665</v>
      </c>
      <c r="H37" s="235"/>
      <c r="I37" s="235"/>
      <c r="J37" s="235"/>
      <c r="K37" s="233"/>
    </row>
    <row r="38" customFormat="false" ht="15" hidden="false" customHeight="true" outlineLevel="0" collapsed="false">
      <c r="B38" s="236"/>
      <c r="C38" s="238"/>
      <c r="D38" s="235"/>
      <c r="E38" s="239" t="s">
        <v>56</v>
      </c>
      <c r="F38" s="235"/>
      <c r="G38" s="235" t="s">
        <v>666</v>
      </c>
      <c r="H38" s="235"/>
      <c r="I38" s="235"/>
      <c r="J38" s="235"/>
      <c r="K38" s="233"/>
    </row>
    <row r="39" customFormat="false" ht="15" hidden="false" customHeight="true" outlineLevel="0" collapsed="false">
      <c r="B39" s="236"/>
      <c r="C39" s="238"/>
      <c r="D39" s="235"/>
      <c r="E39" s="239" t="s">
        <v>57</v>
      </c>
      <c r="F39" s="235"/>
      <c r="G39" s="235" t="s">
        <v>667</v>
      </c>
      <c r="H39" s="235"/>
      <c r="I39" s="235"/>
      <c r="J39" s="235"/>
      <c r="K39" s="233"/>
    </row>
    <row r="40" customFormat="false" ht="15" hidden="false" customHeight="true" outlineLevel="0" collapsed="false">
      <c r="B40" s="236"/>
      <c r="C40" s="238"/>
      <c r="D40" s="235"/>
      <c r="E40" s="239" t="s">
        <v>155</v>
      </c>
      <c r="F40" s="235"/>
      <c r="G40" s="235" t="s">
        <v>668</v>
      </c>
      <c r="H40" s="235"/>
      <c r="I40" s="235"/>
      <c r="J40" s="235"/>
      <c r="K40" s="233"/>
    </row>
    <row r="41" customFormat="false" ht="15" hidden="false" customHeight="true" outlineLevel="0" collapsed="false">
      <c r="B41" s="236"/>
      <c r="C41" s="238"/>
      <c r="D41" s="235"/>
      <c r="E41" s="239" t="s">
        <v>156</v>
      </c>
      <c r="F41" s="235"/>
      <c r="G41" s="235" t="s">
        <v>669</v>
      </c>
      <c r="H41" s="235"/>
      <c r="I41" s="235"/>
      <c r="J41" s="235"/>
      <c r="K41" s="233"/>
    </row>
    <row r="42" customFormat="false" ht="15" hidden="false" customHeight="true" outlineLevel="0" collapsed="false">
      <c r="B42" s="236"/>
      <c r="C42" s="238"/>
      <c r="D42" s="235"/>
      <c r="E42" s="239" t="s">
        <v>670</v>
      </c>
      <c r="F42" s="235"/>
      <c r="G42" s="235" t="s">
        <v>671</v>
      </c>
      <c r="H42" s="235"/>
      <c r="I42" s="235"/>
      <c r="J42" s="235"/>
      <c r="K42" s="233"/>
    </row>
    <row r="43" customFormat="false" ht="15" hidden="false" customHeight="true" outlineLevel="0" collapsed="false">
      <c r="B43" s="236"/>
      <c r="C43" s="238"/>
      <c r="D43" s="235"/>
      <c r="E43" s="239"/>
      <c r="F43" s="235"/>
      <c r="G43" s="235" t="s">
        <v>672</v>
      </c>
      <c r="H43" s="235"/>
      <c r="I43" s="235"/>
      <c r="J43" s="235"/>
      <c r="K43" s="233"/>
    </row>
    <row r="44" customFormat="false" ht="15" hidden="false" customHeight="true" outlineLevel="0" collapsed="false">
      <c r="B44" s="236"/>
      <c r="C44" s="238"/>
      <c r="D44" s="235"/>
      <c r="E44" s="239" t="s">
        <v>673</v>
      </c>
      <c r="F44" s="235"/>
      <c r="G44" s="235" t="s">
        <v>674</v>
      </c>
      <c r="H44" s="235"/>
      <c r="I44" s="235"/>
      <c r="J44" s="235"/>
      <c r="K44" s="233"/>
    </row>
    <row r="45" customFormat="false" ht="15" hidden="false" customHeight="true" outlineLevel="0" collapsed="false">
      <c r="B45" s="236"/>
      <c r="C45" s="238"/>
      <c r="D45" s="235"/>
      <c r="E45" s="239" t="s">
        <v>158</v>
      </c>
      <c r="F45" s="235"/>
      <c r="G45" s="235" t="s">
        <v>675</v>
      </c>
      <c r="H45" s="235"/>
      <c r="I45" s="235"/>
      <c r="J45" s="235"/>
      <c r="K45" s="233"/>
    </row>
    <row r="46" customFormat="false" ht="12.75" hidden="false" customHeight="true" outlineLevel="0" collapsed="false">
      <c r="B46" s="236"/>
      <c r="C46" s="238"/>
      <c r="D46" s="235"/>
      <c r="E46" s="235"/>
      <c r="F46" s="235"/>
      <c r="G46" s="235"/>
      <c r="H46" s="235"/>
      <c r="I46" s="235"/>
      <c r="J46" s="235"/>
      <c r="K46" s="233"/>
    </row>
    <row r="47" customFormat="false" ht="15" hidden="false" customHeight="true" outlineLevel="0" collapsed="false">
      <c r="B47" s="236"/>
      <c r="C47" s="238"/>
      <c r="D47" s="235" t="s">
        <v>676</v>
      </c>
      <c r="E47" s="235"/>
      <c r="F47" s="235"/>
      <c r="G47" s="235"/>
      <c r="H47" s="235"/>
      <c r="I47" s="235"/>
      <c r="J47" s="235"/>
      <c r="K47" s="233"/>
    </row>
    <row r="48" customFormat="false" ht="15" hidden="false" customHeight="true" outlineLevel="0" collapsed="false">
      <c r="B48" s="236"/>
      <c r="C48" s="238"/>
      <c r="D48" s="238"/>
      <c r="E48" s="235" t="s">
        <v>677</v>
      </c>
      <c r="F48" s="235"/>
      <c r="G48" s="235"/>
      <c r="H48" s="235"/>
      <c r="I48" s="235"/>
      <c r="J48" s="235"/>
      <c r="K48" s="233"/>
    </row>
    <row r="49" customFormat="false" ht="15" hidden="false" customHeight="true" outlineLevel="0" collapsed="false">
      <c r="B49" s="236"/>
      <c r="C49" s="238"/>
      <c r="D49" s="238"/>
      <c r="E49" s="235" t="s">
        <v>678</v>
      </c>
      <c r="F49" s="235"/>
      <c r="G49" s="235"/>
      <c r="H49" s="235"/>
      <c r="I49" s="235"/>
      <c r="J49" s="235"/>
      <c r="K49" s="233"/>
    </row>
    <row r="50" customFormat="false" ht="15" hidden="false" customHeight="true" outlineLevel="0" collapsed="false">
      <c r="B50" s="236"/>
      <c r="C50" s="238"/>
      <c r="D50" s="238"/>
      <c r="E50" s="235" t="s">
        <v>679</v>
      </c>
      <c r="F50" s="235"/>
      <c r="G50" s="235"/>
      <c r="H50" s="235"/>
      <c r="I50" s="235"/>
      <c r="J50" s="235"/>
      <c r="K50" s="233"/>
    </row>
    <row r="51" customFormat="false" ht="15" hidden="false" customHeight="true" outlineLevel="0" collapsed="false">
      <c r="B51" s="236"/>
      <c r="C51" s="238"/>
      <c r="D51" s="235" t="s">
        <v>680</v>
      </c>
      <c r="E51" s="235"/>
      <c r="F51" s="235"/>
      <c r="G51" s="235"/>
      <c r="H51" s="235"/>
      <c r="I51" s="235"/>
      <c r="J51" s="235"/>
      <c r="K51" s="233"/>
    </row>
    <row r="52" customFormat="false" ht="25.5" hidden="false" customHeight="true" outlineLevel="0" collapsed="false">
      <c r="B52" s="231"/>
      <c r="C52" s="232" t="s">
        <v>681</v>
      </c>
      <c r="D52" s="232"/>
      <c r="E52" s="232"/>
      <c r="F52" s="232"/>
      <c r="G52" s="232"/>
      <c r="H52" s="232"/>
      <c r="I52" s="232"/>
      <c r="J52" s="232"/>
      <c r="K52" s="233"/>
    </row>
    <row r="53" customFormat="false" ht="5.25" hidden="false" customHeight="true" outlineLevel="0" collapsed="false">
      <c r="B53" s="231"/>
      <c r="C53" s="234"/>
      <c r="D53" s="234"/>
      <c r="E53" s="234"/>
      <c r="F53" s="234"/>
      <c r="G53" s="234"/>
      <c r="H53" s="234"/>
      <c r="I53" s="234"/>
      <c r="J53" s="234"/>
      <c r="K53" s="233"/>
    </row>
    <row r="54" customFormat="false" ht="15" hidden="false" customHeight="true" outlineLevel="0" collapsed="false">
      <c r="B54" s="231"/>
      <c r="C54" s="235" t="s">
        <v>682</v>
      </c>
      <c r="D54" s="235"/>
      <c r="E54" s="235"/>
      <c r="F54" s="235"/>
      <c r="G54" s="235"/>
      <c r="H54" s="235"/>
      <c r="I54" s="235"/>
      <c r="J54" s="235"/>
      <c r="K54" s="233"/>
    </row>
    <row r="55" customFormat="false" ht="15" hidden="false" customHeight="true" outlineLevel="0" collapsed="false">
      <c r="B55" s="231"/>
      <c r="C55" s="235" t="s">
        <v>683</v>
      </c>
      <c r="D55" s="235"/>
      <c r="E55" s="235"/>
      <c r="F55" s="235"/>
      <c r="G55" s="235"/>
      <c r="H55" s="235"/>
      <c r="I55" s="235"/>
      <c r="J55" s="235"/>
      <c r="K55" s="233"/>
    </row>
    <row r="56" customFormat="false" ht="12.75" hidden="false" customHeight="true" outlineLevel="0" collapsed="false">
      <c r="B56" s="231"/>
      <c r="C56" s="235"/>
      <c r="D56" s="235"/>
      <c r="E56" s="235"/>
      <c r="F56" s="235"/>
      <c r="G56" s="235"/>
      <c r="H56" s="235"/>
      <c r="I56" s="235"/>
      <c r="J56" s="235"/>
      <c r="K56" s="233"/>
    </row>
    <row r="57" customFormat="false" ht="15" hidden="false" customHeight="true" outlineLevel="0" collapsed="false">
      <c r="B57" s="231"/>
      <c r="C57" s="235" t="s">
        <v>684</v>
      </c>
      <c r="D57" s="235"/>
      <c r="E57" s="235"/>
      <c r="F57" s="235"/>
      <c r="G57" s="235"/>
      <c r="H57" s="235"/>
      <c r="I57" s="235"/>
      <c r="J57" s="235"/>
      <c r="K57" s="233"/>
    </row>
    <row r="58" customFormat="false" ht="15" hidden="false" customHeight="true" outlineLevel="0" collapsed="false">
      <c r="B58" s="231"/>
      <c r="C58" s="238"/>
      <c r="D58" s="235" t="s">
        <v>685</v>
      </c>
      <c r="E58" s="235"/>
      <c r="F58" s="235"/>
      <c r="G58" s="235"/>
      <c r="H58" s="235"/>
      <c r="I58" s="235"/>
      <c r="J58" s="235"/>
      <c r="K58" s="233"/>
    </row>
    <row r="59" customFormat="false" ht="15" hidden="false" customHeight="true" outlineLevel="0" collapsed="false">
      <c r="B59" s="231"/>
      <c r="C59" s="238"/>
      <c r="D59" s="235" t="s">
        <v>686</v>
      </c>
      <c r="E59" s="235"/>
      <c r="F59" s="235"/>
      <c r="G59" s="235"/>
      <c r="H59" s="235"/>
      <c r="I59" s="235"/>
      <c r="J59" s="235"/>
      <c r="K59" s="233"/>
    </row>
    <row r="60" customFormat="false" ht="15" hidden="false" customHeight="true" outlineLevel="0" collapsed="false">
      <c r="B60" s="231"/>
      <c r="C60" s="238"/>
      <c r="D60" s="235" t="s">
        <v>687</v>
      </c>
      <c r="E60" s="235"/>
      <c r="F60" s="235"/>
      <c r="G60" s="235"/>
      <c r="H60" s="235"/>
      <c r="I60" s="235"/>
      <c r="J60" s="235"/>
      <c r="K60" s="233"/>
    </row>
    <row r="61" customFormat="false" ht="15" hidden="false" customHeight="true" outlineLevel="0" collapsed="false">
      <c r="B61" s="231"/>
      <c r="C61" s="238"/>
      <c r="D61" s="235" t="s">
        <v>688</v>
      </c>
      <c r="E61" s="235"/>
      <c r="F61" s="235"/>
      <c r="G61" s="235"/>
      <c r="H61" s="235"/>
      <c r="I61" s="235"/>
      <c r="J61" s="235"/>
      <c r="K61" s="233"/>
    </row>
    <row r="62" customFormat="false" ht="15" hidden="false" customHeight="true" outlineLevel="0" collapsed="false">
      <c r="B62" s="231"/>
      <c r="C62" s="238"/>
      <c r="D62" s="242" t="s">
        <v>689</v>
      </c>
      <c r="E62" s="242"/>
      <c r="F62" s="242"/>
      <c r="G62" s="242"/>
      <c r="H62" s="242"/>
      <c r="I62" s="242"/>
      <c r="J62" s="242"/>
      <c r="K62" s="233"/>
    </row>
    <row r="63" customFormat="false" ht="15" hidden="false" customHeight="true" outlineLevel="0" collapsed="false">
      <c r="B63" s="231"/>
      <c r="C63" s="238"/>
      <c r="D63" s="235" t="s">
        <v>690</v>
      </c>
      <c r="E63" s="235"/>
      <c r="F63" s="235"/>
      <c r="G63" s="235"/>
      <c r="H63" s="235"/>
      <c r="I63" s="235"/>
      <c r="J63" s="235"/>
      <c r="K63" s="233"/>
    </row>
    <row r="64" customFormat="false" ht="12.75" hidden="false" customHeight="true" outlineLevel="0" collapsed="false">
      <c r="B64" s="231"/>
      <c r="C64" s="238"/>
      <c r="D64" s="238"/>
      <c r="E64" s="243"/>
      <c r="F64" s="238"/>
      <c r="G64" s="238"/>
      <c r="H64" s="238"/>
      <c r="I64" s="238"/>
      <c r="J64" s="238"/>
      <c r="K64" s="233"/>
    </row>
    <row r="65" customFormat="false" ht="15" hidden="false" customHeight="true" outlineLevel="0" collapsed="false">
      <c r="B65" s="231"/>
      <c r="C65" s="238"/>
      <c r="D65" s="235" t="s">
        <v>691</v>
      </c>
      <c r="E65" s="235"/>
      <c r="F65" s="235"/>
      <c r="G65" s="235"/>
      <c r="H65" s="235"/>
      <c r="I65" s="235"/>
      <c r="J65" s="235"/>
      <c r="K65" s="233"/>
    </row>
    <row r="66" customFormat="false" ht="15" hidden="false" customHeight="true" outlineLevel="0" collapsed="false">
      <c r="B66" s="231"/>
      <c r="C66" s="238"/>
      <c r="D66" s="242" t="s">
        <v>692</v>
      </c>
      <c r="E66" s="242"/>
      <c r="F66" s="242"/>
      <c r="G66" s="242"/>
      <c r="H66" s="242"/>
      <c r="I66" s="242"/>
      <c r="J66" s="242"/>
      <c r="K66" s="233"/>
    </row>
    <row r="67" customFormat="false" ht="15" hidden="false" customHeight="true" outlineLevel="0" collapsed="false">
      <c r="B67" s="231"/>
      <c r="C67" s="238"/>
      <c r="D67" s="235" t="s">
        <v>693</v>
      </c>
      <c r="E67" s="235"/>
      <c r="F67" s="235"/>
      <c r="G67" s="235"/>
      <c r="H67" s="235"/>
      <c r="I67" s="235"/>
      <c r="J67" s="235"/>
      <c r="K67" s="233"/>
    </row>
    <row r="68" customFormat="false" ht="15" hidden="false" customHeight="true" outlineLevel="0" collapsed="false">
      <c r="B68" s="231"/>
      <c r="C68" s="238"/>
      <c r="D68" s="235" t="s">
        <v>694</v>
      </c>
      <c r="E68" s="235"/>
      <c r="F68" s="235"/>
      <c r="G68" s="235"/>
      <c r="H68" s="235"/>
      <c r="I68" s="235"/>
      <c r="J68" s="235"/>
      <c r="K68" s="233"/>
    </row>
    <row r="69" customFormat="false" ht="15" hidden="false" customHeight="true" outlineLevel="0" collapsed="false">
      <c r="B69" s="231"/>
      <c r="C69" s="238"/>
      <c r="D69" s="235" t="s">
        <v>695</v>
      </c>
      <c r="E69" s="235"/>
      <c r="F69" s="235"/>
      <c r="G69" s="235"/>
      <c r="H69" s="235"/>
      <c r="I69" s="235"/>
      <c r="J69" s="235"/>
      <c r="K69" s="233"/>
    </row>
    <row r="70" customFormat="false" ht="15" hidden="false" customHeight="true" outlineLevel="0" collapsed="false">
      <c r="B70" s="231"/>
      <c r="C70" s="238"/>
      <c r="D70" s="235" t="s">
        <v>696</v>
      </c>
      <c r="E70" s="235"/>
      <c r="F70" s="235"/>
      <c r="G70" s="235"/>
      <c r="H70" s="235"/>
      <c r="I70" s="235"/>
      <c r="J70" s="235"/>
      <c r="K70" s="233"/>
    </row>
    <row r="71" customFormat="false" ht="12.75" hidden="false" customHeight="true" outlineLevel="0" collapsed="false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customFormat="false" ht="18.75" hidden="false" customHeight="true" outlineLevel="0" collapsed="false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customFormat="false" ht="18.75" hidden="false" customHeight="true" outlineLevel="0" collapsed="false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customFormat="false" ht="7.5" hidden="false" customHeight="true" outlineLevel="0" collapsed="false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customFormat="false" ht="45" hidden="false" customHeight="true" outlineLevel="0" collapsed="false">
      <c r="B75" s="252"/>
      <c r="C75" s="253" t="s">
        <v>697</v>
      </c>
      <c r="D75" s="253"/>
      <c r="E75" s="253"/>
      <c r="F75" s="253"/>
      <c r="G75" s="253"/>
      <c r="H75" s="253"/>
      <c r="I75" s="253"/>
      <c r="J75" s="253"/>
      <c r="K75" s="254"/>
    </row>
    <row r="76" customFormat="false" ht="17.25" hidden="false" customHeight="true" outlineLevel="0" collapsed="false">
      <c r="B76" s="252"/>
      <c r="C76" s="255" t="s">
        <v>698</v>
      </c>
      <c r="D76" s="255"/>
      <c r="E76" s="255"/>
      <c r="F76" s="255" t="s">
        <v>699</v>
      </c>
      <c r="G76" s="256"/>
      <c r="H76" s="255" t="s">
        <v>57</v>
      </c>
      <c r="I76" s="255" t="s">
        <v>60</v>
      </c>
      <c r="J76" s="255" t="s">
        <v>700</v>
      </c>
      <c r="K76" s="254"/>
    </row>
    <row r="77" customFormat="false" ht="17.25" hidden="false" customHeight="true" outlineLevel="0" collapsed="false">
      <c r="B77" s="252"/>
      <c r="C77" s="257" t="s">
        <v>701</v>
      </c>
      <c r="D77" s="257"/>
      <c r="E77" s="257"/>
      <c r="F77" s="258" t="s">
        <v>702</v>
      </c>
      <c r="G77" s="259"/>
      <c r="H77" s="257"/>
      <c r="I77" s="257"/>
      <c r="J77" s="257" t="s">
        <v>703</v>
      </c>
      <c r="K77" s="254"/>
    </row>
    <row r="78" customFormat="false" ht="5.25" hidden="false" customHeight="true" outlineLevel="0" collapsed="false">
      <c r="B78" s="252"/>
      <c r="C78" s="260"/>
      <c r="D78" s="260"/>
      <c r="E78" s="260"/>
      <c r="F78" s="260"/>
      <c r="G78" s="261"/>
      <c r="H78" s="260"/>
      <c r="I78" s="260"/>
      <c r="J78" s="260"/>
      <c r="K78" s="254"/>
    </row>
    <row r="79" customFormat="false" ht="15" hidden="false" customHeight="true" outlineLevel="0" collapsed="false">
      <c r="B79" s="252"/>
      <c r="C79" s="239" t="s">
        <v>56</v>
      </c>
      <c r="D79" s="262"/>
      <c r="E79" s="262"/>
      <c r="F79" s="263" t="s">
        <v>704</v>
      </c>
      <c r="G79" s="264"/>
      <c r="H79" s="239" t="s">
        <v>705</v>
      </c>
      <c r="I79" s="239" t="s">
        <v>706</v>
      </c>
      <c r="J79" s="239" t="n">
        <v>20</v>
      </c>
      <c r="K79" s="254"/>
    </row>
    <row r="80" customFormat="false" ht="15" hidden="false" customHeight="true" outlineLevel="0" collapsed="false">
      <c r="B80" s="252"/>
      <c r="C80" s="239" t="s">
        <v>707</v>
      </c>
      <c r="D80" s="239"/>
      <c r="E80" s="239"/>
      <c r="F80" s="263" t="s">
        <v>704</v>
      </c>
      <c r="G80" s="264"/>
      <c r="H80" s="239" t="s">
        <v>708</v>
      </c>
      <c r="I80" s="239" t="s">
        <v>706</v>
      </c>
      <c r="J80" s="239" t="n">
        <v>120</v>
      </c>
      <c r="K80" s="254"/>
    </row>
    <row r="81" customFormat="false" ht="15" hidden="false" customHeight="true" outlineLevel="0" collapsed="false">
      <c r="B81" s="265"/>
      <c r="C81" s="239" t="s">
        <v>709</v>
      </c>
      <c r="D81" s="239"/>
      <c r="E81" s="239"/>
      <c r="F81" s="263" t="s">
        <v>710</v>
      </c>
      <c r="G81" s="264"/>
      <c r="H81" s="239" t="s">
        <v>711</v>
      </c>
      <c r="I81" s="239" t="s">
        <v>706</v>
      </c>
      <c r="J81" s="239" t="n">
        <v>50</v>
      </c>
      <c r="K81" s="254"/>
    </row>
    <row r="82" customFormat="false" ht="15" hidden="false" customHeight="true" outlineLevel="0" collapsed="false">
      <c r="B82" s="265"/>
      <c r="C82" s="239" t="s">
        <v>712</v>
      </c>
      <c r="D82" s="239"/>
      <c r="E82" s="239"/>
      <c r="F82" s="263" t="s">
        <v>704</v>
      </c>
      <c r="G82" s="264"/>
      <c r="H82" s="239" t="s">
        <v>713</v>
      </c>
      <c r="I82" s="239" t="s">
        <v>714</v>
      </c>
      <c r="J82" s="239"/>
      <c r="K82" s="254"/>
    </row>
    <row r="83" customFormat="false" ht="15" hidden="false" customHeight="true" outlineLevel="0" collapsed="false">
      <c r="B83" s="265"/>
      <c r="C83" s="239" t="s">
        <v>715</v>
      </c>
      <c r="D83" s="239"/>
      <c r="E83" s="239"/>
      <c r="F83" s="263" t="s">
        <v>710</v>
      </c>
      <c r="G83" s="239"/>
      <c r="H83" s="239" t="s">
        <v>716</v>
      </c>
      <c r="I83" s="239" t="s">
        <v>706</v>
      </c>
      <c r="J83" s="239" t="n">
        <v>15</v>
      </c>
      <c r="K83" s="254"/>
    </row>
    <row r="84" customFormat="false" ht="15" hidden="false" customHeight="true" outlineLevel="0" collapsed="false">
      <c r="B84" s="265"/>
      <c r="C84" s="239" t="s">
        <v>717</v>
      </c>
      <c r="D84" s="239"/>
      <c r="E84" s="239"/>
      <c r="F84" s="263" t="s">
        <v>710</v>
      </c>
      <c r="G84" s="239"/>
      <c r="H84" s="239" t="s">
        <v>718</v>
      </c>
      <c r="I84" s="239" t="s">
        <v>706</v>
      </c>
      <c r="J84" s="239" t="n">
        <v>15</v>
      </c>
      <c r="K84" s="254"/>
    </row>
    <row r="85" customFormat="false" ht="15" hidden="false" customHeight="true" outlineLevel="0" collapsed="false">
      <c r="B85" s="265"/>
      <c r="C85" s="239" t="s">
        <v>719</v>
      </c>
      <c r="D85" s="239"/>
      <c r="E85" s="239"/>
      <c r="F85" s="263" t="s">
        <v>710</v>
      </c>
      <c r="G85" s="239"/>
      <c r="H85" s="239" t="s">
        <v>720</v>
      </c>
      <c r="I85" s="239" t="s">
        <v>706</v>
      </c>
      <c r="J85" s="239" t="n">
        <v>20</v>
      </c>
      <c r="K85" s="254"/>
    </row>
    <row r="86" customFormat="false" ht="15" hidden="false" customHeight="true" outlineLevel="0" collapsed="false">
      <c r="B86" s="265"/>
      <c r="C86" s="239" t="s">
        <v>721</v>
      </c>
      <c r="D86" s="239"/>
      <c r="E86" s="239"/>
      <c r="F86" s="263" t="s">
        <v>710</v>
      </c>
      <c r="G86" s="239"/>
      <c r="H86" s="239" t="s">
        <v>722</v>
      </c>
      <c r="I86" s="239" t="s">
        <v>706</v>
      </c>
      <c r="J86" s="239" t="n">
        <v>20</v>
      </c>
      <c r="K86" s="254"/>
    </row>
    <row r="87" customFormat="false" ht="15" hidden="false" customHeight="true" outlineLevel="0" collapsed="false">
      <c r="B87" s="265"/>
      <c r="C87" s="239" t="s">
        <v>723</v>
      </c>
      <c r="D87" s="239"/>
      <c r="E87" s="239"/>
      <c r="F87" s="263" t="s">
        <v>710</v>
      </c>
      <c r="G87" s="264"/>
      <c r="H87" s="239" t="s">
        <v>724</v>
      </c>
      <c r="I87" s="239" t="s">
        <v>706</v>
      </c>
      <c r="J87" s="239" t="n">
        <v>50</v>
      </c>
      <c r="K87" s="254"/>
    </row>
    <row r="88" customFormat="false" ht="15" hidden="false" customHeight="true" outlineLevel="0" collapsed="false">
      <c r="B88" s="265"/>
      <c r="C88" s="239" t="s">
        <v>725</v>
      </c>
      <c r="D88" s="239"/>
      <c r="E88" s="239"/>
      <c r="F88" s="263" t="s">
        <v>710</v>
      </c>
      <c r="G88" s="264"/>
      <c r="H88" s="239" t="s">
        <v>726</v>
      </c>
      <c r="I88" s="239" t="s">
        <v>706</v>
      </c>
      <c r="J88" s="239" t="n">
        <v>20</v>
      </c>
      <c r="K88" s="254"/>
    </row>
    <row r="89" customFormat="false" ht="15" hidden="false" customHeight="true" outlineLevel="0" collapsed="false">
      <c r="B89" s="265"/>
      <c r="C89" s="239" t="s">
        <v>727</v>
      </c>
      <c r="D89" s="239"/>
      <c r="E89" s="239"/>
      <c r="F89" s="263" t="s">
        <v>710</v>
      </c>
      <c r="G89" s="264"/>
      <c r="H89" s="239" t="s">
        <v>728</v>
      </c>
      <c r="I89" s="239" t="s">
        <v>706</v>
      </c>
      <c r="J89" s="239" t="n">
        <v>20</v>
      </c>
      <c r="K89" s="254"/>
    </row>
    <row r="90" customFormat="false" ht="15" hidden="false" customHeight="true" outlineLevel="0" collapsed="false">
      <c r="B90" s="265"/>
      <c r="C90" s="239" t="s">
        <v>729</v>
      </c>
      <c r="D90" s="239"/>
      <c r="E90" s="239"/>
      <c r="F90" s="263" t="s">
        <v>710</v>
      </c>
      <c r="G90" s="264"/>
      <c r="H90" s="239" t="s">
        <v>730</v>
      </c>
      <c r="I90" s="239" t="s">
        <v>706</v>
      </c>
      <c r="J90" s="239" t="n">
        <v>50</v>
      </c>
      <c r="K90" s="254"/>
    </row>
    <row r="91" customFormat="false" ht="15" hidden="false" customHeight="true" outlineLevel="0" collapsed="false">
      <c r="B91" s="265"/>
      <c r="C91" s="239" t="s">
        <v>731</v>
      </c>
      <c r="D91" s="239"/>
      <c r="E91" s="239"/>
      <c r="F91" s="263" t="s">
        <v>710</v>
      </c>
      <c r="G91" s="264"/>
      <c r="H91" s="239" t="s">
        <v>731</v>
      </c>
      <c r="I91" s="239" t="s">
        <v>706</v>
      </c>
      <c r="J91" s="239" t="n">
        <v>50</v>
      </c>
      <c r="K91" s="254"/>
    </row>
    <row r="92" customFormat="false" ht="15" hidden="false" customHeight="true" outlineLevel="0" collapsed="false">
      <c r="B92" s="265"/>
      <c r="C92" s="239" t="s">
        <v>732</v>
      </c>
      <c r="D92" s="239"/>
      <c r="E92" s="239"/>
      <c r="F92" s="263" t="s">
        <v>710</v>
      </c>
      <c r="G92" s="264"/>
      <c r="H92" s="239" t="s">
        <v>733</v>
      </c>
      <c r="I92" s="239" t="s">
        <v>706</v>
      </c>
      <c r="J92" s="239" t="n">
        <v>255</v>
      </c>
      <c r="K92" s="254"/>
    </row>
    <row r="93" customFormat="false" ht="15" hidden="false" customHeight="true" outlineLevel="0" collapsed="false">
      <c r="B93" s="265"/>
      <c r="C93" s="239" t="s">
        <v>734</v>
      </c>
      <c r="D93" s="239"/>
      <c r="E93" s="239"/>
      <c r="F93" s="263" t="s">
        <v>704</v>
      </c>
      <c r="G93" s="264"/>
      <c r="H93" s="239" t="s">
        <v>735</v>
      </c>
      <c r="I93" s="239" t="s">
        <v>736</v>
      </c>
      <c r="J93" s="239"/>
      <c r="K93" s="254"/>
    </row>
    <row r="94" customFormat="false" ht="15" hidden="false" customHeight="true" outlineLevel="0" collapsed="false">
      <c r="B94" s="265"/>
      <c r="C94" s="239" t="s">
        <v>737</v>
      </c>
      <c r="D94" s="239"/>
      <c r="E94" s="239"/>
      <c r="F94" s="263" t="s">
        <v>704</v>
      </c>
      <c r="G94" s="264"/>
      <c r="H94" s="239" t="s">
        <v>738</v>
      </c>
      <c r="I94" s="239" t="s">
        <v>739</v>
      </c>
      <c r="J94" s="239"/>
      <c r="K94" s="254"/>
    </row>
    <row r="95" customFormat="false" ht="15" hidden="false" customHeight="true" outlineLevel="0" collapsed="false">
      <c r="B95" s="265"/>
      <c r="C95" s="239" t="s">
        <v>740</v>
      </c>
      <c r="D95" s="239"/>
      <c r="E95" s="239"/>
      <c r="F95" s="263" t="s">
        <v>704</v>
      </c>
      <c r="G95" s="264"/>
      <c r="H95" s="239" t="s">
        <v>740</v>
      </c>
      <c r="I95" s="239" t="s">
        <v>739</v>
      </c>
      <c r="J95" s="239"/>
      <c r="K95" s="254"/>
    </row>
    <row r="96" customFormat="false" ht="15" hidden="false" customHeight="true" outlineLevel="0" collapsed="false">
      <c r="B96" s="265"/>
      <c r="C96" s="239" t="s">
        <v>41</v>
      </c>
      <c r="D96" s="239"/>
      <c r="E96" s="239"/>
      <c r="F96" s="263" t="s">
        <v>704</v>
      </c>
      <c r="G96" s="264"/>
      <c r="H96" s="239" t="s">
        <v>741</v>
      </c>
      <c r="I96" s="239" t="s">
        <v>739</v>
      </c>
      <c r="J96" s="239"/>
      <c r="K96" s="254"/>
    </row>
    <row r="97" customFormat="false" ht="15" hidden="false" customHeight="true" outlineLevel="0" collapsed="false">
      <c r="B97" s="265"/>
      <c r="C97" s="239" t="s">
        <v>51</v>
      </c>
      <c r="D97" s="239"/>
      <c r="E97" s="239"/>
      <c r="F97" s="263" t="s">
        <v>704</v>
      </c>
      <c r="G97" s="264"/>
      <c r="H97" s="239" t="s">
        <v>742</v>
      </c>
      <c r="I97" s="239" t="s">
        <v>739</v>
      </c>
      <c r="J97" s="239"/>
      <c r="K97" s="254"/>
    </row>
    <row r="98" customFormat="false" ht="15" hidden="false" customHeight="true" outlineLevel="0" collapsed="false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customFormat="false" ht="18.75" hidden="false" customHeight="true" outlineLevel="0" collapsed="false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customFormat="false" ht="18.75" hidden="false" customHeight="true" outlineLevel="0" collapsed="false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customFormat="false" ht="7.5" hidden="false" customHeight="true" outlineLevel="0" collapsed="false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customFormat="false" ht="45" hidden="false" customHeight="true" outlineLevel="0" collapsed="false">
      <c r="B102" s="252"/>
      <c r="C102" s="253" t="s">
        <v>743</v>
      </c>
      <c r="D102" s="253"/>
      <c r="E102" s="253"/>
      <c r="F102" s="253"/>
      <c r="G102" s="253"/>
      <c r="H102" s="253"/>
      <c r="I102" s="253"/>
      <c r="J102" s="253"/>
      <c r="K102" s="254"/>
    </row>
    <row r="103" customFormat="false" ht="17.25" hidden="false" customHeight="true" outlineLevel="0" collapsed="false">
      <c r="B103" s="252"/>
      <c r="C103" s="255" t="s">
        <v>698</v>
      </c>
      <c r="D103" s="255"/>
      <c r="E103" s="255"/>
      <c r="F103" s="255" t="s">
        <v>699</v>
      </c>
      <c r="G103" s="256"/>
      <c r="H103" s="255" t="s">
        <v>57</v>
      </c>
      <c r="I103" s="255" t="s">
        <v>60</v>
      </c>
      <c r="J103" s="255" t="s">
        <v>700</v>
      </c>
      <c r="K103" s="254"/>
    </row>
    <row r="104" customFormat="false" ht="17.25" hidden="false" customHeight="true" outlineLevel="0" collapsed="false">
      <c r="B104" s="252"/>
      <c r="C104" s="257" t="s">
        <v>701</v>
      </c>
      <c r="D104" s="257"/>
      <c r="E104" s="257"/>
      <c r="F104" s="258" t="s">
        <v>702</v>
      </c>
      <c r="G104" s="259"/>
      <c r="H104" s="257"/>
      <c r="I104" s="257"/>
      <c r="J104" s="257" t="s">
        <v>703</v>
      </c>
      <c r="K104" s="254"/>
    </row>
    <row r="105" customFormat="false" ht="5.25" hidden="false" customHeight="true" outlineLevel="0" collapsed="false">
      <c r="B105" s="252"/>
      <c r="C105" s="255"/>
      <c r="D105" s="255"/>
      <c r="E105" s="255"/>
      <c r="F105" s="255"/>
      <c r="G105" s="271"/>
      <c r="H105" s="255"/>
      <c r="I105" s="255"/>
      <c r="J105" s="255"/>
      <c r="K105" s="254"/>
    </row>
    <row r="106" customFormat="false" ht="15" hidden="false" customHeight="true" outlineLevel="0" collapsed="false">
      <c r="B106" s="252"/>
      <c r="C106" s="239" t="s">
        <v>56</v>
      </c>
      <c r="D106" s="262"/>
      <c r="E106" s="262"/>
      <c r="F106" s="263" t="s">
        <v>704</v>
      </c>
      <c r="G106" s="239"/>
      <c r="H106" s="239" t="s">
        <v>744</v>
      </c>
      <c r="I106" s="239" t="s">
        <v>706</v>
      </c>
      <c r="J106" s="239" t="n">
        <v>20</v>
      </c>
      <c r="K106" s="254"/>
    </row>
    <row r="107" customFormat="false" ht="15" hidden="false" customHeight="true" outlineLevel="0" collapsed="false">
      <c r="B107" s="252"/>
      <c r="C107" s="239" t="s">
        <v>707</v>
      </c>
      <c r="D107" s="239"/>
      <c r="E107" s="239"/>
      <c r="F107" s="263" t="s">
        <v>704</v>
      </c>
      <c r="G107" s="239"/>
      <c r="H107" s="239" t="s">
        <v>744</v>
      </c>
      <c r="I107" s="239" t="s">
        <v>706</v>
      </c>
      <c r="J107" s="239" t="n">
        <v>120</v>
      </c>
      <c r="K107" s="254"/>
    </row>
    <row r="108" customFormat="false" ht="15" hidden="false" customHeight="true" outlineLevel="0" collapsed="false">
      <c r="B108" s="265"/>
      <c r="C108" s="239" t="s">
        <v>709</v>
      </c>
      <c r="D108" s="239"/>
      <c r="E108" s="239"/>
      <c r="F108" s="263" t="s">
        <v>710</v>
      </c>
      <c r="G108" s="239"/>
      <c r="H108" s="239" t="s">
        <v>744</v>
      </c>
      <c r="I108" s="239" t="s">
        <v>706</v>
      </c>
      <c r="J108" s="239" t="n">
        <v>50</v>
      </c>
      <c r="K108" s="254"/>
    </row>
    <row r="109" customFormat="false" ht="15" hidden="false" customHeight="true" outlineLevel="0" collapsed="false">
      <c r="B109" s="265"/>
      <c r="C109" s="239" t="s">
        <v>712</v>
      </c>
      <c r="D109" s="239"/>
      <c r="E109" s="239"/>
      <c r="F109" s="263" t="s">
        <v>704</v>
      </c>
      <c r="G109" s="239"/>
      <c r="H109" s="239" t="s">
        <v>744</v>
      </c>
      <c r="I109" s="239" t="s">
        <v>714</v>
      </c>
      <c r="J109" s="239"/>
      <c r="K109" s="254"/>
    </row>
    <row r="110" customFormat="false" ht="15" hidden="false" customHeight="true" outlineLevel="0" collapsed="false">
      <c r="B110" s="265"/>
      <c r="C110" s="239" t="s">
        <v>723</v>
      </c>
      <c r="D110" s="239"/>
      <c r="E110" s="239"/>
      <c r="F110" s="263" t="s">
        <v>710</v>
      </c>
      <c r="G110" s="239"/>
      <c r="H110" s="239" t="s">
        <v>744</v>
      </c>
      <c r="I110" s="239" t="s">
        <v>706</v>
      </c>
      <c r="J110" s="239" t="n">
        <v>50</v>
      </c>
      <c r="K110" s="254"/>
    </row>
    <row r="111" customFormat="false" ht="15" hidden="false" customHeight="true" outlineLevel="0" collapsed="false">
      <c r="B111" s="265"/>
      <c r="C111" s="239" t="s">
        <v>731</v>
      </c>
      <c r="D111" s="239"/>
      <c r="E111" s="239"/>
      <c r="F111" s="263" t="s">
        <v>710</v>
      </c>
      <c r="G111" s="239"/>
      <c r="H111" s="239" t="s">
        <v>744</v>
      </c>
      <c r="I111" s="239" t="s">
        <v>706</v>
      </c>
      <c r="J111" s="239" t="n">
        <v>50</v>
      </c>
      <c r="K111" s="254"/>
    </row>
    <row r="112" customFormat="false" ht="15" hidden="false" customHeight="true" outlineLevel="0" collapsed="false">
      <c r="B112" s="265"/>
      <c r="C112" s="239" t="s">
        <v>729</v>
      </c>
      <c r="D112" s="239"/>
      <c r="E112" s="239"/>
      <c r="F112" s="263" t="s">
        <v>710</v>
      </c>
      <c r="G112" s="239"/>
      <c r="H112" s="239" t="s">
        <v>744</v>
      </c>
      <c r="I112" s="239" t="s">
        <v>706</v>
      </c>
      <c r="J112" s="239" t="n">
        <v>50</v>
      </c>
      <c r="K112" s="254"/>
    </row>
    <row r="113" customFormat="false" ht="15" hidden="false" customHeight="true" outlineLevel="0" collapsed="false">
      <c r="B113" s="265"/>
      <c r="C113" s="239" t="s">
        <v>56</v>
      </c>
      <c r="D113" s="239"/>
      <c r="E113" s="239"/>
      <c r="F113" s="263" t="s">
        <v>704</v>
      </c>
      <c r="G113" s="239"/>
      <c r="H113" s="239" t="s">
        <v>745</v>
      </c>
      <c r="I113" s="239" t="s">
        <v>706</v>
      </c>
      <c r="J113" s="239" t="n">
        <v>20</v>
      </c>
      <c r="K113" s="254"/>
    </row>
    <row r="114" customFormat="false" ht="15" hidden="false" customHeight="true" outlineLevel="0" collapsed="false">
      <c r="B114" s="265"/>
      <c r="C114" s="239" t="s">
        <v>746</v>
      </c>
      <c r="D114" s="239"/>
      <c r="E114" s="239"/>
      <c r="F114" s="263" t="s">
        <v>704</v>
      </c>
      <c r="G114" s="239"/>
      <c r="H114" s="239" t="s">
        <v>747</v>
      </c>
      <c r="I114" s="239" t="s">
        <v>706</v>
      </c>
      <c r="J114" s="239" t="n">
        <v>120</v>
      </c>
      <c r="K114" s="254"/>
    </row>
    <row r="115" customFormat="false" ht="15" hidden="false" customHeight="true" outlineLevel="0" collapsed="false">
      <c r="B115" s="265"/>
      <c r="C115" s="239" t="s">
        <v>41</v>
      </c>
      <c r="D115" s="239"/>
      <c r="E115" s="239"/>
      <c r="F115" s="263" t="s">
        <v>704</v>
      </c>
      <c r="G115" s="239"/>
      <c r="H115" s="239" t="s">
        <v>748</v>
      </c>
      <c r="I115" s="239" t="s">
        <v>739</v>
      </c>
      <c r="J115" s="239"/>
      <c r="K115" s="254"/>
    </row>
    <row r="116" customFormat="false" ht="15" hidden="false" customHeight="true" outlineLevel="0" collapsed="false">
      <c r="B116" s="265"/>
      <c r="C116" s="239" t="s">
        <v>51</v>
      </c>
      <c r="D116" s="239"/>
      <c r="E116" s="239"/>
      <c r="F116" s="263" t="s">
        <v>704</v>
      </c>
      <c r="G116" s="239"/>
      <c r="H116" s="239" t="s">
        <v>749</v>
      </c>
      <c r="I116" s="239" t="s">
        <v>739</v>
      </c>
      <c r="J116" s="239"/>
      <c r="K116" s="254"/>
    </row>
    <row r="117" customFormat="false" ht="15" hidden="false" customHeight="true" outlineLevel="0" collapsed="false">
      <c r="B117" s="265"/>
      <c r="C117" s="239" t="s">
        <v>60</v>
      </c>
      <c r="D117" s="239"/>
      <c r="E117" s="239"/>
      <c r="F117" s="263" t="s">
        <v>704</v>
      </c>
      <c r="G117" s="239"/>
      <c r="H117" s="239" t="s">
        <v>750</v>
      </c>
      <c r="I117" s="239" t="s">
        <v>751</v>
      </c>
      <c r="J117" s="239"/>
      <c r="K117" s="254"/>
    </row>
    <row r="118" customFormat="false" ht="15" hidden="false" customHeight="true" outlineLevel="0" collapsed="false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customFormat="false" ht="18.75" hidden="false" customHeight="true" outlineLevel="0" collapsed="false">
      <c r="B119" s="273"/>
      <c r="C119" s="274"/>
      <c r="D119" s="274"/>
      <c r="E119" s="274"/>
      <c r="F119" s="275"/>
      <c r="G119" s="274"/>
      <c r="H119" s="274"/>
      <c r="I119" s="274"/>
      <c r="J119" s="274"/>
      <c r="K119" s="273"/>
    </row>
    <row r="120" customFormat="false" ht="18.75" hidden="false" customHeight="true" outlineLevel="0" collapsed="false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customFormat="false" ht="7.5" hidden="false" customHeight="true" outlineLevel="0" collapsed="false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customFormat="false" ht="45" hidden="false" customHeight="true" outlineLevel="0" collapsed="false">
      <c r="B122" s="279"/>
      <c r="C122" s="229" t="s">
        <v>752</v>
      </c>
      <c r="D122" s="229"/>
      <c r="E122" s="229"/>
      <c r="F122" s="229"/>
      <c r="G122" s="229"/>
      <c r="H122" s="229"/>
      <c r="I122" s="229"/>
      <c r="J122" s="229"/>
      <c r="K122" s="280"/>
    </row>
    <row r="123" customFormat="false" ht="17.25" hidden="false" customHeight="true" outlineLevel="0" collapsed="false">
      <c r="B123" s="281"/>
      <c r="C123" s="255" t="s">
        <v>698</v>
      </c>
      <c r="D123" s="255"/>
      <c r="E123" s="255"/>
      <c r="F123" s="255" t="s">
        <v>699</v>
      </c>
      <c r="G123" s="256"/>
      <c r="H123" s="255" t="s">
        <v>57</v>
      </c>
      <c r="I123" s="255" t="s">
        <v>60</v>
      </c>
      <c r="J123" s="255" t="s">
        <v>700</v>
      </c>
      <c r="K123" s="282"/>
    </row>
    <row r="124" customFormat="false" ht="17.25" hidden="false" customHeight="true" outlineLevel="0" collapsed="false">
      <c r="B124" s="281"/>
      <c r="C124" s="257" t="s">
        <v>701</v>
      </c>
      <c r="D124" s="257"/>
      <c r="E124" s="257"/>
      <c r="F124" s="258" t="s">
        <v>702</v>
      </c>
      <c r="G124" s="259"/>
      <c r="H124" s="257"/>
      <c r="I124" s="257"/>
      <c r="J124" s="257" t="s">
        <v>703</v>
      </c>
      <c r="K124" s="282"/>
    </row>
    <row r="125" customFormat="false" ht="5.25" hidden="false" customHeight="true" outlineLevel="0" collapsed="false">
      <c r="B125" s="283"/>
      <c r="C125" s="260"/>
      <c r="D125" s="260"/>
      <c r="E125" s="260"/>
      <c r="F125" s="260"/>
      <c r="G125" s="284"/>
      <c r="H125" s="260"/>
      <c r="I125" s="260"/>
      <c r="J125" s="260"/>
      <c r="K125" s="285"/>
    </row>
    <row r="126" customFormat="false" ht="15" hidden="false" customHeight="true" outlineLevel="0" collapsed="false">
      <c r="B126" s="283"/>
      <c r="C126" s="239" t="s">
        <v>707</v>
      </c>
      <c r="D126" s="262"/>
      <c r="E126" s="262"/>
      <c r="F126" s="263" t="s">
        <v>704</v>
      </c>
      <c r="G126" s="239"/>
      <c r="H126" s="239" t="s">
        <v>744</v>
      </c>
      <c r="I126" s="239" t="s">
        <v>706</v>
      </c>
      <c r="J126" s="239" t="n">
        <v>120</v>
      </c>
      <c r="K126" s="286"/>
    </row>
    <row r="127" customFormat="false" ht="15" hidden="false" customHeight="true" outlineLevel="0" collapsed="false">
      <c r="B127" s="283"/>
      <c r="C127" s="239" t="s">
        <v>753</v>
      </c>
      <c r="D127" s="239"/>
      <c r="E127" s="239"/>
      <c r="F127" s="263" t="s">
        <v>704</v>
      </c>
      <c r="G127" s="239"/>
      <c r="H127" s="239" t="s">
        <v>754</v>
      </c>
      <c r="I127" s="239" t="s">
        <v>706</v>
      </c>
      <c r="J127" s="239" t="s">
        <v>755</v>
      </c>
      <c r="K127" s="286"/>
    </row>
    <row r="128" customFormat="false" ht="15" hidden="false" customHeight="true" outlineLevel="0" collapsed="false">
      <c r="B128" s="283"/>
      <c r="C128" s="239" t="s">
        <v>652</v>
      </c>
      <c r="D128" s="239"/>
      <c r="E128" s="239"/>
      <c r="F128" s="263" t="s">
        <v>704</v>
      </c>
      <c r="G128" s="239"/>
      <c r="H128" s="239" t="s">
        <v>756</v>
      </c>
      <c r="I128" s="239" t="s">
        <v>706</v>
      </c>
      <c r="J128" s="239" t="s">
        <v>755</v>
      </c>
      <c r="K128" s="286"/>
    </row>
    <row r="129" customFormat="false" ht="15" hidden="false" customHeight="true" outlineLevel="0" collapsed="false">
      <c r="B129" s="283"/>
      <c r="C129" s="239" t="s">
        <v>715</v>
      </c>
      <c r="D129" s="239"/>
      <c r="E129" s="239"/>
      <c r="F129" s="263" t="s">
        <v>710</v>
      </c>
      <c r="G129" s="239"/>
      <c r="H129" s="239" t="s">
        <v>716</v>
      </c>
      <c r="I129" s="239" t="s">
        <v>706</v>
      </c>
      <c r="J129" s="239" t="n">
        <v>15</v>
      </c>
      <c r="K129" s="286"/>
    </row>
    <row r="130" customFormat="false" ht="15" hidden="false" customHeight="true" outlineLevel="0" collapsed="false">
      <c r="B130" s="283"/>
      <c r="C130" s="239" t="s">
        <v>717</v>
      </c>
      <c r="D130" s="239"/>
      <c r="E130" s="239"/>
      <c r="F130" s="263" t="s">
        <v>710</v>
      </c>
      <c r="G130" s="239"/>
      <c r="H130" s="239" t="s">
        <v>718</v>
      </c>
      <c r="I130" s="239" t="s">
        <v>706</v>
      </c>
      <c r="J130" s="239" t="n">
        <v>15</v>
      </c>
      <c r="K130" s="286"/>
    </row>
    <row r="131" customFormat="false" ht="15" hidden="false" customHeight="true" outlineLevel="0" collapsed="false">
      <c r="B131" s="283"/>
      <c r="C131" s="239" t="s">
        <v>719</v>
      </c>
      <c r="D131" s="239"/>
      <c r="E131" s="239"/>
      <c r="F131" s="263" t="s">
        <v>710</v>
      </c>
      <c r="G131" s="239"/>
      <c r="H131" s="239" t="s">
        <v>720</v>
      </c>
      <c r="I131" s="239" t="s">
        <v>706</v>
      </c>
      <c r="J131" s="239" t="n">
        <v>20</v>
      </c>
      <c r="K131" s="286"/>
    </row>
    <row r="132" customFormat="false" ht="15" hidden="false" customHeight="true" outlineLevel="0" collapsed="false">
      <c r="B132" s="283"/>
      <c r="C132" s="239" t="s">
        <v>721</v>
      </c>
      <c r="D132" s="239"/>
      <c r="E132" s="239"/>
      <c r="F132" s="263" t="s">
        <v>710</v>
      </c>
      <c r="G132" s="239"/>
      <c r="H132" s="239" t="s">
        <v>722</v>
      </c>
      <c r="I132" s="239" t="s">
        <v>706</v>
      </c>
      <c r="J132" s="239" t="n">
        <v>20</v>
      </c>
      <c r="K132" s="286"/>
    </row>
    <row r="133" customFormat="false" ht="15" hidden="false" customHeight="true" outlineLevel="0" collapsed="false">
      <c r="B133" s="283"/>
      <c r="C133" s="239" t="s">
        <v>709</v>
      </c>
      <c r="D133" s="239"/>
      <c r="E133" s="239"/>
      <c r="F133" s="263" t="s">
        <v>710</v>
      </c>
      <c r="G133" s="239"/>
      <c r="H133" s="239" t="s">
        <v>744</v>
      </c>
      <c r="I133" s="239" t="s">
        <v>706</v>
      </c>
      <c r="J133" s="239" t="n">
        <v>50</v>
      </c>
      <c r="K133" s="286"/>
    </row>
    <row r="134" customFormat="false" ht="15" hidden="false" customHeight="true" outlineLevel="0" collapsed="false">
      <c r="B134" s="283"/>
      <c r="C134" s="239" t="s">
        <v>723</v>
      </c>
      <c r="D134" s="239"/>
      <c r="E134" s="239"/>
      <c r="F134" s="263" t="s">
        <v>710</v>
      </c>
      <c r="G134" s="239"/>
      <c r="H134" s="239" t="s">
        <v>744</v>
      </c>
      <c r="I134" s="239" t="s">
        <v>706</v>
      </c>
      <c r="J134" s="239" t="n">
        <v>50</v>
      </c>
      <c r="K134" s="286"/>
    </row>
    <row r="135" customFormat="false" ht="15" hidden="false" customHeight="true" outlineLevel="0" collapsed="false">
      <c r="B135" s="283"/>
      <c r="C135" s="239" t="s">
        <v>729</v>
      </c>
      <c r="D135" s="239"/>
      <c r="E135" s="239"/>
      <c r="F135" s="263" t="s">
        <v>710</v>
      </c>
      <c r="G135" s="239"/>
      <c r="H135" s="239" t="s">
        <v>744</v>
      </c>
      <c r="I135" s="239" t="s">
        <v>706</v>
      </c>
      <c r="J135" s="239" t="n">
        <v>50</v>
      </c>
      <c r="K135" s="286"/>
    </row>
    <row r="136" customFormat="false" ht="15" hidden="false" customHeight="true" outlineLevel="0" collapsed="false">
      <c r="B136" s="283"/>
      <c r="C136" s="239" t="s">
        <v>731</v>
      </c>
      <c r="D136" s="239"/>
      <c r="E136" s="239"/>
      <c r="F136" s="263" t="s">
        <v>710</v>
      </c>
      <c r="G136" s="239"/>
      <c r="H136" s="239" t="s">
        <v>744</v>
      </c>
      <c r="I136" s="239" t="s">
        <v>706</v>
      </c>
      <c r="J136" s="239" t="n">
        <v>50</v>
      </c>
      <c r="K136" s="286"/>
    </row>
    <row r="137" customFormat="false" ht="15" hidden="false" customHeight="true" outlineLevel="0" collapsed="false">
      <c r="B137" s="283"/>
      <c r="C137" s="239" t="s">
        <v>732</v>
      </c>
      <c r="D137" s="239"/>
      <c r="E137" s="239"/>
      <c r="F137" s="263" t="s">
        <v>710</v>
      </c>
      <c r="G137" s="239"/>
      <c r="H137" s="239" t="s">
        <v>757</v>
      </c>
      <c r="I137" s="239" t="s">
        <v>706</v>
      </c>
      <c r="J137" s="239" t="n">
        <v>255</v>
      </c>
      <c r="K137" s="286"/>
    </row>
    <row r="138" customFormat="false" ht="15" hidden="false" customHeight="true" outlineLevel="0" collapsed="false">
      <c r="B138" s="283"/>
      <c r="C138" s="239" t="s">
        <v>734</v>
      </c>
      <c r="D138" s="239"/>
      <c r="E138" s="239"/>
      <c r="F138" s="263" t="s">
        <v>704</v>
      </c>
      <c r="G138" s="239"/>
      <c r="H138" s="239" t="s">
        <v>758</v>
      </c>
      <c r="I138" s="239" t="s">
        <v>736</v>
      </c>
      <c r="J138" s="239"/>
      <c r="K138" s="286"/>
    </row>
    <row r="139" customFormat="false" ht="15" hidden="false" customHeight="true" outlineLevel="0" collapsed="false">
      <c r="B139" s="283"/>
      <c r="C139" s="239" t="s">
        <v>737</v>
      </c>
      <c r="D139" s="239"/>
      <c r="E139" s="239"/>
      <c r="F139" s="263" t="s">
        <v>704</v>
      </c>
      <c r="G139" s="239"/>
      <c r="H139" s="239" t="s">
        <v>759</v>
      </c>
      <c r="I139" s="239" t="s">
        <v>739</v>
      </c>
      <c r="J139" s="239"/>
      <c r="K139" s="286"/>
    </row>
    <row r="140" customFormat="false" ht="15" hidden="false" customHeight="true" outlineLevel="0" collapsed="false">
      <c r="B140" s="283"/>
      <c r="C140" s="239" t="s">
        <v>740</v>
      </c>
      <c r="D140" s="239"/>
      <c r="E140" s="239"/>
      <c r="F140" s="263" t="s">
        <v>704</v>
      </c>
      <c r="G140" s="239"/>
      <c r="H140" s="239" t="s">
        <v>740</v>
      </c>
      <c r="I140" s="239" t="s">
        <v>739</v>
      </c>
      <c r="J140" s="239"/>
      <c r="K140" s="286"/>
    </row>
    <row r="141" customFormat="false" ht="15" hidden="false" customHeight="true" outlineLevel="0" collapsed="false">
      <c r="B141" s="283"/>
      <c r="C141" s="239" t="s">
        <v>41</v>
      </c>
      <c r="D141" s="239"/>
      <c r="E141" s="239"/>
      <c r="F141" s="263" t="s">
        <v>704</v>
      </c>
      <c r="G141" s="239"/>
      <c r="H141" s="239" t="s">
        <v>760</v>
      </c>
      <c r="I141" s="239" t="s">
        <v>739</v>
      </c>
      <c r="J141" s="239"/>
      <c r="K141" s="286"/>
    </row>
    <row r="142" customFormat="false" ht="15" hidden="false" customHeight="true" outlineLevel="0" collapsed="false">
      <c r="B142" s="283"/>
      <c r="C142" s="239" t="s">
        <v>761</v>
      </c>
      <c r="D142" s="239"/>
      <c r="E142" s="239"/>
      <c r="F142" s="263" t="s">
        <v>704</v>
      </c>
      <c r="G142" s="239"/>
      <c r="H142" s="239" t="s">
        <v>762</v>
      </c>
      <c r="I142" s="239" t="s">
        <v>739</v>
      </c>
      <c r="J142" s="239"/>
      <c r="K142" s="286"/>
    </row>
    <row r="143" customFormat="false" ht="15" hidden="false" customHeight="true" outlineLevel="0" collapsed="false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customFormat="false" ht="18.75" hidden="false" customHeight="true" outlineLevel="0" collapsed="false">
      <c r="B144" s="274"/>
      <c r="C144" s="274"/>
      <c r="D144" s="274"/>
      <c r="E144" s="274"/>
      <c r="F144" s="275"/>
      <c r="G144" s="274"/>
      <c r="H144" s="274"/>
      <c r="I144" s="274"/>
      <c r="J144" s="274"/>
      <c r="K144" s="274"/>
    </row>
    <row r="145" customFormat="false" ht="18.75" hidden="false" customHeight="true" outlineLevel="0" collapsed="false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customFormat="false" ht="7.5" hidden="false" customHeight="true" outlineLevel="0" collapsed="false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customFormat="false" ht="45" hidden="false" customHeight="true" outlineLevel="0" collapsed="false">
      <c r="B147" s="252"/>
      <c r="C147" s="253" t="s">
        <v>763</v>
      </c>
      <c r="D147" s="253"/>
      <c r="E147" s="253"/>
      <c r="F147" s="253"/>
      <c r="G147" s="253"/>
      <c r="H147" s="253"/>
      <c r="I147" s="253"/>
      <c r="J147" s="253"/>
      <c r="K147" s="254"/>
    </row>
    <row r="148" customFormat="false" ht="17.25" hidden="false" customHeight="true" outlineLevel="0" collapsed="false">
      <c r="B148" s="252"/>
      <c r="C148" s="255" t="s">
        <v>698</v>
      </c>
      <c r="D148" s="255"/>
      <c r="E148" s="255"/>
      <c r="F148" s="255" t="s">
        <v>699</v>
      </c>
      <c r="G148" s="256"/>
      <c r="H148" s="255" t="s">
        <v>57</v>
      </c>
      <c r="I148" s="255" t="s">
        <v>60</v>
      </c>
      <c r="J148" s="255" t="s">
        <v>700</v>
      </c>
      <c r="K148" s="254"/>
    </row>
    <row r="149" customFormat="false" ht="17.25" hidden="false" customHeight="true" outlineLevel="0" collapsed="false">
      <c r="B149" s="252"/>
      <c r="C149" s="257" t="s">
        <v>701</v>
      </c>
      <c r="D149" s="257"/>
      <c r="E149" s="257"/>
      <c r="F149" s="258" t="s">
        <v>702</v>
      </c>
      <c r="G149" s="259"/>
      <c r="H149" s="257"/>
      <c r="I149" s="257"/>
      <c r="J149" s="257" t="s">
        <v>703</v>
      </c>
      <c r="K149" s="254"/>
    </row>
    <row r="150" customFormat="false" ht="5.25" hidden="false" customHeight="true" outlineLevel="0" collapsed="false">
      <c r="B150" s="265"/>
      <c r="C150" s="260"/>
      <c r="D150" s="260"/>
      <c r="E150" s="260"/>
      <c r="F150" s="260"/>
      <c r="G150" s="261"/>
      <c r="H150" s="260"/>
      <c r="I150" s="260"/>
      <c r="J150" s="260"/>
      <c r="K150" s="286"/>
    </row>
    <row r="151" customFormat="false" ht="15" hidden="false" customHeight="true" outlineLevel="0" collapsed="false">
      <c r="B151" s="265"/>
      <c r="C151" s="290" t="s">
        <v>707</v>
      </c>
      <c r="D151" s="239"/>
      <c r="E151" s="239"/>
      <c r="F151" s="291" t="s">
        <v>704</v>
      </c>
      <c r="G151" s="239"/>
      <c r="H151" s="290" t="s">
        <v>744</v>
      </c>
      <c r="I151" s="290" t="s">
        <v>706</v>
      </c>
      <c r="J151" s="290" t="n">
        <v>120</v>
      </c>
      <c r="K151" s="286"/>
    </row>
    <row r="152" customFormat="false" ht="15" hidden="false" customHeight="true" outlineLevel="0" collapsed="false">
      <c r="B152" s="265"/>
      <c r="C152" s="290" t="s">
        <v>753</v>
      </c>
      <c r="D152" s="239"/>
      <c r="E152" s="239"/>
      <c r="F152" s="291" t="s">
        <v>704</v>
      </c>
      <c r="G152" s="239"/>
      <c r="H152" s="290" t="s">
        <v>764</v>
      </c>
      <c r="I152" s="290" t="s">
        <v>706</v>
      </c>
      <c r="J152" s="290" t="s">
        <v>755</v>
      </c>
      <c r="K152" s="286"/>
    </row>
    <row r="153" customFormat="false" ht="15" hidden="false" customHeight="true" outlineLevel="0" collapsed="false">
      <c r="B153" s="265"/>
      <c r="C153" s="290" t="s">
        <v>652</v>
      </c>
      <c r="D153" s="239"/>
      <c r="E153" s="239"/>
      <c r="F153" s="291" t="s">
        <v>704</v>
      </c>
      <c r="G153" s="239"/>
      <c r="H153" s="290" t="s">
        <v>765</v>
      </c>
      <c r="I153" s="290" t="s">
        <v>706</v>
      </c>
      <c r="J153" s="290" t="s">
        <v>755</v>
      </c>
      <c r="K153" s="286"/>
    </row>
    <row r="154" customFormat="false" ht="15" hidden="false" customHeight="true" outlineLevel="0" collapsed="false">
      <c r="B154" s="265"/>
      <c r="C154" s="290" t="s">
        <v>709</v>
      </c>
      <c r="D154" s="239"/>
      <c r="E154" s="239"/>
      <c r="F154" s="291" t="s">
        <v>710</v>
      </c>
      <c r="G154" s="239"/>
      <c r="H154" s="290" t="s">
        <v>744</v>
      </c>
      <c r="I154" s="290" t="s">
        <v>706</v>
      </c>
      <c r="J154" s="290" t="n">
        <v>50</v>
      </c>
      <c r="K154" s="286"/>
    </row>
    <row r="155" customFormat="false" ht="15" hidden="false" customHeight="true" outlineLevel="0" collapsed="false">
      <c r="B155" s="265"/>
      <c r="C155" s="290" t="s">
        <v>712</v>
      </c>
      <c r="D155" s="239"/>
      <c r="E155" s="239"/>
      <c r="F155" s="291" t="s">
        <v>704</v>
      </c>
      <c r="G155" s="239"/>
      <c r="H155" s="290" t="s">
        <v>744</v>
      </c>
      <c r="I155" s="290" t="s">
        <v>714</v>
      </c>
      <c r="J155" s="290"/>
      <c r="K155" s="286"/>
    </row>
    <row r="156" customFormat="false" ht="15" hidden="false" customHeight="true" outlineLevel="0" collapsed="false">
      <c r="B156" s="265"/>
      <c r="C156" s="290" t="s">
        <v>723</v>
      </c>
      <c r="D156" s="239"/>
      <c r="E156" s="239"/>
      <c r="F156" s="291" t="s">
        <v>710</v>
      </c>
      <c r="G156" s="239"/>
      <c r="H156" s="290" t="s">
        <v>744</v>
      </c>
      <c r="I156" s="290" t="s">
        <v>706</v>
      </c>
      <c r="J156" s="290" t="n">
        <v>50</v>
      </c>
      <c r="K156" s="286"/>
    </row>
    <row r="157" customFormat="false" ht="15" hidden="false" customHeight="true" outlineLevel="0" collapsed="false">
      <c r="B157" s="265"/>
      <c r="C157" s="290" t="s">
        <v>731</v>
      </c>
      <c r="D157" s="239"/>
      <c r="E157" s="239"/>
      <c r="F157" s="291" t="s">
        <v>710</v>
      </c>
      <c r="G157" s="239"/>
      <c r="H157" s="290" t="s">
        <v>744</v>
      </c>
      <c r="I157" s="290" t="s">
        <v>706</v>
      </c>
      <c r="J157" s="290" t="n">
        <v>50</v>
      </c>
      <c r="K157" s="286"/>
    </row>
    <row r="158" customFormat="false" ht="15" hidden="false" customHeight="true" outlineLevel="0" collapsed="false">
      <c r="B158" s="265"/>
      <c r="C158" s="290" t="s">
        <v>729</v>
      </c>
      <c r="D158" s="239"/>
      <c r="E158" s="239"/>
      <c r="F158" s="291" t="s">
        <v>710</v>
      </c>
      <c r="G158" s="239"/>
      <c r="H158" s="290" t="s">
        <v>744</v>
      </c>
      <c r="I158" s="290" t="s">
        <v>706</v>
      </c>
      <c r="J158" s="290" t="n">
        <v>50</v>
      </c>
      <c r="K158" s="286"/>
    </row>
    <row r="159" customFormat="false" ht="15" hidden="false" customHeight="true" outlineLevel="0" collapsed="false">
      <c r="B159" s="265"/>
      <c r="C159" s="290" t="s">
        <v>145</v>
      </c>
      <c r="D159" s="239"/>
      <c r="E159" s="239"/>
      <c r="F159" s="291" t="s">
        <v>704</v>
      </c>
      <c r="G159" s="239"/>
      <c r="H159" s="290" t="s">
        <v>766</v>
      </c>
      <c r="I159" s="290" t="s">
        <v>706</v>
      </c>
      <c r="J159" s="290" t="s">
        <v>767</v>
      </c>
      <c r="K159" s="286"/>
    </row>
    <row r="160" customFormat="false" ht="15" hidden="false" customHeight="true" outlineLevel="0" collapsed="false">
      <c r="B160" s="265"/>
      <c r="C160" s="290" t="s">
        <v>768</v>
      </c>
      <c r="D160" s="239"/>
      <c r="E160" s="239"/>
      <c r="F160" s="291" t="s">
        <v>704</v>
      </c>
      <c r="G160" s="239"/>
      <c r="H160" s="290" t="s">
        <v>769</v>
      </c>
      <c r="I160" s="290" t="s">
        <v>739</v>
      </c>
      <c r="J160" s="290"/>
      <c r="K160" s="286"/>
    </row>
    <row r="161" customFormat="false" ht="15" hidden="false" customHeight="true" outlineLevel="0" collapsed="false">
      <c r="B161" s="292"/>
      <c r="C161" s="272"/>
      <c r="D161" s="272"/>
      <c r="E161" s="272"/>
      <c r="F161" s="272"/>
      <c r="G161" s="272"/>
      <c r="H161" s="272"/>
      <c r="I161" s="272"/>
      <c r="J161" s="272"/>
      <c r="K161" s="293"/>
    </row>
    <row r="162" customFormat="false" ht="18.75" hidden="false" customHeight="true" outlineLevel="0" collapsed="false">
      <c r="B162" s="274"/>
      <c r="C162" s="284"/>
      <c r="D162" s="284"/>
      <c r="E162" s="284"/>
      <c r="F162" s="294"/>
      <c r="G162" s="284"/>
      <c r="H162" s="284"/>
      <c r="I162" s="284"/>
      <c r="J162" s="284"/>
      <c r="K162" s="274"/>
    </row>
    <row r="163" customFormat="false" ht="18.75" hidden="false" customHeight="true" outlineLevel="0" collapsed="false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customFormat="false" ht="7.5" hidden="false" customHeight="true" outlineLevel="0" collapsed="false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customFormat="false" ht="45" hidden="false" customHeight="true" outlineLevel="0" collapsed="false">
      <c r="B165" s="228"/>
      <c r="C165" s="229" t="s">
        <v>770</v>
      </c>
      <c r="D165" s="229"/>
      <c r="E165" s="229"/>
      <c r="F165" s="229"/>
      <c r="G165" s="229"/>
      <c r="H165" s="229"/>
      <c r="I165" s="229"/>
      <c r="J165" s="229"/>
      <c r="K165" s="230"/>
    </row>
    <row r="166" customFormat="false" ht="17.25" hidden="false" customHeight="true" outlineLevel="0" collapsed="false">
      <c r="B166" s="228"/>
      <c r="C166" s="255" t="s">
        <v>698</v>
      </c>
      <c r="D166" s="255"/>
      <c r="E166" s="255"/>
      <c r="F166" s="255" t="s">
        <v>699</v>
      </c>
      <c r="G166" s="295"/>
      <c r="H166" s="296" t="s">
        <v>57</v>
      </c>
      <c r="I166" s="296" t="s">
        <v>60</v>
      </c>
      <c r="J166" s="255" t="s">
        <v>700</v>
      </c>
      <c r="K166" s="230"/>
    </row>
    <row r="167" customFormat="false" ht="17.25" hidden="false" customHeight="true" outlineLevel="0" collapsed="false">
      <c r="B167" s="231"/>
      <c r="C167" s="257" t="s">
        <v>701</v>
      </c>
      <c r="D167" s="257"/>
      <c r="E167" s="257"/>
      <c r="F167" s="258" t="s">
        <v>702</v>
      </c>
      <c r="G167" s="297"/>
      <c r="H167" s="298"/>
      <c r="I167" s="298"/>
      <c r="J167" s="257" t="s">
        <v>703</v>
      </c>
      <c r="K167" s="233"/>
    </row>
    <row r="168" customFormat="false" ht="5.25" hidden="false" customHeight="true" outlineLevel="0" collapsed="false">
      <c r="B168" s="265"/>
      <c r="C168" s="260"/>
      <c r="D168" s="260"/>
      <c r="E168" s="260"/>
      <c r="F168" s="260"/>
      <c r="G168" s="261"/>
      <c r="H168" s="260"/>
      <c r="I168" s="260"/>
      <c r="J168" s="260"/>
      <c r="K168" s="286"/>
    </row>
    <row r="169" customFormat="false" ht="15" hidden="false" customHeight="true" outlineLevel="0" collapsed="false">
      <c r="B169" s="265"/>
      <c r="C169" s="239" t="s">
        <v>707</v>
      </c>
      <c r="D169" s="239"/>
      <c r="E169" s="239"/>
      <c r="F169" s="263" t="s">
        <v>704</v>
      </c>
      <c r="G169" s="239"/>
      <c r="H169" s="239" t="s">
        <v>744</v>
      </c>
      <c r="I169" s="239" t="s">
        <v>706</v>
      </c>
      <c r="J169" s="239" t="n">
        <v>120</v>
      </c>
      <c r="K169" s="286"/>
    </row>
    <row r="170" customFormat="false" ht="15" hidden="false" customHeight="true" outlineLevel="0" collapsed="false">
      <c r="B170" s="265"/>
      <c r="C170" s="239" t="s">
        <v>753</v>
      </c>
      <c r="D170" s="239"/>
      <c r="E170" s="239"/>
      <c r="F170" s="263" t="s">
        <v>704</v>
      </c>
      <c r="G170" s="239"/>
      <c r="H170" s="239" t="s">
        <v>754</v>
      </c>
      <c r="I170" s="239" t="s">
        <v>706</v>
      </c>
      <c r="J170" s="239" t="s">
        <v>755</v>
      </c>
      <c r="K170" s="286"/>
    </row>
    <row r="171" customFormat="false" ht="15" hidden="false" customHeight="true" outlineLevel="0" collapsed="false">
      <c r="B171" s="265"/>
      <c r="C171" s="239" t="s">
        <v>652</v>
      </c>
      <c r="D171" s="239"/>
      <c r="E171" s="239"/>
      <c r="F171" s="263" t="s">
        <v>704</v>
      </c>
      <c r="G171" s="239"/>
      <c r="H171" s="239" t="s">
        <v>771</v>
      </c>
      <c r="I171" s="239" t="s">
        <v>706</v>
      </c>
      <c r="J171" s="239" t="s">
        <v>755</v>
      </c>
      <c r="K171" s="286"/>
    </row>
    <row r="172" customFormat="false" ht="15" hidden="false" customHeight="true" outlineLevel="0" collapsed="false">
      <c r="B172" s="265"/>
      <c r="C172" s="239" t="s">
        <v>709</v>
      </c>
      <c r="D172" s="239"/>
      <c r="E172" s="239"/>
      <c r="F172" s="263" t="s">
        <v>710</v>
      </c>
      <c r="G172" s="239"/>
      <c r="H172" s="239" t="s">
        <v>771</v>
      </c>
      <c r="I172" s="239" t="s">
        <v>706</v>
      </c>
      <c r="J172" s="239" t="n">
        <v>50</v>
      </c>
      <c r="K172" s="286"/>
    </row>
    <row r="173" customFormat="false" ht="15" hidden="false" customHeight="true" outlineLevel="0" collapsed="false">
      <c r="B173" s="265"/>
      <c r="C173" s="239" t="s">
        <v>712</v>
      </c>
      <c r="D173" s="239"/>
      <c r="E173" s="239"/>
      <c r="F173" s="263" t="s">
        <v>704</v>
      </c>
      <c r="G173" s="239"/>
      <c r="H173" s="239" t="s">
        <v>771</v>
      </c>
      <c r="I173" s="239" t="s">
        <v>714</v>
      </c>
      <c r="J173" s="239"/>
      <c r="K173" s="286"/>
    </row>
    <row r="174" customFormat="false" ht="15" hidden="false" customHeight="true" outlineLevel="0" collapsed="false">
      <c r="B174" s="265"/>
      <c r="C174" s="239" t="s">
        <v>723</v>
      </c>
      <c r="D174" s="239"/>
      <c r="E174" s="239"/>
      <c r="F174" s="263" t="s">
        <v>710</v>
      </c>
      <c r="G174" s="239"/>
      <c r="H174" s="239" t="s">
        <v>771</v>
      </c>
      <c r="I174" s="239" t="s">
        <v>706</v>
      </c>
      <c r="J174" s="239" t="n">
        <v>50</v>
      </c>
      <c r="K174" s="286"/>
    </row>
    <row r="175" customFormat="false" ht="15" hidden="false" customHeight="true" outlineLevel="0" collapsed="false">
      <c r="B175" s="265"/>
      <c r="C175" s="239" t="s">
        <v>731</v>
      </c>
      <c r="D175" s="239"/>
      <c r="E175" s="239"/>
      <c r="F175" s="263" t="s">
        <v>710</v>
      </c>
      <c r="G175" s="239"/>
      <c r="H175" s="239" t="s">
        <v>771</v>
      </c>
      <c r="I175" s="239" t="s">
        <v>706</v>
      </c>
      <c r="J175" s="239" t="n">
        <v>50</v>
      </c>
      <c r="K175" s="286"/>
    </row>
    <row r="176" customFormat="false" ht="15" hidden="false" customHeight="true" outlineLevel="0" collapsed="false">
      <c r="B176" s="265"/>
      <c r="C176" s="239" t="s">
        <v>729</v>
      </c>
      <c r="D176" s="239"/>
      <c r="E176" s="239"/>
      <c r="F176" s="263" t="s">
        <v>710</v>
      </c>
      <c r="G176" s="239"/>
      <c r="H176" s="239" t="s">
        <v>771</v>
      </c>
      <c r="I176" s="239" t="s">
        <v>706</v>
      </c>
      <c r="J176" s="239" t="n">
        <v>50</v>
      </c>
      <c r="K176" s="286"/>
    </row>
    <row r="177" customFormat="false" ht="15" hidden="false" customHeight="true" outlineLevel="0" collapsed="false">
      <c r="B177" s="265"/>
      <c r="C177" s="239" t="s">
        <v>154</v>
      </c>
      <c r="D177" s="239"/>
      <c r="E177" s="239"/>
      <c r="F177" s="263" t="s">
        <v>704</v>
      </c>
      <c r="G177" s="239"/>
      <c r="H177" s="239" t="s">
        <v>772</v>
      </c>
      <c r="I177" s="239" t="s">
        <v>773</v>
      </c>
      <c r="J177" s="239"/>
      <c r="K177" s="286"/>
    </row>
    <row r="178" customFormat="false" ht="15" hidden="false" customHeight="true" outlineLevel="0" collapsed="false">
      <c r="B178" s="265"/>
      <c r="C178" s="239" t="s">
        <v>60</v>
      </c>
      <c r="D178" s="239"/>
      <c r="E178" s="239"/>
      <c r="F178" s="263" t="s">
        <v>704</v>
      </c>
      <c r="G178" s="239"/>
      <c r="H178" s="239" t="s">
        <v>774</v>
      </c>
      <c r="I178" s="239" t="s">
        <v>775</v>
      </c>
      <c r="J178" s="239" t="n">
        <v>1</v>
      </c>
      <c r="K178" s="286"/>
    </row>
    <row r="179" customFormat="false" ht="15" hidden="false" customHeight="true" outlineLevel="0" collapsed="false">
      <c r="B179" s="265"/>
      <c r="C179" s="239" t="s">
        <v>56</v>
      </c>
      <c r="D179" s="239"/>
      <c r="E179" s="239"/>
      <c r="F179" s="263" t="s">
        <v>704</v>
      </c>
      <c r="G179" s="239"/>
      <c r="H179" s="239" t="s">
        <v>776</v>
      </c>
      <c r="I179" s="239" t="s">
        <v>706</v>
      </c>
      <c r="J179" s="239" t="n">
        <v>20</v>
      </c>
      <c r="K179" s="286"/>
    </row>
    <row r="180" customFormat="false" ht="15" hidden="false" customHeight="true" outlineLevel="0" collapsed="false">
      <c r="B180" s="265"/>
      <c r="C180" s="239" t="s">
        <v>57</v>
      </c>
      <c r="D180" s="239"/>
      <c r="E180" s="239"/>
      <c r="F180" s="263" t="s">
        <v>704</v>
      </c>
      <c r="G180" s="239"/>
      <c r="H180" s="239" t="s">
        <v>777</v>
      </c>
      <c r="I180" s="239" t="s">
        <v>706</v>
      </c>
      <c r="J180" s="239" t="n">
        <v>255</v>
      </c>
      <c r="K180" s="286"/>
    </row>
    <row r="181" customFormat="false" ht="15" hidden="false" customHeight="true" outlineLevel="0" collapsed="false">
      <c r="B181" s="265"/>
      <c r="C181" s="239" t="s">
        <v>155</v>
      </c>
      <c r="D181" s="239"/>
      <c r="E181" s="239"/>
      <c r="F181" s="263" t="s">
        <v>704</v>
      </c>
      <c r="G181" s="239"/>
      <c r="H181" s="239" t="s">
        <v>668</v>
      </c>
      <c r="I181" s="239" t="s">
        <v>706</v>
      </c>
      <c r="J181" s="239" t="n">
        <v>10</v>
      </c>
      <c r="K181" s="286"/>
    </row>
    <row r="182" customFormat="false" ht="15" hidden="false" customHeight="true" outlineLevel="0" collapsed="false">
      <c r="B182" s="265"/>
      <c r="C182" s="239" t="s">
        <v>156</v>
      </c>
      <c r="D182" s="239"/>
      <c r="E182" s="239"/>
      <c r="F182" s="263" t="s">
        <v>704</v>
      </c>
      <c r="G182" s="239"/>
      <c r="H182" s="239" t="s">
        <v>778</v>
      </c>
      <c r="I182" s="239" t="s">
        <v>739</v>
      </c>
      <c r="J182" s="239"/>
      <c r="K182" s="286"/>
    </row>
    <row r="183" customFormat="false" ht="15" hidden="false" customHeight="true" outlineLevel="0" collapsed="false">
      <c r="B183" s="265"/>
      <c r="C183" s="239" t="s">
        <v>779</v>
      </c>
      <c r="D183" s="239"/>
      <c r="E183" s="239"/>
      <c r="F183" s="263" t="s">
        <v>704</v>
      </c>
      <c r="G183" s="239"/>
      <c r="H183" s="239" t="s">
        <v>780</v>
      </c>
      <c r="I183" s="239" t="s">
        <v>739</v>
      </c>
      <c r="J183" s="239"/>
      <c r="K183" s="286"/>
    </row>
    <row r="184" customFormat="false" ht="15" hidden="false" customHeight="true" outlineLevel="0" collapsed="false">
      <c r="B184" s="265"/>
      <c r="C184" s="239" t="s">
        <v>768</v>
      </c>
      <c r="D184" s="239"/>
      <c r="E184" s="239"/>
      <c r="F184" s="263" t="s">
        <v>704</v>
      </c>
      <c r="G184" s="239"/>
      <c r="H184" s="239" t="s">
        <v>781</v>
      </c>
      <c r="I184" s="239" t="s">
        <v>739</v>
      </c>
      <c r="J184" s="239"/>
      <c r="K184" s="286"/>
    </row>
    <row r="185" customFormat="false" ht="15" hidden="false" customHeight="true" outlineLevel="0" collapsed="false">
      <c r="B185" s="265"/>
      <c r="C185" s="239" t="s">
        <v>158</v>
      </c>
      <c r="D185" s="239"/>
      <c r="E185" s="239"/>
      <c r="F185" s="263" t="s">
        <v>710</v>
      </c>
      <c r="G185" s="239"/>
      <c r="H185" s="239" t="s">
        <v>782</v>
      </c>
      <c r="I185" s="239" t="s">
        <v>706</v>
      </c>
      <c r="J185" s="239" t="n">
        <v>50</v>
      </c>
      <c r="K185" s="286"/>
    </row>
    <row r="186" customFormat="false" ht="15" hidden="false" customHeight="true" outlineLevel="0" collapsed="false">
      <c r="B186" s="265"/>
      <c r="C186" s="239" t="s">
        <v>783</v>
      </c>
      <c r="D186" s="239"/>
      <c r="E186" s="239"/>
      <c r="F186" s="263" t="s">
        <v>710</v>
      </c>
      <c r="G186" s="239"/>
      <c r="H186" s="239" t="s">
        <v>784</v>
      </c>
      <c r="I186" s="239" t="s">
        <v>785</v>
      </c>
      <c r="J186" s="239"/>
      <c r="K186" s="286"/>
    </row>
    <row r="187" customFormat="false" ht="15" hidden="false" customHeight="true" outlineLevel="0" collapsed="false">
      <c r="B187" s="265"/>
      <c r="C187" s="239" t="s">
        <v>786</v>
      </c>
      <c r="D187" s="239"/>
      <c r="E187" s="239"/>
      <c r="F187" s="263" t="s">
        <v>710</v>
      </c>
      <c r="G187" s="239"/>
      <c r="H187" s="239" t="s">
        <v>787</v>
      </c>
      <c r="I187" s="239" t="s">
        <v>785</v>
      </c>
      <c r="J187" s="239"/>
      <c r="K187" s="286"/>
    </row>
    <row r="188" customFormat="false" ht="15" hidden="false" customHeight="true" outlineLevel="0" collapsed="false">
      <c r="B188" s="265"/>
      <c r="C188" s="239" t="s">
        <v>788</v>
      </c>
      <c r="D188" s="239"/>
      <c r="E188" s="239"/>
      <c r="F188" s="263" t="s">
        <v>710</v>
      </c>
      <c r="G188" s="239"/>
      <c r="H188" s="239" t="s">
        <v>789</v>
      </c>
      <c r="I188" s="239" t="s">
        <v>785</v>
      </c>
      <c r="J188" s="239"/>
      <c r="K188" s="286"/>
    </row>
    <row r="189" customFormat="false" ht="15" hidden="false" customHeight="true" outlineLevel="0" collapsed="false">
      <c r="B189" s="265"/>
      <c r="C189" s="299" t="s">
        <v>790</v>
      </c>
      <c r="D189" s="239"/>
      <c r="E189" s="239"/>
      <c r="F189" s="263" t="s">
        <v>710</v>
      </c>
      <c r="G189" s="239"/>
      <c r="H189" s="239" t="s">
        <v>791</v>
      </c>
      <c r="I189" s="239" t="s">
        <v>792</v>
      </c>
      <c r="J189" s="300" t="s">
        <v>793</v>
      </c>
      <c r="K189" s="286"/>
    </row>
    <row r="190" customFormat="false" ht="15" hidden="false" customHeight="true" outlineLevel="0" collapsed="false">
      <c r="B190" s="265"/>
      <c r="C190" s="299" t="s">
        <v>794</v>
      </c>
      <c r="D190" s="239"/>
      <c r="E190" s="239"/>
      <c r="F190" s="263" t="s">
        <v>710</v>
      </c>
      <c r="G190" s="239"/>
      <c r="H190" s="239" t="s">
        <v>795</v>
      </c>
      <c r="I190" s="239" t="s">
        <v>792</v>
      </c>
      <c r="J190" s="300" t="s">
        <v>793</v>
      </c>
      <c r="K190" s="286"/>
    </row>
    <row r="191" customFormat="false" ht="15" hidden="false" customHeight="true" outlineLevel="0" collapsed="false">
      <c r="B191" s="265"/>
      <c r="C191" s="299" t="s">
        <v>45</v>
      </c>
      <c r="D191" s="239"/>
      <c r="E191" s="239"/>
      <c r="F191" s="263" t="s">
        <v>704</v>
      </c>
      <c r="G191" s="239"/>
      <c r="H191" s="235" t="s">
        <v>796</v>
      </c>
      <c r="I191" s="239" t="s">
        <v>797</v>
      </c>
      <c r="J191" s="239"/>
      <c r="K191" s="286"/>
    </row>
    <row r="192" customFormat="false" ht="15" hidden="false" customHeight="true" outlineLevel="0" collapsed="false">
      <c r="B192" s="265"/>
      <c r="C192" s="299" t="s">
        <v>798</v>
      </c>
      <c r="D192" s="239"/>
      <c r="E192" s="239"/>
      <c r="F192" s="263" t="s">
        <v>704</v>
      </c>
      <c r="G192" s="239"/>
      <c r="H192" s="239" t="s">
        <v>799</v>
      </c>
      <c r="I192" s="239" t="s">
        <v>739</v>
      </c>
      <c r="J192" s="239"/>
      <c r="K192" s="286"/>
    </row>
    <row r="193" customFormat="false" ht="15" hidden="false" customHeight="true" outlineLevel="0" collapsed="false">
      <c r="B193" s="265"/>
      <c r="C193" s="299" t="s">
        <v>800</v>
      </c>
      <c r="D193" s="239"/>
      <c r="E193" s="239"/>
      <c r="F193" s="263" t="s">
        <v>704</v>
      </c>
      <c r="G193" s="239"/>
      <c r="H193" s="239" t="s">
        <v>801</v>
      </c>
      <c r="I193" s="239" t="s">
        <v>739</v>
      </c>
      <c r="J193" s="239"/>
      <c r="K193" s="286"/>
    </row>
    <row r="194" customFormat="false" ht="15" hidden="false" customHeight="true" outlineLevel="0" collapsed="false">
      <c r="B194" s="265"/>
      <c r="C194" s="299" t="s">
        <v>802</v>
      </c>
      <c r="D194" s="239"/>
      <c r="E194" s="239"/>
      <c r="F194" s="263" t="s">
        <v>710</v>
      </c>
      <c r="G194" s="239"/>
      <c r="H194" s="239" t="s">
        <v>803</v>
      </c>
      <c r="I194" s="239" t="s">
        <v>739</v>
      </c>
      <c r="J194" s="239"/>
      <c r="K194" s="286"/>
    </row>
    <row r="195" customFormat="false" ht="15" hidden="false" customHeight="true" outlineLevel="0" collapsed="false">
      <c r="B195" s="292"/>
      <c r="C195" s="301"/>
      <c r="D195" s="272"/>
      <c r="E195" s="272"/>
      <c r="F195" s="272"/>
      <c r="G195" s="272"/>
      <c r="H195" s="272"/>
      <c r="I195" s="272"/>
      <c r="J195" s="272"/>
      <c r="K195" s="293"/>
    </row>
    <row r="196" customFormat="false" ht="18.75" hidden="false" customHeight="true" outlineLevel="0" collapsed="false">
      <c r="B196" s="274"/>
      <c r="C196" s="284"/>
      <c r="D196" s="284"/>
      <c r="E196" s="284"/>
      <c r="F196" s="294"/>
      <c r="G196" s="284"/>
      <c r="H196" s="284"/>
      <c r="I196" s="284"/>
      <c r="J196" s="284"/>
      <c r="K196" s="274"/>
    </row>
    <row r="197" customFormat="false" ht="18.75" hidden="false" customHeight="true" outlineLevel="0" collapsed="false">
      <c r="B197" s="274"/>
      <c r="C197" s="284"/>
      <c r="D197" s="284"/>
      <c r="E197" s="284"/>
      <c r="F197" s="294"/>
      <c r="G197" s="284"/>
      <c r="H197" s="284"/>
      <c r="I197" s="284"/>
      <c r="J197" s="284"/>
      <c r="K197" s="274"/>
    </row>
    <row r="198" customFormat="false" ht="18.75" hidden="false" customHeight="true" outlineLevel="0" collapsed="false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customFormat="false" ht="13.5" hidden="false" customHeight="false" outlineLevel="0" collapsed="false">
      <c r="B199" s="224"/>
      <c r="C199" s="225"/>
      <c r="D199" s="225"/>
      <c r="E199" s="225"/>
      <c r="F199" s="225"/>
      <c r="G199" s="225"/>
      <c r="H199" s="225"/>
      <c r="I199" s="225"/>
      <c r="J199" s="225"/>
      <c r="K199" s="226"/>
    </row>
    <row r="200" customFormat="false" ht="21" hidden="false" customHeight="true" outlineLevel="0" collapsed="false">
      <c r="B200" s="228"/>
      <c r="C200" s="229" t="s">
        <v>804</v>
      </c>
      <c r="D200" s="229"/>
      <c r="E200" s="229"/>
      <c r="F200" s="229"/>
      <c r="G200" s="229"/>
      <c r="H200" s="229"/>
      <c r="I200" s="229"/>
      <c r="J200" s="229"/>
      <c r="K200" s="230"/>
    </row>
    <row r="201" customFormat="false" ht="25.5" hidden="false" customHeight="true" outlineLevel="0" collapsed="false">
      <c r="B201" s="228"/>
      <c r="C201" s="302" t="s">
        <v>805</v>
      </c>
      <c r="D201" s="302"/>
      <c r="E201" s="302"/>
      <c r="F201" s="302" t="s">
        <v>806</v>
      </c>
      <c r="G201" s="303"/>
      <c r="H201" s="302" t="s">
        <v>807</v>
      </c>
      <c r="I201" s="302"/>
      <c r="J201" s="302"/>
      <c r="K201" s="230"/>
    </row>
    <row r="202" customFormat="false" ht="5.25" hidden="false" customHeight="true" outlineLevel="0" collapsed="false">
      <c r="B202" s="265"/>
      <c r="C202" s="260"/>
      <c r="D202" s="260"/>
      <c r="E202" s="260"/>
      <c r="F202" s="260"/>
      <c r="G202" s="284"/>
      <c r="H202" s="260"/>
      <c r="I202" s="260"/>
      <c r="J202" s="260"/>
      <c r="K202" s="286"/>
    </row>
    <row r="203" customFormat="false" ht="15" hidden="false" customHeight="true" outlineLevel="0" collapsed="false">
      <c r="B203" s="265"/>
      <c r="C203" s="239" t="s">
        <v>797</v>
      </c>
      <c r="D203" s="239"/>
      <c r="E203" s="239"/>
      <c r="F203" s="263" t="s">
        <v>46</v>
      </c>
      <c r="G203" s="239"/>
      <c r="H203" s="239" t="s">
        <v>808</v>
      </c>
      <c r="I203" s="239"/>
      <c r="J203" s="239"/>
      <c r="K203" s="286"/>
    </row>
    <row r="204" customFormat="false" ht="15" hidden="false" customHeight="true" outlineLevel="0" collapsed="false">
      <c r="B204" s="265"/>
      <c r="C204" s="239"/>
      <c r="D204" s="239"/>
      <c r="E204" s="239"/>
      <c r="F204" s="263" t="s">
        <v>47</v>
      </c>
      <c r="G204" s="239"/>
      <c r="H204" s="239" t="s">
        <v>809</v>
      </c>
      <c r="I204" s="239"/>
      <c r="J204" s="239"/>
      <c r="K204" s="286"/>
    </row>
    <row r="205" customFormat="false" ht="15" hidden="false" customHeight="true" outlineLevel="0" collapsed="false">
      <c r="B205" s="265"/>
      <c r="C205" s="239"/>
      <c r="D205" s="239"/>
      <c r="E205" s="239"/>
      <c r="F205" s="263" t="s">
        <v>50</v>
      </c>
      <c r="G205" s="239"/>
      <c r="H205" s="239" t="s">
        <v>810</v>
      </c>
      <c r="I205" s="239"/>
      <c r="J205" s="239"/>
      <c r="K205" s="286"/>
    </row>
    <row r="206" customFormat="false" ht="15" hidden="false" customHeight="true" outlineLevel="0" collapsed="false">
      <c r="B206" s="265"/>
      <c r="C206" s="239"/>
      <c r="D206" s="239"/>
      <c r="E206" s="239"/>
      <c r="F206" s="263" t="s">
        <v>48</v>
      </c>
      <c r="G206" s="239"/>
      <c r="H206" s="239" t="s">
        <v>811</v>
      </c>
      <c r="I206" s="239"/>
      <c r="J206" s="239"/>
      <c r="K206" s="286"/>
    </row>
    <row r="207" customFormat="false" ht="15" hidden="false" customHeight="true" outlineLevel="0" collapsed="false">
      <c r="B207" s="265"/>
      <c r="C207" s="239"/>
      <c r="D207" s="239"/>
      <c r="E207" s="239"/>
      <c r="F207" s="263" t="s">
        <v>49</v>
      </c>
      <c r="G207" s="239"/>
      <c r="H207" s="239" t="s">
        <v>812</v>
      </c>
      <c r="I207" s="239"/>
      <c r="J207" s="239"/>
      <c r="K207" s="286"/>
    </row>
    <row r="208" customFormat="false" ht="15" hidden="false" customHeight="true" outlineLevel="0" collapsed="false">
      <c r="B208" s="265"/>
      <c r="C208" s="239"/>
      <c r="D208" s="239"/>
      <c r="E208" s="239"/>
      <c r="F208" s="263"/>
      <c r="G208" s="239"/>
      <c r="H208" s="239"/>
      <c r="I208" s="239"/>
      <c r="J208" s="239"/>
      <c r="K208" s="286"/>
    </row>
    <row r="209" customFormat="false" ht="15" hidden="false" customHeight="true" outlineLevel="0" collapsed="false">
      <c r="B209" s="265"/>
      <c r="C209" s="239" t="s">
        <v>751</v>
      </c>
      <c r="D209" s="239"/>
      <c r="E209" s="239"/>
      <c r="F209" s="263" t="s">
        <v>82</v>
      </c>
      <c r="G209" s="239"/>
      <c r="H209" s="239" t="s">
        <v>813</v>
      </c>
      <c r="I209" s="239"/>
      <c r="J209" s="239"/>
      <c r="K209" s="286"/>
    </row>
    <row r="210" customFormat="false" ht="15" hidden="false" customHeight="true" outlineLevel="0" collapsed="false">
      <c r="B210" s="265"/>
      <c r="C210" s="239"/>
      <c r="D210" s="239"/>
      <c r="E210" s="239"/>
      <c r="F210" s="263" t="s">
        <v>648</v>
      </c>
      <c r="G210" s="239"/>
      <c r="H210" s="239" t="s">
        <v>649</v>
      </c>
      <c r="I210" s="239"/>
      <c r="J210" s="239"/>
      <c r="K210" s="286"/>
    </row>
    <row r="211" customFormat="false" ht="15" hidden="false" customHeight="true" outlineLevel="0" collapsed="false">
      <c r="B211" s="265"/>
      <c r="C211" s="239"/>
      <c r="D211" s="239"/>
      <c r="E211" s="239"/>
      <c r="F211" s="263" t="s">
        <v>646</v>
      </c>
      <c r="G211" s="239"/>
      <c r="H211" s="239" t="s">
        <v>814</v>
      </c>
      <c r="I211" s="239"/>
      <c r="J211" s="239"/>
      <c r="K211" s="286"/>
    </row>
    <row r="212" customFormat="false" ht="15" hidden="false" customHeight="true" outlineLevel="0" collapsed="false">
      <c r="B212" s="304"/>
      <c r="C212" s="239"/>
      <c r="D212" s="239"/>
      <c r="E212" s="239"/>
      <c r="F212" s="263" t="s">
        <v>86</v>
      </c>
      <c r="G212" s="299"/>
      <c r="H212" s="290" t="s">
        <v>87</v>
      </c>
      <c r="I212" s="290"/>
      <c r="J212" s="290"/>
      <c r="K212" s="305"/>
    </row>
    <row r="213" customFormat="false" ht="15" hidden="false" customHeight="true" outlineLevel="0" collapsed="false">
      <c r="B213" s="304"/>
      <c r="C213" s="239"/>
      <c r="D213" s="239"/>
      <c r="E213" s="239"/>
      <c r="F213" s="263" t="s">
        <v>650</v>
      </c>
      <c r="G213" s="299"/>
      <c r="H213" s="290" t="s">
        <v>815</v>
      </c>
      <c r="I213" s="290"/>
      <c r="J213" s="290"/>
      <c r="K213" s="305"/>
    </row>
    <row r="214" customFormat="false" ht="15" hidden="false" customHeight="true" outlineLevel="0" collapsed="false">
      <c r="B214" s="304"/>
      <c r="C214" s="239"/>
      <c r="D214" s="239"/>
      <c r="E214" s="239"/>
      <c r="F214" s="263"/>
      <c r="G214" s="299"/>
      <c r="H214" s="290"/>
      <c r="I214" s="290"/>
      <c r="J214" s="290"/>
      <c r="K214" s="305"/>
    </row>
    <row r="215" customFormat="false" ht="15" hidden="false" customHeight="true" outlineLevel="0" collapsed="false">
      <c r="B215" s="304"/>
      <c r="C215" s="239" t="s">
        <v>775</v>
      </c>
      <c r="D215" s="239"/>
      <c r="E215" s="239"/>
      <c r="F215" s="263" t="n">
        <v>1</v>
      </c>
      <c r="G215" s="299"/>
      <c r="H215" s="290" t="s">
        <v>816</v>
      </c>
      <c r="I215" s="290"/>
      <c r="J215" s="290"/>
      <c r="K215" s="305"/>
    </row>
    <row r="216" customFormat="false" ht="15" hidden="false" customHeight="true" outlineLevel="0" collapsed="false">
      <c r="B216" s="304"/>
      <c r="C216" s="239"/>
      <c r="D216" s="239"/>
      <c r="E216" s="239"/>
      <c r="F216" s="263" t="n">
        <v>2</v>
      </c>
      <c r="G216" s="299"/>
      <c r="H216" s="290" t="s">
        <v>817</v>
      </c>
      <c r="I216" s="290"/>
      <c r="J216" s="290"/>
      <c r="K216" s="305"/>
    </row>
    <row r="217" customFormat="false" ht="15" hidden="false" customHeight="true" outlineLevel="0" collapsed="false">
      <c r="B217" s="304"/>
      <c r="C217" s="239"/>
      <c r="D217" s="239"/>
      <c r="E217" s="239"/>
      <c r="F217" s="263" t="n">
        <v>3</v>
      </c>
      <c r="G217" s="299"/>
      <c r="H217" s="290" t="s">
        <v>818</v>
      </c>
      <c r="I217" s="290"/>
      <c r="J217" s="290"/>
      <c r="K217" s="305"/>
    </row>
    <row r="218" customFormat="false" ht="15" hidden="false" customHeight="true" outlineLevel="0" collapsed="false">
      <c r="B218" s="304"/>
      <c r="C218" s="239"/>
      <c r="D218" s="239"/>
      <c r="E218" s="239"/>
      <c r="F218" s="263" t="n">
        <v>4</v>
      </c>
      <c r="G218" s="299"/>
      <c r="H218" s="290" t="s">
        <v>819</v>
      </c>
      <c r="I218" s="290"/>
      <c r="J218" s="290"/>
      <c r="K218" s="305"/>
    </row>
    <row r="219" customFormat="false" ht="12.75" hidden="false" customHeight="true" outlineLevel="0" collapsed="false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2024-04-23T17:19:09Z</dcterms:created>
  <dc:creator/>
  <dc:description/>
  <dc:language>cs-CZ</dc:language>
  <cp:lastModifiedBy/>
  <dcterms:modified xsi:type="dcterms:W3CDTF">2024-04-23T17:19:12Z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