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</sheets>
  <definedNames/>
  <calcPr fullCalcOnLoad="1"/>
</workbook>
</file>

<file path=xl/sharedStrings.xml><?xml version="1.0" encoding="utf-8"?>
<sst xmlns="http://schemas.openxmlformats.org/spreadsheetml/2006/main" count="285" uniqueCount="125">
  <si>
    <t>Stavební rozpočet</t>
  </si>
  <si>
    <t>Název stavby:</t>
  </si>
  <si>
    <t>OPRAVA CHODNÍKŮ A ZPEVNĚNÉ PLOCHY V AREÁLU MŠ</t>
  </si>
  <si>
    <t>Doba výstavby:</t>
  </si>
  <si>
    <t>123 dní</t>
  </si>
  <si>
    <t>Objednatel:</t>
  </si>
  <si>
    <t>Druh stavby:</t>
  </si>
  <si>
    <t>OPRAVA ZPEVNĚNE PLOCHY – NÁDVOŘÍ</t>
  </si>
  <si>
    <t>Začátek výstavby:</t>
  </si>
  <si>
    <t>Projektant:</t>
  </si>
  <si>
    <t>Lokalita:</t>
  </si>
  <si>
    <t>NOVÉ MĚSTO NA MORAVĚ ulice ŽĎÁRSKÁ</t>
  </si>
  <si>
    <t>Konec výstavby:</t>
  </si>
  <si>
    <t>Zhotovitel:</t>
  </si>
  <si>
    <t>JKSO:</t>
  </si>
  <si>
    <t>Zpracováno dne:</t>
  </si>
  <si>
    <t>Zpracoval:</t>
  </si>
  <si>
    <t>Maša Josef</t>
  </si>
  <si>
    <t xml:space="preserve"> </t>
  </si>
  <si>
    <t>Jednot.</t>
  </si>
  <si>
    <t>Náklady (Kč)</t>
  </si>
  <si>
    <t>Hmotnost (t)</t>
  </si>
  <si>
    <t>Č</t>
  </si>
  <si>
    <t>Objekt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</si>
  <si>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</si>
  <si>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</si>
  <si>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</si>
  <si>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</si>
  <si>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</si>
  <si>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</si>
  <si>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</si>
  <si>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</si>
  <si>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</si>
  <si>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</si>
  <si>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</si>
  <si>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</si>
  <si>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</si>
  <si>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</si>
  <si>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</si>
  <si>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</si>
  <si>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Přípravné a přidružené práce</t>
  </si>
  <si>
    <t>HS</t>
  </si>
  <si>
    <t>1</t>
  </si>
  <si>
    <t>Vytrhání obrub z krajníků nebo obrubníků stojatých</t>
  </si>
  <si>
    <t>m</t>
  </si>
  <si>
    <t>2</t>
  </si>
  <si>
    <t>Odstranění podkladu pl.do 200 m2, litý asfalt tl.5 cm</t>
  </si>
  <si>
    <t>m2</t>
  </si>
  <si>
    <t>3</t>
  </si>
  <si>
    <t>Odstranění podkladu nad 200 m2, beton, tl.5 cm</t>
  </si>
  <si>
    <t>Povrchové úpravy terénu</t>
  </si>
  <si>
    <t>4</t>
  </si>
  <si>
    <t>Úprava pláně hor. 1 - 5 se zhutněním</t>
  </si>
  <si>
    <t>Podkladní a vedlejší konstrukce (inženýr. stavby kromě vozovek a železnič. svršku)</t>
  </si>
  <si>
    <t>5</t>
  </si>
  <si>
    <t>Lože dlažby ze štěrkopísků tl. do 10 cm</t>
  </si>
  <si>
    <t>Doplňující konstrukce a práce pozemních komunikací, letišť a ploch</t>
  </si>
  <si>
    <t>6</t>
  </si>
  <si>
    <t>Osazení záhon.obrubníků do lože z B 12,5 s opěrou</t>
  </si>
  <si>
    <t>7</t>
  </si>
  <si>
    <t>Osazení stojat. obrub. bet. s opěrou,lože z B 12,5</t>
  </si>
  <si>
    <t>Komunikace pozemní a letiště</t>
  </si>
  <si>
    <t>PR</t>
  </si>
  <si>
    <t>8</t>
  </si>
  <si>
    <t>Přesun hmot, pozemní komunikace, kryt dlážděný</t>
  </si>
  <si>
    <t>t</t>
  </si>
  <si>
    <t>Zemní práce při montážích</t>
  </si>
  <si>
    <t>MP</t>
  </si>
  <si>
    <t>9</t>
  </si>
  <si>
    <t>Kladení dlažby do lože z písku</t>
  </si>
  <si>
    <t>Přesuny sutí</t>
  </si>
  <si>
    <t>10</t>
  </si>
  <si>
    <t>Vodorovná doprava suti po suchu do 1000 m</t>
  </si>
  <si>
    <t>Ostatní materiál</t>
  </si>
  <si>
    <t>OM</t>
  </si>
  <si>
    <t>11</t>
  </si>
  <si>
    <t>Obrubník silniční 1000/150/250 šedý</t>
  </si>
  <si>
    <t>kus</t>
  </si>
  <si>
    <t>0</t>
  </si>
  <si>
    <t>12</t>
  </si>
  <si>
    <t>Obrubník zahradní  ABO 100/5/25 II nat</t>
  </si>
  <si>
    <t>13</t>
  </si>
  <si>
    <t>Dlažba beton.-parketa 20/10/6 mm šedá</t>
  </si>
  <si>
    <t>Celkem:</t>
  </si>
  <si>
    <t>Stavební rozpočet - rekapitulace</t>
  </si>
  <si>
    <t>Kód</t>
  </si>
  <si>
    <t>Náklady (Kč) - dodávka</t>
  </si>
  <si>
    <t>Náklady (Kč) - Montáž</t>
  </si>
  <si>
    <t>Náklady (Kč) - celkem</t>
  </si>
  <si>
    <t>Celková hmotnost (t)</t>
  </si>
  <si>
    <t>F</t>
  </si>
  <si>
    <t>18</t>
  </si>
  <si>
    <t>45</t>
  </si>
  <si>
    <t>91</t>
  </si>
  <si>
    <t>H22</t>
  </si>
  <si>
    <t>M46</t>
  </si>
  <si>
    <t>S0</t>
  </si>
  <si>
    <t>Výkaz výměr</t>
  </si>
  <si>
    <t>Rozměry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</si>
  <si>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</si>
  <si>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</si>
  <si>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</si>
  <si>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</si>
  <si>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</si>
  <si>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</si>
  <si>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</si>
  <si>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</si>
  <si>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</si>
  <si>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</si>
  <si>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</si>
  <si>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</si>
  <si>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113202111R00</t>
  </si>
  <si>
    <t>113107142R00</t>
  </si>
  <si>
    <t>113107231R00</t>
  </si>
  <si>
    <t>181103111R00</t>
  </si>
  <si>
    <t>451571111R00</t>
  </si>
  <si>
    <t>916561111R00</t>
  </si>
  <si>
    <t>917862111R00</t>
  </si>
  <si>
    <t>998223011R00</t>
  </si>
  <si>
    <t>460030061R00</t>
  </si>
  <si>
    <t>979082113R00</t>
  </si>
  <si>
    <t>59217472</t>
  </si>
  <si>
    <t>59217469</t>
  </si>
  <si>
    <t>59248055.A</t>
  </si>
  <si>
    <t>Dlažební kámen GRANIT 20/10/6 mm šedá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</si>
</sst>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1" xfId="0" applyNumberFormat="1" applyFont="1" applyFill="1" applyBorder="1" applyAlignment="1" applyProtection="1">
      <alignment horizontal="left" vertical="center"/>
      <protection/>
    </xf>
    <xf numFmtId="165" fontId="3" fillId="2" borderId="21" xfId="0" applyNumberFormat="1" applyFont="1" applyFill="1" applyBorder="1" applyAlignment="1" applyProtection="1">
      <alignment horizontal="left" vertical="center"/>
      <protection/>
    </xf>
    <xf numFmtId="167" fontId="3" fillId="2" borderId="21" xfId="0" applyNumberFormat="1" applyFont="1" applyFill="1" applyBorder="1" applyAlignment="1" applyProtection="1">
      <alignment horizontal="right" vertical="center"/>
      <protection/>
    </xf>
    <xf numFmtId="165" fontId="3" fillId="2" borderId="21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left" vertical="center"/>
      <protection/>
    </xf>
    <xf numFmtId="167" fontId="1" fillId="0" borderId="21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3.7109375" style="1" customWidth="1"/>
    <col min="2" max="2" width="8.57421875" style="1" customWidth="1"/>
    <col min="3" max="3" width="44.00390625" style="1" customWidth="1"/>
    <col min="4" max="4" width="4.28125" style="1" customWidth="1"/>
    <col min="5" max="5" width="10.8515625" style="1" customWidth="1"/>
    <col min="6" max="6" width="12.00390625" style="1" customWidth="1"/>
    <col min="7" max="8" width="13.140625" style="1" customWidth="1"/>
    <col min="9" max="9" width="13.28125" style="1" customWidth="1"/>
    <col min="10" max="11" width="11.7109375" style="1" customWidth="1"/>
    <col min="12" max="12" width="11.421875" style="1" customWidth="1"/>
    <col min="13" max="36" width="0" style="1" hidden="1" customWidth="1"/>
    <col min="37" max="16384" width="11.421875" style="1" customWidth="1"/>
  </cols>
  <sheetData>
    <row r="1" spans="1:11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>
      <c r="A2" s="3" t="s">
        <v>1</v>
      </c>
      <c r="B2" s="3"/>
      <c r="C2" s="4" t="s">
        <v>2</v>
      </c>
      <c r="D2" s="5" t="s">
        <v>3</v>
      </c>
      <c r="E2" s="5"/>
      <c r="F2" s="5" t="s">
        <v>4</v>
      </c>
      <c r="G2" s="5"/>
      <c r="H2" s="5" t="s">
        <v>5</v>
      </c>
      <c r="I2" s="6"/>
      <c r="J2" s="6"/>
      <c r="K2" s="6"/>
      <c r="L2" s="7"/>
    </row>
    <row r="3" spans="1:12" ht="12.75">
      <c r="A3" s="3"/>
      <c r="B3" s="3"/>
      <c r="C3" s="4"/>
      <c r="D3" s="5"/>
      <c r="E3" s="5"/>
      <c r="F3" s="5"/>
      <c r="G3" s="5"/>
      <c r="H3" s="5"/>
      <c r="I3" s="5"/>
      <c r="J3" s="6"/>
      <c r="K3" s="6"/>
      <c r="L3" s="7"/>
    </row>
    <row r="4" spans="1:12" ht="14.25">
      <c r="A4" s="8" t="s">
        <v>6</v>
      </c>
      <c r="B4" s="8"/>
      <c r="C4" s="9" t="s">
        <v>7</v>
      </c>
      <c r="D4" s="9" t="s">
        <v>8</v>
      </c>
      <c r="E4" s="9"/>
      <c r="F4" s="10"/>
      <c r="G4" s="10"/>
      <c r="H4" s="9" t="s">
        <v>9</v>
      </c>
      <c r="I4" s="11"/>
      <c r="J4" s="11"/>
      <c r="K4" s="11"/>
      <c r="L4" s="7"/>
    </row>
    <row r="5" spans="1:12" ht="14.25">
      <c r="A5" s="8"/>
      <c r="B5" s="8"/>
      <c r="C5" s="9"/>
      <c r="D5" s="9"/>
      <c r="E5" s="9"/>
      <c r="F5" s="10"/>
      <c r="G5" s="10"/>
      <c r="H5" s="9"/>
      <c r="I5" s="9"/>
      <c r="J5" s="11"/>
      <c r="K5" s="11"/>
      <c r="L5" s="7"/>
    </row>
    <row r="6" spans="1:12" ht="14.25">
      <c r="A6" s="8" t="s">
        <v>10</v>
      </c>
      <c r="B6" s="8"/>
      <c r="C6" s="9" t="s">
        <v>11</v>
      </c>
      <c r="D6" s="9" t="s">
        <v>12</v>
      </c>
      <c r="E6" s="9"/>
      <c r="F6" s="10"/>
      <c r="G6" s="10"/>
      <c r="H6" s="9" t="s">
        <v>13</v>
      </c>
      <c r="I6" s="11"/>
      <c r="J6" s="11"/>
      <c r="K6" s="11"/>
      <c r="L6" s="7"/>
    </row>
    <row r="7" spans="1:12" ht="14.25">
      <c r="A7" s="8"/>
      <c r="B7" s="8"/>
      <c r="C7" s="9"/>
      <c r="D7" s="9"/>
      <c r="E7" s="9"/>
      <c r="F7" s="10"/>
      <c r="G7" s="10"/>
      <c r="H7" s="9"/>
      <c r="I7" s="9"/>
      <c r="J7" s="11"/>
      <c r="K7" s="11"/>
      <c r="L7" s="7"/>
    </row>
    <row r="8" spans="1:12" ht="12.75">
      <c r="A8" s="12" t="s">
        <v>14</v>
      </c>
      <c r="B8" s="12"/>
      <c r="C8" s="13"/>
      <c r="D8" s="13" t="s">
        <v>15</v>
      </c>
      <c r="E8" s="13"/>
      <c r="F8" s="14">
        <v>41344</v>
      </c>
      <c r="G8" s="14"/>
      <c r="H8" s="13" t="s">
        <v>16</v>
      </c>
      <c r="I8" s="15" t="s">
        <v>17</v>
      </c>
      <c r="J8" s="15"/>
      <c r="K8" s="15"/>
      <c r="L8" s="7"/>
    </row>
    <row r="9" spans="1:12" ht="12.75">
      <c r="A9" s="12"/>
      <c r="B9" s="12"/>
      <c r="C9" s="13"/>
      <c r="D9" s="13"/>
      <c r="E9" s="13"/>
      <c r="F9" s="14"/>
      <c r="G9" s="14"/>
      <c r="H9" s="13"/>
      <c r="I9" s="13"/>
      <c r="J9" s="15"/>
      <c r="K9" s="15"/>
      <c r="L9" s="7"/>
    </row>
    <row r="10" spans="1:12" ht="12.75">
      <c r="A10" s="16" t="s">
        <v>18</v>
      </c>
      <c r="B10" s="17" t="s">
        <v>18</v>
      </c>
      <c r="C10" s="17" t="s">
        <v>18</v>
      </c>
      <c r="D10" s="17" t="s">
        <v>18</v>
      </c>
      <c r="E10" s="17" t="s">
        <v>18</v>
      </c>
      <c r="F10" s="18" t="s">
        <v>19</v>
      </c>
      <c r="G10" s="19" t="s">
        <v>20</v>
      </c>
      <c r="H10" s="19"/>
      <c r="I10" s="19"/>
      <c r="J10" s="19" t="s">
        <v>21</v>
      </c>
      <c r="K10" s="19"/>
      <c r="L10" s="20"/>
    </row>
    <row r="11" spans="1:23" ht="12.75">
      <c r="A11" s="21" t="s">
        <v>22</v>
      </c>
      <c r="B11" s="22" t="s">
        <v>23</v>
      </c>
      <c r="C11" s="22" t="s">
        <v>24</v>
      </c>
      <c r="D11" s="22" t="s">
        <v>25</v>
      </c>
      <c r="E11" s="23" t="s">
        <v>26</v>
      </c>
      <c r="F11" s="24" t="s">
        <v>27</v>
      </c>
      <c r="G11" s="25" t="s">
        <v>28</v>
      </c>
      <c r="H11" s="26" t="s">
        <v>29</v>
      </c>
      <c r="I11" s="27" t="s">
        <v>30</v>
      </c>
      <c r="J11" s="25" t="s">
        <v>19</v>
      </c>
      <c r="K11" s="27" t="s">
        <v>30</v>
      </c>
      <c r="L11" s="20"/>
      <c r="O11" s="28" t="s">
        <v>31</v>
      </c>
      <c r="P11" s="28" t="s">
        <v>32</v>
      </c>
      <c r="Q11" s="28" t="s">
        <v>33</v>
      </c>
      <c r="R11" s="28" t="s">
        <v>34</v>
      </c>
      <c r="S11" s="28" t="s">
        <v>35</v>
      </c>
      <c r="T11" s="28" t="s">
        <v>36</v>
      </c>
      <c r="U11" s="28" t="s">
        <v>37</v>
      </c>
      <c r="V11" s="28" t="s">
        <v>38</v>
      </c>
      <c r="W11" s="28" t="s">
        <v>39</v>
      </c>
    </row>
    <row r="12" spans="1:36" ht="12.75">
      <c r="A12" s="29"/>
      <c r="B12" s="29"/>
      <c r="C12" s="30" t="s">
        <v>40</v>
      </c>
      <c r="D12" s="30"/>
      <c r="E12" s="30"/>
      <c r="F12" s="30"/>
      <c r="G12" s="31">
        <f>SUM(G13:G15)</f>
        <v>0</v>
      </c>
      <c r="H12" s="31">
        <f>SUM(H13:H15)</f>
        <v>0</v>
      </c>
      <c r="I12" s="31">
        <f>G12+H12</f>
        <v>0</v>
      </c>
      <c r="J12" s="32"/>
      <c r="K12" s="31">
        <f>SUM(K13:K15)</f>
        <v>0</v>
      </c>
      <c r="O12" s="33">
        <f>IF(P12="PR",I12,SUM(N13:N15))</f>
        <v>0</v>
      </c>
      <c r="P12" s="28" t="s">
        <v>41</v>
      </c>
      <c r="Q12" s="33">
        <f>IF(P12="HS",G12,0)</f>
        <v>0</v>
      </c>
      <c r="R12" s="33">
        <f>IF(P12="HS",H12-O12,0)</f>
        <v>0</v>
      </c>
      <c r="S12" s="33">
        <f>IF(P12="PS",G12,0)</f>
        <v>0</v>
      </c>
      <c r="T12" s="33">
        <f>IF(P12="PS",H12-O12,0)</f>
        <v>0</v>
      </c>
      <c r="U12" s="33">
        <f>IF(P12="MP",G12,0)</f>
        <v>0</v>
      </c>
      <c r="V12" s="33">
        <f>IF(P12="MP",H12-O12,0)</f>
        <v>0</v>
      </c>
      <c r="W12" s="33">
        <f>IF(P12="OM",G12,0)</f>
        <v>0</v>
      </c>
      <c r="X12" s="28"/>
      <c r="AH12" s="33">
        <f>SUM(Y13:Y15)</f>
        <v>0</v>
      </c>
      <c r="AI12" s="33">
        <f>SUM(Z13:Z15)</f>
        <v>0</v>
      </c>
      <c r="AJ12" s="33">
        <f>SUM(AA13:AA15)</f>
        <v>0</v>
      </c>
    </row>
    <row r="13" spans="1:31" ht="12.75">
      <c r="A13" s="9" t="s">
        <v>42</v>
      </c>
      <c r="B13" s="9"/>
      <c r="C13" s="9" t="s">
        <v>43</v>
      </c>
      <c r="D13" s="9" t="s">
        <v>44</v>
      </c>
      <c r="E13" s="34">
        <v>51</v>
      </c>
      <c r="F13" s="34"/>
      <c r="G13" s="34">
        <f>ROUND(E13*AD13,2)</f>
        <v>0</v>
      </c>
      <c r="H13" s="34">
        <f>I13-G13</f>
        <v>0</v>
      </c>
      <c r="I13" s="34">
        <f>ROUND(E13*F13,2)</f>
        <v>0</v>
      </c>
      <c r="J13" s="34"/>
      <c r="K13" s="34"/>
      <c r="M13" s="35" t="s">
        <v>42</v>
      </c>
      <c r="N13" s="34">
        <f>IF(M13="5",H13,0)</f>
        <v>0</v>
      </c>
      <c r="Y13" s="34">
        <f>IF(AC13=0,I13,0)</f>
        <v>0</v>
      </c>
      <c r="Z13" s="34">
        <f>IF(AC13=15,I13,0)</f>
        <v>0</v>
      </c>
      <c r="AA13" s="34">
        <f>IF(AC13=21,I13,0)</f>
        <v>0</v>
      </c>
      <c r="AC13" s="34">
        <v>21</v>
      </c>
      <c r="AD13" s="34">
        <f>F13*0</f>
        <v>0</v>
      </c>
      <c r="AE13" s="34">
        <f>F13*(1-0)</f>
        <v>0</v>
      </c>
    </row>
    <row r="14" spans="1:31" ht="12.75">
      <c r="A14" s="9" t="s">
        <v>45</v>
      </c>
      <c r="B14" s="9"/>
      <c r="C14" s="9" t="s">
        <v>46</v>
      </c>
      <c r="D14" s="9" t="s">
        <v>47</v>
      </c>
      <c r="E14" s="34">
        <v>199.5</v>
      </c>
      <c r="F14" s="34"/>
      <c r="G14" s="34">
        <f>ROUND(E14*AD14,2)</f>
        <v>0</v>
      </c>
      <c r="H14" s="34">
        <f>I14-G14</f>
        <v>0</v>
      </c>
      <c r="I14" s="34">
        <f>ROUND(E14*F14,2)</f>
        <v>0</v>
      </c>
      <c r="J14" s="34"/>
      <c r="K14" s="34"/>
      <c r="M14" s="35" t="s">
        <v>42</v>
      </c>
      <c r="N14" s="34">
        <f>IF(M14="5",H14,0)</f>
        <v>0</v>
      </c>
      <c r="Y14" s="34">
        <f>IF(AC14=0,I14,0)</f>
        <v>0</v>
      </c>
      <c r="Z14" s="34">
        <f>IF(AC14=15,I14,0)</f>
        <v>0</v>
      </c>
      <c r="AA14" s="34">
        <f>IF(AC14=21,I14,0)</f>
        <v>0</v>
      </c>
      <c r="AC14" s="34">
        <v>21</v>
      </c>
      <c r="AD14" s="34">
        <f>F14*0</f>
        <v>0</v>
      </c>
      <c r="AE14" s="34">
        <f>F14*(1-0)</f>
        <v>0</v>
      </c>
    </row>
    <row r="15" spans="1:31" ht="12.75">
      <c r="A15" s="9" t="s">
        <v>48</v>
      </c>
      <c r="B15" s="9"/>
      <c r="C15" s="9" t="s">
        <v>49</v>
      </c>
      <c r="D15" s="9" t="s">
        <v>47</v>
      </c>
      <c r="E15" s="34">
        <v>199.5</v>
      </c>
      <c r="F15" s="34"/>
      <c r="G15" s="34">
        <f>ROUND(E15*AD15,2)</f>
        <v>0</v>
      </c>
      <c r="H15" s="34">
        <f>I15-G15</f>
        <v>0</v>
      </c>
      <c r="I15" s="34">
        <f>ROUND(E15*F15,2)</f>
        <v>0</v>
      </c>
      <c r="J15" s="34"/>
      <c r="K15" s="34"/>
      <c r="M15" s="35" t="s">
        <v>42</v>
      </c>
      <c r="N15" s="34">
        <f>IF(M15="5",H15,0)</f>
        <v>0</v>
      </c>
      <c r="Y15" s="34">
        <f>IF(AC15=0,I15,0)</f>
        <v>0</v>
      </c>
      <c r="Z15" s="34">
        <f>IF(AC15=15,I15,0)</f>
        <v>0</v>
      </c>
      <c r="AA15" s="34">
        <f>IF(AC15=21,I15,0)</f>
        <v>0</v>
      </c>
      <c r="AC15" s="34">
        <v>21</v>
      </c>
      <c r="AD15" s="34">
        <f>F15*0</f>
        <v>0</v>
      </c>
      <c r="AE15" s="34">
        <f>F15*(1-0)</f>
        <v>0</v>
      </c>
    </row>
    <row r="16" spans="1:36" ht="12.75">
      <c r="A16" s="36"/>
      <c r="B16" s="36"/>
      <c r="C16" s="37" t="s">
        <v>50</v>
      </c>
      <c r="D16" s="37"/>
      <c r="E16" s="37"/>
      <c r="F16" s="37"/>
      <c r="G16" s="33">
        <f>SUM(G17:G17)</f>
        <v>0</v>
      </c>
      <c r="H16" s="33">
        <f>SUM(H17:H17)</f>
        <v>0</v>
      </c>
      <c r="I16" s="33">
        <f>G16+H16</f>
        <v>0</v>
      </c>
      <c r="J16" s="28"/>
      <c r="K16" s="33"/>
      <c r="O16" s="33">
        <f>IF(P16="PR",I16,SUM(N17:N17))</f>
        <v>0</v>
      </c>
      <c r="P16" s="28" t="s">
        <v>41</v>
      </c>
      <c r="Q16" s="33">
        <f>IF(P16="HS",G16,0)</f>
        <v>0</v>
      </c>
      <c r="R16" s="33">
        <f>IF(P16="HS",H16-O16,0)</f>
        <v>0</v>
      </c>
      <c r="S16" s="33">
        <f>IF(P16="PS",G16,0)</f>
        <v>0</v>
      </c>
      <c r="T16" s="33">
        <f>IF(P16="PS",H16-O16,0)</f>
        <v>0</v>
      </c>
      <c r="U16" s="33">
        <f>IF(P16="MP",G16,0)</f>
        <v>0</v>
      </c>
      <c r="V16" s="33">
        <f>IF(P16="MP",H16-O16,0)</f>
        <v>0</v>
      </c>
      <c r="W16" s="33">
        <f>IF(P16="OM",G16,0)</f>
        <v>0</v>
      </c>
      <c r="X16" s="28"/>
      <c r="AH16" s="33">
        <f>SUM(Y17:Y17)</f>
        <v>0</v>
      </c>
      <c r="AI16" s="33">
        <f>SUM(Z17:Z17)</f>
        <v>0</v>
      </c>
      <c r="AJ16" s="33">
        <f>SUM(AA17:AA17)</f>
        <v>0</v>
      </c>
    </row>
    <row r="17" spans="1:31" ht="12.75">
      <c r="A17" s="9" t="s">
        <v>51</v>
      </c>
      <c r="B17" s="9"/>
      <c r="C17" s="9" t="s">
        <v>52</v>
      </c>
      <c r="D17" s="9" t="s">
        <v>47</v>
      </c>
      <c r="E17" s="34">
        <v>199.5</v>
      </c>
      <c r="F17" s="34"/>
      <c r="G17" s="34">
        <f>ROUND(E17*AD17,2)</f>
        <v>0</v>
      </c>
      <c r="H17" s="34">
        <f>I17-G17</f>
        <v>0</v>
      </c>
      <c r="I17" s="34">
        <f>ROUND(E17*F17,2)</f>
        <v>0</v>
      </c>
      <c r="J17" s="34"/>
      <c r="K17" s="34"/>
      <c r="M17" s="35" t="s">
        <v>42</v>
      </c>
      <c r="N17" s="34">
        <f>IF(M17="5",H17,0)</f>
        <v>0</v>
      </c>
      <c r="Y17" s="34">
        <f>IF(AC17=0,I17,0)</f>
        <v>0</v>
      </c>
      <c r="Z17" s="34">
        <f>IF(AC17=15,I17,0)</f>
        <v>0</v>
      </c>
      <c r="AA17" s="34">
        <f>IF(AC17=21,I17,0)</f>
        <v>0</v>
      </c>
      <c r="AC17" s="34">
        <v>21</v>
      </c>
      <c r="AD17" s="34">
        <f>F17*0</f>
        <v>0</v>
      </c>
      <c r="AE17" s="34">
        <f>F17*(1-0)</f>
        <v>0</v>
      </c>
    </row>
    <row r="18" spans="1:36" ht="12.75">
      <c r="A18" s="36"/>
      <c r="B18" s="36"/>
      <c r="C18" s="37" t="s">
        <v>53</v>
      </c>
      <c r="D18" s="37"/>
      <c r="E18" s="37"/>
      <c r="F18" s="37"/>
      <c r="G18" s="33">
        <f>SUM(G19:G19)</f>
        <v>0</v>
      </c>
      <c r="H18" s="33">
        <f>SUM(H19:H19)</f>
        <v>0</v>
      </c>
      <c r="I18" s="33">
        <f>G18+H18</f>
        <v>0</v>
      </c>
      <c r="J18" s="28"/>
      <c r="K18" s="33"/>
      <c r="O18" s="33">
        <f>IF(P18="PR",I18,SUM(N19:N19))</f>
        <v>0</v>
      </c>
      <c r="P18" s="28" t="s">
        <v>41</v>
      </c>
      <c r="Q18" s="33">
        <f>IF(P18="HS",G18,0)</f>
        <v>0</v>
      </c>
      <c r="R18" s="33">
        <f>IF(P18="HS",H18-O18,0)</f>
        <v>0</v>
      </c>
      <c r="S18" s="33">
        <f>IF(P18="PS",G18,0)</f>
        <v>0</v>
      </c>
      <c r="T18" s="33">
        <f>IF(P18="PS",H18-O18,0)</f>
        <v>0</v>
      </c>
      <c r="U18" s="33">
        <f>IF(P18="MP",G18,0)</f>
        <v>0</v>
      </c>
      <c r="V18" s="33">
        <f>IF(P18="MP",H18-O18,0)</f>
        <v>0</v>
      </c>
      <c r="W18" s="33">
        <f>IF(P18="OM",G18,0)</f>
        <v>0</v>
      </c>
      <c r="X18" s="28"/>
      <c r="AH18" s="33">
        <f>SUM(Y19:Y19)</f>
        <v>0</v>
      </c>
      <c r="AI18" s="33">
        <f>SUM(Z19:Z19)</f>
        <v>0</v>
      </c>
      <c r="AJ18" s="33">
        <f>SUM(AA19:AA19)</f>
        <v>0</v>
      </c>
    </row>
    <row r="19" spans="1:31" ht="12.75">
      <c r="A19" s="9" t="s">
        <v>54</v>
      </c>
      <c r="B19" s="9"/>
      <c r="C19" s="9" t="s">
        <v>55</v>
      </c>
      <c r="D19" s="9" t="s">
        <v>47</v>
      </c>
      <c r="E19" s="34">
        <v>199.5</v>
      </c>
      <c r="F19" s="34"/>
      <c r="G19" s="34">
        <f>ROUND(E19*AD19,2)</f>
        <v>0</v>
      </c>
      <c r="H19" s="34">
        <f>I19-G19</f>
        <v>0</v>
      </c>
      <c r="I19" s="34">
        <f>ROUND(E19*F19,2)</f>
        <v>0</v>
      </c>
      <c r="J19" s="34"/>
      <c r="K19" s="34"/>
      <c r="M19" s="35" t="s">
        <v>42</v>
      </c>
      <c r="N19" s="34">
        <f>IF(M19="5",H19,0)</f>
        <v>0</v>
      </c>
      <c r="Y19" s="34">
        <f>IF(AC19=0,I19,0)</f>
        <v>0</v>
      </c>
      <c r="Z19" s="34">
        <f>IF(AC19=15,I19,0)</f>
        <v>0</v>
      </c>
      <c r="AA19" s="34">
        <f>IF(AC19=21,I19,0)</f>
        <v>0</v>
      </c>
      <c r="AC19" s="34">
        <v>21</v>
      </c>
      <c r="AD19" s="34">
        <f>F19*0.550407673860911</f>
        <v>0</v>
      </c>
      <c r="AE19" s="34">
        <f>F19*(1-0.550407673860911)</f>
        <v>0</v>
      </c>
    </row>
    <row r="20" spans="1:36" ht="12.75">
      <c r="A20" s="36"/>
      <c r="B20" s="36"/>
      <c r="C20" s="37" t="s">
        <v>56</v>
      </c>
      <c r="D20" s="37"/>
      <c r="E20" s="37"/>
      <c r="F20" s="37"/>
      <c r="G20" s="33">
        <f>SUM(G21:G22)</f>
        <v>0</v>
      </c>
      <c r="H20" s="33">
        <f>SUM(H21:H22)</f>
        <v>0</v>
      </c>
      <c r="I20" s="33">
        <f>G20+H20</f>
        <v>0</v>
      </c>
      <c r="J20" s="28"/>
      <c r="K20" s="33"/>
      <c r="O20" s="33">
        <f>IF(P20="PR",I20,SUM(N21:N22))</f>
        <v>0</v>
      </c>
      <c r="P20" s="28" t="s">
        <v>41</v>
      </c>
      <c r="Q20" s="33">
        <f>IF(P20="HS",G20,0)</f>
        <v>0</v>
      </c>
      <c r="R20" s="33">
        <f>IF(P20="HS",H20-O20,0)</f>
        <v>0</v>
      </c>
      <c r="S20" s="33">
        <f>IF(P20="PS",G20,0)</f>
        <v>0</v>
      </c>
      <c r="T20" s="33">
        <f>IF(P20="PS",H20-O20,0)</f>
        <v>0</v>
      </c>
      <c r="U20" s="33">
        <f>IF(P20="MP",G20,0)</f>
        <v>0</v>
      </c>
      <c r="V20" s="33">
        <f>IF(P20="MP",H20-O20,0)</f>
        <v>0</v>
      </c>
      <c r="W20" s="33">
        <f>IF(P20="OM",G20,0)</f>
        <v>0</v>
      </c>
      <c r="X20" s="28"/>
      <c r="AH20" s="33">
        <f>SUM(Y21:Y22)</f>
        <v>0</v>
      </c>
      <c r="AI20" s="33">
        <f>SUM(Z21:Z22)</f>
        <v>0</v>
      </c>
      <c r="AJ20" s="33">
        <f>SUM(AA21:AA22)</f>
        <v>0</v>
      </c>
    </row>
    <row r="21" spans="1:31" ht="12.75">
      <c r="A21" s="9" t="s">
        <v>57</v>
      </c>
      <c r="B21" s="9"/>
      <c r="C21" s="9" t="s">
        <v>58</v>
      </c>
      <c r="D21" s="9" t="s">
        <v>44</v>
      </c>
      <c r="E21" s="34">
        <v>35.5</v>
      </c>
      <c r="F21" s="34"/>
      <c r="G21" s="34">
        <f>ROUND(E21*AD21,2)</f>
        <v>0</v>
      </c>
      <c r="H21" s="34">
        <f>I21-G21</f>
        <v>0</v>
      </c>
      <c r="I21" s="34">
        <f>ROUND(E21*F21,2)</f>
        <v>0</v>
      </c>
      <c r="J21" s="34"/>
      <c r="K21" s="34"/>
      <c r="M21" s="35" t="s">
        <v>42</v>
      </c>
      <c r="N21" s="34">
        <f>IF(M21="5",H21,0)</f>
        <v>0</v>
      </c>
      <c r="Y21" s="34">
        <f>IF(AC21=0,I21,0)</f>
        <v>0</v>
      </c>
      <c r="Z21" s="34">
        <f>IF(AC21=15,I21,0)</f>
        <v>0</v>
      </c>
      <c r="AA21" s="34">
        <f>IF(AC21=21,I21,0)</f>
        <v>0</v>
      </c>
      <c r="AC21" s="34">
        <v>21</v>
      </c>
      <c r="AD21" s="34">
        <f>F21*0.743742762982097</f>
        <v>0</v>
      </c>
      <c r="AE21" s="34">
        <f>F21*(1-0.743742762982097)</f>
        <v>0</v>
      </c>
    </row>
    <row r="22" spans="1:31" ht="12.75">
      <c r="A22" s="9" t="s">
        <v>59</v>
      </c>
      <c r="B22" s="9"/>
      <c r="C22" s="9" t="s">
        <v>60</v>
      </c>
      <c r="D22" s="9" t="s">
        <v>44</v>
      </c>
      <c r="E22" s="34">
        <v>15.5</v>
      </c>
      <c r="F22" s="34"/>
      <c r="G22" s="34">
        <f>ROUND(E22*AD22,2)</f>
        <v>0</v>
      </c>
      <c r="H22" s="34">
        <f>I22-G22</f>
        <v>0</v>
      </c>
      <c r="I22" s="34">
        <f>ROUND(E22*F22,2)</f>
        <v>0</v>
      </c>
      <c r="J22" s="34"/>
      <c r="K22" s="34"/>
      <c r="M22" s="35" t="s">
        <v>42</v>
      </c>
      <c r="N22" s="34">
        <f>IF(M22="5",H22,0)</f>
        <v>0</v>
      </c>
      <c r="Y22" s="34">
        <f>IF(AC22=0,I22,0)</f>
        <v>0</v>
      </c>
      <c r="Z22" s="34">
        <f>IF(AC22=15,I22,0)</f>
        <v>0</v>
      </c>
      <c r="AA22" s="34">
        <f>IF(AC22=21,I22,0)</f>
        <v>0</v>
      </c>
      <c r="AC22" s="34">
        <v>21</v>
      </c>
      <c r="AD22" s="34">
        <f>F22*0.679709579962967</f>
        <v>0</v>
      </c>
      <c r="AE22" s="34">
        <f>F22*(1-0.679709579962967)</f>
        <v>0</v>
      </c>
    </row>
    <row r="23" spans="1:36" ht="12.75">
      <c r="A23" s="36"/>
      <c r="B23" s="36"/>
      <c r="C23" s="37" t="s">
        <v>61</v>
      </c>
      <c r="D23" s="37"/>
      <c r="E23" s="37"/>
      <c r="F23" s="37"/>
      <c r="G23" s="33">
        <f>SUM(G24:G24)</f>
        <v>0</v>
      </c>
      <c r="H23" s="33">
        <f>SUM(H24:H24)</f>
        <v>0</v>
      </c>
      <c r="I23" s="33">
        <f>G23+H23</f>
        <v>0</v>
      </c>
      <c r="J23" s="28"/>
      <c r="K23" s="33"/>
      <c r="O23" s="33">
        <f>IF(P23="PR",I23,SUM(N24:N24))</f>
        <v>0</v>
      </c>
      <c r="P23" s="28" t="s">
        <v>62</v>
      </c>
      <c r="Q23" s="33">
        <f>IF(P23="HS",G23,0)</f>
        <v>0</v>
      </c>
      <c r="R23" s="33">
        <f>IF(P23="HS",H23-O23,0)</f>
        <v>0</v>
      </c>
      <c r="S23" s="33">
        <f>IF(P23="PS",G23,0)</f>
        <v>0</v>
      </c>
      <c r="T23" s="33">
        <f>IF(P23="PS",H23-O23,0)</f>
        <v>0</v>
      </c>
      <c r="U23" s="33">
        <f>IF(P23="MP",G23,0)</f>
        <v>0</v>
      </c>
      <c r="V23" s="33">
        <f>IF(P23="MP",H23-O23,0)</f>
        <v>0</v>
      </c>
      <c r="W23" s="33">
        <f>IF(P23="OM",G23,0)</f>
        <v>0</v>
      </c>
      <c r="X23" s="28"/>
      <c r="AH23" s="33">
        <f>SUM(Y24:Y24)</f>
        <v>0</v>
      </c>
      <c r="AI23" s="33">
        <f>SUM(Z24:Z24)</f>
        <v>0</v>
      </c>
      <c r="AJ23" s="33">
        <f>SUM(AA24:AA24)</f>
        <v>0</v>
      </c>
    </row>
    <row r="24" spans="1:31" ht="12.75">
      <c r="A24" s="9" t="s">
        <v>63</v>
      </c>
      <c r="B24" s="9"/>
      <c r="C24" s="9" t="s">
        <v>64</v>
      </c>
      <c r="D24" s="9" t="s">
        <v>65</v>
      </c>
      <c r="E24" s="34">
        <v>78.56</v>
      </c>
      <c r="F24" s="34"/>
      <c r="G24" s="34">
        <f>ROUND(E24*AD24,2)</f>
        <v>0</v>
      </c>
      <c r="H24" s="34">
        <f>I24-G24</f>
        <v>0</v>
      </c>
      <c r="I24" s="34">
        <f>ROUND(E24*F24,2)</f>
        <v>0</v>
      </c>
      <c r="J24" s="34"/>
      <c r="K24" s="34"/>
      <c r="M24" s="35" t="s">
        <v>54</v>
      </c>
      <c r="N24" s="34">
        <f>IF(M24="5",H24,0)</f>
        <v>0</v>
      </c>
      <c r="Y24" s="34">
        <f>IF(AC24=0,I24,0)</f>
        <v>0</v>
      </c>
      <c r="Z24" s="34">
        <f>IF(AC24=15,I24,0)</f>
        <v>0</v>
      </c>
      <c r="AA24" s="34">
        <f>IF(AC24=21,I24,0)</f>
        <v>0</v>
      </c>
      <c r="AC24" s="34">
        <v>21</v>
      </c>
      <c r="AD24" s="34">
        <f>F24*0</f>
        <v>0</v>
      </c>
      <c r="AE24" s="34">
        <f>F24*(1-0)</f>
        <v>0</v>
      </c>
    </row>
    <row r="25" spans="1:36" ht="12.75">
      <c r="A25" s="36"/>
      <c r="B25" s="36"/>
      <c r="C25" s="37" t="s">
        <v>66</v>
      </c>
      <c r="D25" s="37"/>
      <c r="E25" s="37"/>
      <c r="F25" s="37"/>
      <c r="G25" s="33">
        <f>SUM(G26:G26)</f>
        <v>0</v>
      </c>
      <c r="H25" s="33">
        <f>SUM(H26:H26)</f>
        <v>0</v>
      </c>
      <c r="I25" s="33">
        <f>G25+H25</f>
        <v>0</v>
      </c>
      <c r="J25" s="28"/>
      <c r="K25" s="33"/>
      <c r="O25" s="33">
        <f>IF(P25="PR",I25,SUM(N26:N26))</f>
        <v>0</v>
      </c>
      <c r="P25" s="28" t="s">
        <v>67</v>
      </c>
      <c r="Q25" s="33">
        <f>IF(P25="HS",G25,0)</f>
        <v>0</v>
      </c>
      <c r="R25" s="33">
        <f>IF(P25="HS",H25-O25,0)</f>
        <v>0</v>
      </c>
      <c r="S25" s="33">
        <f>IF(P25="PS",G25,0)</f>
        <v>0</v>
      </c>
      <c r="T25" s="33">
        <f>IF(P25="PS",H25-O25,0)</f>
        <v>0</v>
      </c>
      <c r="U25" s="33">
        <f>IF(P25="MP",G25,0)</f>
        <v>0</v>
      </c>
      <c r="V25" s="33">
        <f>IF(P25="MP",H25-O25,0)</f>
        <v>0</v>
      </c>
      <c r="W25" s="33">
        <f>IF(P25="OM",G25,0)</f>
        <v>0</v>
      </c>
      <c r="X25" s="28"/>
      <c r="AH25" s="33">
        <f>SUM(Y26:Y26)</f>
        <v>0</v>
      </c>
      <c r="AI25" s="33">
        <f>SUM(Z26:Z26)</f>
        <v>0</v>
      </c>
      <c r="AJ25" s="33">
        <f>SUM(AA26:AA26)</f>
        <v>0</v>
      </c>
    </row>
    <row r="26" spans="1:31" ht="12.75">
      <c r="A26" s="9" t="s">
        <v>68</v>
      </c>
      <c r="B26" s="9"/>
      <c r="C26" s="9" t="s">
        <v>69</v>
      </c>
      <c r="D26" s="9" t="s">
        <v>47</v>
      </c>
      <c r="E26" s="34">
        <v>199.5</v>
      </c>
      <c r="F26" s="34"/>
      <c r="G26" s="34">
        <f>ROUND(E26*AD26,2)</f>
        <v>0</v>
      </c>
      <c r="H26" s="34">
        <f>I26-G26</f>
        <v>0</v>
      </c>
      <c r="I26" s="34">
        <f>ROUND(E26*F26,2)</f>
        <v>0</v>
      </c>
      <c r="J26" s="34"/>
      <c r="K26" s="34"/>
      <c r="M26" s="35" t="s">
        <v>45</v>
      </c>
      <c r="N26" s="34">
        <f>IF(M26="5",H26,0)</f>
        <v>0</v>
      </c>
      <c r="Y26" s="34">
        <f>IF(AC26=0,I26,0)</f>
        <v>0</v>
      </c>
      <c r="Z26" s="34">
        <f>IF(AC26=15,I26,0)</f>
        <v>0</v>
      </c>
      <c r="AA26" s="34">
        <f>IF(AC26=21,I26,0)</f>
        <v>0</v>
      </c>
      <c r="AC26" s="34">
        <v>21</v>
      </c>
      <c r="AD26" s="34">
        <f>F26*0.226162632580908</f>
        <v>0</v>
      </c>
      <c r="AE26" s="34">
        <f>F26*(1-0.226162632580908)</f>
        <v>0</v>
      </c>
    </row>
    <row r="27" spans="1:36" ht="12.75">
      <c r="A27" s="36"/>
      <c r="B27" s="36"/>
      <c r="C27" s="37" t="s">
        <v>70</v>
      </c>
      <c r="D27" s="37"/>
      <c r="E27" s="37"/>
      <c r="F27" s="37"/>
      <c r="G27" s="33">
        <f>SUM(G28:G28)</f>
        <v>0</v>
      </c>
      <c r="H27" s="33">
        <f>SUM(H28:H28)</f>
        <v>0</v>
      </c>
      <c r="I27" s="33">
        <f>G27+H27</f>
        <v>0</v>
      </c>
      <c r="J27" s="28"/>
      <c r="K27" s="33"/>
      <c r="O27" s="33">
        <f>IF(P27="PR",I27,SUM(N28:N28))</f>
        <v>0</v>
      </c>
      <c r="P27" s="28" t="s">
        <v>62</v>
      </c>
      <c r="Q27" s="33">
        <f>IF(P27="HS",G27,0)</f>
        <v>0</v>
      </c>
      <c r="R27" s="33">
        <f>IF(P27="HS",H27-O27,0)</f>
        <v>0</v>
      </c>
      <c r="S27" s="33">
        <f>IF(P27="PS",G27,0)</f>
        <v>0</v>
      </c>
      <c r="T27" s="33">
        <f>IF(P27="PS",H27-O27,0)</f>
        <v>0</v>
      </c>
      <c r="U27" s="33">
        <f>IF(P27="MP",G27,0)</f>
        <v>0</v>
      </c>
      <c r="V27" s="33">
        <f>IF(P27="MP",H27-O27,0)</f>
        <v>0</v>
      </c>
      <c r="W27" s="33">
        <f>IF(P27="OM",G27,0)</f>
        <v>0</v>
      </c>
      <c r="X27" s="28"/>
      <c r="AH27" s="33">
        <f>SUM(Y28:Y28)</f>
        <v>0</v>
      </c>
      <c r="AI27" s="33">
        <f>SUM(Z28:Z28)</f>
        <v>0</v>
      </c>
      <c r="AJ27" s="33">
        <f>SUM(AA28:AA28)</f>
        <v>0</v>
      </c>
    </row>
    <row r="28" spans="1:31" ht="12.75">
      <c r="A28" s="9" t="s">
        <v>71</v>
      </c>
      <c r="B28" s="9"/>
      <c r="C28" s="9" t="s">
        <v>72</v>
      </c>
      <c r="D28" s="9" t="s">
        <v>65</v>
      </c>
      <c r="E28" s="34">
        <v>54.278</v>
      </c>
      <c r="F28" s="34"/>
      <c r="G28" s="34">
        <f>ROUND(E28*AD28,2)</f>
        <v>0</v>
      </c>
      <c r="H28" s="34">
        <f>I28-G28</f>
        <v>0</v>
      </c>
      <c r="I28" s="34">
        <f>ROUND(E28*F28,2)</f>
        <v>0</v>
      </c>
      <c r="J28" s="34"/>
      <c r="K28" s="34"/>
      <c r="M28" s="35" t="s">
        <v>54</v>
      </c>
      <c r="N28" s="34">
        <f>IF(M28="5",H28,0)</f>
        <v>0</v>
      </c>
      <c r="Y28" s="34">
        <f>IF(AC28=0,I28,0)</f>
        <v>0</v>
      </c>
      <c r="Z28" s="34">
        <f>IF(AC28=15,I28,0)</f>
        <v>0</v>
      </c>
      <c r="AA28" s="34">
        <f>IF(AC28=21,I28,0)</f>
        <v>0</v>
      </c>
      <c r="AC28" s="34">
        <v>21</v>
      </c>
      <c r="AD28" s="34">
        <f>F28*0</f>
        <v>0</v>
      </c>
      <c r="AE28" s="34">
        <f>F28*(1-0)</f>
        <v>0</v>
      </c>
    </row>
    <row r="29" spans="1:36" ht="12.75">
      <c r="A29" s="36"/>
      <c r="B29" s="36"/>
      <c r="C29" s="37" t="s">
        <v>73</v>
      </c>
      <c r="D29" s="37"/>
      <c r="E29" s="37"/>
      <c r="F29" s="37"/>
      <c r="G29" s="33">
        <f>SUM(G30:G32)</f>
        <v>0</v>
      </c>
      <c r="H29" s="33">
        <f>SUM(H30:H32)</f>
        <v>0</v>
      </c>
      <c r="I29" s="33">
        <f>G29+H29</f>
        <v>0</v>
      </c>
      <c r="J29" s="28"/>
      <c r="K29" s="33"/>
      <c r="O29" s="33">
        <f>IF(P29="PR",I29,SUM(N30:N32))</f>
        <v>0</v>
      </c>
      <c r="P29" s="28" t="s">
        <v>74</v>
      </c>
      <c r="Q29" s="33">
        <f>IF(P29="HS",G29,0)</f>
        <v>0</v>
      </c>
      <c r="R29" s="33">
        <f>IF(P29="HS",H29-O29,0)</f>
        <v>0</v>
      </c>
      <c r="S29" s="33">
        <f>IF(P29="PS",G29,0)</f>
        <v>0</v>
      </c>
      <c r="T29" s="33">
        <f>IF(P29="PS",H29-O29,0)</f>
        <v>0</v>
      </c>
      <c r="U29" s="33">
        <f>IF(P29="MP",G29,0)</f>
        <v>0</v>
      </c>
      <c r="V29" s="33">
        <f>IF(P29="MP",H29-O29,0)</f>
        <v>0</v>
      </c>
      <c r="W29" s="33">
        <f>IF(P29="OM",G29,0)</f>
        <v>0</v>
      </c>
      <c r="X29" s="28"/>
      <c r="AH29" s="33">
        <f>SUM(Y30:Y32)</f>
        <v>0</v>
      </c>
      <c r="AI29" s="33">
        <f>SUM(Z30:Z32)</f>
        <v>0</v>
      </c>
      <c r="AJ29" s="33">
        <f>SUM(AA30:AA32)</f>
        <v>0</v>
      </c>
    </row>
    <row r="30" spans="1:31" ht="12.75">
      <c r="A30" s="9" t="s">
        <v>75</v>
      </c>
      <c r="B30" s="9"/>
      <c r="C30" s="9" t="s">
        <v>76</v>
      </c>
      <c r="D30" s="9" t="s">
        <v>77</v>
      </c>
      <c r="E30" s="34">
        <v>15.5</v>
      </c>
      <c r="F30" s="34"/>
      <c r="G30" s="34">
        <f>ROUND(E30*AD30,2)</f>
        <v>0</v>
      </c>
      <c r="H30" s="34">
        <f>I30-G30</f>
        <v>0</v>
      </c>
      <c r="I30" s="34">
        <f>ROUND(E30*F30,2)</f>
        <v>0</v>
      </c>
      <c r="J30" s="34"/>
      <c r="K30" s="34"/>
      <c r="M30" s="35" t="s">
        <v>78</v>
      </c>
      <c r="N30" s="34">
        <f>IF(M30="5",H30,0)</f>
        <v>0</v>
      </c>
      <c r="Y30" s="34">
        <f>IF(AC30=0,I30,0)</f>
        <v>0</v>
      </c>
      <c r="Z30" s="34">
        <f>IF(AC30=15,I30,0)</f>
        <v>0</v>
      </c>
      <c r="AA30" s="34">
        <f>IF(AC30=21,I30,0)</f>
        <v>0</v>
      </c>
      <c r="AC30" s="34">
        <v>21</v>
      </c>
      <c r="AD30" s="34">
        <f>F30*1</f>
        <v>0</v>
      </c>
      <c r="AE30" s="34">
        <f>F30*(1-1)</f>
        <v>0</v>
      </c>
    </row>
    <row r="31" spans="1:31" ht="12.75">
      <c r="A31" s="9" t="s">
        <v>79</v>
      </c>
      <c r="B31" s="9"/>
      <c r="C31" s="9" t="s">
        <v>80</v>
      </c>
      <c r="D31" s="9" t="s">
        <v>77</v>
      </c>
      <c r="E31" s="34">
        <v>36</v>
      </c>
      <c r="F31" s="34"/>
      <c r="G31" s="34">
        <f>ROUND(E31*AD31,2)</f>
        <v>0</v>
      </c>
      <c r="H31" s="34">
        <f>I31-G31</f>
        <v>0</v>
      </c>
      <c r="I31" s="34">
        <f>ROUND(E31*F31,2)</f>
        <v>0</v>
      </c>
      <c r="J31" s="34"/>
      <c r="K31" s="34"/>
      <c r="M31" s="35" t="s">
        <v>78</v>
      </c>
      <c r="N31" s="34">
        <f>IF(M31="5",H31,0)</f>
        <v>0</v>
      </c>
      <c r="Y31" s="34">
        <f>IF(AC31=0,I31,0)</f>
        <v>0</v>
      </c>
      <c r="Z31" s="34">
        <f>IF(AC31=15,I31,0)</f>
        <v>0</v>
      </c>
      <c r="AA31" s="34">
        <f>IF(AC31=21,I31,0)</f>
        <v>0</v>
      </c>
      <c r="AC31" s="34">
        <v>21</v>
      </c>
      <c r="AD31" s="34">
        <f>F31*1</f>
        <v>0</v>
      </c>
      <c r="AE31" s="34">
        <f>F31*(1-1)</f>
        <v>0</v>
      </c>
    </row>
    <row r="32" spans="1:31" ht="12.75">
      <c r="A32" s="38" t="s">
        <v>81</v>
      </c>
      <c r="B32" s="38"/>
      <c r="C32" s="38" t="s">
        <v>82</v>
      </c>
      <c r="D32" s="38" t="s">
        <v>47</v>
      </c>
      <c r="E32" s="39">
        <v>199.5</v>
      </c>
      <c r="F32" s="39"/>
      <c r="G32" s="39">
        <f>ROUND(E32*AD32,2)</f>
        <v>0</v>
      </c>
      <c r="H32" s="39">
        <f>I32-G32</f>
        <v>0</v>
      </c>
      <c r="I32" s="39">
        <f>ROUND(E32*F32,2)</f>
        <v>0</v>
      </c>
      <c r="J32" s="39"/>
      <c r="K32" s="39"/>
      <c r="M32" s="35" t="s">
        <v>78</v>
      </c>
      <c r="N32" s="34">
        <f>IF(M32="5",H32,0)</f>
        <v>0</v>
      </c>
      <c r="Y32" s="34">
        <f>IF(AC32=0,I32,0)</f>
        <v>0</v>
      </c>
      <c r="Z32" s="34">
        <f>IF(AC32=15,I32,0)</f>
        <v>0</v>
      </c>
      <c r="AA32" s="34">
        <f>IF(AC32=21,I32,0)</f>
        <v>0</v>
      </c>
      <c r="AC32" s="34">
        <v>21</v>
      </c>
      <c r="AD32" s="34">
        <f>F32*1</f>
        <v>0</v>
      </c>
      <c r="AE32" s="34">
        <f>F32*(1-1)</f>
        <v>0</v>
      </c>
    </row>
    <row r="33" spans="1:27" ht="12.75">
      <c r="A33" s="40"/>
      <c r="B33" s="40"/>
      <c r="C33" s="40"/>
      <c r="D33" s="40"/>
      <c r="E33" s="40"/>
      <c r="F33" s="40"/>
      <c r="G33" s="4" t="s">
        <v>83</v>
      </c>
      <c r="H33" s="4"/>
      <c r="I33" s="41">
        <f>I12+I16+I18+I20+I23+I25+I27+I29</f>
        <v>0</v>
      </c>
      <c r="J33" s="40"/>
      <c r="K33" s="40"/>
      <c r="Y33" s="42">
        <f>SUM(Y13:Y32)</f>
        <v>0</v>
      </c>
      <c r="Z33" s="42">
        <f>SUM(Z13:Z32)</f>
        <v>0</v>
      </c>
      <c r="AA33" s="42">
        <f>SUM(AA13:AA32)</f>
        <v>0</v>
      </c>
    </row>
    <row r="42" ht="14.25"/>
  </sheetData>
  <sheetProtection selectLockedCells="1" selectUnlockedCells="1"/>
  <mergeCells count="35">
    <mergeCell ref="A1:K1"/>
    <mergeCell ref="A2:B3"/>
    <mergeCell ref="C2:C3"/>
    <mergeCell ref="D2:E3"/>
    <mergeCell ref="F2:G3"/>
    <mergeCell ref="H2:H3"/>
    <mergeCell ref="I2:K3"/>
    <mergeCell ref="A4:B5"/>
    <mergeCell ref="C4:E5"/>
    <mergeCell ref="F4:G5"/>
    <mergeCell ref="H4:H5"/>
    <mergeCell ref="I4:K5"/>
    <mergeCell ref="A6:B7"/>
    <mergeCell ref="C6:C7"/>
    <mergeCell ref="D6:E7"/>
    <mergeCell ref="F6:G7"/>
    <mergeCell ref="H6:H7"/>
    <mergeCell ref="I6:K7"/>
    <mergeCell ref="A8:B9"/>
    <mergeCell ref="C8:C9"/>
    <mergeCell ref="D8:E9"/>
    <mergeCell ref="F8:G9"/>
    <mergeCell ref="H8:H9"/>
    <mergeCell ref="I8:K9"/>
    <mergeCell ref="G10:I10"/>
    <mergeCell ref="J10:K10"/>
    <mergeCell ref="C12:F12"/>
    <mergeCell ref="C16:F16"/>
    <mergeCell ref="C18:F18"/>
    <mergeCell ref="C20:F20"/>
    <mergeCell ref="C23:F23"/>
    <mergeCell ref="C25:F25"/>
    <mergeCell ref="C27:F27"/>
    <mergeCell ref="C29:F29"/>
    <mergeCell ref="G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4" sqref="B4"/>
    </sheetView>
  </sheetViews>
  <sheetFormatPr defaultColWidth="11.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421875" style="1" customWidth="1"/>
  </cols>
  <sheetData>
    <row r="1" spans="1:7" ht="21.75" customHeight="1">
      <c r="A1" s="2" t="s">
        <v>84</v>
      </c>
      <c r="B1" s="2"/>
      <c r="C1" s="2"/>
      <c r="D1" s="2"/>
      <c r="E1" s="2"/>
      <c r="F1" s="2"/>
      <c r="G1" s="43"/>
    </row>
    <row r="2" spans="1:8" ht="12.75">
      <c r="A2" s="3" t="s">
        <v>1</v>
      </c>
      <c r="B2" s="4" t="s">
        <v>2</v>
      </c>
      <c r="C2" s="4"/>
      <c r="D2" s="5" t="s">
        <v>5</v>
      </c>
      <c r="E2" s="6"/>
      <c r="F2" s="6"/>
      <c r="G2" s="6"/>
      <c r="H2" s="7"/>
    </row>
    <row r="3" spans="1:8" ht="12.75">
      <c r="A3" s="3"/>
      <c r="B3" s="4"/>
      <c r="C3" s="4"/>
      <c r="D3" s="5"/>
      <c r="E3" s="5"/>
      <c r="F3" s="6"/>
      <c r="G3" s="6"/>
      <c r="H3" s="7"/>
    </row>
    <row r="4" spans="1:8" ht="14.25">
      <c r="A4" s="8" t="s">
        <v>6</v>
      </c>
      <c r="B4" s="9" t="s">
        <v>7</v>
      </c>
      <c r="C4" s="9"/>
      <c r="D4" s="9" t="s">
        <v>9</v>
      </c>
      <c r="E4" s="11"/>
      <c r="F4" s="11"/>
      <c r="G4" s="11"/>
      <c r="H4" s="7"/>
    </row>
    <row r="5" spans="1:8" ht="14.25">
      <c r="A5" s="8"/>
      <c r="B5" s="9"/>
      <c r="C5" s="9"/>
      <c r="D5" s="9"/>
      <c r="E5" s="11"/>
      <c r="F5" s="11"/>
      <c r="G5" s="11"/>
      <c r="H5" s="7"/>
    </row>
    <row r="6" spans="1:8" ht="12.75">
      <c r="A6" s="8" t="s">
        <v>10</v>
      </c>
      <c r="B6" s="9" t="s">
        <v>11</v>
      </c>
      <c r="C6" s="9"/>
      <c r="D6" s="9" t="s">
        <v>13</v>
      </c>
      <c r="E6" s="11"/>
      <c r="F6" s="11"/>
      <c r="G6" s="11"/>
      <c r="H6" s="7"/>
    </row>
    <row r="7" spans="1:8" ht="12.75">
      <c r="A7" s="8"/>
      <c r="B7" s="9"/>
      <c r="C7" s="9"/>
      <c r="D7" s="9"/>
      <c r="E7" s="9"/>
      <c r="F7" s="11"/>
      <c r="G7" s="11"/>
      <c r="H7" s="7"/>
    </row>
    <row r="8" spans="1:8" ht="12.75">
      <c r="A8" s="12" t="s">
        <v>16</v>
      </c>
      <c r="B8" s="13" t="s">
        <v>17</v>
      </c>
      <c r="C8" s="13"/>
      <c r="D8" s="13" t="s">
        <v>15</v>
      </c>
      <c r="E8" s="44">
        <v>41344</v>
      </c>
      <c r="F8" s="44"/>
      <c r="G8" s="44"/>
      <c r="H8" s="7"/>
    </row>
    <row r="9" spans="1:8" ht="12.75">
      <c r="A9" s="12"/>
      <c r="B9" s="13"/>
      <c r="C9" s="13"/>
      <c r="D9" s="13"/>
      <c r="E9" s="13"/>
      <c r="F9" s="44"/>
      <c r="G9" s="44"/>
      <c r="H9" s="7"/>
    </row>
    <row r="10" spans="1:8" ht="12.75">
      <c r="A10" s="45" t="s">
        <v>23</v>
      </c>
      <c r="B10" s="46" t="s">
        <v>85</v>
      </c>
      <c r="C10" s="47" t="s">
        <v>24</v>
      </c>
      <c r="D10" s="48" t="s">
        <v>86</v>
      </c>
      <c r="E10" s="48" t="s">
        <v>87</v>
      </c>
      <c r="F10" s="48" t="s">
        <v>88</v>
      </c>
      <c r="G10" s="49" t="s">
        <v>89</v>
      </c>
      <c r="H10" s="20"/>
    </row>
    <row r="11" spans="1:9" ht="12.75">
      <c r="A11" s="50"/>
      <c r="B11" s="50" t="s">
        <v>75</v>
      </c>
      <c r="C11" s="50" t="s">
        <v>40</v>
      </c>
      <c r="D11" s="51">
        <v>0</v>
      </c>
      <c r="E11" s="51"/>
      <c r="F11" s="51">
        <f aca="true" t="shared" si="0" ref="F11:F18">D11+E11</f>
        <v>0</v>
      </c>
      <c r="G11" s="51">
        <v>54.2775</v>
      </c>
      <c r="H11" s="34" t="s">
        <v>90</v>
      </c>
      <c r="I11" s="34">
        <f aca="true" t="shared" si="1" ref="I11:I18">IF(H11="T",0,F11)</f>
        <v>0</v>
      </c>
    </row>
    <row r="12" spans="1:9" ht="12.75">
      <c r="A12" s="9"/>
      <c r="B12" s="9" t="s">
        <v>91</v>
      </c>
      <c r="C12" s="9" t="s">
        <v>50</v>
      </c>
      <c r="D12" s="34"/>
      <c r="E12" s="34"/>
      <c r="F12" s="34">
        <f t="shared" si="0"/>
        <v>0</v>
      </c>
      <c r="G12" s="34">
        <v>0</v>
      </c>
      <c r="H12" s="34" t="s">
        <v>90</v>
      </c>
      <c r="I12" s="34">
        <f t="shared" si="1"/>
        <v>0</v>
      </c>
    </row>
    <row r="13" spans="1:9" ht="12.75">
      <c r="A13" s="9"/>
      <c r="B13" s="9" t="s">
        <v>92</v>
      </c>
      <c r="C13" s="9" t="s">
        <v>53</v>
      </c>
      <c r="D13" s="34"/>
      <c r="E13" s="34"/>
      <c r="F13" s="34">
        <f t="shared" si="0"/>
        <v>0</v>
      </c>
      <c r="G13" s="34">
        <v>42.39774</v>
      </c>
      <c r="H13" s="34" t="s">
        <v>90</v>
      </c>
      <c r="I13" s="34">
        <f t="shared" si="1"/>
        <v>0</v>
      </c>
    </row>
    <row r="14" spans="1:9" ht="12.75">
      <c r="A14" s="9"/>
      <c r="B14" s="9" t="s">
        <v>93</v>
      </c>
      <c r="C14" s="9" t="s">
        <v>56</v>
      </c>
      <c r="D14" s="34"/>
      <c r="E14" s="34"/>
      <c r="F14" s="34">
        <f t="shared" si="0"/>
        <v>0</v>
      </c>
      <c r="G14" s="34">
        <v>5.87215</v>
      </c>
      <c r="H14" s="34" t="s">
        <v>90</v>
      </c>
      <c r="I14" s="34">
        <f t="shared" si="1"/>
        <v>0</v>
      </c>
    </row>
    <row r="15" spans="1:9" ht="12.75">
      <c r="A15" s="9"/>
      <c r="B15" s="9" t="s">
        <v>94</v>
      </c>
      <c r="C15" s="9" t="s">
        <v>61</v>
      </c>
      <c r="D15" s="34"/>
      <c r="E15" s="34"/>
      <c r="F15" s="34">
        <f t="shared" si="0"/>
        <v>0</v>
      </c>
      <c r="G15" s="34">
        <v>0</v>
      </c>
      <c r="H15" s="34" t="s">
        <v>90</v>
      </c>
      <c r="I15" s="34">
        <f t="shared" si="1"/>
        <v>0</v>
      </c>
    </row>
    <row r="16" spans="1:9" ht="12.75">
      <c r="A16" s="9"/>
      <c r="B16" s="9" t="s">
        <v>95</v>
      </c>
      <c r="C16" s="9" t="s">
        <v>66</v>
      </c>
      <c r="D16" s="34"/>
      <c r="E16" s="34"/>
      <c r="F16" s="34">
        <f t="shared" si="0"/>
        <v>0</v>
      </c>
      <c r="G16" s="34">
        <v>23.98788</v>
      </c>
      <c r="H16" s="34" t="s">
        <v>90</v>
      </c>
      <c r="I16" s="34">
        <f t="shared" si="1"/>
        <v>0</v>
      </c>
    </row>
    <row r="17" spans="1:9" ht="12.75">
      <c r="A17" s="9"/>
      <c r="B17" s="9" t="s">
        <v>96</v>
      </c>
      <c r="C17" s="9" t="s">
        <v>70</v>
      </c>
      <c r="D17" s="34"/>
      <c r="E17" s="34"/>
      <c r="F17" s="34">
        <f t="shared" si="0"/>
        <v>0</v>
      </c>
      <c r="G17" s="34">
        <v>0</v>
      </c>
      <c r="H17" s="34" t="s">
        <v>90</v>
      </c>
      <c r="I17" s="34">
        <f t="shared" si="1"/>
        <v>0</v>
      </c>
    </row>
    <row r="18" spans="1:9" ht="12.75">
      <c r="A18" s="9"/>
      <c r="B18" s="9"/>
      <c r="C18" s="9" t="s">
        <v>73</v>
      </c>
      <c r="D18" s="34"/>
      <c r="E18" s="34"/>
      <c r="F18" s="34">
        <f t="shared" si="0"/>
        <v>0</v>
      </c>
      <c r="G18" s="34">
        <v>36.163</v>
      </c>
      <c r="H18" s="34" t="s">
        <v>90</v>
      </c>
      <c r="I18" s="34">
        <f t="shared" si="1"/>
        <v>0</v>
      </c>
    </row>
    <row r="20" spans="5:6" ht="12.75">
      <c r="E20" s="52" t="s">
        <v>83</v>
      </c>
      <c r="F20" s="42">
        <f>SUM(I11:I18)</f>
        <v>0</v>
      </c>
    </row>
  </sheetData>
  <sheetProtection selectLockedCells="1" selectUnlockedCells="1"/>
  <mergeCells count="16">
    <mergeCell ref="A1:F1"/>
    <mergeCell ref="A2:A3"/>
    <mergeCell ref="B2:C3"/>
    <mergeCell ref="D2:D3"/>
    <mergeCell ref="E2:G3"/>
    <mergeCell ref="A4:A5"/>
    <mergeCell ref="B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4" sqref="C4"/>
    </sheetView>
  </sheetViews>
  <sheetFormatPr defaultColWidth="11.421875" defaultRowHeight="12.75"/>
  <cols>
    <col min="1" max="2" width="9.00390625" style="0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20.421875" style="1" customWidth="1"/>
    <col min="8" max="8" width="44.00390625" style="1" customWidth="1"/>
    <col min="9" max="16384" width="11.421875" style="1" customWidth="1"/>
  </cols>
  <sheetData>
    <row r="1" spans="1:7" ht="21.75" customHeight="1">
      <c r="A1" s="2" t="s">
        <v>97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 t="s">
        <v>2</v>
      </c>
      <c r="D2" s="4"/>
      <c r="E2" s="5" t="s">
        <v>5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4.25">
      <c r="A4" s="8" t="s">
        <v>6</v>
      </c>
      <c r="B4" s="8"/>
      <c r="C4" s="9" t="s">
        <v>7</v>
      </c>
      <c r="D4" s="9"/>
      <c r="E4" s="9" t="s">
        <v>9</v>
      </c>
      <c r="F4" s="11"/>
      <c r="G4" s="11"/>
      <c r="H4" s="7"/>
    </row>
    <row r="5" spans="1:8" ht="14.25">
      <c r="A5" s="8"/>
      <c r="B5" s="8"/>
      <c r="C5" s="9"/>
      <c r="D5" s="9"/>
      <c r="E5" s="9"/>
      <c r="F5" s="11"/>
      <c r="G5" s="11"/>
      <c r="H5" s="7"/>
    </row>
    <row r="6" spans="1:8" ht="12.75">
      <c r="A6" s="8" t="s">
        <v>10</v>
      </c>
      <c r="B6" s="8"/>
      <c r="C6" s="9" t="s">
        <v>11</v>
      </c>
      <c r="D6" s="9"/>
      <c r="E6" s="9" t="s">
        <v>13</v>
      </c>
      <c r="F6" s="11"/>
      <c r="G6" s="11"/>
      <c r="H6" s="7"/>
    </row>
    <row r="7" spans="1:8" ht="12.75">
      <c r="A7" s="8"/>
      <c r="B7" s="8"/>
      <c r="C7" s="9"/>
      <c r="D7" s="9"/>
      <c r="E7" s="9"/>
      <c r="F7" s="9"/>
      <c r="G7" s="11"/>
      <c r="H7" s="7"/>
    </row>
    <row r="8" spans="1:8" ht="12.75">
      <c r="A8" s="12" t="s">
        <v>16</v>
      </c>
      <c r="B8" s="12"/>
      <c r="C8" s="13" t="s">
        <v>17</v>
      </c>
      <c r="D8" s="13"/>
      <c r="E8" s="13" t="s">
        <v>15</v>
      </c>
      <c r="F8" s="44">
        <v>41344</v>
      </c>
      <c r="G8" s="44"/>
      <c r="H8" s="7"/>
    </row>
    <row r="9" spans="1:8" ht="12.75">
      <c r="A9" s="12"/>
      <c r="B9" s="12"/>
      <c r="C9" s="13"/>
      <c r="D9" s="13"/>
      <c r="E9" s="13"/>
      <c r="F9" s="13"/>
      <c r="G9" s="44"/>
      <c r="H9" s="7"/>
    </row>
    <row r="10" spans="1:8" ht="12.75">
      <c r="A10" s="46" t="s">
        <v>22</v>
      </c>
      <c r="B10" s="47" t="s">
        <v>23</v>
      </c>
      <c r="C10" s="47" t="s">
        <v>85</v>
      </c>
      <c r="D10" s="47" t="s">
        <v>24</v>
      </c>
      <c r="E10" s="47" t="s">
        <v>25</v>
      </c>
      <c r="F10" s="47" t="s">
        <v>98</v>
      </c>
      <c r="G10" s="53" t="s">
        <v>26</v>
      </c>
      <c r="H10" s="20"/>
    </row>
    <row r="11" spans="1:7" ht="12.75">
      <c r="A11" s="54"/>
      <c r="B11" s="54"/>
      <c r="C11" s="54"/>
      <c r="D11" s="54"/>
      <c r="E11" s="54"/>
      <c r="F11" s="54"/>
      <c r="G11" s="54"/>
    </row>
  </sheetData>
  <sheetProtection selectLockedCells="1" selectUnlockedCells="1"/>
  <mergeCells count="16">
    <mergeCell ref="A1:G1"/>
    <mergeCell ref="A2:B3"/>
    <mergeCell ref="C2:D3"/>
    <mergeCell ref="E2:E3"/>
    <mergeCell ref="F2:G3"/>
    <mergeCell ref="A4:B5"/>
    <mergeCell ref="C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4" sqref="B4"/>
    </sheetView>
  </sheetViews>
  <sheetFormatPr defaultColWidth="11.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421875" style="1" customWidth="1"/>
  </cols>
  <sheetData>
    <row r="1" spans="1:8" ht="21.75" customHeight="1">
      <c r="A1" s="2" t="s">
        <v>99</v>
      </c>
      <c r="B1" s="2"/>
      <c r="C1" s="2"/>
      <c r="D1" s="2"/>
      <c r="E1" s="2"/>
      <c r="F1" s="2"/>
      <c r="G1" s="2"/>
      <c r="H1" s="2"/>
    </row>
    <row r="2" spans="1:9" ht="12.75">
      <c r="A2" s="3" t="s">
        <v>1</v>
      </c>
      <c r="B2" s="4" t="s">
        <v>2</v>
      </c>
      <c r="C2" s="5" t="s">
        <v>3</v>
      </c>
      <c r="D2" s="5" t="s">
        <v>4</v>
      </c>
      <c r="E2" s="5"/>
      <c r="F2" s="5" t="s">
        <v>5</v>
      </c>
      <c r="G2" s="6"/>
      <c r="H2" s="6"/>
      <c r="I2" s="7"/>
    </row>
    <row r="3" spans="1:9" ht="12.75">
      <c r="A3" s="3"/>
      <c r="B3" s="4"/>
      <c r="C3" s="5"/>
      <c r="D3" s="5"/>
      <c r="E3" s="5"/>
      <c r="F3" s="5"/>
      <c r="G3" s="5"/>
      <c r="H3" s="6"/>
      <c r="I3" s="7"/>
    </row>
    <row r="4" spans="1:9" ht="14.25">
      <c r="A4" s="8" t="s">
        <v>6</v>
      </c>
      <c r="B4" s="9" t="s">
        <v>7</v>
      </c>
      <c r="C4" s="9" t="s">
        <v>8</v>
      </c>
      <c r="D4" s="9"/>
      <c r="E4" s="55"/>
      <c r="F4" s="9" t="s">
        <v>9</v>
      </c>
      <c r="G4" s="11"/>
      <c r="H4" s="11"/>
      <c r="I4" s="7"/>
    </row>
    <row r="5" spans="1:9" ht="14.25">
      <c r="A5" s="8"/>
      <c r="B5" s="9"/>
      <c r="C5" s="9"/>
      <c r="D5" s="9"/>
      <c r="E5" s="55"/>
      <c r="F5" s="9"/>
      <c r="G5" s="9"/>
      <c r="H5" s="11"/>
      <c r="I5" s="7"/>
    </row>
    <row r="6" spans="1:9" ht="14.25">
      <c r="A6" s="8" t="s">
        <v>10</v>
      </c>
      <c r="B6" s="9" t="s">
        <v>11</v>
      </c>
      <c r="C6" s="9" t="s">
        <v>12</v>
      </c>
      <c r="D6" s="10"/>
      <c r="E6" s="10"/>
      <c r="F6" s="9" t="s">
        <v>13</v>
      </c>
      <c r="G6" s="11"/>
      <c r="H6" s="11"/>
      <c r="I6" s="7"/>
    </row>
    <row r="7" spans="1:9" ht="14.25">
      <c r="A7" s="8"/>
      <c r="B7" s="9"/>
      <c r="C7" s="9"/>
      <c r="D7" s="9"/>
      <c r="E7" s="10"/>
      <c r="F7" s="9"/>
      <c r="G7" s="9"/>
      <c r="H7" s="11"/>
      <c r="I7" s="7"/>
    </row>
    <row r="8" spans="1:9" ht="12.75">
      <c r="A8" s="12" t="s">
        <v>14</v>
      </c>
      <c r="B8" s="13"/>
      <c r="C8" s="13" t="s">
        <v>15</v>
      </c>
      <c r="D8" s="14">
        <v>41344</v>
      </c>
      <c r="E8" s="14"/>
      <c r="F8" s="13" t="s">
        <v>16</v>
      </c>
      <c r="G8" s="15" t="s">
        <v>17</v>
      </c>
      <c r="H8" s="15"/>
      <c r="I8" s="7"/>
    </row>
    <row r="9" spans="1:9" ht="12.75">
      <c r="A9" s="12"/>
      <c r="B9" s="13"/>
      <c r="C9" s="13"/>
      <c r="D9" s="13"/>
      <c r="E9" s="14"/>
      <c r="F9" s="13"/>
      <c r="G9" s="13"/>
      <c r="H9" s="15"/>
      <c r="I9" s="7"/>
    </row>
    <row r="10" spans="1:9" ht="12.75">
      <c r="A10" s="46" t="s">
        <v>85</v>
      </c>
      <c r="B10" s="47" t="s">
        <v>24</v>
      </c>
      <c r="C10" s="56" t="s">
        <v>100</v>
      </c>
      <c r="D10" s="56" t="s">
        <v>101</v>
      </c>
      <c r="E10" s="56" t="s">
        <v>102</v>
      </c>
      <c r="F10" s="56" t="s">
        <v>103</v>
      </c>
      <c r="G10" s="56" t="s">
        <v>104</v>
      </c>
      <c r="H10" s="53" t="s">
        <v>105</v>
      </c>
      <c r="I10" s="20"/>
    </row>
    <row r="11" spans="1:8" ht="12.75">
      <c r="A11" s="54"/>
      <c r="B11" s="54"/>
      <c r="C11" s="54"/>
      <c r="D11" s="54"/>
      <c r="E11" s="54"/>
      <c r="F11" s="54"/>
      <c r="G11" s="54"/>
      <c r="H11" s="54"/>
    </row>
  </sheetData>
  <sheetProtection selectLockedCells="1" selectUnlockedCells="1"/>
  <mergeCells count="23">
    <mergeCell ref="A1:H1"/>
    <mergeCell ref="A2:A3"/>
    <mergeCell ref="B2:B3"/>
    <mergeCell ref="C2:C3"/>
    <mergeCell ref="D2:E3"/>
    <mergeCell ref="F2:F3"/>
    <mergeCell ref="G2:H3"/>
    <mergeCell ref="A4:A5"/>
    <mergeCell ref="B4:D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4" sqref="B4"/>
    </sheetView>
  </sheetViews>
  <sheetFormatPr defaultColWidth="11.421875" defaultRowHeight="12.75"/>
  <cols>
    <col min="1" max="1" width="14.57421875" style="1" customWidth="1"/>
    <col min="2" max="2" width="10.421875" style="1" customWidth="1"/>
    <col min="3" max="3" width="14.57421875" style="1" customWidth="1"/>
    <col min="4" max="4" width="39.7109375" style="1" customWidth="1"/>
    <col min="5" max="5" width="16.140625" style="1" customWidth="1"/>
    <col min="6" max="6" width="23.28125" style="1" customWidth="1"/>
    <col min="7" max="7" width="21.28125" style="1" customWidth="1"/>
    <col min="8" max="8" width="19.57421875" style="1" customWidth="1"/>
    <col min="9" max="9" width="10.421875" style="1" customWidth="1"/>
    <col min="10" max="16384" width="11.421875" style="1" customWidth="1"/>
  </cols>
  <sheetData>
    <row r="1" spans="1:9" ht="21.75" customHeight="1">
      <c r="A1" s="2" t="s">
        <v>106</v>
      </c>
      <c r="B1" s="2"/>
      <c r="C1" s="2"/>
      <c r="D1" s="2"/>
      <c r="E1" s="2"/>
      <c r="F1" s="2"/>
      <c r="G1" s="2"/>
      <c r="H1" s="2"/>
      <c r="I1" s="43"/>
    </row>
    <row r="2" spans="1:10" ht="12.75">
      <c r="A2" s="3" t="s">
        <v>1</v>
      </c>
      <c r="B2" s="4" t="s">
        <v>2</v>
      </c>
      <c r="C2" s="4"/>
      <c r="D2" s="4"/>
      <c r="E2" s="5" t="s">
        <v>3</v>
      </c>
      <c r="F2" s="5" t="s">
        <v>4</v>
      </c>
      <c r="G2" s="5" t="s">
        <v>5</v>
      </c>
      <c r="H2" s="6"/>
      <c r="I2" s="6"/>
      <c r="J2" s="7"/>
    </row>
    <row r="3" spans="1:10" ht="12.75">
      <c r="A3" s="3"/>
      <c r="B3" s="4"/>
      <c r="C3" s="4"/>
      <c r="D3" s="4"/>
      <c r="E3" s="5"/>
      <c r="F3" s="5"/>
      <c r="G3" s="5"/>
      <c r="H3" s="5"/>
      <c r="I3" s="6"/>
      <c r="J3" s="7"/>
    </row>
    <row r="4" spans="1:10" ht="14.25">
      <c r="A4" s="8" t="s">
        <v>6</v>
      </c>
      <c r="B4" s="9" t="s">
        <v>7</v>
      </c>
      <c r="C4" s="9"/>
      <c r="D4" s="9"/>
      <c r="E4" s="9" t="s">
        <v>8</v>
      </c>
      <c r="F4" s="10"/>
      <c r="G4" s="9" t="s">
        <v>9</v>
      </c>
      <c r="H4" s="11"/>
      <c r="I4" s="11"/>
      <c r="J4" s="7"/>
    </row>
    <row r="5" spans="1:10" ht="14.25">
      <c r="A5" s="8"/>
      <c r="B5" s="9"/>
      <c r="C5" s="9"/>
      <c r="D5" s="9"/>
      <c r="E5" s="9"/>
      <c r="F5" s="9"/>
      <c r="G5" s="9"/>
      <c r="H5" s="9"/>
      <c r="I5" s="11"/>
      <c r="J5" s="7"/>
    </row>
    <row r="6" spans="1:10" ht="14.25">
      <c r="A6" s="8" t="s">
        <v>10</v>
      </c>
      <c r="B6" s="9" t="s">
        <v>11</v>
      </c>
      <c r="C6" s="9"/>
      <c r="D6" s="9"/>
      <c r="E6" s="9" t="s">
        <v>12</v>
      </c>
      <c r="F6" s="10"/>
      <c r="G6" s="9" t="s">
        <v>13</v>
      </c>
      <c r="H6" s="11"/>
      <c r="I6" s="11"/>
      <c r="J6" s="7"/>
    </row>
    <row r="7" spans="1:10" ht="14.25">
      <c r="A7" s="8"/>
      <c r="B7" s="9"/>
      <c r="C7" s="9"/>
      <c r="D7" s="9"/>
      <c r="E7" s="9"/>
      <c r="F7" s="9"/>
      <c r="G7" s="9"/>
      <c r="H7" s="9"/>
      <c r="I7" s="11"/>
      <c r="J7" s="7"/>
    </row>
    <row r="8" spans="1:10" ht="12.75">
      <c r="A8" s="12" t="s">
        <v>14</v>
      </c>
      <c r="B8" s="13"/>
      <c r="C8" s="13"/>
      <c r="D8" s="13"/>
      <c r="E8" s="13" t="s">
        <v>15</v>
      </c>
      <c r="F8" s="14">
        <v>41344</v>
      </c>
      <c r="G8" s="13" t="s">
        <v>16</v>
      </c>
      <c r="H8" s="15" t="s">
        <v>17</v>
      </c>
      <c r="I8" s="15"/>
      <c r="J8" s="7"/>
    </row>
    <row r="9" spans="1:10" ht="12.75">
      <c r="A9" s="12"/>
      <c r="B9" s="13"/>
      <c r="C9" s="13"/>
      <c r="D9" s="13"/>
      <c r="E9" s="13"/>
      <c r="F9" s="13"/>
      <c r="G9" s="13"/>
      <c r="H9" s="13"/>
      <c r="I9" s="15"/>
      <c r="J9" s="7"/>
    </row>
    <row r="10" spans="1:10" ht="12.75">
      <c r="A10" s="57" t="s">
        <v>22</v>
      </c>
      <c r="B10" s="57" t="s">
        <v>23</v>
      </c>
      <c r="C10" s="46" t="s">
        <v>85</v>
      </c>
      <c r="D10" s="47" t="s">
        <v>24</v>
      </c>
      <c r="E10" s="47"/>
      <c r="F10" s="56" t="s">
        <v>107</v>
      </c>
      <c r="G10" s="56" t="s">
        <v>108</v>
      </c>
      <c r="H10" s="56" t="s">
        <v>109</v>
      </c>
      <c r="I10" s="53" t="s">
        <v>110</v>
      </c>
      <c r="J10" s="20"/>
    </row>
    <row r="11" spans="1:9" ht="12.75">
      <c r="A11" s="30"/>
      <c r="B11" s="30"/>
      <c r="C11" s="30" t="s">
        <v>75</v>
      </c>
      <c r="D11" s="30" t="s">
        <v>40</v>
      </c>
      <c r="E11" s="30"/>
      <c r="F11" s="31"/>
      <c r="G11" s="31">
        <f>SUM(G12:G14)</f>
        <v>0</v>
      </c>
      <c r="H11" s="31">
        <f aca="true" t="shared" si="0" ref="H11:H31">G11-F11</f>
        <v>0</v>
      </c>
      <c r="I11" s="31" t="e">
        <f aca="true" t="shared" si="1" ref="I11:I31">H11/F11*100</f>
        <v>#DIV/0!</v>
      </c>
    </row>
    <row r="12" spans="1:9" ht="12.75">
      <c r="A12" s="9" t="s">
        <v>42</v>
      </c>
      <c r="B12" s="9"/>
      <c r="C12" s="9" t="s">
        <v>111</v>
      </c>
      <c r="D12" s="9" t="s">
        <v>43</v>
      </c>
      <c r="E12" s="9"/>
      <c r="F12" s="34"/>
      <c r="G12" s="34">
        <v>0</v>
      </c>
      <c r="H12" s="34">
        <f t="shared" si="0"/>
        <v>0</v>
      </c>
      <c r="I12" s="34" t="e">
        <f t="shared" si="1"/>
        <v>#DIV/0!</v>
      </c>
    </row>
    <row r="13" spans="1:9" ht="12.75">
      <c r="A13" s="9" t="s">
        <v>45</v>
      </c>
      <c r="B13" s="9"/>
      <c r="C13" s="9" t="s">
        <v>112</v>
      </c>
      <c r="D13" s="9" t="s">
        <v>46</v>
      </c>
      <c r="E13" s="9"/>
      <c r="F13" s="34"/>
      <c r="G13" s="34">
        <v>0</v>
      </c>
      <c r="H13" s="34">
        <f t="shared" si="0"/>
        <v>0</v>
      </c>
      <c r="I13" s="34" t="e">
        <f t="shared" si="1"/>
        <v>#DIV/0!</v>
      </c>
    </row>
    <row r="14" spans="1:9" ht="12.75">
      <c r="A14" s="9" t="s">
        <v>48</v>
      </c>
      <c r="B14" s="9"/>
      <c r="C14" s="9" t="s">
        <v>113</v>
      </c>
      <c r="D14" s="9" t="s">
        <v>49</v>
      </c>
      <c r="E14" s="9"/>
      <c r="F14" s="34"/>
      <c r="G14" s="34">
        <v>0</v>
      </c>
      <c r="H14" s="34">
        <f t="shared" si="0"/>
        <v>0</v>
      </c>
      <c r="I14" s="34" t="e">
        <f t="shared" si="1"/>
        <v>#DIV/0!</v>
      </c>
    </row>
    <row r="15" spans="1:9" ht="12.75">
      <c r="A15" s="37"/>
      <c r="B15" s="37"/>
      <c r="C15" s="37" t="s">
        <v>91</v>
      </c>
      <c r="D15" s="37" t="s">
        <v>50</v>
      </c>
      <c r="E15" s="37"/>
      <c r="F15" s="33"/>
      <c r="G15" s="33">
        <f>SUM(G16:G16)</f>
        <v>0</v>
      </c>
      <c r="H15" s="33">
        <f t="shared" si="0"/>
        <v>0</v>
      </c>
      <c r="I15" s="33" t="e">
        <f t="shared" si="1"/>
        <v>#DIV/0!</v>
      </c>
    </row>
    <row r="16" spans="1:9" ht="12.75">
      <c r="A16" s="9" t="s">
        <v>51</v>
      </c>
      <c r="B16" s="9"/>
      <c r="C16" s="9" t="s">
        <v>114</v>
      </c>
      <c r="D16" s="9" t="s">
        <v>52</v>
      </c>
      <c r="E16" s="9"/>
      <c r="F16" s="34"/>
      <c r="G16" s="34">
        <v>0</v>
      </c>
      <c r="H16" s="34">
        <f t="shared" si="0"/>
        <v>0</v>
      </c>
      <c r="I16" s="34" t="e">
        <f t="shared" si="1"/>
        <v>#DIV/0!</v>
      </c>
    </row>
    <row r="17" spans="1:9" ht="12.75">
      <c r="A17" s="37"/>
      <c r="B17" s="37"/>
      <c r="C17" s="37" t="s">
        <v>92</v>
      </c>
      <c r="D17" s="37" t="s">
        <v>53</v>
      </c>
      <c r="E17" s="37"/>
      <c r="F17" s="33"/>
      <c r="G17" s="33">
        <f>SUM(G18:G18)</f>
        <v>0</v>
      </c>
      <c r="H17" s="33">
        <f t="shared" si="0"/>
        <v>0</v>
      </c>
      <c r="I17" s="33" t="e">
        <f t="shared" si="1"/>
        <v>#DIV/0!</v>
      </c>
    </row>
    <row r="18" spans="1:9" ht="12.75">
      <c r="A18" s="9" t="s">
        <v>54</v>
      </c>
      <c r="B18" s="9"/>
      <c r="C18" s="9" t="s">
        <v>115</v>
      </c>
      <c r="D18" s="9" t="s">
        <v>55</v>
      </c>
      <c r="E18" s="9"/>
      <c r="F18" s="34"/>
      <c r="G18" s="34">
        <v>0</v>
      </c>
      <c r="H18" s="34">
        <f t="shared" si="0"/>
        <v>0</v>
      </c>
      <c r="I18" s="34" t="e">
        <f t="shared" si="1"/>
        <v>#DIV/0!</v>
      </c>
    </row>
    <row r="19" spans="1:9" ht="12.75">
      <c r="A19" s="37"/>
      <c r="B19" s="37"/>
      <c r="C19" s="37" t="s">
        <v>93</v>
      </c>
      <c r="D19" s="37" t="s">
        <v>56</v>
      </c>
      <c r="E19" s="37"/>
      <c r="F19" s="33"/>
      <c r="G19" s="33">
        <f>SUM(G20:G21)</f>
        <v>0</v>
      </c>
      <c r="H19" s="33">
        <f t="shared" si="0"/>
        <v>0</v>
      </c>
      <c r="I19" s="33" t="e">
        <f t="shared" si="1"/>
        <v>#DIV/0!</v>
      </c>
    </row>
    <row r="20" spans="1:9" ht="12.75">
      <c r="A20" s="9" t="s">
        <v>57</v>
      </c>
      <c r="B20" s="9"/>
      <c r="C20" s="9" t="s">
        <v>116</v>
      </c>
      <c r="D20" s="9" t="s">
        <v>58</v>
      </c>
      <c r="E20" s="9"/>
      <c r="F20" s="34"/>
      <c r="G20" s="34">
        <v>0</v>
      </c>
      <c r="H20" s="34">
        <f t="shared" si="0"/>
        <v>0</v>
      </c>
      <c r="I20" s="34" t="e">
        <f t="shared" si="1"/>
        <v>#DIV/0!</v>
      </c>
    </row>
    <row r="21" spans="1:9" ht="12.75">
      <c r="A21" s="9" t="s">
        <v>59</v>
      </c>
      <c r="B21" s="9"/>
      <c r="C21" s="9" t="s">
        <v>117</v>
      </c>
      <c r="D21" s="9" t="s">
        <v>60</v>
      </c>
      <c r="E21" s="9"/>
      <c r="F21" s="34"/>
      <c r="G21" s="34">
        <v>0</v>
      </c>
      <c r="H21" s="34">
        <f t="shared" si="0"/>
        <v>0</v>
      </c>
      <c r="I21" s="34" t="e">
        <f t="shared" si="1"/>
        <v>#DIV/0!</v>
      </c>
    </row>
    <row r="22" spans="1:9" ht="12.75">
      <c r="A22" s="37"/>
      <c r="B22" s="37"/>
      <c r="C22" s="37" t="s">
        <v>94</v>
      </c>
      <c r="D22" s="37" t="s">
        <v>61</v>
      </c>
      <c r="E22" s="37"/>
      <c r="F22" s="33"/>
      <c r="G22" s="33">
        <f>SUM(G23:G23)</f>
        <v>0</v>
      </c>
      <c r="H22" s="33">
        <f t="shared" si="0"/>
        <v>0</v>
      </c>
      <c r="I22" s="33" t="e">
        <f t="shared" si="1"/>
        <v>#DIV/0!</v>
      </c>
    </row>
    <row r="23" spans="1:9" ht="12.75">
      <c r="A23" s="9" t="s">
        <v>63</v>
      </c>
      <c r="B23" s="9"/>
      <c r="C23" s="9" t="s">
        <v>118</v>
      </c>
      <c r="D23" s="9" t="s">
        <v>64</v>
      </c>
      <c r="E23" s="9"/>
      <c r="F23" s="34"/>
      <c r="G23" s="34">
        <v>0</v>
      </c>
      <c r="H23" s="34">
        <f t="shared" si="0"/>
        <v>0</v>
      </c>
      <c r="I23" s="34" t="e">
        <f t="shared" si="1"/>
        <v>#DIV/0!</v>
      </c>
    </row>
    <row r="24" spans="1:9" ht="12.75">
      <c r="A24" s="37"/>
      <c r="B24" s="37"/>
      <c r="C24" s="37" t="s">
        <v>95</v>
      </c>
      <c r="D24" s="37" t="s">
        <v>66</v>
      </c>
      <c r="E24" s="37"/>
      <c r="F24" s="33"/>
      <c r="G24" s="33">
        <f>SUM(G25:G25)</f>
        <v>0</v>
      </c>
      <c r="H24" s="33">
        <f t="shared" si="0"/>
        <v>0</v>
      </c>
      <c r="I24" s="33" t="e">
        <f t="shared" si="1"/>
        <v>#DIV/0!</v>
      </c>
    </row>
    <row r="25" spans="1:9" ht="12.75">
      <c r="A25" s="9" t="s">
        <v>68</v>
      </c>
      <c r="B25" s="9"/>
      <c r="C25" s="9" t="s">
        <v>119</v>
      </c>
      <c r="D25" s="9" t="s">
        <v>69</v>
      </c>
      <c r="E25" s="9"/>
      <c r="F25" s="34"/>
      <c r="G25" s="34">
        <v>0</v>
      </c>
      <c r="H25" s="34">
        <f t="shared" si="0"/>
        <v>0</v>
      </c>
      <c r="I25" s="34" t="e">
        <f t="shared" si="1"/>
        <v>#DIV/0!</v>
      </c>
    </row>
    <row r="26" spans="1:9" ht="12.75">
      <c r="A26" s="37"/>
      <c r="B26" s="37"/>
      <c r="C26" s="37" t="s">
        <v>96</v>
      </c>
      <c r="D26" s="37" t="s">
        <v>70</v>
      </c>
      <c r="E26" s="37"/>
      <c r="F26" s="33"/>
      <c r="G26" s="33">
        <f>SUM(G27:G27)</f>
        <v>0</v>
      </c>
      <c r="H26" s="33">
        <f t="shared" si="0"/>
        <v>0</v>
      </c>
      <c r="I26" s="33" t="e">
        <f t="shared" si="1"/>
        <v>#DIV/0!</v>
      </c>
    </row>
    <row r="27" spans="1:9" ht="12.75">
      <c r="A27" s="9" t="s">
        <v>71</v>
      </c>
      <c r="B27" s="9"/>
      <c r="C27" s="9" t="s">
        <v>120</v>
      </c>
      <c r="D27" s="9" t="s">
        <v>72</v>
      </c>
      <c r="E27" s="9"/>
      <c r="F27" s="34"/>
      <c r="G27" s="34">
        <v>0</v>
      </c>
      <c r="H27" s="34">
        <f t="shared" si="0"/>
        <v>0</v>
      </c>
      <c r="I27" s="34" t="e">
        <f t="shared" si="1"/>
        <v>#DIV/0!</v>
      </c>
    </row>
    <row r="28" spans="1:9" ht="12.75">
      <c r="A28" s="37"/>
      <c r="B28" s="37"/>
      <c r="C28" s="37"/>
      <c r="D28" s="37" t="s">
        <v>73</v>
      </c>
      <c r="E28" s="37"/>
      <c r="F28" s="33"/>
      <c r="G28" s="33">
        <f>SUM(G29:G31)</f>
        <v>0</v>
      </c>
      <c r="H28" s="33">
        <f t="shared" si="0"/>
        <v>0</v>
      </c>
      <c r="I28" s="33" t="e">
        <f t="shared" si="1"/>
        <v>#DIV/0!</v>
      </c>
    </row>
    <row r="29" spans="1:9" ht="12.75">
      <c r="A29" s="9" t="s">
        <v>75</v>
      </c>
      <c r="B29" s="9"/>
      <c r="C29" s="9" t="s">
        <v>121</v>
      </c>
      <c r="D29" s="9" t="s">
        <v>76</v>
      </c>
      <c r="E29" s="9"/>
      <c r="F29" s="34"/>
      <c r="G29" s="34">
        <v>0</v>
      </c>
      <c r="H29" s="34">
        <f t="shared" si="0"/>
        <v>0</v>
      </c>
      <c r="I29" s="34" t="e">
        <f t="shared" si="1"/>
        <v>#DIV/0!</v>
      </c>
    </row>
    <row r="30" spans="1:9" ht="12.75">
      <c r="A30" s="9" t="s">
        <v>79</v>
      </c>
      <c r="B30" s="9"/>
      <c r="C30" s="9" t="s">
        <v>122</v>
      </c>
      <c r="D30" s="9" t="s">
        <v>80</v>
      </c>
      <c r="E30" s="9"/>
      <c r="F30" s="34"/>
      <c r="G30" s="34">
        <v>0</v>
      </c>
      <c r="H30" s="34">
        <f t="shared" si="0"/>
        <v>0</v>
      </c>
      <c r="I30" s="34" t="e">
        <f t="shared" si="1"/>
        <v>#DIV/0!</v>
      </c>
    </row>
    <row r="31" spans="1:9" ht="12.75">
      <c r="A31" s="9" t="s">
        <v>81</v>
      </c>
      <c r="B31" s="9"/>
      <c r="C31" s="9" t="s">
        <v>123</v>
      </c>
      <c r="D31" s="9" t="s">
        <v>124</v>
      </c>
      <c r="E31" s="9"/>
      <c r="F31" s="34"/>
      <c r="G31" s="34">
        <v>0</v>
      </c>
      <c r="H31" s="34">
        <f t="shared" si="0"/>
        <v>0</v>
      </c>
      <c r="I31" s="34" t="e">
        <f t="shared" si="1"/>
        <v>#DIV/0!</v>
      </c>
    </row>
  </sheetData>
  <sheetProtection selectLockedCells="1" selectUnlockedCells="1"/>
  <mergeCells count="47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2013-03-20T09:51:23Z</dcterms:created>
  <dcterms:modified xsi:type="dcterms:W3CDTF">2014-06-02T13:57:19Z</dcterms:modified>
  <cp:category/>
  <cp:version/>
  <cp:contentType/>
  <cp:contentStatus/>
  <cp:revision>2</cp:revision>
</cp:coreProperties>
</file>