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 stavby" sheetId="1" r:id="rId1"/>
    <sheet name="SO 01 - Odbahnění rybníka..." sheetId="2" r:id="rId2"/>
    <sheet name="SO 02 - Tůně nad rybníkem..." sheetId="3" r:id="rId3"/>
    <sheet name="VON - Vedlejší a ostatní ..." sheetId="4" r:id="rId4"/>
    <sheet name="Seznam figur" sheetId="5" r:id="rId5"/>
    <sheet name="Pokyny pro vyplnění" sheetId="6" r:id="rId6"/>
  </sheets>
  <definedNames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Area" localSheetId="4">'Seznam figur'!$C$4:$G$182</definedName>
    <definedName name="_xlnm.Print_Area" localSheetId="1">'SO 01 - Odbahnění rybníka...'!$C$4:$J$39,'SO 01 - Odbahnění rybníka...'!$C$45:$J$66,'SO 01 - Odbahnění rybníka...'!$C$72:$K$288</definedName>
    <definedName name="_xlnm._FilterDatabase" localSheetId="1" hidden="1">'SO 01 - Odbahnění rybníka...'!$C$84:$K$288</definedName>
    <definedName name="_xlnm.Print_Area" localSheetId="2">'SO 02 - Tůně nad rybníkem...'!$C$4:$J$39,'SO 02 - Tůně nad rybníkem...'!$C$45:$J$65,'SO 02 - Tůně nad rybníkem...'!$C$71:$K$240</definedName>
    <definedName name="_xlnm._FilterDatabase" localSheetId="2" hidden="1">'SO 02 - Tůně nad rybníkem...'!$C$83:$K$240</definedName>
    <definedName name="_xlnm.Print_Area" localSheetId="3">'VON - Vedlejší a ostatní ...'!$C$4:$J$39,'VON - Vedlejší a ostatní ...'!$C$45:$J$61,'VON - Vedlejší a ostatní ...'!$C$67:$K$116</definedName>
    <definedName name="_xlnm._FilterDatabase" localSheetId="3" hidden="1">'VON - Vedlejší a ostatní ...'!$C$79:$K$116</definedName>
    <definedName name="_xlnm.Print_Titles" localSheetId="0">'Rekapitulace stavby'!$52:$52</definedName>
    <definedName name="_xlnm.Print_Titles" localSheetId="1">'SO 01 - Odbahnění rybníka...'!$84:$84</definedName>
    <definedName name="_xlnm.Print_Titles" localSheetId="2">'SO 02 - Tůně nad rybníkem...'!$83:$83</definedName>
    <definedName name="_xlnm.Print_Titles" localSheetId="3">'VON - Vedlejší a ostatní ...'!$79:$79</definedName>
    <definedName name="_xlnm.Print_Titles" localSheetId="4">'Seznam figur'!$9:$9</definedName>
  </definedNames>
  <calcPr calcId="145621"/>
  <extLst/>
</workbook>
</file>

<file path=xl/sharedStrings.xml><?xml version="1.0" encoding="utf-8"?>
<sst xmlns="http://schemas.openxmlformats.org/spreadsheetml/2006/main" count="4444" uniqueCount="879">
  <si>
    <t>Export Komplet</t>
  </si>
  <si>
    <t>VZ</t>
  </si>
  <si>
    <t>2.0</t>
  </si>
  <si>
    <t>False</t>
  </si>
  <si>
    <t>{cbcaa99d-64eb-42ae-967b-4681e29e3530}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</si>
  <si>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</si>
  <si>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</si>
  <si>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</si>
  <si>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</si>
  <si>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</si>
  <si>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</si>
  <si>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</si>
  <si>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</si>
  <si>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</si>
  <si>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bob_dps_SO01_02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</si>
  <si>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</t>
  </si>
  <si>
    <t>Stavba:</t>
  </si>
  <si>
    <t xml:space="preserve"> Odbahnění rybníka Předehřívák a vybudování tůní - část 1</t>
  </si>
  <si>
    <t>KSO:</t>
  </si>
  <si>
    <t>CC-CZ:</t>
  </si>
  <si>
    <t>Místo:</t>
  </si>
  <si>
    <t>k. ú. Nové Město na Moravě</t>
  </si>
  <si>
    <t>Datum:</t>
  </si>
  <si>
    <t>6. 5. 2024</t>
  </si>
  <si>
    <t>Zadavatel:</t>
  </si>
  <si>
    <t>IČ:</t>
  </si>
  <si>
    <t>00294900</t>
  </si>
  <si>
    <t>Město Nové Město na Moravě</t>
  </si>
  <si>
    <t>DIČ:</t>
  </si>
  <si>
    <t>CZ00294900</t>
  </si>
  <si>
    <t>Uchazeč:</t>
  </si>
  <si>
    <t>Vyplň údaj</t>
  </si>
  <si>
    <t>Projektant:</t>
  </si>
  <si>
    <t>02247267</t>
  </si>
  <si>
    <t>Golik VH, s. r. o.</t>
  </si>
  <si>
    <t>CZ02247267</t>
  </si>
  <si>
    <t>True</t>
  </si>
  <si>
    <t>Zpracovatel:</t>
  </si>
  <si>
    <t xml:space="preserve"> </t>
  </si>
  <si>
    <t>Poznámka:</t>
  </si>
  <si>
    <t>Veškeré v rozpočtu uvedené konstrukce a práce budou provedeny v souladu s Technickými podmínkami této DPS._x005F_x000D_
_x005F_x000D_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</si>
  <si>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</si>
  <si>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</si>
  <si>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</si>
  <si>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</si>
  <si>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</si>
  <si>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</si>
  <si>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</si>
  <si>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</si>
  <si>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</si>
  <si>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</si>
  <si>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</si>
  <si>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</si>
  <si>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</si>
  <si>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</si>
  <si>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</si>
  <si>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</si>
  <si>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</si>
  <si>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</si>
  <si>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</si>
  <si>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</si>
  <si>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</si>
  <si>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</si>
  <si>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</si>
  <si>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</si>
  <si>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</si>
  <si>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</si>
  <si>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</si>
  <si>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</si>
  <si>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</si>
  <si>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</si>
  <si>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</si>
  <si>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</si>
  <si>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</si>
  <si>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</si>
  <si>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</si>
  <si>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</si>
  <si>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</si>
  <si>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</si>
  <si>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</si>
  <si>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</si>
  <si>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Odbahnění rybníka Předehřívák</t>
  </si>
  <si>
    <t>STA</t>
  </si>
  <si>
    <t>1</t>
  </si>
  <si>
    <t>{664532dc-ffca-4e31-8b5d-8fb7fd2fb4aa}</t>
  </si>
  <si>
    <t>2</t>
  </si>
  <si>
    <t>SO 02</t>
  </si>
  <si>
    <t>Tůně nad rybníkem Předehřívák</t>
  </si>
  <si>
    <t>{91a2f079-14fa-4807-a409-c0878dc84818}</t>
  </si>
  <si>
    <t>VON</t>
  </si>
  <si>
    <t>Vedlejší a ostatní náklady</t>
  </si>
  <si>
    <t>{eb80b7e8-8acf-4d66-a25b-39e962979fdb}</t>
  </si>
  <si>
    <t>kaceni_300</t>
  </si>
  <si>
    <t>Kácení stromů do prům. 300 mm</t>
  </si>
  <si>
    <t>kus</t>
  </si>
  <si>
    <t>110</t>
  </si>
  <si>
    <t>odstr_ker</t>
  </si>
  <si>
    <t>Odstranění keřů a stromů do prům. 100 mm</t>
  </si>
  <si>
    <t>m2</t>
  </si>
  <si>
    <t>KRYCÍ LIST SOUPISU PRACÍ</t>
  </si>
  <si>
    <t>hrazka</t>
  </si>
  <si>
    <t>Dočasná sypaná hrázka</t>
  </si>
  <si>
    <t>m3</t>
  </si>
  <si>
    <t>3</t>
  </si>
  <si>
    <t>kuly</t>
  </si>
  <si>
    <t>Kůly pro kotvení dočasného potrubí</t>
  </si>
  <si>
    <t>0,283</t>
  </si>
  <si>
    <t>kuly_zarazeni</t>
  </si>
  <si>
    <t>Zarežení dřevěných kůlů pro kotvení dočasného potrubí</t>
  </si>
  <si>
    <t>m</t>
  </si>
  <si>
    <t>28,8</t>
  </si>
  <si>
    <t>nanos</t>
  </si>
  <si>
    <t>Odtěžení sedimentů</t>
  </si>
  <si>
    <t>1680</t>
  </si>
  <si>
    <t>Objekt:</t>
  </si>
  <si>
    <t>sejmuti</t>
  </si>
  <si>
    <t>Sejmutí kulturní vrstvy půdy</t>
  </si>
  <si>
    <t>700</t>
  </si>
  <si>
    <t>SO 01 - Odbahnění rybníka Předehřívák</t>
  </si>
  <si>
    <t>obtok_napojeni</t>
  </si>
  <si>
    <t>Vyvedení obtokového potrubí do odpadního koryta (výkop/násyp)</t>
  </si>
  <si>
    <t>8</t>
  </si>
  <si>
    <t>oseti_travou</t>
  </si>
  <si>
    <t>Založení trávníku - bežná krajinná směs</t>
  </si>
  <si>
    <t>1115</t>
  </si>
  <si>
    <t>oseti_spec</t>
  </si>
  <si>
    <t>Osetí speciální travní směsí</t>
  </si>
  <si>
    <t>5355</t>
  </si>
  <si>
    <t>voda</t>
  </si>
  <si>
    <t>Voda pro zalití</t>
  </si>
  <si>
    <t>194,1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</si>
  <si>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</si>
  <si>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</si>
  <si>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</si>
  <si>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</si>
  <si>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</si>
  <si>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</si>
  <si>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</si>
  <si>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</si>
  <si>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</si>
  <si>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</si>
  <si>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</si>
  <si>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</si>
  <si>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</si>
  <si>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</si>
  <si>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</si>
  <si>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</si>
  <si>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</si>
  <si>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</si>
  <si>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</si>
  <si>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</si>
  <si>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</si>
  <si>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</si>
  <si>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</si>
  <si>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</si>
  <si>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</si>
  <si>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</si>
  <si>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</si>
  <si>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</si>
  <si>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111251203</t>
  </si>
  <si>
    <t>Odstranění křovin a stromů průměru kmene do 100 mm i s kořeny sklonu terénu přes 1:5 z celkové plochy přes 500 m2 strojně</t>
  </si>
  <si>
    <t>CS ÚRS 2024 01</t>
  </si>
  <si>
    <t>4</t>
  </si>
  <si>
    <t>-297358842</t>
  </si>
  <si>
    <t>PP</t>
  </si>
  <si>
    <t>Odstranění křovin a stromů s odstraněním kořenů strojně průměru kmene do 100 mm v rovině nebo ve svahu sklonu terénu přes 1:5, při celkové ploše přes 500 m2</t>
  </si>
  <si>
    <t>Online PSC</t>
  </si>
  <si>
    <t>https://podminky.urs.cz/item/CS_URS_2024_01/111251203</t>
  </si>
  <si>
    <t>VV</t>
  </si>
  <si>
    <t>110 "mýcení ZPD - viz B.1 Inventarizace dřevin"</t>
  </si>
  <si>
    <t>112101101</t>
  </si>
  <si>
    <t>Odstranění stromů listnatých průměru kmene přes 100 do 300 mm</t>
  </si>
  <si>
    <t>-799803527</t>
  </si>
  <si>
    <t>Odstranění stromů s odřezáním kmene a s odvětvením listnatých, průměru kmene přes 100 do 300 mm</t>
  </si>
  <si>
    <t>https://podminky.urs.cz/item/CS_URS_2024_01/112101101</t>
  </si>
  <si>
    <t>P</t>
  </si>
  <si>
    <t>Poznámka k položce:_x005F_x000D_
Na PB rybníka bude provedeno kácení náletových dřevin, pařezy nebudou odstraňovány._x005F_x000D_
Součástí je i prokácení sjezdu s SO 02.</t>
  </si>
  <si>
    <t>110 "ks - viz B.1 Inventarizace dřevin"</t>
  </si>
  <si>
    <t>11210-R01</t>
  </si>
  <si>
    <t>Nařezání kmenů pokácených stromů na metry a zajištění jejich odprodeje jako palivového dřeva</t>
  </si>
  <si>
    <t>kpl.</t>
  </si>
  <si>
    <t>1958428694</t>
  </si>
  <si>
    <t>112155215</t>
  </si>
  <si>
    <t>Štěpkování solitérních stromků a větví průměru kmene do 300 mm s naložením</t>
  </si>
  <si>
    <t>196086077</t>
  </si>
  <si>
    <t>Štěpkování s naložením na dopravní prostředek a odvozem do 20 km stromků a větví solitérů, průměru kmene do 300 mm</t>
  </si>
  <si>
    <t>https://podminky.urs.cz/item/CS_URS_2024_01/112155215</t>
  </si>
  <si>
    <t>Poznámka k položce:_x005F_x000D_
Včetně rozhrnutí štěpků v ploše kácení.</t>
  </si>
  <si>
    <t>5</t>
  </si>
  <si>
    <t>112155315</t>
  </si>
  <si>
    <t>Štěpkování keřového porostu hustého s naložením</t>
  </si>
  <si>
    <t>1114066264</t>
  </si>
  <si>
    <t>Štěpkování s naložením na dopravní prostředek a odvozem do 20 km keřového porostu hustého</t>
  </si>
  <si>
    <t>https://podminky.urs.cz/item/CS_URS_2024_01/112155315</t>
  </si>
  <si>
    <t>Poznámka k položce:_x005F_x000D_
Včetně rozhrnutí štěpků v ploše mýcení.</t>
  </si>
  <si>
    <t>6</t>
  </si>
  <si>
    <t>115001103</t>
  </si>
  <si>
    <t>Převedení vody potrubím DN přes 150 do 250</t>
  </si>
  <si>
    <t>-14830634</t>
  </si>
  <si>
    <t>Převedení vody potrubím průměru DN přes 150 do 250</t>
  </si>
  <si>
    <t>https://podminky.urs.cz/item/CS_URS_2024_01/115001103</t>
  </si>
  <si>
    <t xml:space="preserve">Poznámka k položce:_x005F_x000D_
Předpokládá se dočasné potrubí PVC KG DN200 přikotvené ke kůlům ve dně nádrže._x005F_x000D_
</t>
  </si>
  <si>
    <t>Dočasné převádění vody po dobu realizace</t>
  </si>
  <si>
    <t>78 "viz Techniockou zprávu a přílohu D.1.1"</t>
  </si>
  <si>
    <t>7</t>
  </si>
  <si>
    <t>11500-R04</t>
  </si>
  <si>
    <t>Dodávka, osazení a demontáž provizorních česlí - rozměry 1.0 x 0.5 m</t>
  </si>
  <si>
    <t>-138067273</t>
  </si>
  <si>
    <t>Poznámka k položce:_x005F_x000D_
Před nátokem do potrubí budou osazeny provizorní česle s roztečí česlic 20 - 40 mm, minimální rozměry česlí - 1,0 x 0,5 m.</t>
  </si>
  <si>
    <t>11500-R05</t>
  </si>
  <si>
    <t>Zajištění čištění česlí po dobu stavby 1x denně</t>
  </si>
  <si>
    <t>-1341462052</t>
  </si>
  <si>
    <t>Zhotovitel zajistí po celou dobu provádění stavby (od zahájení prázdnění, do napuštění rybníka po provozní hladinu) pravidelné čištění a údržbu česlí 1 x denně v pracovní i nepracovní dny.</t>
  </si>
  <si>
    <t>9</t>
  </si>
  <si>
    <t>122703602</t>
  </si>
  <si>
    <t>Odstranění nánosů při únosnosti dna přes 40 do 60 kPa</t>
  </si>
  <si>
    <t>1987130238</t>
  </si>
  <si>
    <t>Odstranění nánosů z vypuštěných vodních nádrží nebo rybníků s uložením do hromad na vzdálenost do 20 m ve výkopišti při únosnosti dna přes 40 kPa do 60 kPa</t>
  </si>
  <si>
    <t>https://podminky.urs.cz/item/CS_URS_2024_01/122703602</t>
  </si>
  <si>
    <t>Poznámka k položce:_x005F_x000D_
50% odvoz přímo_x005F_x000D_
50% přemístění na MD, odvoz po odvodnění</t>
  </si>
  <si>
    <t>0,70*2400 "m2"</t>
  </si>
  <si>
    <t>Součet</t>
  </si>
  <si>
    <t>10</t>
  </si>
  <si>
    <t>124253100</t>
  </si>
  <si>
    <t>Vykopávky pro koryta vodotečí v hornině třídy těžitelnosti I skupiny 3 objem do 100 m3 strojně</t>
  </si>
  <si>
    <t>542071271</t>
  </si>
  <si>
    <t>Vykopávky pro koryta vodotečí strojně v hornině třídy těžitelnosti I skupiny 3 do 100 m3</t>
  </si>
  <si>
    <t>https://podminky.urs.cz/item/CS_URS_2024_01/124253100</t>
  </si>
  <si>
    <t>Natěžení materiálu pro násyp dočasné hrázky</t>
  </si>
  <si>
    <t>Výkop - vyvedení obtokového potrubí do odpadního koryta</t>
  </si>
  <si>
    <t>11</t>
  </si>
  <si>
    <t>127751101</t>
  </si>
  <si>
    <t>Vykopávky pod vodou v hornině třídy těžitelnosti I a II skupiny 1 až 4 tl vrstvy do 0,5 m objem do 1000 m3 strojně</t>
  </si>
  <si>
    <t>1662731730</t>
  </si>
  <si>
    <t>Vykopávky pod vodou strojně na hloubku do 5 m pod projektem stanovenou hladinou vody v horninách třídy těžitelnosti I a II skupiny 1 až 4, průměrné tloušťky projektované vrstvy do 0,50 m do 1 000 m3</t>
  </si>
  <si>
    <t>https://podminky.urs.cz/item/CS_URS_2024_01/127751101</t>
  </si>
  <si>
    <t>Odtěžení dočasné sypané hrázky</t>
  </si>
  <si>
    <t>162253101</t>
  </si>
  <si>
    <t>Vodorovné přemístění nánosu z nádrží přes 20 do 60 m při únosnosti dna přes 40 kPa</t>
  </si>
  <si>
    <t>1422022414</t>
  </si>
  <si>
    <t>Vodorovné přemístění nánosu z vodních nádrží nebo rybníků s vyklopením a hrubým urovnáním skládky při únosnosti dna přes 40 kPa, na vzdálenost přes 20 do 60 m</t>
  </si>
  <si>
    <t>https://podminky.urs.cz/item/CS_URS_2024_01/162253101</t>
  </si>
  <si>
    <t>Přemístění na MD</t>
  </si>
  <si>
    <t>0,10*nanos "10% přemístění na MD"</t>
  </si>
  <si>
    <t>13</t>
  </si>
  <si>
    <t>162253901</t>
  </si>
  <si>
    <t>Příplatek k vodorovnému přemístění nánosu při únosnosti dna přes 40 kPa ZKD 40 m přes 60 m</t>
  </si>
  <si>
    <t>-134213256</t>
  </si>
  <si>
    <t>Vodorovné přemístění nánosu z vodních nádrží nebo rybníků s vyklopením a hrubým urovnáním skládky Příplatek k ceně -3101 za každých dalších i započatých 40 m přes 60 m</t>
  </si>
  <si>
    <t>https://podminky.urs.cz/item/CS_URS_2024_01/162253901</t>
  </si>
  <si>
    <t>14</t>
  </si>
  <si>
    <t>162351103</t>
  </si>
  <si>
    <t>Vodorovné přemístění přes 50 do 500 m výkopku/sypaniny z horniny třídy těžitelnosti I skupiny 1 až 3</t>
  </si>
  <si>
    <t>724591775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</si>
  <si>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</si>
  <si>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https://podminky.urs.cz/item/CS_URS_2024_01/162351103</t>
  </si>
  <si>
    <t>"Přemístění zeminy z napojení obtokového potrubí na MD a zpět do zásypu" obtok_napojeni*2</t>
  </si>
  <si>
    <t>"Přemístění nánosu na místo uložení" nanos</t>
  </si>
  <si>
    <t>15</t>
  </si>
  <si>
    <t>167151111</t>
  </si>
  <si>
    <t>Nakládání výkopku z hornin třídy těžitelnosti I skupiny 1 až 3 přes 100 m3</t>
  </si>
  <si>
    <t>-960769352</t>
  </si>
  <si>
    <t>Nakládání, skládání a překládání neulehlého výkopku nebo sypaniny strojně nakládání, množství přes 100 m3, z hornin třídy těžitelnosti I, skupiny 1 až 3</t>
  </si>
  <si>
    <t>https://podminky.urs.cz/item/CS_URS_2024_01/167151111</t>
  </si>
  <si>
    <t>0,10*nanos "naložení 10% přemístění přes MD"</t>
  </si>
  <si>
    <t>obtok_napojeni "naložení na MD"</t>
  </si>
  <si>
    <t>16</t>
  </si>
  <si>
    <t>171151103</t>
  </si>
  <si>
    <t>Uložení sypaniny z hornin soudržných do násypů zhutněných strojně</t>
  </si>
  <si>
    <t>1295408936</t>
  </si>
  <si>
    <t>Uložení sypanin do násypů strojně s rozprostřením sypaniny ve vrstvách a s hrubým urovnáním zhutněných z hornin soudržných jakékoliv třídy těžitelnosti</t>
  </si>
  <si>
    <t>https://podminky.urs.cz/item/CS_URS_2024_01/171151103</t>
  </si>
  <si>
    <t>Uložení zeminy z dočasné hrázky v místě.</t>
  </si>
  <si>
    <t>17</t>
  </si>
  <si>
    <t>171153101</t>
  </si>
  <si>
    <t>Zemní hrázky melioračních kanálů z horniny třídy těžitelnosti I a II skupiny 1 až 4</t>
  </si>
  <si>
    <t>-7062338</t>
  </si>
  <si>
    <t>Zemní hrázky přívodních a odpadních melioračních kanálů zhutňované po vrstvách tloušťky 200 mm s přemístěním sypaniny do 20 m nebo s jejím přehozením do 3 m z hornin třídy těžitelnosti I a II, skupiny 1 až 4</t>
  </si>
  <si>
    <t>https://podminky.urs.cz/item/CS_URS_2024_01/171153101</t>
  </si>
  <si>
    <t>Uvažováno jako násyp dočasné hrázky z místního materiálu</t>
  </si>
  <si>
    <t>0,75*4 "Zemní hrázka v korytě na přítoku do rybníka"</t>
  </si>
  <si>
    <t>18</t>
  </si>
  <si>
    <t>171251201</t>
  </si>
  <si>
    <t>Uložení sypaniny na skládky nebo meziskládky</t>
  </si>
  <si>
    <t>2141682591</t>
  </si>
  <si>
    <t>Uložení sypaniny na skládky nebo meziskládky bez hutnění s upravením uložené sypaniny do předepsaného tvaru</t>
  </si>
  <si>
    <t>https://podminky.urs.cz/item/CS_URS_2024_01/171251201</t>
  </si>
  <si>
    <t>0,10*nanos "uložení na MD 10% - přemístění přes MD"</t>
  </si>
  <si>
    <t>obtok_napojeni "uložení na MD"</t>
  </si>
  <si>
    <t>19</t>
  </si>
  <si>
    <t>174151101</t>
  </si>
  <si>
    <t>Zásyp jam, šachet rýh nebo kolem objektů sypaninou se zhutněním</t>
  </si>
  <si>
    <t>-409173618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</si>
  <si>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</si>
  <si>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</si>
  <si>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Zpětný hutněný zásyp - vyvedení obtokového potrubí do odpadního koryta</t>
  </si>
  <si>
    <t>20</t>
  </si>
  <si>
    <t>181006115R</t>
  </si>
  <si>
    <t>Rozprostření zemin tl vrstvy do 0,4 m schopných zúrodnění v rovině a sklonu do 1:5 s vysvahováním okrajů</t>
  </si>
  <si>
    <t>-2111963444</t>
  </si>
  <si>
    <t>Rozprostření zemin schopných zúrodnění v rovině a ve sklonu do 1:5, tloušťka vrstvy přes 0,30 do 0,40 m</t>
  </si>
  <si>
    <t>Poznámka k položce:_x005F_x000D_
Vytěžený sediment bude rozprostřen na p. č. 3355/8, k. ú. Nové Město na Moravě. Sediment bude uložen a po odvodnění vysvahován a urovnán tak, aby okraj sedimentu byl min. 3 m od parcelní hranice, max. tl. sedimentu byla 40 cm, na straně proti svahu byl zachován sklon 3 – 5% (pro plynulý odtok vody), na ostatních okrajích byl sklon sedimentu cca 1:8 – 1:10.</t>
  </si>
  <si>
    <t>"plocha rozprostření nánosu" 5355</t>
  </si>
  <si>
    <t>181111131</t>
  </si>
  <si>
    <t>Plošná úprava terénu do 500 m2 zemina skupiny 1 až 4 nerovnosti přes 150 do 200 mm v rovinně a svahu do 1:5</t>
  </si>
  <si>
    <t>-567847662</t>
  </si>
  <si>
    <t>Plošná úprava terénu v zemině skupiny 1 až 4 s urovnáním povrchu bez doplnění ornice souvislé plochy do 500 m2 při nerovnostech terénu přes 150 do 200 mm v rovině nebo na svahu do 1:5</t>
  </si>
  <si>
    <t>https://podminky.urs.cz/item/CS_URS_2024_01/181111131</t>
  </si>
  <si>
    <t>Poznámka k položce:_x005F_x000D_
Uvedení pozemku dočasného záboru na pozemcích parc. č. 3347/1 a 3347/9 do původního stavu. Zejména vyrovnání kolejí od průjezdu stavební techniky.</t>
  </si>
  <si>
    <t>"Viz přílohu D.1.1</t>
  </si>
  <si>
    <t>"plocha dočasného záboru pozemků č. 3347/1 a 3347/9" 415</t>
  </si>
  <si>
    <t>22</t>
  </si>
  <si>
    <t>181411121</t>
  </si>
  <si>
    <t>Založení lučního trávníku výsevem pl do 1000 m2 v rovině a ve svahu do 1:5</t>
  </si>
  <si>
    <t>1528191965</t>
  </si>
  <si>
    <t>Založení trávníku na půdě předem připravené plochy do 1000 m2 výsevem včetně utažení lučního v rovině nebo na svahu do 1:5</t>
  </si>
  <si>
    <t>https://podminky.urs.cz/item/CS_URS_2024_01/181411121</t>
  </si>
  <si>
    <t>"plocha uložení sedimentu na pozemku p. č. 3355/8" 5355</t>
  </si>
  <si>
    <t>Mezisoučet</t>
  </si>
  <si>
    <t>"plocha rozprostření kulturní vrstvy půdy na ploše MD" sejmuti</t>
  </si>
  <si>
    <t>23</t>
  </si>
  <si>
    <t>M</t>
  </si>
  <si>
    <t>0057-R23</t>
  </si>
  <si>
    <t>osivo směs travní speciální</t>
  </si>
  <si>
    <t>kg</t>
  </si>
  <si>
    <t>-887354378</t>
  </si>
  <si>
    <t>osivo směs travní speciální
Druhově obohacená travní směs bez hybridů nebo polyploidů nebo regionální travní směs pro Žďárské vrchy a Vysočinu.</t>
  </si>
  <si>
    <t>oseti_spec*200/10000 "200 kg/ha"</t>
  </si>
  <si>
    <t>24</t>
  </si>
  <si>
    <t>00572472</t>
  </si>
  <si>
    <t>osivo směs travní krajinná-rovinná</t>
  </si>
  <si>
    <t>-1892036633</t>
  </si>
  <si>
    <t>oseti_travou*200/10000 "200 kg/ha"</t>
  </si>
  <si>
    <t>25</t>
  </si>
  <si>
    <t>181951111</t>
  </si>
  <si>
    <t>Úprava pláně v hornině třídy těžitelnosti I skupiny 1 až 3 bez zhutnění strojně</t>
  </si>
  <si>
    <t>-675494655</t>
  </si>
  <si>
    <t>Úprava pláně vyrovnáním výškových rozdílů strojně v hornině třídy těžitelnosti I, skupiny 1 až 3 bez zhutnění</t>
  </si>
  <si>
    <t>https://podminky.urs.cz/item/CS_URS_2024_01/181951111</t>
  </si>
  <si>
    <t>Úprava plochy MD.</t>
  </si>
  <si>
    <t>700 "viz D.1.1"</t>
  </si>
  <si>
    <t>26</t>
  </si>
  <si>
    <t>183403151</t>
  </si>
  <si>
    <t>Obdělání půdy smykováním v rovině a svahu do 1:5</t>
  </si>
  <si>
    <t>-414590815</t>
  </si>
  <si>
    <t>Obdělání půdy smykováním v rovině nebo na svahu do 1:5</t>
  </si>
  <si>
    <t>https://podminky.urs.cz/item/CS_URS_2024_01/183403151</t>
  </si>
  <si>
    <t>27</t>
  </si>
  <si>
    <t>183403152</t>
  </si>
  <si>
    <t>Obdělání půdy vláčením v rovině a svahu do 1:5</t>
  </si>
  <si>
    <t>-40705413</t>
  </si>
  <si>
    <t>Obdělání půdy vláčením v rovině nebo na svahu do 1:5</t>
  </si>
  <si>
    <t>https://podminky.urs.cz/item/CS_URS_2024_01/183403152</t>
  </si>
  <si>
    <t>28</t>
  </si>
  <si>
    <t>184818232</t>
  </si>
  <si>
    <t>Ochrana kmene průměru přes 300 do 500 mm bedněním výšky do 2 m</t>
  </si>
  <si>
    <t>-1350294590</t>
  </si>
  <si>
    <t>Ochrana kmene bedněním před poškozením stavebním provozem zřízení včetně odstranění výšky bednění do 2 m průměru kmene přes 300 do 500 mm</t>
  </si>
  <si>
    <t>https://podminky.urs.cz/item/CS_URS_2024_01/184818232</t>
  </si>
  <si>
    <t>6 "viz. D.1.1"</t>
  </si>
  <si>
    <t>29</t>
  </si>
  <si>
    <t>184818233</t>
  </si>
  <si>
    <t>Ochrana kmene průměru přes 500 do 700 mm bedněním výšky do 2 m</t>
  </si>
  <si>
    <t>1098773134</t>
  </si>
  <si>
    <t>Ochrana kmene bedněním před poškozením stavebním provozem zřízení včetně odstranění výšky bednění do 2 m průměru kmene přes 500 do 700 mm</t>
  </si>
  <si>
    <t>https://podminky.urs.cz/item/CS_URS_2024_01/184818233</t>
  </si>
  <si>
    <t>3 "viz. D.1.1"</t>
  </si>
  <si>
    <t>30</t>
  </si>
  <si>
    <t>184818234</t>
  </si>
  <si>
    <t>Ochrana kmene průměru přes 700 do 900 mm bedněním výšky do 2 m</t>
  </si>
  <si>
    <t>93136867</t>
  </si>
  <si>
    <t>Ochrana kmene bedněním před poškozením stavebním provozem zřízení včetně odstranění výšky bednění do 2 m průměru kmene přes 700 do 900 mm</t>
  </si>
  <si>
    <t>https://podminky.urs.cz/item/CS_URS_2024_01/184818234</t>
  </si>
  <si>
    <t>1 "viz. D.1.1"</t>
  </si>
  <si>
    <t>31</t>
  </si>
  <si>
    <t>18481-R02</t>
  </si>
  <si>
    <t>Vyvázání větví stromů v prostoru stavby (zřízení a odstranění)</t>
  </si>
  <si>
    <t>-1649254575</t>
  </si>
  <si>
    <t>Poznámka k položce:_x005F_x000D_
Měrná jednotka 1 kus vyvazovaného stromů.</t>
  </si>
  <si>
    <t>32</t>
  </si>
  <si>
    <t>185804312</t>
  </si>
  <si>
    <t>Zalití rostlin vodou plocha přes 20 m2</t>
  </si>
  <si>
    <t>-230308569</t>
  </si>
  <si>
    <t>Zalití rostlin vodou plochy záhonů jednotlivě přes 20 m2</t>
  </si>
  <si>
    <t>https://podminky.urs.cz/item/CS_URS_2024_01/185804312</t>
  </si>
  <si>
    <t>oseti_travou*0,010*3</t>
  </si>
  <si>
    <t>oseti_spec*0,010*3</t>
  </si>
  <si>
    <t>33</t>
  </si>
  <si>
    <t>18585-R22</t>
  </si>
  <si>
    <t>Dovoz vody pro zálivku rostlin za vzdálenost do 300 m</t>
  </si>
  <si>
    <t>1763189028</t>
  </si>
  <si>
    <t>Dovoz vody pro zálivku rostlin na vzdálenost do 300 m</t>
  </si>
  <si>
    <t>Zakládání</t>
  </si>
  <si>
    <t>34</t>
  </si>
  <si>
    <t>232311111</t>
  </si>
  <si>
    <t>Opracování kůlů ze dřeva D do 120 mm</t>
  </si>
  <si>
    <t>1622835891</t>
  </si>
  <si>
    <t>Opracování kůlů ze dřeva průměru do 120 mm</t>
  </si>
  <si>
    <t>https://podminky.urs.cz/item/CS_URS_2024_01/232311111</t>
  </si>
  <si>
    <t>35</t>
  </si>
  <si>
    <t>232321111</t>
  </si>
  <si>
    <t>Zaražení dřevěných pilot svisle D do 120 mm hl do 2 m</t>
  </si>
  <si>
    <t>1134198144</t>
  </si>
  <si>
    <t>Zaražení nebo nastražení a zaberanění dřevěných kůlů nebo pilot svislých průměru do 120 mm, na délku od 0 do 2 m</t>
  </si>
  <si>
    <t>https://podminky.urs.cz/item/CS_URS_2024_01/232321111</t>
  </si>
  <si>
    <t>1,2 * 24 "ks"</t>
  </si>
  <si>
    <t>36</t>
  </si>
  <si>
    <t>05217118</t>
  </si>
  <si>
    <t>tyče dřevěné v kůře D 100mm dl 8m</t>
  </si>
  <si>
    <t>-693997103</t>
  </si>
  <si>
    <t>Kůly pro kotvení potrubí</t>
  </si>
  <si>
    <t>0,100^2*pi/4 * 1,5*24 "ks"</t>
  </si>
  <si>
    <t>kuly*1,05 "5% ztratné"</t>
  </si>
  <si>
    <t>37</t>
  </si>
  <si>
    <t>232331111</t>
  </si>
  <si>
    <t>Vytažení dřevěných kůlů svislých D do 120 mm l do 2 m</t>
  </si>
  <si>
    <t>854586938</t>
  </si>
  <si>
    <t>Vytažení dřevěných kůlů nebo pilot svislých průměru do 120 mm, zaberaněných na délku od 0 do 2 m</t>
  </si>
  <si>
    <t>https://podminky.urs.cz/item/CS_URS_2024_01/232331111</t>
  </si>
  <si>
    <t>38</t>
  </si>
  <si>
    <t>23233-R03</t>
  </si>
  <si>
    <t>Odklizení a likvidace dřevěných kůlů</t>
  </si>
  <si>
    <t>417858195</t>
  </si>
  <si>
    <t>Vodorovné konstrukce</t>
  </si>
  <si>
    <t>39</t>
  </si>
  <si>
    <t>464531112</t>
  </si>
  <si>
    <t>Pohoz z hrubého drceného kamenivo zrno 63 až 125 mm z terénu</t>
  </si>
  <si>
    <t>665371883</t>
  </si>
  <si>
    <t>Pohoz dna nebo svahů jakékoliv tloušťky z hrubého drceného kameniva, z terénu, frakce 63 - 125 mm</t>
  </si>
  <si>
    <t>https://podminky.urs.cz/item/CS_URS_2024_01/464531112</t>
  </si>
  <si>
    <t>Opevnění hrazky</t>
  </si>
  <si>
    <t>3,0*4,0*0,2</t>
  </si>
  <si>
    <t>Ostatní konstrukce a práce, bourání</t>
  </si>
  <si>
    <t>40</t>
  </si>
  <si>
    <t>919541111</t>
  </si>
  <si>
    <t>Zřízení propustku nebo sjezdu z trub ocelových DN do 400</t>
  </si>
  <si>
    <t>767650744</t>
  </si>
  <si>
    <t>Zřízení propustku nebo sjezdu z trub ocelových DN do 400 mm</t>
  </si>
  <si>
    <t>https://podminky.urs.cz/item/CS_URS_2024_01/919541111</t>
  </si>
  <si>
    <t>Ocelová chránička pod sjezdem pro dočasné převedení vody</t>
  </si>
  <si>
    <t>6,0 "viz Techniockou zprávu a přílohu D.1.1"</t>
  </si>
  <si>
    <t>41</t>
  </si>
  <si>
    <t>1401-R06</t>
  </si>
  <si>
    <t>dodávka dočasné trubky D 324x6,0mm</t>
  </si>
  <si>
    <t>214032761</t>
  </si>
  <si>
    <t>dodávka dočasné trubky D 324x6,0mm
Náklady na dočasné použití ocelové truby.
Uvedené množství je celkové množství potřebných trub neredukované obratovostí.
Obratovost dočasně použitého materiálu je třeba zohlednit v nabídkové ceně této položky.
Dočasně použitý materiál zůstává majetkem zhotovitele.</t>
  </si>
  <si>
    <t>42</t>
  </si>
  <si>
    <t>91954-R07</t>
  </si>
  <si>
    <t>Odstranění propustku z trub ocelových DN do 400</t>
  </si>
  <si>
    <t>-891289069</t>
  </si>
  <si>
    <t>998</t>
  </si>
  <si>
    <t>Přesun hmot</t>
  </si>
  <si>
    <t>43</t>
  </si>
  <si>
    <t>998331011</t>
  </si>
  <si>
    <t>Přesun hmot pro nádrže</t>
  </si>
  <si>
    <t>t</t>
  </si>
  <si>
    <t>738795188</t>
  </si>
  <si>
    <t>Přesun hmot pro nádrže dopravní vzdálenost do 500 m</t>
  </si>
  <si>
    <t>https://podminky.urs.cz/item/CS_URS_2024_01/998331011</t>
  </si>
  <si>
    <t>sejmuti_rov</t>
  </si>
  <si>
    <t>Sejmutí hrabanky v rovině</t>
  </si>
  <si>
    <t>670</t>
  </si>
  <si>
    <t>sejmuti_svah</t>
  </si>
  <si>
    <t>Sejmutí hrabanky ve svahu</t>
  </si>
  <si>
    <t>100,8</t>
  </si>
  <si>
    <t>sjezd</t>
  </si>
  <si>
    <t>Terénní úpravy sjezdu</t>
  </si>
  <si>
    <t>panely</t>
  </si>
  <si>
    <t>Panelová plocha</t>
  </si>
  <si>
    <t>vykop</t>
  </si>
  <si>
    <t>Výkop pod vodou</t>
  </si>
  <si>
    <t>35,2</t>
  </si>
  <si>
    <t>tes_vrstva</t>
  </si>
  <si>
    <t>Tesnící vrstva z jílovité zeminy</t>
  </si>
  <si>
    <t>SO 02 - Tůně nad rybníkem Předehřívák</t>
  </si>
  <si>
    <t>odvoz</t>
  </si>
  <si>
    <t>Odvoz zeminy do prostoru SO 03</t>
  </si>
  <si>
    <t>ohum_rov</t>
  </si>
  <si>
    <t>Rozprostření hrabanky v rovině</t>
  </si>
  <si>
    <t>605,8</t>
  </si>
  <si>
    <t>mikrotune</t>
  </si>
  <si>
    <t>Výkop mikrotůmí</t>
  </si>
  <si>
    <t>12,8</t>
  </si>
  <si>
    <t>prebytek</t>
  </si>
  <si>
    <t>Přebytek zemin a hum. vrstev</t>
  </si>
  <si>
    <t>65,5</t>
  </si>
  <si>
    <t>1270100847</t>
  </si>
  <si>
    <t>30 "mýcení ZPD - viz B.1 Inventarizace dřevin"</t>
  </si>
  <si>
    <t>-719661941</t>
  </si>
  <si>
    <t>113151111</t>
  </si>
  <si>
    <t>Rozebrání zpevněných ploch ze silničních dílců</t>
  </si>
  <si>
    <t>280758510</t>
  </si>
  <si>
    <t>Rozebírání zpevněných ploch s přemístěním na skládku na vzdálenost do 20 m nebo s naložením na dopravní prostředek ze silničních panelů</t>
  </si>
  <si>
    <t>https://podminky.urs.cz/item/CS_URS_2024_01/113151111</t>
  </si>
  <si>
    <t>115101201</t>
  </si>
  <si>
    <t>Čerpání vody na dopravní výšku do 10 m průměrný přítok do 500 l/min</t>
  </si>
  <si>
    <t>hod</t>
  </si>
  <si>
    <t>-628944290</t>
  </si>
  <si>
    <t>Čerpání vody na dopravní výšku do 10 m s uvažovaným průměrným přítokem do 500 l/min</t>
  </si>
  <si>
    <t>https://podminky.urs.cz/item/CS_URS_2024_01/115101201</t>
  </si>
  <si>
    <t>Čerpání 24/7 po dobu 14 dní, 2 čepadla</t>
  </si>
  <si>
    <t>24*7*2 * 2 "místa"</t>
  </si>
  <si>
    <t>115101301</t>
  </si>
  <si>
    <t>Pohotovost čerpací soupravy pro dopravní výšku do 10 m přítok do 500 l/min</t>
  </si>
  <si>
    <t>den</t>
  </si>
  <si>
    <t>24525733</t>
  </si>
  <si>
    <t>Pohotovost záložní čerpací soupravy pro dopravní výšku do 10 m s uvažovaným průměrným přítokem do 500 l/min</t>
  </si>
  <si>
    <t>https://podminky.urs.cz/item/CS_URS_2024_01/115101301</t>
  </si>
  <si>
    <t>14 "dní"</t>
  </si>
  <si>
    <t>11510-R09</t>
  </si>
  <si>
    <t>Zřízení a odstranění čerpací jímky</t>
  </si>
  <si>
    <t>-1087431224</t>
  </si>
  <si>
    <t>Poznámka k položce:_x005F_x000D_
Předpokládaný objem výkopu 3 m3/kus.</t>
  </si>
  <si>
    <t>12111-R21</t>
  </si>
  <si>
    <t>Odstranění lesní hrabanky na zamokřených plochách</t>
  </si>
  <si>
    <t>814390842</t>
  </si>
  <si>
    <t>Sejmutí hrabanky tl. 0.30 m - rovina (zamokřené)</t>
  </si>
  <si>
    <t>670 "viz přílohu D.1.1"</t>
  </si>
  <si>
    <t>121111201</t>
  </si>
  <si>
    <t>Odstranění lesní hrabanky</t>
  </si>
  <si>
    <t>960671722</t>
  </si>
  <si>
    <t>Odstranění lesní hrabanky pro jakoukoliv tloušťku vrstvy</t>
  </si>
  <si>
    <t>https://podminky.urs.cz/item/CS_URS_2024_01/121111201</t>
  </si>
  <si>
    <t>Sejmutí hrabanky tl. 0.30 m - svah,</t>
  </si>
  <si>
    <t>100,8 "viz přílohu D.1.1"</t>
  </si>
  <si>
    <t>1111441226</t>
  </si>
  <si>
    <t>Viz přílohu D.1.2 a D.2.2</t>
  </si>
  <si>
    <t>"Terénní úpravy sjezdu od SO 01 - výkop" 5</t>
  </si>
  <si>
    <t xml:space="preserve">Výkop mikrotůní a zasakovacích zářezů v hum. vrstvě hl. do 0.3 m </t>
  </si>
  <si>
    <t>dl. rýh x počet x plocha v PF + plocha mikrotůní x počet x hl.</t>
  </si>
  <si>
    <t>((12*2+7*4)*0,2)+(2*6*0,2)</t>
  </si>
  <si>
    <t>1891185740</t>
  </si>
  <si>
    <t>0,30*vykop "30% pod hladinou vody"</t>
  </si>
  <si>
    <t>131251102</t>
  </si>
  <si>
    <t>Hloubení jam nezapažených v hornině třídy těžitelnosti I skupiny 3 objem do 50 m3 strojně</t>
  </si>
  <si>
    <t>1099874549</t>
  </si>
  <si>
    <t>Hloubení nezapažených jam a zářezů strojně s urovnáním dna do předepsaného profilu a spádu v hornině třídy těžitelnosti I skupiny 3 přes 20 do 50 m3</t>
  </si>
  <si>
    <t>https://podminky.urs.cz/item/CS_URS_2024_01/131251102</t>
  </si>
  <si>
    <t>Výkop pro snížení PB potoka nad tůní č. 4</t>
  </si>
  <si>
    <t>0,4*8</t>
  </si>
  <si>
    <t>Výkopy pro tůně (v nivě toku, pod vodou), separace materiálů</t>
  </si>
  <si>
    <t>((50*0,5)+(25*(0,3+0,3))+(40*(0,3+0,3))+(10*(0,25+0,3)))-((50+25+40+10)*0,3)</t>
  </si>
  <si>
    <t>0,70*vykop "70% nad hladinou vody"</t>
  </si>
  <si>
    <t>-1567636588</t>
  </si>
  <si>
    <t>sejmuti_rov*0,300 "přemístění na MD"</t>
  </si>
  <si>
    <t>sejmuti_svah*0,300 "přemístění na MD"</t>
  </si>
  <si>
    <t>vykop "přemístění na MD"</t>
  </si>
  <si>
    <t>tes_vrstva "přemístění z MD"</t>
  </si>
  <si>
    <t>ohum_rov*0,300 "přemístění z MD"</t>
  </si>
  <si>
    <t>prebytek "přemístění na místo rozprostření"</t>
  </si>
  <si>
    <t>162451105</t>
  </si>
  <si>
    <t>Vodorovné přemístění přes 1 000 do 1500 m výkopku/sypaniny z horniny třídy těžitelnosti I skupiny 1 až 3</t>
  </si>
  <si>
    <t>2133581938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</si>
  <si>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</si>
  <si>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https://podminky.urs.cz/item/CS_URS_2024_01/162451105</t>
  </si>
  <si>
    <t>Orvoz zeminy z SO 02 do prostoru SO 03</t>
  </si>
  <si>
    <t>-1238378018</t>
  </si>
  <si>
    <t>tes_vrstva "naložení na MD"</t>
  </si>
  <si>
    <t>ohum_rov*0,300 "naložení na MD"</t>
  </si>
  <si>
    <t>5,0 "naložení pro odvoz zeminy do prostoru SO 03"</t>
  </si>
  <si>
    <t>Naložení pro odvoz a rozprostření přebytku zeminy a hrabanky</t>
  </si>
  <si>
    <t>vykop+mikrotune-tes_vrstva-odvoz</t>
  </si>
  <si>
    <t>(sejmuti_rov+sejmuti_svah-ohum_rov)*0,300</t>
  </si>
  <si>
    <t>171151131</t>
  </si>
  <si>
    <t>Uložení sypaniny z hornin nesoudržných a soudržných střídavě do násypů zhutněných strojně</t>
  </si>
  <si>
    <t>399756829</t>
  </si>
  <si>
    <t>Uložení sypanin do násypů strojně s rozprostřením sypaniny ve vrstvách a s hrubým urovnáním zhutněných z hornin nesoudržných a soudržných střídavě ukládaných</t>
  </si>
  <si>
    <t>https://podminky.urs.cz/item/CS_URS_2024_01/171151131</t>
  </si>
  <si>
    <t>sjezd "úprava terénu - vytvoření sjezdu - násyp"</t>
  </si>
  <si>
    <t>-1572399562</t>
  </si>
  <si>
    <t>sejmuti_rov*0,300 "uložení na MD"</t>
  </si>
  <si>
    <t>sejmuti_svah*0,300 "uložení na MD"</t>
  </si>
  <si>
    <t>vykop "uložení na MD"</t>
  </si>
  <si>
    <t>odvoz "uložení zeminy na MD v prostoru SO 03"</t>
  </si>
  <si>
    <t>172153103</t>
  </si>
  <si>
    <t>Zřízení těsnicího jádra nebo vrstvy š přes 3 m z hornin třídy těžitelnosti I a II skupiny 1 až 4 zhutněných do 100 % PS C</t>
  </si>
  <si>
    <t>-1176160803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</si>
  <si>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3 m</t>
  </si>
  <si>
    <t>https://podminky.urs.cz/item/CS_URS_2024_01/172153103</t>
  </si>
  <si>
    <t>Zatěsnění tůní č. 2-4 hutněnou jílovitou zeminou tl. 30 cm</t>
  </si>
  <si>
    <t>(25+40+10)*0,3*1,2</t>
  </si>
  <si>
    <t>181351113</t>
  </si>
  <si>
    <t>Rozprostření ornice tl vrstvy do 200 mm pl přes 500 m2 v rovině nebo ve svahu do 1:5 strojně</t>
  </si>
  <si>
    <t>-1380288934</t>
  </si>
  <si>
    <t>Rozprostření a urovnání ornice v rovině nebo ve svahu sklonu do 1:5 strojně při souvislé ploše přes 500 m2, tl. vrstvy do 200 mm</t>
  </si>
  <si>
    <t>https://podminky.urs.cz/item/CS_URS_2024_01/181351113</t>
  </si>
  <si>
    <t>Rozprostření hrabanky a zeminy ze skrývek a výkopu tl. 0.1 m</t>
  </si>
  <si>
    <t>prebytek/0,100</t>
  </si>
  <si>
    <t>181351115</t>
  </si>
  <si>
    <t>Rozprostření ornice tl vrstvy přes 250 do 300 mm pl přes 500 m2 v rovině nebo ve svahu do 1:5 strojně</t>
  </si>
  <si>
    <t>1860499499</t>
  </si>
  <si>
    <t>Rozprostření a urovnání ornice v rovině nebo ve svahu sklonu do 1:5 strojně při souvislé ploše přes 500 m2, tl. vrstvy přes 250 do 300 mm</t>
  </si>
  <si>
    <t>https://podminky.urs.cz/item/CS_URS_2024_01/181351115</t>
  </si>
  <si>
    <t>Rozpostření hrabanky tl. 0.3 m v ploše TZ a DZ</t>
  </si>
  <si>
    <t>(670+100,8)-(70+25+60+10)</t>
  </si>
  <si>
    <t>181912111</t>
  </si>
  <si>
    <t>Úprava pláně v hornině třídy těžitelnosti I skupiny 3 bez zhutnění ručně</t>
  </si>
  <si>
    <t>1014172245</t>
  </si>
  <si>
    <t>Úprava pláně vyrovnáním výškových rozdílů ručně v hornině třídy těžitelnosti I skupiny 3 bez zhutnění</t>
  </si>
  <si>
    <t>https://podminky.urs.cz/item/CS_URS_2024_01/181912111</t>
  </si>
  <si>
    <t>181951112</t>
  </si>
  <si>
    <t>Úprava pláně v hornině třídy těžitelnosti I skupiny 1 až 3 se zhutněním strojně</t>
  </si>
  <si>
    <t>-934669442</t>
  </si>
  <si>
    <t>Úprava pláně vyrovnáním výškových rozdílů strojně v hornině třídy těžitelnosti I, skupiny 1 až 3 se zhutněním</t>
  </si>
  <si>
    <t>https://podminky.urs.cz/item/CS_URS_2024_01/181951112</t>
  </si>
  <si>
    <t>"Úprava sjezdu" 20</t>
  </si>
  <si>
    <t>774407752</t>
  </si>
  <si>
    <t>319070854</t>
  </si>
  <si>
    <t>1314654469</t>
  </si>
  <si>
    <t>2108149393</t>
  </si>
  <si>
    <t>291211111</t>
  </si>
  <si>
    <t>Zřízení plochy ze silničních panelů do lože tl 50 mm z kameniva</t>
  </si>
  <si>
    <t>2086283323</t>
  </si>
  <si>
    <t>Zřízení zpevněné plochy ze silničních panelů osazených do lože tl. 50 mm z kameniva</t>
  </si>
  <si>
    <t>https://podminky.urs.cz/item/CS_URS_2024_01/291211111</t>
  </si>
  <si>
    <t>ŽB panely tl. 150 mm v prostoru křížení s podz. kabelem NN</t>
  </si>
  <si>
    <t>12 "m2"</t>
  </si>
  <si>
    <t>59381-R08</t>
  </si>
  <si>
    <t>panel silniční 3,00x1,00x0,15m - dočasné použití</t>
  </si>
  <si>
    <t>601466159</t>
  </si>
  <si>
    <t>panel silniční 3,00x1,00x0,15m
Náklady na dočasné použití panelů.
Uvedené množství je celkové množství potřebných panelů neredukované obratovostí.
Obratovost dočasně použitého materiálu je třeba zohlednit v nabídkové ceně této položky.
Dočasně použitý materiál zůstává majetkem zhotovitele.</t>
  </si>
  <si>
    <t>panely/3</t>
  </si>
  <si>
    <t>9-R10</t>
  </si>
  <si>
    <t>Uložení drobnějšího pařezu do tůmě, vč. naložení a přemístění z 1,1 km</t>
  </si>
  <si>
    <t>-308141401</t>
  </si>
  <si>
    <t>Uložení drobnějšího pařezu z kácení v rámci SO 03 do tůmě č. 2-4, vč. naložení a přemístění z 1,1 km</t>
  </si>
  <si>
    <t>-1679841368</t>
  </si>
  <si>
    <t>VON - Vedlejší a ostatní náklady</t>
  </si>
  <si>
    <t>v01</t>
  </si>
  <si>
    <t>Zařízení staveniště - zřízení, údržba a odstranění</t>
  </si>
  <si>
    <t>1024</t>
  </si>
  <si>
    <t>-366156347</t>
  </si>
  <si>
    <t>Zařízení staveniště - zřízení, údržba a odstranění
Včetně vybavení staveniště dle požadavků havarijního plánu a plánu BOZP.
Zajištění vody a elektřiny.</t>
  </si>
  <si>
    <t>v02</t>
  </si>
  <si>
    <t>Zajištění provizorní komunikace od MD do rybníka dl. 20 m š. 3 m</t>
  </si>
  <si>
    <t>1116011959</t>
  </si>
  <si>
    <t>Zajištění provizorní komunikace od MD do rybníka dl. 20 m š. 3 m
Položka zahrnuje:
 - zřízení dočasné komunikace
 - dodávku všech materiálů
 - odstranění a odklizení všech hmot vč. jejich likvidace a případných poplatků</t>
  </si>
  <si>
    <t>v03</t>
  </si>
  <si>
    <t>Odlov a záchranný transfér ryb a dalších vodních živočichů</t>
  </si>
  <si>
    <t>1586728390</t>
  </si>
  <si>
    <t>Odlov a záchranný transfér ryb a dalších vodních živočichů
Prováděno souběžně s prázdněním rybníka v souladu s vyjádřením AOPK.</t>
  </si>
  <si>
    <t>v04</t>
  </si>
  <si>
    <t>Zpracování, projednání a schválení havarijního plánu</t>
  </si>
  <si>
    <t>-136363056</t>
  </si>
  <si>
    <t>v05</t>
  </si>
  <si>
    <t>Zpracování, projednání a schválení povodňového plánu</t>
  </si>
  <si>
    <t>-498124855</t>
  </si>
  <si>
    <t>v06</t>
  </si>
  <si>
    <t>Udržování stavbou dotčených veřejných komunikací sjízdných a v čistotě (čištění vozidel a komunikací)</t>
  </si>
  <si>
    <t>1679239641</t>
  </si>
  <si>
    <t>v07</t>
  </si>
  <si>
    <t>Aktualizace vyjádření k existenci inž. sítí, geodetické vytýčení stávajících inženýrských sítí a jejich ochranných pásem</t>
  </si>
  <si>
    <t>-2137995881</t>
  </si>
  <si>
    <t xml:space="preserve">Poznámka k položce:_x005F_x000D_
Zejména bude provedeno vytyčení všech objektů ve správě VaK, a. s., především svodného vodovodního potrubí v prostoru stavby, a dále jímacích zářezů, sběrných jímek, přepadů, inženýrsko-geologických sond, apod. </t>
  </si>
  <si>
    <t>v08</t>
  </si>
  <si>
    <t>Geodetické vytýčení</t>
  </si>
  <si>
    <t>-452658327</t>
  </si>
  <si>
    <t>Položka zahrnuje zejména:
 - geodetické vytýčení SO před zahájením stavebních prací
 - geodetické vytýčení hranice stavby, plochy zařízení staveniště, ploch sejmutí ornice, ploch mezideponií, ploch dřevin do kterých se nesmí zasahovat, atd.
 - kontrolní geodetické měření při provádění stavby
 - zajištění funkce odpovědného geodeta po dobu realizace stavby</t>
  </si>
  <si>
    <t>v09</t>
  </si>
  <si>
    <t>Detailní fotodokumentace postupu prací, konstrukcí (zejména zakrývaných), včetně třídění a popisu fotografií</t>
  </si>
  <si>
    <t>812664497</t>
  </si>
  <si>
    <t>v10</t>
  </si>
  <si>
    <t>Fotodokumentace stavu dotčených pozemků dočasného záboru před a po realizaci díla</t>
  </si>
  <si>
    <t>-1976410254</t>
  </si>
  <si>
    <t>v11</t>
  </si>
  <si>
    <t>Kontrolní systém pro zjišťování případného úniku závadných látek na staveništi</t>
  </si>
  <si>
    <t>150084767</t>
  </si>
  <si>
    <t>v12</t>
  </si>
  <si>
    <t>Prokazatelné oznámení zahájení prací dotčeným orgánům, organizacím a vlastníkům nemovitostí</t>
  </si>
  <si>
    <t>1159689908</t>
  </si>
  <si>
    <t>v13</t>
  </si>
  <si>
    <t>Uvedení dočasně užívaných ploch do původního stavu a jejich protokolární předání vlastníkům (potvrzení podpisem vlastníka)</t>
  </si>
  <si>
    <t>1060003631</t>
  </si>
  <si>
    <t>v14</t>
  </si>
  <si>
    <t>Součinnost při výkonu koordinátora bezpečnosti práce</t>
  </si>
  <si>
    <t>2867902</t>
  </si>
  <si>
    <t>Součinnost při výkonu koordinátora bezpečnosti práce v rozsahu dle zákona č. 309/2006 Sb., zajištění dalších podmínek bezpečnosti a ochrany zdraví při práci a zajištění dodržování všech platných předpisů v oblasti bezpečnosti práce.</t>
  </si>
  <si>
    <t>v15</t>
  </si>
  <si>
    <t>Zajištění prohlášení odpovědné osoby za vedení stavby o provedených pracích</t>
  </si>
  <si>
    <t>1450871080</t>
  </si>
  <si>
    <t>Zajištění prohlášení odpovědné osoby za vedení stavby o provedených pracích (držitel autorizace dle zákona 360/1992 Sb. v oboru stavby vodního hospodářství a krajinného inženýrství příp. vodohospodářské stavby).</t>
  </si>
  <si>
    <t>v16</t>
  </si>
  <si>
    <t>Geodetické zaměření skutečného provedení na podkladu aktuální katastrální mapy</t>
  </si>
  <si>
    <t>1862505045</t>
  </si>
  <si>
    <t>v17</t>
  </si>
  <si>
    <t>Dokumentace skutečného provedení stavby</t>
  </si>
  <si>
    <t>1188598387</t>
  </si>
  <si>
    <t>SEZNAM FIGUR</t>
  </si>
  <si>
    <t>Výměra</t>
  </si>
  <si>
    <t xml:space="preserve"> SO 01</t>
  </si>
  <si>
    <t>Použití figury:</t>
  </si>
  <si>
    <t xml:space="preserve">Sejmuti kulturní vrstvy půdy na ploše MD </t>
  </si>
  <si>
    <t xml:space="preserve"> SO 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</si>
  <si>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</si>
  <si>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</si>
  <si>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</si>
  <si>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</si>
  <si>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0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</si>
  <si>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rPr>
        <sz val="8"/>
        <rFont val="Arial CE"/>
        <family val="2"/>
      </rPr>
      <t xml:space="preserve">V sestavě </t>
    </r>
    <r>
      <rPr>
        <b/>
        <sz val="8"/>
        <rFont val="Arial CE"/>
        <family val="0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</si>
  <si>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</si>
  <si>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</si>
  <si>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rFont val="Arial CE"/>
        <family val="2"/>
      </rPr>
      <t xml:space="preserve">V sestavě </t>
    </r>
    <r>
      <rPr>
        <b/>
        <sz val="8"/>
        <rFont val="Arial CE"/>
        <family val="0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</si>
  <si>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</si>
  <si>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</si>
  <si>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</si>
  <si>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</si>
  <si>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</si>
  <si>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</si>
  <si>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</si>
  <si>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</si>
  <si>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</si>
  <si>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</si>
  <si>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</si>
  <si>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0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</si>
  <si>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</si>
  <si>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0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</si>
  <si>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</si>
  <si>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0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</si>
  <si>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</si>
  <si>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0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</si>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</sst>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53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4"/>
      <name val="Arial CE"/>
      <family val="0"/>
    </font>
    <font>
      <b/>
      <sz val="12"/>
      <color rgb="FF969696"/>
      <name val="Arial CE"/>
      <family val="0"/>
    </font>
    <font>
      <sz val="10"/>
      <color rgb="FF969696"/>
      <name val="Arial CE"/>
      <family val="0"/>
    </font>
    <font>
      <sz val="10"/>
      <name val="Arial CE"/>
      <family val="0"/>
    </font>
    <font>
      <b/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rgb="FF969696"/>
      <name val="Arial CE"/>
      <family val="0"/>
    </font>
    <font>
      <b/>
      <sz val="12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rgb="FF0000FF"/>
      <name val="Wingdings 2"/>
      <family val="0"/>
    </font>
    <font>
      <u val="single"/>
      <sz val="11"/>
      <color rgb="FF0000FF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8"/>
      <color rgb="FF000000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b/>
      <sz val="8"/>
      <name val="Arial CE"/>
      <family val="0"/>
    </font>
    <font>
      <sz val="8"/>
      <color rgb="FF003366"/>
      <name val="Arial CE"/>
      <family val="0"/>
    </font>
    <font>
      <sz val="7"/>
      <color rgb="FF969696"/>
      <name val="Arial CE"/>
      <family val="0"/>
    </font>
    <font>
      <sz val="7"/>
      <name val="Arial CE"/>
      <family val="0"/>
    </font>
    <font>
      <sz val="7"/>
      <color rgb="FF979797"/>
      <name val="Arial CE"/>
      <family val="0"/>
    </font>
    <font>
      <i/>
      <u val="single"/>
      <sz val="7"/>
      <color rgb="FF979797"/>
      <name val="Calibri"/>
      <family val="0"/>
    </font>
    <font>
      <sz val="8"/>
      <color rgb="FF505050"/>
      <name val="Arial CE"/>
      <family val="0"/>
    </font>
    <font>
      <i/>
      <sz val="7"/>
      <color rgb="FF969696"/>
      <name val="Arial CE"/>
      <family val="0"/>
    </font>
    <font>
      <sz val="8"/>
      <color rgb="FF80008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9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i/>
      <sz val="8"/>
      <name val="Arial CE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9" fillId="0" borderId="0" applyBorder="0" applyProtection="0">
      <alignment/>
    </xf>
  </cellStyleXfs>
  <cellXfs count="309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3" borderId="0" xfId="0" applyFont="1" applyAlignment="1" applyProtection="1">
      <alignment horizontal="left" vertical="center"/>
      <protection hidden="1"/>
    </xf>
    <xf numFmtId="165" fontId="7" fillId="3" borderId="0" xfId="0" applyFont="1" applyAlignment="1" applyProtection="1">
      <alignment horizontal="left" vertical="center"/>
      <protection hidden="1"/>
    </xf>
    <xf numFmtId="165" fontId="7" fillId="3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vertical="center"/>
      <protection hidden="1"/>
    </xf>
    <xf numFmtId="166" fontId="10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7" fontId="6" fillId="0" borderId="0" xfId="0" applyFont="1" applyBorder="1" applyAlignment="1" applyProtection="1">
      <alignment horizontal="left"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4" fontId="0" fillId="4" borderId="0" xfId="0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left" vertical="center"/>
      <protection hidden="1"/>
    </xf>
    <xf numFmtId="164" fontId="0" fillId="4" borderId="7" xfId="0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4" fontId="12" fillId="4" borderId="7" xfId="0" applyFont="1" applyBorder="1" applyAlignment="1" applyProtection="1">
      <alignment horizontal="left" vertical="center"/>
      <protection hidden="1"/>
    </xf>
    <xf numFmtId="166" fontId="12" fillId="4" borderId="8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vertical="center"/>
      <protection hidden="1"/>
    </xf>
    <xf numFmtId="164" fontId="0" fillId="0" borderId="10" xfId="0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Alignment="1" applyProtection="1">
      <alignment vertical="center"/>
      <protection hidden="1"/>
    </xf>
    <xf numFmtId="169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3" fillId="0" borderId="11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3" xfId="0" applyBorder="1" applyAlignment="1" applyProtection="1">
      <alignment vertical="center"/>
      <protection hidden="1"/>
    </xf>
    <xf numFmtId="164" fontId="0" fillId="0" borderId="14" xfId="0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0" fillId="5" borderId="7" xfId="0" applyBorder="1" applyAlignment="1" applyProtection="1">
      <alignment vertical="center"/>
      <protection hidden="1"/>
    </xf>
    <xf numFmtId="164" fontId="14" fillId="5" borderId="7" xfId="0" applyFont="1" applyBorder="1" applyAlignment="1" applyProtection="1">
      <alignment horizontal="center" vertical="center"/>
      <protection hidden="1"/>
    </xf>
    <xf numFmtId="164" fontId="14" fillId="5" borderId="7" xfId="0" applyFont="1" applyBorder="1" applyAlignment="1" applyProtection="1">
      <alignment horizontal="right" vertical="center"/>
      <protection hidden="1"/>
    </xf>
    <xf numFmtId="164" fontId="14" fillId="5" borderId="8" xfId="0" applyFont="1" applyBorder="1" applyAlignment="1" applyProtection="1">
      <alignment horizontal="center" vertical="center"/>
      <protection hidden="1"/>
    </xf>
    <xf numFmtId="164" fontId="15" fillId="0" borderId="15" xfId="0" applyFont="1" applyBorder="1" applyAlignment="1" applyProtection="1">
      <alignment horizontal="center" vertical="center" wrapText="1"/>
      <protection hidden="1"/>
    </xf>
    <xf numFmtId="164" fontId="15" fillId="0" borderId="16" xfId="0" applyFont="1" applyBorder="1" applyAlignment="1" applyProtection="1">
      <alignment horizontal="center" vertical="center" wrapText="1"/>
      <protection hidden="1"/>
    </xf>
    <xf numFmtId="164" fontId="15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horizontal="left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Border="1" applyAlignment="1" applyProtection="1">
      <alignment horizontal="right" vertical="center"/>
      <protection hidden="1"/>
    </xf>
    <xf numFmtId="166" fontId="16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6" fontId="13" fillId="0" borderId="18" xfId="0" applyFont="1" applyBorder="1" applyAlignment="1" applyProtection="1">
      <alignment vertical="center"/>
      <protection hidden="1"/>
    </xf>
    <xf numFmtId="166" fontId="13" fillId="0" borderId="0" xfId="0" applyFont="1" applyAlignment="1" applyProtection="1">
      <alignment vertical="center"/>
      <protection hidden="1"/>
    </xf>
    <xf numFmtId="170" fontId="13" fillId="0" borderId="0" xfId="0" applyFont="1" applyAlignment="1" applyProtection="1">
      <alignment vertical="center"/>
      <protection hidden="1"/>
    </xf>
    <xf numFmtId="166" fontId="13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horizontal="center" vertical="center"/>
      <protection hidden="1"/>
    </xf>
    <xf numFmtId="164" fontId="20" fillId="0" borderId="3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Border="1" applyAlignment="1" applyProtection="1">
      <alignment horizontal="left" vertical="center" wrapText="1"/>
      <protection hidden="1"/>
    </xf>
    <xf numFmtId="164" fontId="22" fillId="0" borderId="0" xfId="0" applyFont="1" applyAlignment="1" applyProtection="1">
      <alignment vertical="center"/>
      <protection hidden="1"/>
    </xf>
    <xf numFmtId="166" fontId="22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6" fontId="23" fillId="0" borderId="18" xfId="0" applyFont="1" applyBorder="1" applyAlignment="1" applyProtection="1">
      <alignment vertical="center"/>
      <protection hidden="1"/>
    </xf>
    <xf numFmtId="166" fontId="23" fillId="0" borderId="0" xfId="0" applyFont="1" applyAlignment="1" applyProtection="1">
      <alignment vertical="center"/>
      <protection hidden="1"/>
    </xf>
    <xf numFmtId="170" fontId="23" fillId="0" borderId="0" xfId="0" applyFont="1" applyAlignment="1" applyProtection="1">
      <alignment vertical="center"/>
      <protection hidden="1"/>
    </xf>
    <xf numFmtId="166" fontId="23" fillId="0" borderId="1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6" fontId="23" fillId="0" borderId="19" xfId="0" applyFont="1" applyBorder="1" applyAlignment="1" applyProtection="1">
      <alignment vertical="center"/>
      <protection hidden="1"/>
    </xf>
    <xf numFmtId="166" fontId="23" fillId="0" borderId="20" xfId="0" applyFont="1" applyBorder="1" applyAlignment="1" applyProtection="1">
      <alignment vertical="center"/>
      <protection hidden="1"/>
    </xf>
    <xf numFmtId="170" fontId="23" fillId="0" borderId="20" xfId="0" applyFont="1" applyBorder="1" applyAlignment="1" applyProtection="1">
      <alignment vertical="center"/>
      <protection hidden="1"/>
    </xf>
    <xf numFmtId="166" fontId="23" fillId="0" borderId="21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9" fontId="7" fillId="0" borderId="0" xfId="0" applyFont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6" fontId="6" fillId="0" borderId="0" xfId="0" applyFont="1" applyAlignment="1" applyProtection="1">
      <alignment vertical="center"/>
      <protection hidden="1"/>
    </xf>
    <xf numFmtId="167" fontId="6" fillId="0" borderId="0" xfId="0" applyFont="1" applyAlignment="1" applyProtection="1">
      <alignment horizontal="right" vertical="center"/>
      <protection hidden="1"/>
    </xf>
    <xf numFmtId="164" fontId="0" fillId="5" borderId="0" xfId="0" applyAlignment="1" applyProtection="1">
      <alignment vertical="center"/>
      <protection hidden="1"/>
    </xf>
    <xf numFmtId="164" fontId="12" fillId="5" borderId="6" xfId="0" applyFont="1" applyBorder="1" applyAlignment="1" applyProtection="1">
      <alignment horizontal="left" vertical="center"/>
      <protection hidden="1"/>
    </xf>
    <xf numFmtId="164" fontId="12" fillId="5" borderId="7" xfId="0" applyFont="1" applyBorder="1" applyAlignment="1" applyProtection="1">
      <alignment horizontal="right" vertical="center"/>
      <protection hidden="1"/>
    </xf>
    <xf numFmtId="164" fontId="12" fillId="5" borderId="7" xfId="0" applyFont="1" applyBorder="1" applyAlignment="1" applyProtection="1">
      <alignment horizontal="center" vertical="center"/>
      <protection hidden="1"/>
    </xf>
    <xf numFmtId="166" fontId="12" fillId="5" borderId="7" xfId="0" applyFont="1" applyBorder="1" applyAlignment="1" applyProtection="1">
      <alignment vertical="center"/>
      <protection hidden="1"/>
    </xf>
    <xf numFmtId="164" fontId="0" fillId="5" borderId="8" xfId="0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14" fillId="5" borderId="0" xfId="0" applyFont="1" applyAlignment="1" applyProtection="1">
      <alignment horizontal="left" vertical="center"/>
      <protection hidden="1"/>
    </xf>
    <xf numFmtId="164" fontId="14" fillId="5" borderId="0" xfId="0" applyFont="1" applyAlignment="1" applyProtection="1">
      <alignment horizontal="right"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8" fillId="0" borderId="20" xfId="0" applyFont="1" applyBorder="1" applyAlignment="1" applyProtection="1">
      <alignment horizontal="left"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6" fontId="28" fillId="0" borderId="20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3" xfId="0" applyFont="1" applyBorder="1" applyAlignment="1" applyProtection="1">
      <alignment vertical="center"/>
      <protection hidden="1"/>
    </xf>
    <xf numFmtId="164" fontId="29" fillId="0" borderId="20" xfId="0" applyFont="1" applyBorder="1" applyAlignment="1" applyProtection="1">
      <alignment horizontal="left" vertical="center"/>
      <protection hidden="1"/>
    </xf>
    <xf numFmtId="164" fontId="29" fillId="0" borderId="20" xfId="0" applyFont="1" applyBorder="1" applyAlignment="1" applyProtection="1">
      <alignment vertical="center"/>
      <protection hidden="1"/>
    </xf>
    <xf numFmtId="166" fontId="29" fillId="0" borderId="2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14" fillId="5" borderId="15" xfId="0" applyFont="1" applyBorder="1" applyAlignment="1" applyProtection="1">
      <alignment horizontal="center" vertical="center" wrapText="1"/>
      <protection hidden="1"/>
    </xf>
    <xf numFmtId="164" fontId="14" fillId="5" borderId="16" xfId="0" applyFont="1" applyBorder="1" applyAlignment="1" applyProtection="1">
      <alignment horizontal="center" vertical="center" wrapText="1"/>
      <protection hidden="1"/>
    </xf>
    <xf numFmtId="164" fontId="14" fillId="5" borderId="17" xfId="0" applyFont="1" applyBorder="1" applyAlignment="1" applyProtection="1">
      <alignment horizontal="center" vertical="center" wrapText="1"/>
      <protection hidden="1"/>
    </xf>
    <xf numFmtId="166" fontId="16" fillId="0" borderId="0" xfId="0" applyFont="1" applyAlignment="1" applyProtection="1">
      <alignment/>
      <protection hidden="1"/>
    </xf>
    <xf numFmtId="170" fontId="30" fillId="0" borderId="12" xfId="0" applyFont="1" applyBorder="1" applyAlignment="1" applyProtection="1">
      <alignment/>
      <protection hidden="1"/>
    </xf>
    <xf numFmtId="170" fontId="30" fillId="0" borderId="13" xfId="0" applyFont="1" applyBorder="1" applyAlignment="1" applyProtection="1">
      <alignment/>
      <protection hidden="1"/>
    </xf>
    <xf numFmtId="166" fontId="31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/>
      <protection hidden="1"/>
    </xf>
    <xf numFmtId="164" fontId="32" fillId="0" borderId="3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left"/>
      <protection hidden="1"/>
    </xf>
    <xf numFmtId="164" fontId="28" fillId="0" borderId="0" xfId="0" applyFont="1" applyAlignment="1" applyProtection="1">
      <alignment horizontal="left"/>
      <protection hidden="1"/>
    </xf>
    <xf numFmtId="164" fontId="32" fillId="0" borderId="0" xfId="0" applyFont="1" applyAlignment="1" applyProtection="1">
      <alignment/>
      <protection hidden="1"/>
    </xf>
    <xf numFmtId="166" fontId="28" fillId="0" borderId="0" xfId="0" applyFont="1" applyAlignment="1" applyProtection="1">
      <alignment/>
      <protection hidden="1"/>
    </xf>
    <xf numFmtId="164" fontId="32" fillId="0" borderId="18" xfId="0" applyFont="1" applyBorder="1" applyAlignment="1" applyProtection="1">
      <alignment/>
      <protection hidden="1"/>
    </xf>
    <xf numFmtId="170" fontId="32" fillId="0" borderId="0" xfId="0" applyFont="1" applyAlignment="1" applyProtection="1">
      <alignment/>
      <protection hidden="1"/>
    </xf>
    <xf numFmtId="170" fontId="32" fillId="0" borderId="14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center"/>
      <protection hidden="1"/>
    </xf>
    <xf numFmtId="166" fontId="32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left"/>
      <protection hidden="1"/>
    </xf>
    <xf numFmtId="166" fontId="29" fillId="0" borderId="0" xfId="0" applyFont="1" applyAlignment="1" applyProtection="1">
      <alignment/>
      <protection hidden="1"/>
    </xf>
    <xf numFmtId="164" fontId="0" fillId="0" borderId="3" xfId="0" applyBorder="1" applyAlignment="1" applyProtection="1">
      <alignment vertical="center"/>
      <protection hidden="1"/>
    </xf>
    <xf numFmtId="164" fontId="14" fillId="0" borderId="22" xfId="0" applyFont="1" applyBorder="1" applyAlignment="1" applyProtection="1">
      <alignment horizontal="center" vertical="center"/>
      <protection hidden="1"/>
    </xf>
    <xf numFmtId="165" fontId="14" fillId="0" borderId="22" xfId="0" applyFont="1" applyBorder="1" applyAlignment="1" applyProtection="1">
      <alignment horizontal="left" vertical="center" wrapText="1"/>
      <protection hidden="1"/>
    </xf>
    <xf numFmtId="164" fontId="14" fillId="0" borderId="22" xfId="0" applyFont="1" applyBorder="1" applyAlignment="1" applyProtection="1">
      <alignment horizontal="left" vertical="center" wrapText="1"/>
      <protection hidden="1"/>
    </xf>
    <xf numFmtId="164" fontId="14" fillId="0" borderId="22" xfId="0" applyFont="1" applyBorder="1" applyAlignment="1" applyProtection="1">
      <alignment horizontal="center" vertical="center" wrapText="1"/>
      <protection hidden="1"/>
    </xf>
    <xf numFmtId="171" fontId="14" fillId="0" borderId="22" xfId="0" applyFont="1" applyBorder="1" applyAlignment="1" applyProtection="1">
      <alignment vertical="center"/>
      <protection hidden="1"/>
    </xf>
    <xf numFmtId="166" fontId="14" fillId="3" borderId="22" xfId="0" applyFont="1" applyBorder="1" applyAlignment="1" applyProtection="1">
      <alignment vertical="center"/>
      <protection hidden="1"/>
    </xf>
    <xf numFmtId="166" fontId="14" fillId="0" borderId="22" xfId="0" applyFont="1" applyBorder="1" applyAlignment="1" applyProtection="1">
      <alignment vertical="center"/>
      <protection hidden="1"/>
    </xf>
    <xf numFmtId="164" fontId="15" fillId="3" borderId="18" xfId="0" applyFont="1" applyBorder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70" fontId="15" fillId="0" borderId="0" xfId="0" applyFont="1" applyAlignment="1" applyProtection="1">
      <alignment vertical="center"/>
      <protection hidden="1"/>
    </xf>
    <xf numFmtId="170" fontId="15" fillId="0" borderId="14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6" fontId="0" fillId="0" borderId="0" xfId="0" applyAlignment="1" applyProtection="1">
      <alignment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4" fillId="0" borderId="0" xfId="0" applyFont="1" applyAlignment="1" applyProtection="1">
      <alignment horizontal="left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36" fillId="0" borderId="0" xfId="34" applyFont="1" applyBorder="1" applyAlignment="1" applyProtection="1">
      <alignment vertical="center" wrapText="1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3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horizontal="left" vertical="center"/>
      <protection hidden="1"/>
    </xf>
    <xf numFmtId="164" fontId="37" fillId="0" borderId="0" xfId="0" applyFont="1" applyAlignment="1" applyProtection="1">
      <alignment horizontal="left" vertical="center" wrapText="1"/>
      <protection hidden="1"/>
    </xf>
    <xf numFmtId="171" fontId="37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18" xfId="0" applyFont="1" applyBorder="1" applyAlignment="1" applyProtection="1">
      <alignment vertical="center"/>
      <protection hidden="1"/>
    </xf>
    <xf numFmtId="164" fontId="37" fillId="0" borderId="14" xfId="0" applyFont="1" applyBorder="1" applyAlignment="1" applyProtection="1">
      <alignment vertical="center"/>
      <protection hidden="1"/>
    </xf>
    <xf numFmtId="164" fontId="38" fillId="0" borderId="0" xfId="0" applyFont="1" applyAlignment="1" applyProtection="1">
      <alignment vertical="center" wrapText="1"/>
      <protection hidden="1"/>
    </xf>
    <xf numFmtId="164" fontId="39" fillId="0" borderId="0" xfId="0" applyFont="1" applyAlignment="1" applyProtection="1">
      <alignment vertical="center"/>
      <protection hidden="1"/>
    </xf>
    <xf numFmtId="164" fontId="39" fillId="0" borderId="3" xfId="0" applyFont="1" applyBorder="1" applyAlignment="1" applyProtection="1">
      <alignment vertical="center"/>
      <protection hidden="1"/>
    </xf>
    <xf numFmtId="164" fontId="39" fillId="0" borderId="0" xfId="0" applyFont="1" applyAlignment="1" applyProtection="1">
      <alignment horizontal="left" vertical="center"/>
      <protection hidden="1"/>
    </xf>
    <xf numFmtId="164" fontId="39" fillId="0" borderId="0" xfId="0" applyFont="1" applyAlignment="1" applyProtection="1">
      <alignment horizontal="left" vertical="center" wrapText="1"/>
      <protection hidden="1"/>
    </xf>
    <xf numFmtId="164" fontId="39" fillId="0" borderId="0" xfId="0" applyFont="1" applyAlignment="1" applyProtection="1">
      <alignment vertical="center"/>
      <protection hidden="1"/>
    </xf>
    <xf numFmtId="164" fontId="39" fillId="0" borderId="18" xfId="0" applyFont="1" applyBorder="1" applyAlignment="1" applyProtection="1">
      <alignment vertical="center"/>
      <protection hidden="1"/>
    </xf>
    <xf numFmtId="164" fontId="39" fillId="0" borderId="14" xfId="0" applyFont="1" applyBorder="1" applyAlignment="1" applyProtection="1">
      <alignment vertical="center"/>
      <protection hidden="1"/>
    </xf>
    <xf numFmtId="164" fontId="40" fillId="0" borderId="0" xfId="0" applyFont="1" applyAlignment="1" applyProtection="1">
      <alignment vertical="center"/>
      <protection hidden="1"/>
    </xf>
    <xf numFmtId="164" fontId="40" fillId="0" borderId="3" xfId="0" applyFont="1" applyBorder="1" applyAlignment="1" applyProtection="1">
      <alignment vertical="center"/>
      <protection hidden="1"/>
    </xf>
    <xf numFmtId="164" fontId="40" fillId="0" borderId="0" xfId="0" applyFont="1" applyAlignment="1" applyProtection="1">
      <alignment horizontal="left" vertical="center"/>
      <protection hidden="1"/>
    </xf>
    <xf numFmtId="164" fontId="40" fillId="0" borderId="0" xfId="0" applyFont="1" applyAlignment="1" applyProtection="1">
      <alignment horizontal="left" vertical="center" wrapText="1"/>
      <protection hidden="1"/>
    </xf>
    <xf numFmtId="171" fontId="40" fillId="0" borderId="0" xfId="0" applyFont="1" applyAlignment="1" applyProtection="1">
      <alignment vertical="center"/>
      <protection hidden="1"/>
    </xf>
    <xf numFmtId="164" fontId="40" fillId="0" borderId="0" xfId="0" applyFont="1" applyAlignment="1" applyProtection="1">
      <alignment vertical="center"/>
      <protection hidden="1"/>
    </xf>
    <xf numFmtId="164" fontId="40" fillId="0" borderId="18" xfId="0" applyFont="1" applyBorder="1" applyAlignment="1" applyProtection="1">
      <alignment vertical="center"/>
      <protection hidden="1"/>
    </xf>
    <xf numFmtId="164" fontId="40" fillId="0" borderId="14" xfId="0" applyFont="1" applyBorder="1" applyAlignment="1" applyProtection="1">
      <alignment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3" xfId="0" applyFont="1" applyBorder="1" applyAlignment="1" applyProtection="1">
      <alignment vertical="center"/>
      <protection hidden="1"/>
    </xf>
    <xf numFmtId="164" fontId="41" fillId="0" borderId="0" xfId="0" applyFont="1" applyAlignment="1" applyProtection="1">
      <alignment horizontal="left" vertical="center"/>
      <protection hidden="1"/>
    </xf>
    <xf numFmtId="164" fontId="41" fillId="0" borderId="0" xfId="0" applyFont="1" applyAlignment="1" applyProtection="1">
      <alignment horizontal="left" vertical="center" wrapText="1"/>
      <protection hidden="1"/>
    </xf>
    <xf numFmtId="171" fontId="41" fillId="0" borderId="0" xfId="0" applyFont="1" applyAlignment="1" applyProtection="1">
      <alignment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18" xfId="0" applyFont="1" applyBorder="1" applyAlignment="1" applyProtection="1">
      <alignment vertical="center"/>
      <protection hidden="1"/>
    </xf>
    <xf numFmtId="164" fontId="41" fillId="0" borderId="14" xfId="0" applyFont="1" applyBorder="1" applyAlignment="1" applyProtection="1">
      <alignment vertical="center"/>
      <protection hidden="1"/>
    </xf>
    <xf numFmtId="164" fontId="42" fillId="0" borderId="22" xfId="0" applyFont="1" applyBorder="1" applyAlignment="1" applyProtection="1">
      <alignment horizontal="center" vertical="center"/>
      <protection hidden="1"/>
    </xf>
    <xf numFmtId="165" fontId="42" fillId="0" borderId="22" xfId="0" applyFont="1" applyBorder="1" applyAlignment="1" applyProtection="1">
      <alignment horizontal="left" vertical="center" wrapText="1"/>
      <protection hidden="1"/>
    </xf>
    <xf numFmtId="164" fontId="42" fillId="0" borderId="22" xfId="0" applyFont="1" applyBorder="1" applyAlignment="1" applyProtection="1">
      <alignment horizontal="left" vertical="center" wrapText="1"/>
      <protection hidden="1"/>
    </xf>
    <xf numFmtId="164" fontId="42" fillId="0" borderId="22" xfId="0" applyFont="1" applyBorder="1" applyAlignment="1" applyProtection="1">
      <alignment horizontal="center" vertical="center" wrapText="1"/>
      <protection hidden="1"/>
    </xf>
    <xf numFmtId="171" fontId="42" fillId="0" borderId="22" xfId="0" applyFont="1" applyBorder="1" applyAlignment="1" applyProtection="1">
      <alignment vertical="center"/>
      <protection hidden="1"/>
    </xf>
    <xf numFmtId="166" fontId="42" fillId="3" borderId="22" xfId="0" applyFont="1" applyBorder="1" applyAlignment="1" applyProtection="1">
      <alignment vertical="center"/>
      <protection hidden="1"/>
    </xf>
    <xf numFmtId="166" fontId="42" fillId="0" borderId="22" xfId="0" applyFont="1" applyBorder="1" applyAlignment="1" applyProtection="1">
      <alignment vertical="center"/>
      <protection hidden="1"/>
    </xf>
    <xf numFmtId="164" fontId="43" fillId="0" borderId="3" xfId="0" applyFont="1" applyBorder="1" applyAlignment="1" applyProtection="1">
      <alignment vertical="center"/>
      <protection hidden="1"/>
    </xf>
    <xf numFmtId="164" fontId="42" fillId="3" borderId="18" xfId="0" applyFont="1" applyBorder="1" applyAlignment="1" applyProtection="1">
      <alignment horizontal="left" vertical="center"/>
      <protection hidden="1"/>
    </xf>
    <xf numFmtId="164" fontId="42" fillId="0" borderId="0" xfId="0" applyFont="1" applyAlignment="1" applyProtection="1">
      <alignment horizontal="center" vertical="center"/>
      <protection hidden="1"/>
    </xf>
    <xf numFmtId="164" fontId="0" fillId="0" borderId="19" xfId="0" applyBorder="1" applyAlignment="1" applyProtection="1">
      <alignment vertical="center"/>
      <protection hidden="1"/>
    </xf>
    <xf numFmtId="164" fontId="0" fillId="0" borderId="20" xfId="0" applyBorder="1" applyAlignment="1" applyProtection="1">
      <alignment vertical="center"/>
      <protection hidden="1"/>
    </xf>
    <xf numFmtId="164" fontId="0" fillId="0" borderId="21" xfId="0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 wrapText="1"/>
      <protection hidden="1"/>
    </xf>
    <xf numFmtId="164" fontId="44" fillId="0" borderId="15" xfId="0" applyFont="1" applyBorder="1" applyAlignment="1" applyProtection="1">
      <alignment horizontal="left" vertical="center" wrapText="1"/>
      <protection hidden="1"/>
    </xf>
    <xf numFmtId="164" fontId="44" fillId="0" borderId="22" xfId="0" applyFont="1" applyBorder="1" applyAlignment="1" applyProtection="1">
      <alignment horizontal="left" vertical="center" wrapText="1"/>
      <protection hidden="1"/>
    </xf>
    <xf numFmtId="164" fontId="44" fillId="0" borderId="22" xfId="0" applyFont="1" applyBorder="1" applyAlignment="1" applyProtection="1">
      <alignment horizontal="left" vertical="center"/>
      <protection hidden="1"/>
    </xf>
    <xf numFmtId="171" fontId="44" fillId="0" borderId="17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71" fontId="0" fillId="0" borderId="0" xfId="0" applyAlignment="1" applyProtection="1">
      <alignment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0" fillId="0" borderId="0" xfId="0" applyAlignment="1" applyProtection="1">
      <alignment vertical="top"/>
      <protection hidden="1"/>
    </xf>
    <xf numFmtId="164" fontId="45" fillId="0" borderId="1" xfId="0" applyFont="1" applyBorder="1" applyAlignment="1" applyProtection="1">
      <alignment vertical="center" wrapText="1"/>
      <protection hidden="1"/>
    </xf>
    <xf numFmtId="164" fontId="45" fillId="0" borderId="2" xfId="0" applyFont="1" applyBorder="1" applyAlignment="1" applyProtection="1">
      <alignment vertical="center" wrapText="1"/>
      <protection hidden="1"/>
    </xf>
    <xf numFmtId="164" fontId="45" fillId="0" borderId="23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45" fillId="0" borderId="3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horizontal="center" vertical="center" wrapText="1"/>
      <protection hidden="1"/>
    </xf>
    <xf numFmtId="164" fontId="45" fillId="0" borderId="24" xfId="0" applyFont="1" applyBorder="1" applyAlignment="1" applyProtection="1">
      <alignment horizontal="center" vertical="center" wrapText="1"/>
      <protection hidden="1"/>
    </xf>
    <xf numFmtId="164" fontId="45" fillId="0" borderId="3" xfId="0" applyFont="1" applyBorder="1" applyAlignment="1" applyProtection="1">
      <alignment vertical="center" wrapText="1"/>
      <protection hidden="1"/>
    </xf>
    <xf numFmtId="164" fontId="47" fillId="0" borderId="10" xfId="0" applyFont="1" applyBorder="1" applyAlignment="1" applyProtection="1">
      <alignment horizontal="left" wrapText="1"/>
      <protection hidden="1"/>
    </xf>
    <xf numFmtId="164" fontId="45" fillId="0" borderId="24" xfId="0" applyFont="1" applyBorder="1" applyAlignment="1" applyProtection="1">
      <alignment vertical="center" wrapText="1"/>
      <protection hidden="1"/>
    </xf>
    <xf numFmtId="164" fontId="47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Border="1" applyAlignment="1" applyProtection="1">
      <alignment horizontal="left" vertical="center" wrapText="1"/>
      <protection hidden="1"/>
    </xf>
    <xf numFmtId="164" fontId="48" fillId="0" borderId="3" xfId="0" applyFont="1" applyBorder="1" applyAlignment="1" applyProtection="1">
      <alignment vertical="center" wrapText="1"/>
      <protection hidden="1"/>
    </xf>
    <xf numFmtId="164" fontId="49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0" xfId="0" applyFont="1" applyBorder="1" applyAlignment="1" applyProtection="1">
      <alignment horizontal="left" vertical="center" wrapText="1"/>
      <protection hidden="1"/>
    </xf>
    <xf numFmtId="165" fontId="0" fillId="0" borderId="0" xfId="0" applyFont="1" applyBorder="1" applyAlignment="1" applyProtection="1">
      <alignment horizontal="left" vertical="center" wrapText="1"/>
      <protection hidden="1"/>
    </xf>
    <xf numFmtId="165" fontId="0" fillId="0" borderId="0" xfId="0" applyFont="1" applyBorder="1" applyAlignment="1" applyProtection="1">
      <alignment vertical="center" wrapText="1"/>
      <protection hidden="1"/>
    </xf>
    <xf numFmtId="164" fontId="45" fillId="0" borderId="9" xfId="0" applyFont="1" applyBorder="1" applyAlignment="1" applyProtection="1">
      <alignment vertical="center" wrapText="1"/>
      <protection hidden="1"/>
    </xf>
    <xf numFmtId="164" fontId="50" fillId="0" borderId="10" xfId="0" applyFont="1" applyBorder="1" applyAlignment="1" applyProtection="1">
      <alignment vertical="center" wrapText="1"/>
      <protection hidden="1"/>
    </xf>
    <xf numFmtId="164" fontId="45" fillId="0" borderId="25" xfId="0" applyFont="1" applyBorder="1" applyAlignment="1" applyProtection="1">
      <alignment vertical="center" wrapText="1"/>
      <protection hidden="1"/>
    </xf>
    <xf numFmtId="164" fontId="45" fillId="0" borderId="0" xfId="0" applyFont="1" applyBorder="1" applyAlignment="1" applyProtection="1">
      <alignment vertical="top"/>
      <protection hidden="1"/>
    </xf>
    <xf numFmtId="164" fontId="45" fillId="0" borderId="0" xfId="0" applyFont="1" applyAlignment="1" applyProtection="1">
      <alignment vertical="top"/>
      <protection hidden="1"/>
    </xf>
    <xf numFmtId="164" fontId="45" fillId="0" borderId="1" xfId="0" applyFont="1" applyBorder="1" applyAlignment="1" applyProtection="1">
      <alignment horizontal="left" vertical="center"/>
      <protection hidden="1"/>
    </xf>
    <xf numFmtId="164" fontId="45" fillId="0" borderId="2" xfId="0" applyFont="1" applyBorder="1" applyAlignment="1" applyProtection="1">
      <alignment horizontal="left" vertical="center"/>
      <protection hidden="1"/>
    </xf>
    <xf numFmtId="164" fontId="45" fillId="0" borderId="23" xfId="0" applyFont="1" applyBorder="1" applyAlignment="1" applyProtection="1">
      <alignment horizontal="left" vertical="center"/>
      <protection hidden="1"/>
    </xf>
    <xf numFmtId="164" fontId="45" fillId="0" borderId="3" xfId="0" applyFont="1" applyBorder="1" applyAlignment="1" applyProtection="1">
      <alignment horizontal="left" vertical="center"/>
      <protection hidden="1"/>
    </xf>
    <xf numFmtId="164" fontId="46" fillId="0" borderId="0" xfId="0" applyFont="1" applyBorder="1" applyAlignment="1" applyProtection="1">
      <alignment horizontal="center" vertical="center"/>
      <protection hidden="1"/>
    </xf>
    <xf numFmtId="164" fontId="45" fillId="0" borderId="24" xfId="0" applyFont="1" applyBorder="1" applyAlignment="1" applyProtection="1">
      <alignment horizontal="left" vertical="center"/>
      <protection hidden="1"/>
    </xf>
    <xf numFmtId="164" fontId="47" fillId="0" borderId="0" xfId="0" applyFont="1" applyBorder="1" applyAlignment="1" applyProtection="1">
      <alignment horizontal="left" vertical="center"/>
      <protection hidden="1"/>
    </xf>
    <xf numFmtId="164" fontId="51" fillId="0" borderId="0" xfId="0" applyFont="1" applyAlignment="1" applyProtection="1">
      <alignment horizontal="left" vertical="center"/>
      <protection hidden="1"/>
    </xf>
    <xf numFmtId="164" fontId="47" fillId="0" borderId="10" xfId="0" applyFont="1" applyBorder="1" applyAlignment="1" applyProtection="1">
      <alignment horizontal="left" vertical="center"/>
      <protection hidden="1"/>
    </xf>
    <xf numFmtId="164" fontId="47" fillId="0" borderId="10" xfId="0" applyFont="1" applyBorder="1" applyAlignment="1" applyProtection="1">
      <alignment horizontal="center" vertical="center"/>
      <protection hidden="1"/>
    </xf>
    <xf numFmtId="164" fontId="51" fillId="0" borderId="10" xfId="0" applyFont="1" applyBorder="1" applyAlignment="1" applyProtection="1">
      <alignment horizontal="left" vertical="center"/>
      <protection hidden="1"/>
    </xf>
    <xf numFmtId="164" fontId="52" fillId="0" borderId="0" xfId="0" applyFont="1" applyBorder="1" applyAlignment="1" applyProtection="1">
      <alignment horizontal="left" vertical="center"/>
      <protection hidden="1"/>
    </xf>
    <xf numFmtId="164" fontId="48" fillId="0" borderId="0" xfId="0" applyFont="1" applyAlignment="1" applyProtection="1">
      <alignment horizontal="left" vertical="center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8" fillId="0" borderId="3" xfId="0" applyFont="1" applyBorder="1" applyAlignment="1" applyProtection="1">
      <alignment horizontal="left" vertical="center"/>
      <protection hidden="1"/>
    </xf>
    <xf numFmtId="164" fontId="45" fillId="0" borderId="9" xfId="0" applyFont="1" applyBorder="1" applyAlignment="1" applyProtection="1">
      <alignment horizontal="left" vertical="center"/>
      <protection hidden="1"/>
    </xf>
    <xf numFmtId="164" fontId="50" fillId="0" borderId="10" xfId="0" applyFont="1" applyBorder="1" applyAlignment="1" applyProtection="1">
      <alignment horizontal="left" vertical="center"/>
      <protection hidden="1"/>
    </xf>
    <xf numFmtId="164" fontId="45" fillId="0" borderId="25" xfId="0" applyFont="1" applyBorder="1" applyAlignment="1" applyProtection="1">
      <alignment horizontal="left" vertical="center"/>
      <protection hidden="1"/>
    </xf>
    <xf numFmtId="164" fontId="45" fillId="0" borderId="0" xfId="0" applyFont="1" applyBorder="1" applyAlignment="1" applyProtection="1">
      <alignment horizontal="left" vertical="center"/>
      <protection hidden="1"/>
    </xf>
    <xf numFmtId="164" fontId="50" fillId="0" borderId="0" xfId="0" applyFont="1" applyBorder="1" applyAlignment="1" applyProtection="1">
      <alignment horizontal="left" vertical="center"/>
      <protection hidden="1"/>
    </xf>
    <xf numFmtId="164" fontId="51" fillId="0" borderId="0" xfId="0" applyFont="1" applyBorder="1" applyAlignment="1" applyProtection="1">
      <alignment horizontal="left" vertical="center"/>
      <protection hidden="1"/>
    </xf>
    <xf numFmtId="164" fontId="48" fillId="0" borderId="10" xfId="0" applyFont="1" applyBorder="1" applyAlignment="1" applyProtection="1">
      <alignment horizontal="left" vertical="center"/>
      <protection hidden="1"/>
    </xf>
    <xf numFmtId="164" fontId="45" fillId="0" borderId="0" xfId="0" applyFont="1" applyBorder="1" applyAlignment="1" applyProtection="1">
      <alignment horizontal="left" vertical="center" wrapText="1"/>
      <protection hidden="1"/>
    </xf>
    <xf numFmtId="164" fontId="48" fillId="0" borderId="0" xfId="0" applyFont="1" applyBorder="1" applyAlignment="1" applyProtection="1">
      <alignment horizontal="left" vertical="center" wrapText="1"/>
      <protection hidden="1"/>
    </xf>
    <xf numFmtId="164" fontId="48" fillId="0" borderId="0" xfId="0" applyFont="1" applyBorder="1" applyAlignment="1" applyProtection="1">
      <alignment horizontal="center" vertical="center" wrapText="1"/>
      <protection hidden="1"/>
    </xf>
    <xf numFmtId="164" fontId="45" fillId="0" borderId="1" xfId="0" applyFont="1" applyBorder="1" applyAlignment="1" applyProtection="1">
      <alignment horizontal="left" vertical="center" wrapText="1"/>
      <protection hidden="1"/>
    </xf>
    <xf numFmtId="164" fontId="45" fillId="0" borderId="2" xfId="0" applyFont="1" applyBorder="1" applyAlignment="1" applyProtection="1">
      <alignment horizontal="left" vertical="center" wrapText="1"/>
      <protection hidden="1"/>
    </xf>
    <xf numFmtId="164" fontId="45" fillId="0" borderId="23" xfId="0" applyFont="1" applyBorder="1" applyAlignment="1" applyProtection="1">
      <alignment horizontal="left" vertical="center" wrapText="1"/>
      <protection hidden="1"/>
    </xf>
    <xf numFmtId="164" fontId="45" fillId="0" borderId="3" xfId="0" applyFont="1" applyBorder="1" applyAlignment="1" applyProtection="1">
      <alignment horizontal="left" vertical="center" wrapText="1"/>
      <protection hidden="1"/>
    </xf>
    <xf numFmtId="164" fontId="45" fillId="0" borderId="24" xfId="0" applyFont="1" applyBorder="1" applyAlignment="1" applyProtection="1">
      <alignment horizontal="left" vertical="center" wrapText="1"/>
      <protection hidden="1"/>
    </xf>
    <xf numFmtId="164" fontId="51" fillId="0" borderId="3" xfId="0" applyFont="1" applyBorder="1" applyAlignment="1" applyProtection="1">
      <alignment horizontal="left" vertical="center" wrapText="1"/>
      <protection hidden="1"/>
    </xf>
    <xf numFmtId="164" fontId="51" fillId="0" borderId="24" xfId="0" applyFont="1" applyBorder="1" applyAlignment="1" applyProtection="1">
      <alignment horizontal="left" vertical="center" wrapText="1"/>
      <protection hidden="1"/>
    </xf>
    <xf numFmtId="164" fontId="48" fillId="0" borderId="3" xfId="0" applyFont="1" applyBorder="1" applyAlignment="1" applyProtection="1">
      <alignment horizontal="left" vertical="center" wrapText="1"/>
      <protection hidden="1"/>
    </xf>
    <xf numFmtId="164" fontId="48" fillId="0" borderId="0" xfId="0" applyFont="1" applyBorder="1" applyAlignment="1" applyProtection="1">
      <alignment horizontal="left" vertical="center"/>
      <protection hidden="1"/>
    </xf>
    <xf numFmtId="164" fontId="48" fillId="0" borderId="24" xfId="0" applyFont="1" applyBorder="1" applyAlignment="1" applyProtection="1">
      <alignment horizontal="left" vertical="center" wrapText="1"/>
      <protection hidden="1"/>
    </xf>
    <xf numFmtId="164" fontId="48" fillId="0" borderId="24" xfId="0" applyFont="1" applyBorder="1" applyAlignment="1" applyProtection="1">
      <alignment horizontal="left" vertical="center"/>
      <protection hidden="1"/>
    </xf>
    <xf numFmtId="164" fontId="48" fillId="0" borderId="9" xfId="0" applyFont="1" applyBorder="1" applyAlignment="1" applyProtection="1">
      <alignment horizontal="left" vertical="center" wrapText="1"/>
      <protection hidden="1"/>
    </xf>
    <xf numFmtId="164" fontId="48" fillId="0" borderId="10" xfId="0" applyFont="1" applyBorder="1" applyAlignment="1" applyProtection="1">
      <alignment horizontal="left" vertical="center" wrapText="1"/>
      <protection hidden="1"/>
    </xf>
    <xf numFmtId="164" fontId="48" fillId="0" borderId="25" xfId="0" applyFont="1" applyBorder="1" applyAlignment="1" applyProtection="1">
      <alignment horizontal="left" vertical="center" wrapText="1"/>
      <protection hidden="1"/>
    </xf>
    <xf numFmtId="164" fontId="0" fillId="0" borderId="0" xfId="0" applyFont="1" applyBorder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center" vertical="top"/>
      <protection hidden="1"/>
    </xf>
    <xf numFmtId="164" fontId="48" fillId="0" borderId="9" xfId="0" applyFont="1" applyBorder="1" applyAlignment="1" applyProtection="1">
      <alignment horizontal="left" vertical="center"/>
      <protection hidden="1"/>
    </xf>
    <xf numFmtId="164" fontId="48" fillId="0" borderId="25" xfId="0" applyFont="1" applyBorder="1" applyAlignment="1" applyProtection="1">
      <alignment horizontal="left" vertical="center"/>
      <protection hidden="1"/>
    </xf>
    <xf numFmtId="164" fontId="48" fillId="0" borderId="0" xfId="0" applyFont="1" applyBorder="1" applyAlignment="1" applyProtection="1">
      <alignment horizontal="center" vertical="center"/>
      <protection hidden="1"/>
    </xf>
    <xf numFmtId="164" fontId="51" fillId="0" borderId="0" xfId="0" applyFont="1" applyAlignment="1" applyProtection="1">
      <alignment vertical="center"/>
      <protection hidden="1"/>
    </xf>
    <xf numFmtId="164" fontId="47" fillId="0" borderId="0" xfId="0" applyFont="1" applyBorder="1" applyAlignment="1" applyProtection="1">
      <alignment vertical="center"/>
      <protection hidden="1"/>
    </xf>
    <xf numFmtId="164" fontId="51" fillId="0" borderId="10" xfId="0" applyFont="1" applyBorder="1" applyAlignment="1" applyProtection="1">
      <alignment vertical="center"/>
      <protection hidden="1"/>
    </xf>
    <xf numFmtId="164" fontId="47" fillId="0" borderId="1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top"/>
      <protection hidden="1"/>
    </xf>
    <xf numFmtId="165" fontId="0" fillId="0" borderId="0" xfId="0" applyFont="1" applyBorder="1" applyAlignment="1" applyProtection="1">
      <alignment horizontal="left" vertical="center"/>
      <protection hidden="1"/>
    </xf>
    <xf numFmtId="164" fontId="0" fillId="0" borderId="10" xfId="0" applyBorder="1" applyAlignment="1" applyProtection="1">
      <alignment vertical="top"/>
      <protection hidden="1"/>
    </xf>
    <xf numFmtId="164" fontId="47" fillId="0" borderId="10" xfId="0" applyFont="1" applyBorder="1" applyAlignment="1" applyProtection="1">
      <alignment horizontal="left"/>
      <protection hidden="1"/>
    </xf>
    <xf numFmtId="164" fontId="51" fillId="0" borderId="10" xfId="0" applyFont="1" applyBorder="1" applyAlignment="1" applyProtection="1">
      <alignment/>
      <protection hidden="1"/>
    </xf>
    <xf numFmtId="164" fontId="45" fillId="0" borderId="3" xfId="0" applyFont="1" applyBorder="1" applyAlignment="1" applyProtection="1">
      <alignment vertical="top"/>
      <protection hidden="1"/>
    </xf>
    <xf numFmtId="164" fontId="45" fillId="0" borderId="24" xfId="0" applyFont="1" applyBorder="1" applyAlignment="1" applyProtection="1">
      <alignment vertical="top"/>
      <protection hidden="1"/>
    </xf>
    <xf numFmtId="164" fontId="45" fillId="0" borderId="9" xfId="0" applyFont="1" applyBorder="1" applyAlignment="1" applyProtection="1">
      <alignment vertical="top"/>
      <protection hidden="1"/>
    </xf>
    <xf numFmtId="164" fontId="45" fillId="0" borderId="10" xfId="0" applyFont="1" applyBorder="1" applyAlignment="1" applyProtection="1">
      <alignment vertical="top"/>
      <protection hidden="1"/>
    </xf>
    <xf numFmtId="164" fontId="45" fillId="0" borderId="25" xfId="0" applyFont="1" applyBorder="1" applyAlignment="1" applyProtection="1">
      <alignment vertical="top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979797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952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476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476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476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203" TargetMode="External" /><Relationship Id="rId2" Type="http://schemas.openxmlformats.org/officeDocument/2006/relationships/hyperlink" Target="https://podminky.urs.cz/item/CS_URS_2024_01/112101101" TargetMode="External" /><Relationship Id="rId3" Type="http://schemas.openxmlformats.org/officeDocument/2006/relationships/hyperlink" Target="https://podminky.urs.cz/item/CS_URS_2024_01/112155215" TargetMode="External" /><Relationship Id="rId4" Type="http://schemas.openxmlformats.org/officeDocument/2006/relationships/hyperlink" Target="https://podminky.urs.cz/item/CS_URS_2024_01/112155315" TargetMode="External" /><Relationship Id="rId5" Type="http://schemas.openxmlformats.org/officeDocument/2006/relationships/hyperlink" Target="https://podminky.urs.cz/item/CS_URS_2024_01/115001103" TargetMode="External" /><Relationship Id="rId6" Type="http://schemas.openxmlformats.org/officeDocument/2006/relationships/hyperlink" Target="https://podminky.urs.cz/item/CS_URS_2024_01/122703602" TargetMode="External" /><Relationship Id="rId7" Type="http://schemas.openxmlformats.org/officeDocument/2006/relationships/hyperlink" Target="https://podminky.urs.cz/item/CS_URS_2024_01/124253100" TargetMode="External" /><Relationship Id="rId8" Type="http://schemas.openxmlformats.org/officeDocument/2006/relationships/hyperlink" Target="https://podminky.urs.cz/item/CS_URS_2024_01/127751101" TargetMode="External" /><Relationship Id="rId9" Type="http://schemas.openxmlformats.org/officeDocument/2006/relationships/hyperlink" Target="https://podminky.urs.cz/item/CS_URS_2024_01/162253101" TargetMode="External" /><Relationship Id="rId10" Type="http://schemas.openxmlformats.org/officeDocument/2006/relationships/hyperlink" Target="https://podminky.urs.cz/item/CS_URS_2024_01/162253901" TargetMode="External" /><Relationship Id="rId11" Type="http://schemas.openxmlformats.org/officeDocument/2006/relationships/hyperlink" Target="https://podminky.urs.cz/item/CS_URS_2024_01/162351103" TargetMode="External" /><Relationship Id="rId12" Type="http://schemas.openxmlformats.org/officeDocument/2006/relationships/hyperlink" Target="https://podminky.urs.cz/item/CS_URS_2024_01/167151111" TargetMode="External" /><Relationship Id="rId13" Type="http://schemas.openxmlformats.org/officeDocument/2006/relationships/hyperlink" Target="https://podminky.urs.cz/item/CS_URS_2024_01/171151103" TargetMode="External" /><Relationship Id="rId14" Type="http://schemas.openxmlformats.org/officeDocument/2006/relationships/hyperlink" Target="https://podminky.urs.cz/item/CS_URS_2024_01/171153101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74151101" TargetMode="External" /><Relationship Id="rId17" Type="http://schemas.openxmlformats.org/officeDocument/2006/relationships/hyperlink" Target="https://podminky.urs.cz/item/CS_URS_2024_01/181111131" TargetMode="External" /><Relationship Id="rId18" Type="http://schemas.openxmlformats.org/officeDocument/2006/relationships/hyperlink" Target="https://podminky.urs.cz/item/CS_URS_2024_01/181411121" TargetMode="External" /><Relationship Id="rId19" Type="http://schemas.openxmlformats.org/officeDocument/2006/relationships/hyperlink" Target="https://podminky.urs.cz/item/CS_URS_2024_01/181951111" TargetMode="External" /><Relationship Id="rId20" Type="http://schemas.openxmlformats.org/officeDocument/2006/relationships/hyperlink" Target="https://podminky.urs.cz/item/CS_URS_2024_01/183403151" TargetMode="External" /><Relationship Id="rId21" Type="http://schemas.openxmlformats.org/officeDocument/2006/relationships/hyperlink" Target="https://podminky.urs.cz/item/CS_URS_2024_01/183403152" TargetMode="External" /><Relationship Id="rId22" Type="http://schemas.openxmlformats.org/officeDocument/2006/relationships/hyperlink" Target="https://podminky.urs.cz/item/CS_URS_2024_01/184818232" TargetMode="External" /><Relationship Id="rId23" Type="http://schemas.openxmlformats.org/officeDocument/2006/relationships/hyperlink" Target="https://podminky.urs.cz/item/CS_URS_2024_01/184818233" TargetMode="External" /><Relationship Id="rId24" Type="http://schemas.openxmlformats.org/officeDocument/2006/relationships/hyperlink" Target="https://podminky.urs.cz/item/CS_URS_2024_01/184818234" TargetMode="External" /><Relationship Id="rId25" Type="http://schemas.openxmlformats.org/officeDocument/2006/relationships/hyperlink" Target="https://podminky.urs.cz/item/CS_URS_2024_01/185804312" TargetMode="External" /><Relationship Id="rId26" Type="http://schemas.openxmlformats.org/officeDocument/2006/relationships/hyperlink" Target="https://podminky.urs.cz/item/CS_URS_2024_01/232311111" TargetMode="External" /><Relationship Id="rId27" Type="http://schemas.openxmlformats.org/officeDocument/2006/relationships/hyperlink" Target="https://podminky.urs.cz/item/CS_URS_2024_01/232321111" TargetMode="External" /><Relationship Id="rId28" Type="http://schemas.openxmlformats.org/officeDocument/2006/relationships/hyperlink" Target="https://podminky.urs.cz/item/CS_URS_2024_01/232331111" TargetMode="External" /><Relationship Id="rId29" Type="http://schemas.openxmlformats.org/officeDocument/2006/relationships/hyperlink" Target="https://podminky.urs.cz/item/CS_URS_2024_01/464531112" TargetMode="External" /><Relationship Id="rId30" Type="http://schemas.openxmlformats.org/officeDocument/2006/relationships/hyperlink" Target="https://podminky.urs.cz/item/CS_URS_2024_01/919541111" TargetMode="External" /><Relationship Id="rId31" Type="http://schemas.openxmlformats.org/officeDocument/2006/relationships/hyperlink" Target="https://podminky.urs.cz/item/CS_URS_2024_01/998331011" TargetMode="External" /><Relationship Id="rId3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203" TargetMode="External" /><Relationship Id="rId2" Type="http://schemas.openxmlformats.org/officeDocument/2006/relationships/hyperlink" Target="https://podminky.urs.cz/item/CS_URS_2024_01/112155315" TargetMode="External" /><Relationship Id="rId3" Type="http://schemas.openxmlformats.org/officeDocument/2006/relationships/hyperlink" Target="https://podminky.urs.cz/item/CS_URS_2024_01/113151111" TargetMode="External" /><Relationship Id="rId4" Type="http://schemas.openxmlformats.org/officeDocument/2006/relationships/hyperlink" Target="https://podminky.urs.cz/item/CS_URS_2024_01/115101201" TargetMode="External" /><Relationship Id="rId5" Type="http://schemas.openxmlformats.org/officeDocument/2006/relationships/hyperlink" Target="https://podminky.urs.cz/item/CS_URS_2024_01/115101301" TargetMode="External" /><Relationship Id="rId6" Type="http://schemas.openxmlformats.org/officeDocument/2006/relationships/hyperlink" Target="https://podminky.urs.cz/item/CS_URS_2024_01/121111201" TargetMode="External" /><Relationship Id="rId7" Type="http://schemas.openxmlformats.org/officeDocument/2006/relationships/hyperlink" Target="https://podminky.urs.cz/item/CS_URS_2024_01/124253100" TargetMode="External" /><Relationship Id="rId8" Type="http://schemas.openxmlformats.org/officeDocument/2006/relationships/hyperlink" Target="https://podminky.urs.cz/item/CS_URS_2024_01/127751101" TargetMode="External" /><Relationship Id="rId9" Type="http://schemas.openxmlformats.org/officeDocument/2006/relationships/hyperlink" Target="https://podminky.urs.cz/item/CS_URS_2024_01/131251102" TargetMode="External" /><Relationship Id="rId10" Type="http://schemas.openxmlformats.org/officeDocument/2006/relationships/hyperlink" Target="https://podminky.urs.cz/item/CS_URS_2024_01/162351103" TargetMode="External" /><Relationship Id="rId11" Type="http://schemas.openxmlformats.org/officeDocument/2006/relationships/hyperlink" Target="https://podminky.urs.cz/item/CS_URS_2024_01/162451105" TargetMode="External" /><Relationship Id="rId12" Type="http://schemas.openxmlformats.org/officeDocument/2006/relationships/hyperlink" Target="https://podminky.urs.cz/item/CS_URS_2024_01/167151111" TargetMode="External" /><Relationship Id="rId13" Type="http://schemas.openxmlformats.org/officeDocument/2006/relationships/hyperlink" Target="https://podminky.urs.cz/item/CS_URS_2024_01/171151131" TargetMode="External" /><Relationship Id="rId14" Type="http://schemas.openxmlformats.org/officeDocument/2006/relationships/hyperlink" Target="https://podminky.urs.cz/item/CS_URS_2024_01/171251201" TargetMode="External" /><Relationship Id="rId15" Type="http://schemas.openxmlformats.org/officeDocument/2006/relationships/hyperlink" Target="https://podminky.urs.cz/item/CS_URS_2024_01/172153103" TargetMode="External" /><Relationship Id="rId16" Type="http://schemas.openxmlformats.org/officeDocument/2006/relationships/hyperlink" Target="https://podminky.urs.cz/item/CS_URS_2024_01/181351113" TargetMode="External" /><Relationship Id="rId17" Type="http://schemas.openxmlformats.org/officeDocument/2006/relationships/hyperlink" Target="https://podminky.urs.cz/item/CS_URS_2024_01/181351115" TargetMode="External" /><Relationship Id="rId18" Type="http://schemas.openxmlformats.org/officeDocument/2006/relationships/hyperlink" Target="https://podminky.urs.cz/item/CS_URS_2024_01/181912111" TargetMode="External" /><Relationship Id="rId19" Type="http://schemas.openxmlformats.org/officeDocument/2006/relationships/hyperlink" Target="https://podminky.urs.cz/item/CS_URS_2024_01/181951112" TargetMode="External" /><Relationship Id="rId20" Type="http://schemas.openxmlformats.org/officeDocument/2006/relationships/hyperlink" Target="https://podminky.urs.cz/item/CS_URS_2024_01/184818232" TargetMode="External" /><Relationship Id="rId21" Type="http://schemas.openxmlformats.org/officeDocument/2006/relationships/hyperlink" Target="https://podminky.urs.cz/item/CS_URS_2024_01/184818233" TargetMode="External" /><Relationship Id="rId22" Type="http://schemas.openxmlformats.org/officeDocument/2006/relationships/hyperlink" Target="https://podminky.urs.cz/item/CS_URS_2024_01/184818234" TargetMode="External" /><Relationship Id="rId23" Type="http://schemas.openxmlformats.org/officeDocument/2006/relationships/hyperlink" Target="https://podminky.urs.cz/item/CS_URS_2024_01/291211111" TargetMode="External" /><Relationship Id="rId24" Type="http://schemas.openxmlformats.org/officeDocument/2006/relationships/hyperlink" Target="https://podminky.urs.cz/item/CS_URS_2024_01/99833101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M59"/>
  <sheetViews>
    <sheetView showGridLines="0" workbookViewId="0" topLeftCell="A37">
      <selection activeCell="A1" sqref="A1"/>
    </sheetView>
  </sheetViews>
  <sheetFormatPr defaultColWidth="8.8515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" t="s">
        <v>0</v>
      </c>
      <c r="AZ1" s="1" t="s">
        <v>1</v>
      </c>
      <c r="BA1" s="1" t="s">
        <v>2</v>
      </c>
      <c r="BB1" s="1"/>
      <c r="BT1" s="1" t="s">
        <v>3</v>
      </c>
      <c r="BU1" s="1" t="s">
        <v>3</v>
      </c>
      <c r="BV1" s="1" t="s">
        <v>4</v>
      </c>
    </row>
    <row r="2" spans="44:72" ht="36.95" customHeight="1">
      <c r="AR2" s="2" t="s">
        <v>5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6</v>
      </c>
      <c r="BT2" s="3" t="s">
        <v>7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ht="24.95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ht="12" customHeight="1">
      <c r="B5" s="6"/>
      <c r="D5" s="10" t="s">
        <v>13</v>
      </c>
      <c r="K5" s="11" t="s">
        <v>14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15</v>
      </c>
      <c r="BS5" s="3" t="s">
        <v>6</v>
      </c>
    </row>
    <row r="6" spans="2:71" ht="36.95" customHeight="1">
      <c r="B6" s="6"/>
      <c r="D6" s="13" t="s">
        <v>16</v>
      </c>
      <c r="K6" s="14" t="s">
        <v>17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6</v>
      </c>
    </row>
    <row r="7" spans="2:71" ht="12" customHeight="1">
      <c r="B7" s="6"/>
      <c r="D7" s="15" t="s">
        <v>18</v>
      </c>
      <c r="K7" s="16"/>
      <c r="AK7" s="15" t="s">
        <v>19</v>
      </c>
      <c r="AN7" s="16"/>
      <c r="AR7" s="6"/>
      <c r="BE7" s="12"/>
      <c r="BS7" s="3" t="s">
        <v>6</v>
      </c>
    </row>
    <row r="8" spans="2:71" ht="12" customHeight="1">
      <c r="B8" s="6"/>
      <c r="D8" s="15" t="s">
        <v>20</v>
      </c>
      <c r="K8" s="16" t="s">
        <v>21</v>
      </c>
      <c r="AK8" s="15" t="s">
        <v>22</v>
      </c>
      <c r="AN8" s="17" t="s">
        <v>23</v>
      </c>
      <c r="AR8" s="6"/>
      <c r="BE8" s="12"/>
      <c r="BS8" s="3" t="s">
        <v>6</v>
      </c>
    </row>
    <row r="9" spans="2:71" ht="14.45" customHeight="1">
      <c r="B9" s="6"/>
      <c r="AR9" s="6"/>
      <c r="BE9" s="12"/>
      <c r="BS9" s="3" t="s">
        <v>6</v>
      </c>
    </row>
    <row r="10" spans="2:71" ht="12" customHeight="1">
      <c r="B10" s="6"/>
      <c r="D10" s="15" t="s">
        <v>24</v>
      </c>
      <c r="AK10" s="15" t="s">
        <v>25</v>
      </c>
      <c r="AN10" s="16" t="s">
        <v>26</v>
      </c>
      <c r="AR10" s="6"/>
      <c r="BE10" s="12"/>
      <c r="BS10" s="3" t="s">
        <v>6</v>
      </c>
    </row>
    <row r="11" spans="2:71" ht="18.4" customHeight="1">
      <c r="B11" s="6"/>
      <c r="E11" s="16" t="s">
        <v>27</v>
      </c>
      <c r="AK11" s="15" t="s">
        <v>28</v>
      </c>
      <c r="AN11" s="16" t="s">
        <v>29</v>
      </c>
      <c r="AR11" s="6"/>
      <c r="BE11" s="12"/>
      <c r="BS11" s="3" t="s">
        <v>6</v>
      </c>
    </row>
    <row r="12" spans="2:71" ht="6.95" customHeight="1">
      <c r="B12" s="6"/>
      <c r="AR12" s="6"/>
      <c r="BE12" s="12"/>
      <c r="BS12" s="3" t="s">
        <v>6</v>
      </c>
    </row>
    <row r="13" spans="2:71" ht="12" customHeight="1">
      <c r="B13" s="6"/>
      <c r="D13" s="15" t="s">
        <v>30</v>
      </c>
      <c r="AK13" s="15" t="s">
        <v>25</v>
      </c>
      <c r="AN13" s="18" t="s">
        <v>31</v>
      </c>
      <c r="AR13" s="6"/>
      <c r="BE13" s="12"/>
      <c r="BS13" s="3" t="s">
        <v>6</v>
      </c>
    </row>
    <row r="14" spans="2:71" ht="12.75">
      <c r="B14" s="6"/>
      <c r="E14" s="19" t="s">
        <v>31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28</v>
      </c>
      <c r="AN14" s="18" t="s">
        <v>31</v>
      </c>
      <c r="AR14" s="6"/>
      <c r="BE14" s="12"/>
      <c r="BS14" s="3" t="s">
        <v>6</v>
      </c>
    </row>
    <row r="15" spans="2:71" ht="6.95" customHeight="1">
      <c r="B15" s="6"/>
      <c r="AR15" s="6"/>
      <c r="BE15" s="12"/>
      <c r="BS15" s="3" t="s">
        <v>3</v>
      </c>
    </row>
    <row r="16" spans="2:71" ht="12" customHeight="1">
      <c r="B16" s="6"/>
      <c r="D16" s="15" t="s">
        <v>32</v>
      </c>
      <c r="AK16" s="15" t="s">
        <v>25</v>
      </c>
      <c r="AN16" s="16" t="s">
        <v>33</v>
      </c>
      <c r="AR16" s="6"/>
      <c r="BE16" s="12"/>
      <c r="BS16" s="3" t="s">
        <v>3</v>
      </c>
    </row>
    <row r="17" spans="2:71" ht="18.4" customHeight="1">
      <c r="B17" s="6"/>
      <c r="E17" s="16" t="s">
        <v>34</v>
      </c>
      <c r="AK17" s="15" t="s">
        <v>28</v>
      </c>
      <c r="AN17" s="16" t="s">
        <v>35</v>
      </c>
      <c r="AR17" s="6"/>
      <c r="BE17" s="12"/>
      <c r="BS17" s="3" t="s">
        <v>36</v>
      </c>
    </row>
    <row r="18" spans="2:71" ht="6.95" customHeight="1">
      <c r="B18" s="6"/>
      <c r="AR18" s="6"/>
      <c r="BE18" s="12"/>
      <c r="BS18" s="3" t="s">
        <v>6</v>
      </c>
    </row>
    <row r="19" spans="2:71" ht="12" customHeight="1">
      <c r="B19" s="6"/>
      <c r="D19" s="15" t="s">
        <v>37</v>
      </c>
      <c r="AK19" s="15" t="s">
        <v>25</v>
      </c>
      <c r="AN19" s="16"/>
      <c r="AR19" s="6"/>
      <c r="BE19" s="12"/>
      <c r="BS19" s="3" t="s">
        <v>6</v>
      </c>
    </row>
    <row r="20" spans="2:71" ht="18.4" customHeight="1">
      <c r="B20" s="6"/>
      <c r="E20" s="16" t="s">
        <v>38</v>
      </c>
      <c r="AK20" s="15" t="s">
        <v>28</v>
      </c>
      <c r="AN20" s="16"/>
      <c r="AR20" s="6"/>
      <c r="BE20" s="12"/>
      <c r="BS20" s="3" t="s">
        <v>36</v>
      </c>
    </row>
    <row r="21" spans="2:57" ht="6.95" customHeight="1">
      <c r="B21" s="6"/>
      <c r="AR21" s="6"/>
      <c r="BE21" s="12"/>
    </row>
    <row r="22" spans="2:57" ht="12" customHeight="1">
      <c r="B22" s="6"/>
      <c r="D22" s="15" t="s">
        <v>39</v>
      </c>
      <c r="AR22" s="6"/>
      <c r="BE22" s="12"/>
    </row>
    <row r="23" spans="2:57" ht="84.75" customHeight="1">
      <c r="B23" s="6"/>
      <c r="E23" s="20" t="s">
        <v>40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spans="2:57" ht="6.95" customHeight="1">
      <c r="B24" s="6"/>
      <c r="AR24" s="6"/>
      <c r="BE24" s="12"/>
    </row>
    <row r="25" spans="2:57" ht="6.95" customHeight="1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pans="2:57" s="22" customFormat="1" ht="25.9" customHeight="1">
      <c r="B26" s="23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>
        <f>ROUND(AG54,2)</f>
        <v>0</v>
      </c>
      <c r="AL26" s="26"/>
      <c r="AM26" s="26"/>
      <c r="AN26" s="26"/>
      <c r="AO26" s="26"/>
      <c r="AR26" s="23"/>
      <c r="BE26" s="12"/>
    </row>
    <row r="27" spans="2:57" s="22" customFormat="1" ht="6.95" customHeight="1">
      <c r="B27" s="23"/>
      <c r="AR27" s="23"/>
      <c r="BE27" s="12"/>
    </row>
    <row r="28" spans="2:57" s="22" customFormat="1" ht="12.75">
      <c r="B28" s="23"/>
      <c r="L28" s="27" t="s">
        <v>42</v>
      </c>
      <c r="M28" s="27"/>
      <c r="N28" s="27"/>
      <c r="O28" s="27"/>
      <c r="P28" s="27"/>
      <c r="W28" s="27" t="s">
        <v>43</v>
      </c>
      <c r="X28" s="27"/>
      <c r="Y28" s="27"/>
      <c r="Z28" s="27"/>
      <c r="AA28" s="27"/>
      <c r="AB28" s="27"/>
      <c r="AC28" s="27"/>
      <c r="AD28" s="27"/>
      <c r="AE28" s="27"/>
      <c r="AK28" s="27" t="s">
        <v>44</v>
      </c>
      <c r="AL28" s="27"/>
      <c r="AM28" s="27"/>
      <c r="AN28" s="27"/>
      <c r="AO28" s="27"/>
      <c r="AR28" s="23"/>
      <c r="BE28" s="12"/>
    </row>
    <row r="29" spans="2:57" s="28" customFormat="1" ht="14.45" customHeight="1">
      <c r="B29" s="29"/>
      <c r="D29" s="15" t="s">
        <v>45</v>
      </c>
      <c r="F29" s="15" t="s">
        <v>46</v>
      </c>
      <c r="L29" s="30">
        <v>0.21</v>
      </c>
      <c r="M29" s="30"/>
      <c r="N29" s="30"/>
      <c r="O29" s="30"/>
      <c r="P29" s="30"/>
      <c r="W29" s="31">
        <f>ROUND(AZ54,2)</f>
        <v>0</v>
      </c>
      <c r="X29" s="31"/>
      <c r="Y29" s="31"/>
      <c r="Z29" s="31"/>
      <c r="AA29" s="31"/>
      <c r="AB29" s="31"/>
      <c r="AC29" s="31"/>
      <c r="AD29" s="31"/>
      <c r="AE29" s="31"/>
      <c r="AK29" s="31">
        <f>ROUND(AV54,2)</f>
        <v>0</v>
      </c>
      <c r="AL29" s="31"/>
      <c r="AM29" s="31"/>
      <c r="AN29" s="31"/>
      <c r="AO29" s="31"/>
      <c r="AR29" s="29"/>
      <c r="BE29" s="12"/>
    </row>
    <row r="30" spans="2:57" s="28" customFormat="1" ht="14.45" customHeight="1">
      <c r="B30" s="29"/>
      <c r="F30" s="15" t="s">
        <v>47</v>
      </c>
      <c r="L30" s="30">
        <v>0.12</v>
      </c>
      <c r="M30" s="30"/>
      <c r="N30" s="30"/>
      <c r="O30" s="30"/>
      <c r="P30" s="30"/>
      <c r="W30" s="31">
        <f>ROUND(BA54,2)</f>
        <v>0</v>
      </c>
      <c r="X30" s="31"/>
      <c r="Y30" s="31"/>
      <c r="Z30" s="31"/>
      <c r="AA30" s="31"/>
      <c r="AB30" s="31"/>
      <c r="AC30" s="31"/>
      <c r="AD30" s="31"/>
      <c r="AE30" s="31"/>
      <c r="AK30" s="31">
        <f>ROUND(AW54,2)</f>
        <v>0</v>
      </c>
      <c r="AL30" s="31"/>
      <c r="AM30" s="31"/>
      <c r="AN30" s="31"/>
      <c r="AO30" s="31"/>
      <c r="AR30" s="29"/>
      <c r="BE30" s="12"/>
    </row>
    <row r="31" spans="2:57" s="28" customFormat="1" ht="14.45" customHeight="1" hidden="1">
      <c r="B31" s="29"/>
      <c r="F31" s="15" t="s">
        <v>48</v>
      </c>
      <c r="L31" s="30">
        <v>0.21</v>
      </c>
      <c r="M31" s="30"/>
      <c r="N31" s="30"/>
      <c r="O31" s="30"/>
      <c r="P31" s="30"/>
      <c r="W31" s="31">
        <f>ROUND(BB54,2)</f>
        <v>0</v>
      </c>
      <c r="X31" s="31"/>
      <c r="Y31" s="31"/>
      <c r="Z31" s="31"/>
      <c r="AA31" s="31"/>
      <c r="AB31" s="31"/>
      <c r="AC31" s="31"/>
      <c r="AD31" s="31"/>
      <c r="AE31" s="31"/>
      <c r="AK31" s="31">
        <v>0</v>
      </c>
      <c r="AL31" s="31"/>
      <c r="AM31" s="31"/>
      <c r="AN31" s="31"/>
      <c r="AO31" s="31"/>
      <c r="AR31" s="29"/>
      <c r="BE31" s="12"/>
    </row>
    <row r="32" spans="2:57" s="28" customFormat="1" ht="14.45" customHeight="1" hidden="1">
      <c r="B32" s="29"/>
      <c r="F32" s="15" t="s">
        <v>49</v>
      </c>
      <c r="L32" s="30">
        <v>0.12</v>
      </c>
      <c r="M32" s="30"/>
      <c r="N32" s="30"/>
      <c r="O32" s="30"/>
      <c r="P32" s="30"/>
      <c r="W32" s="31">
        <f>ROUND(BC54,2)</f>
        <v>0</v>
      </c>
      <c r="X32" s="31"/>
      <c r="Y32" s="31"/>
      <c r="Z32" s="31"/>
      <c r="AA32" s="31"/>
      <c r="AB32" s="31"/>
      <c r="AC32" s="31"/>
      <c r="AD32" s="31"/>
      <c r="AE32" s="31"/>
      <c r="AK32" s="31">
        <v>0</v>
      </c>
      <c r="AL32" s="31"/>
      <c r="AM32" s="31"/>
      <c r="AN32" s="31"/>
      <c r="AO32" s="31"/>
      <c r="AR32" s="29"/>
      <c r="BE32" s="12"/>
    </row>
    <row r="33" spans="2:44" s="28" customFormat="1" ht="14.45" customHeight="1" hidden="1">
      <c r="B33" s="29"/>
      <c r="F33" s="15" t="s">
        <v>50</v>
      </c>
      <c r="L33" s="30">
        <v>0</v>
      </c>
      <c r="M33" s="30"/>
      <c r="N33" s="30"/>
      <c r="O33" s="30"/>
      <c r="P33" s="30"/>
      <c r="W33" s="31">
        <f>ROUND(BD54,2)</f>
        <v>0</v>
      </c>
      <c r="X33" s="31"/>
      <c r="Y33" s="31"/>
      <c r="Z33" s="31"/>
      <c r="AA33" s="31"/>
      <c r="AB33" s="31"/>
      <c r="AC33" s="31"/>
      <c r="AD33" s="31"/>
      <c r="AE33" s="31"/>
      <c r="AK33" s="31">
        <v>0</v>
      </c>
      <c r="AL33" s="31"/>
      <c r="AM33" s="31"/>
      <c r="AN33" s="31"/>
      <c r="AO33" s="31"/>
      <c r="AR33" s="29"/>
    </row>
    <row r="34" spans="2:44" s="22" customFormat="1" ht="6.95" customHeight="1">
      <c r="B34" s="23"/>
      <c r="AR34" s="23"/>
    </row>
    <row r="35" spans="2:44" s="22" customFormat="1" ht="25.9" customHeight="1">
      <c r="B35" s="23"/>
      <c r="C35" s="32"/>
      <c r="D35" s="33" t="s">
        <v>51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52</v>
      </c>
      <c r="U35" s="34"/>
      <c r="V35" s="34"/>
      <c r="W35" s="34"/>
      <c r="X35" s="36" t="s">
        <v>53</v>
      </c>
      <c r="Y35" s="36"/>
      <c r="Z35" s="36"/>
      <c r="AA35" s="36"/>
      <c r="AB35" s="36"/>
      <c r="AC35" s="34"/>
      <c r="AD35" s="34"/>
      <c r="AE35" s="34"/>
      <c r="AF35" s="34"/>
      <c r="AG35" s="34"/>
      <c r="AH35" s="34"/>
      <c r="AI35" s="34"/>
      <c r="AJ35" s="34"/>
      <c r="AK35" s="37">
        <f>SUM(AK26:AK33)</f>
        <v>0</v>
      </c>
      <c r="AL35" s="37"/>
      <c r="AM35" s="37"/>
      <c r="AN35" s="37"/>
      <c r="AO35" s="37"/>
      <c r="AP35" s="32"/>
      <c r="AQ35" s="32"/>
      <c r="AR35" s="23"/>
    </row>
    <row r="36" spans="2:44" s="22" customFormat="1" ht="6.95" customHeight="1">
      <c r="B36" s="23"/>
      <c r="AR36" s="23"/>
    </row>
    <row r="37" spans="2:44" s="22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3"/>
    </row>
    <row r="41" spans="2:44" s="22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3"/>
    </row>
    <row r="42" spans="2:44" s="22" customFormat="1" ht="24.95" customHeight="1">
      <c r="B42" s="23"/>
      <c r="C42" s="7" t="s">
        <v>54</v>
      </c>
      <c r="AR42" s="23"/>
    </row>
    <row r="43" spans="2:44" s="22" customFormat="1" ht="6.95" customHeight="1">
      <c r="B43" s="23"/>
      <c r="AR43" s="23"/>
    </row>
    <row r="44" spans="2:44" s="42" customFormat="1" ht="12" customHeight="1">
      <c r="B44" s="43"/>
      <c r="C44" s="15" t="s">
        <v>13</v>
      </c>
      <c r="L44" s="42" t="str">
        <f>K5</f>
        <v>bob_dps_SO01_02</v>
      </c>
      <c r="AR44" s="43"/>
    </row>
    <row r="45" spans="2:44" s="44" customFormat="1" ht="36.95" customHeight="1">
      <c r="B45" s="45"/>
      <c r="C45" s="46" t="s">
        <v>16</v>
      </c>
      <c r="L45" s="47" t="str">
        <f>K6</f>
        <v> Odbahnění rybníka Předehřívák a vybudování tůní - část 1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R45" s="45"/>
    </row>
    <row r="46" spans="2:44" s="22" customFormat="1" ht="6.95" customHeight="1">
      <c r="B46" s="23"/>
      <c r="AR46" s="23"/>
    </row>
    <row r="47" spans="2:44" s="22" customFormat="1" ht="12" customHeight="1">
      <c r="B47" s="23"/>
      <c r="C47" s="15" t="s">
        <v>20</v>
      </c>
      <c r="L47" s="48" t="str">
        <f>IF(K8="","",K8)</f>
        <v>k. ú. Nové Město na Moravě</v>
      </c>
      <c r="AI47" s="15" t="s">
        <v>22</v>
      </c>
      <c r="AM47" s="49" t="str">
        <f>IF(AN8="","",AN8)</f>
        <v>6. 5. 2024</v>
      </c>
      <c r="AN47" s="49"/>
      <c r="AR47" s="23"/>
    </row>
    <row r="48" spans="2:44" s="22" customFormat="1" ht="6.95" customHeight="1">
      <c r="B48" s="23"/>
      <c r="AR48" s="23"/>
    </row>
    <row r="49" spans="2:56" s="22" customFormat="1" ht="15.2" customHeight="1">
      <c r="B49" s="23"/>
      <c r="C49" s="15" t="s">
        <v>24</v>
      </c>
      <c r="L49" s="42" t="str">
        <f>IF(E11="","",E11)</f>
        <v>Město Nové Město na Moravě</v>
      </c>
      <c r="AI49" s="15" t="s">
        <v>32</v>
      </c>
      <c r="AM49" s="50" t="str">
        <f>IF(E17="","",E17)</f>
        <v>Golik VH, s. r. o.</v>
      </c>
      <c r="AN49" s="50"/>
      <c r="AO49" s="50"/>
      <c r="AP49" s="50"/>
      <c r="AR49" s="23"/>
      <c r="AS49" s="51" t="s">
        <v>55</v>
      </c>
      <c r="AT49" s="51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22" customFormat="1" ht="15.2" customHeight="1">
      <c r="B50" s="23"/>
      <c r="C50" s="15" t="s">
        <v>30</v>
      </c>
      <c r="L50" s="42" t="str">
        <f>IF(E14="Vyplň údaj","",E14)</f>
        <v/>
      </c>
      <c r="AI50" s="15" t="s">
        <v>37</v>
      </c>
      <c r="AM50" s="50" t="str">
        <f>IF(E20="","",E20)</f>
        <v/>
      </c>
      <c r="AN50" s="50"/>
      <c r="AO50" s="50"/>
      <c r="AP50" s="50"/>
      <c r="AR50" s="23"/>
      <c r="AS50" s="51"/>
      <c r="AT50" s="51"/>
      <c r="BD50" s="54"/>
    </row>
    <row r="51" spans="2:56" s="22" customFormat="1" ht="10.9" customHeight="1">
      <c r="B51" s="23"/>
      <c r="AR51" s="23"/>
      <c r="AS51" s="51"/>
      <c r="AT51" s="51"/>
      <c r="BD51" s="54"/>
    </row>
    <row r="52" spans="2:56" s="22" customFormat="1" ht="29.25" customHeight="1">
      <c r="B52" s="23"/>
      <c r="C52" s="55" t="s">
        <v>56</v>
      </c>
      <c r="D52" s="55"/>
      <c r="E52" s="55"/>
      <c r="F52" s="55"/>
      <c r="G52" s="55"/>
      <c r="H52" s="56"/>
      <c r="I52" s="57" t="s">
        <v>57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8" t="s">
        <v>58</v>
      </c>
      <c r="AH52" s="58"/>
      <c r="AI52" s="58"/>
      <c r="AJ52" s="58"/>
      <c r="AK52" s="58"/>
      <c r="AL52" s="58"/>
      <c r="AM52" s="58"/>
      <c r="AN52" s="57" t="s">
        <v>59</v>
      </c>
      <c r="AO52" s="57"/>
      <c r="AP52" s="57"/>
      <c r="AQ52" s="59" t="s">
        <v>60</v>
      </c>
      <c r="AR52" s="23"/>
      <c r="AS52" s="60" t="s">
        <v>61</v>
      </c>
      <c r="AT52" s="61" t="s">
        <v>62</v>
      </c>
      <c r="AU52" s="61" t="s">
        <v>63</v>
      </c>
      <c r="AV52" s="61" t="s">
        <v>64</v>
      </c>
      <c r="AW52" s="61" t="s">
        <v>65</v>
      </c>
      <c r="AX52" s="61" t="s">
        <v>66</v>
      </c>
      <c r="AY52" s="61" t="s">
        <v>67</v>
      </c>
      <c r="AZ52" s="61" t="s">
        <v>68</v>
      </c>
      <c r="BA52" s="61" t="s">
        <v>69</v>
      </c>
      <c r="BB52" s="61" t="s">
        <v>70</v>
      </c>
      <c r="BC52" s="61" t="s">
        <v>71</v>
      </c>
      <c r="BD52" s="62" t="s">
        <v>72</v>
      </c>
    </row>
    <row r="53" spans="2:56" s="22" customFormat="1" ht="10.9" customHeight="1">
      <c r="B53" s="23"/>
      <c r="AR53" s="23"/>
      <c r="AS53" s="63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64" customFormat="1" ht="32.45" customHeight="1">
      <c r="B54" s="65"/>
      <c r="C54" s="66" t="s">
        <v>73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8">
        <f>ROUND(SUM(AG55:AG57),2)</f>
        <v>0</v>
      </c>
      <c r="AH54" s="68"/>
      <c r="AI54" s="68"/>
      <c r="AJ54" s="68"/>
      <c r="AK54" s="68"/>
      <c r="AL54" s="68"/>
      <c r="AM54" s="68"/>
      <c r="AN54" s="69">
        <f>SUM(AG54,AT54)</f>
        <v>0</v>
      </c>
      <c r="AO54" s="69"/>
      <c r="AP54" s="69"/>
      <c r="AQ54" s="70"/>
      <c r="AR54" s="65"/>
      <c r="AS54" s="71">
        <f>ROUND(SUM(AS55:AS57),2)</f>
        <v>0</v>
      </c>
      <c r="AT54" s="72">
        <f>ROUND(SUM(AV54:AW54),2)</f>
        <v>0</v>
      </c>
      <c r="AU54" s="73">
        <f>ROUND(SUM(AU55:AU57),5)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ROUND(SUM(AZ55:AZ57),2)</f>
        <v>0</v>
      </c>
      <c r="BA54" s="72">
        <f>ROUND(SUM(BA55:BA57),2)</f>
        <v>0</v>
      </c>
      <c r="BB54" s="72">
        <f>ROUND(SUM(BB55:BB57),2)</f>
        <v>0</v>
      </c>
      <c r="BC54" s="72">
        <f>ROUND(SUM(BC55:BC57),2)</f>
        <v>0</v>
      </c>
      <c r="BD54" s="74">
        <f>ROUND(SUM(BD55:BD57),2)</f>
        <v>0</v>
      </c>
      <c r="BS54" s="75" t="s">
        <v>74</v>
      </c>
      <c r="BT54" s="75" t="s">
        <v>75</v>
      </c>
      <c r="BU54" s="76" t="s">
        <v>76</v>
      </c>
      <c r="BV54" s="75" t="s">
        <v>77</v>
      </c>
      <c r="BW54" s="75" t="s">
        <v>4</v>
      </c>
      <c r="BX54" s="75" t="s">
        <v>78</v>
      </c>
      <c r="CL54" s="75"/>
    </row>
    <row r="55" spans="1:91" s="88" customFormat="1" ht="16.5" customHeight="1">
      <c r="A55" s="77" t="s">
        <v>79</v>
      </c>
      <c r="B55" s="78"/>
      <c r="C55" s="79"/>
      <c r="D55" s="80" t="s">
        <v>80</v>
      </c>
      <c r="E55" s="80"/>
      <c r="F55" s="80"/>
      <c r="G55" s="80"/>
      <c r="H55" s="80"/>
      <c r="I55" s="81"/>
      <c r="J55" s="80" t="s">
        <v>81</v>
      </c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2">
        <f>'SO 01 - Odbahnění rybníka...'!J30</f>
        <v>0</v>
      </c>
      <c r="AH55" s="82"/>
      <c r="AI55" s="82"/>
      <c r="AJ55" s="82"/>
      <c r="AK55" s="82"/>
      <c r="AL55" s="82"/>
      <c r="AM55" s="82"/>
      <c r="AN55" s="82">
        <f>SUM(AG55,AT55)</f>
        <v>0</v>
      </c>
      <c r="AO55" s="82"/>
      <c r="AP55" s="82"/>
      <c r="AQ55" s="83" t="s">
        <v>82</v>
      </c>
      <c r="AR55" s="78"/>
      <c r="AS55" s="84">
        <v>0</v>
      </c>
      <c r="AT55" s="85">
        <f>ROUND(SUM(AV55:AW55),2)</f>
        <v>0</v>
      </c>
      <c r="AU55" s="86">
        <f>'SO 01 - Odbahnění rybníka...'!P85</f>
        <v>0</v>
      </c>
      <c r="AV55" s="85">
        <f>'SO 01 - Odbahnění rybníka...'!J33</f>
        <v>0</v>
      </c>
      <c r="AW55" s="85">
        <f>'SO 01 - Odbahnění rybníka...'!J34</f>
        <v>0</v>
      </c>
      <c r="AX55" s="85">
        <f>'SO 01 - Odbahnění rybníka...'!J35</f>
        <v>0</v>
      </c>
      <c r="AY55" s="85">
        <f>'SO 01 - Odbahnění rybníka...'!J36</f>
        <v>0</v>
      </c>
      <c r="AZ55" s="85">
        <f>'SO 01 - Odbahnění rybníka...'!F33</f>
        <v>0</v>
      </c>
      <c r="BA55" s="85">
        <f>'SO 01 - Odbahnění rybníka...'!F34</f>
        <v>0</v>
      </c>
      <c r="BB55" s="85">
        <f>'SO 01 - Odbahnění rybníka...'!F35</f>
        <v>0</v>
      </c>
      <c r="BC55" s="85">
        <f>'SO 01 - Odbahnění rybníka...'!F36</f>
        <v>0</v>
      </c>
      <c r="BD55" s="87">
        <f>'SO 01 - Odbahnění rybníka...'!F37</f>
        <v>0</v>
      </c>
      <c r="BT55" s="89" t="s">
        <v>83</v>
      </c>
      <c r="BV55" s="89" t="s">
        <v>77</v>
      </c>
      <c r="BW55" s="89" t="s">
        <v>84</v>
      </c>
      <c r="BX55" s="89" t="s">
        <v>4</v>
      </c>
      <c r="CL55" s="89"/>
      <c r="CM55" s="89" t="s">
        <v>85</v>
      </c>
    </row>
    <row r="56" spans="1:91" s="88" customFormat="1" ht="16.5" customHeight="1">
      <c r="A56" s="77" t="s">
        <v>79</v>
      </c>
      <c r="B56" s="78"/>
      <c r="C56" s="79"/>
      <c r="D56" s="80" t="s">
        <v>86</v>
      </c>
      <c r="E56" s="80"/>
      <c r="F56" s="80"/>
      <c r="G56" s="80"/>
      <c r="H56" s="80"/>
      <c r="I56" s="81"/>
      <c r="J56" s="80" t="s">
        <v>87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2">
        <f>'SO 02 - Tůně nad rybníkem...'!J30</f>
        <v>0</v>
      </c>
      <c r="AH56" s="82"/>
      <c r="AI56" s="82"/>
      <c r="AJ56" s="82"/>
      <c r="AK56" s="82"/>
      <c r="AL56" s="82"/>
      <c r="AM56" s="82"/>
      <c r="AN56" s="82">
        <f>SUM(AG56,AT56)</f>
        <v>0</v>
      </c>
      <c r="AO56" s="82"/>
      <c r="AP56" s="82"/>
      <c r="AQ56" s="83" t="s">
        <v>82</v>
      </c>
      <c r="AR56" s="78"/>
      <c r="AS56" s="84">
        <v>0</v>
      </c>
      <c r="AT56" s="85">
        <f>ROUND(SUM(AV56:AW56),2)</f>
        <v>0</v>
      </c>
      <c r="AU56" s="86">
        <f>'SO 02 - Tůně nad rybníkem...'!P84</f>
        <v>0</v>
      </c>
      <c r="AV56" s="85">
        <f>'SO 02 - Tůně nad rybníkem...'!J33</f>
        <v>0</v>
      </c>
      <c r="AW56" s="85">
        <f>'SO 02 - Tůně nad rybníkem...'!J34</f>
        <v>0</v>
      </c>
      <c r="AX56" s="85">
        <f>'SO 02 - Tůně nad rybníkem...'!J35</f>
        <v>0</v>
      </c>
      <c r="AY56" s="85">
        <f>'SO 02 - Tůně nad rybníkem...'!J36</f>
        <v>0</v>
      </c>
      <c r="AZ56" s="85">
        <f>'SO 02 - Tůně nad rybníkem...'!F33</f>
        <v>0</v>
      </c>
      <c r="BA56" s="85">
        <f>'SO 02 - Tůně nad rybníkem...'!F34</f>
        <v>0</v>
      </c>
      <c r="BB56" s="85">
        <f>'SO 02 - Tůně nad rybníkem...'!F35</f>
        <v>0</v>
      </c>
      <c r="BC56" s="85">
        <f>'SO 02 - Tůně nad rybníkem...'!F36</f>
        <v>0</v>
      </c>
      <c r="BD56" s="87">
        <f>'SO 02 - Tůně nad rybníkem...'!F37</f>
        <v>0</v>
      </c>
      <c r="BT56" s="89" t="s">
        <v>83</v>
      </c>
      <c r="BV56" s="89" t="s">
        <v>77</v>
      </c>
      <c r="BW56" s="89" t="s">
        <v>88</v>
      </c>
      <c r="BX56" s="89" t="s">
        <v>4</v>
      </c>
      <c r="CL56" s="89"/>
      <c r="CM56" s="89" t="s">
        <v>85</v>
      </c>
    </row>
    <row r="57" spans="1:91" s="88" customFormat="1" ht="16.5" customHeight="1">
      <c r="A57" s="77" t="s">
        <v>79</v>
      </c>
      <c r="B57" s="78"/>
      <c r="C57" s="79"/>
      <c r="D57" s="80" t="s">
        <v>89</v>
      </c>
      <c r="E57" s="80"/>
      <c r="F57" s="80"/>
      <c r="G57" s="80"/>
      <c r="H57" s="80"/>
      <c r="I57" s="81"/>
      <c r="J57" s="80" t="s">
        <v>90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2">
        <f>'VON - Vedlejší a ostatní ...'!J30</f>
        <v>0</v>
      </c>
      <c r="AH57" s="82"/>
      <c r="AI57" s="82"/>
      <c r="AJ57" s="82"/>
      <c r="AK57" s="82"/>
      <c r="AL57" s="82"/>
      <c r="AM57" s="82"/>
      <c r="AN57" s="82">
        <f>SUM(AG57,AT57)</f>
        <v>0</v>
      </c>
      <c r="AO57" s="82"/>
      <c r="AP57" s="82"/>
      <c r="AQ57" s="83" t="s">
        <v>82</v>
      </c>
      <c r="AR57" s="78"/>
      <c r="AS57" s="90">
        <v>0</v>
      </c>
      <c r="AT57" s="91">
        <f>ROUND(SUM(AV57:AW57),2)</f>
        <v>0</v>
      </c>
      <c r="AU57" s="92">
        <f>'VON - Vedlejší a ostatní ...'!P80</f>
        <v>0</v>
      </c>
      <c r="AV57" s="91">
        <f>'VON - Vedlejší a ostatní ...'!J33</f>
        <v>0</v>
      </c>
      <c r="AW57" s="91">
        <f>'VON - Vedlejší a ostatní ...'!J34</f>
        <v>0</v>
      </c>
      <c r="AX57" s="91">
        <f>'VON - Vedlejší a ostatní ...'!J35</f>
        <v>0</v>
      </c>
      <c r="AY57" s="91">
        <f>'VON - Vedlejší a ostatní ...'!J36</f>
        <v>0</v>
      </c>
      <c r="AZ57" s="91">
        <f>'VON - Vedlejší a ostatní ...'!F33</f>
        <v>0</v>
      </c>
      <c r="BA57" s="91">
        <f>'VON - Vedlejší a ostatní ...'!F34</f>
        <v>0</v>
      </c>
      <c r="BB57" s="91">
        <f>'VON - Vedlejší a ostatní ...'!F35</f>
        <v>0</v>
      </c>
      <c r="BC57" s="91">
        <f>'VON - Vedlejší a ostatní ...'!F36</f>
        <v>0</v>
      </c>
      <c r="BD57" s="93">
        <f>'VON - Vedlejší a ostatní ...'!F37</f>
        <v>0</v>
      </c>
      <c r="BT57" s="89" t="s">
        <v>83</v>
      </c>
      <c r="BV57" s="89" t="s">
        <v>77</v>
      </c>
      <c r="BW57" s="89" t="s">
        <v>91</v>
      </c>
      <c r="BX57" s="89" t="s">
        <v>4</v>
      </c>
      <c r="CL57" s="89"/>
      <c r="CM57" s="89" t="s">
        <v>85</v>
      </c>
    </row>
    <row r="58" spans="2:44" s="22" customFormat="1" ht="30" customHeight="1">
      <c r="B58" s="23"/>
      <c r="AR58" s="23"/>
    </row>
    <row r="59" spans="2:44" s="22" customFormat="1" ht="6.9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23"/>
    </row>
  </sheetData>
  <mergeCells count="50">
    <mergeCell ref="AR2:BE2"/>
    <mergeCell ref="K5:AO5"/>
    <mergeCell ref="BE5:BE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G54:AM54"/>
    <mergeCell ref="AN54:AP54"/>
    <mergeCell ref="D55:H55"/>
    <mergeCell ref="J55:AF55"/>
    <mergeCell ref="AG55:AM55"/>
    <mergeCell ref="AN55:AP55"/>
    <mergeCell ref="D56:H56"/>
    <mergeCell ref="J56:AF56"/>
    <mergeCell ref="AG56:AM56"/>
    <mergeCell ref="AN56:AP56"/>
    <mergeCell ref="D57:H57"/>
    <mergeCell ref="J57:AF57"/>
    <mergeCell ref="AG57:AM57"/>
    <mergeCell ref="AN57:AP57"/>
  </mergeCells>
  <hyperlinks>
    <hyperlink ref="A55" location="'SO 01 - Odbahnění rybníka...'!C2" display="/"/>
    <hyperlink ref="A56" location="'SO 02 - Tůně nad rybníkem...'!C2" display="/"/>
    <hyperlink ref="A57" location="'VON - Vedlejší a ostatní ...'!C2" display="/"/>
  </hyperlinks>
  <printOptions/>
  <pageMargins left="0.39375" right="0.39375" top="0.39375" bottom="0.39375" header="0.511811023622047" footer="0"/>
  <pageSetup fitToHeight="100" fitToWidth="1" horizontalDpi="300" verticalDpi="300" orientation="landscape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2:BM289"/>
  <sheetViews>
    <sheetView showGridLines="0" tabSelected="1" workbookViewId="0" topLeftCell="A64">
      <selection activeCell="A1" sqref="A1"/>
    </sheetView>
  </sheetViews>
  <sheetFormatPr defaultColWidth="8.8515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84</v>
      </c>
      <c r="AZ2" s="94" t="s">
        <v>92</v>
      </c>
      <c r="BA2" s="94" t="s">
        <v>93</v>
      </c>
      <c r="BB2" s="94" t="s">
        <v>94</v>
      </c>
      <c r="BC2" s="94" t="s">
        <v>95</v>
      </c>
      <c r="BD2" s="94" t="s">
        <v>85</v>
      </c>
    </row>
    <row r="3" spans="2:5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85</v>
      </c>
      <c r="AZ3" s="94" t="s">
        <v>96</v>
      </c>
      <c r="BA3" s="94" t="s">
        <v>97</v>
      </c>
      <c r="BB3" s="94" t="s">
        <v>98</v>
      </c>
      <c r="BC3" s="94" t="s">
        <v>95</v>
      </c>
      <c r="BD3" s="94" t="s">
        <v>85</v>
      </c>
    </row>
    <row r="4" spans="2:56" ht="24.95" customHeight="1">
      <c r="B4" s="6"/>
      <c r="D4" s="7" t="s">
        <v>99</v>
      </c>
      <c r="L4" s="6"/>
      <c r="M4" s="95" t="s">
        <v>10</v>
      </c>
      <c r="AT4" s="3" t="s">
        <v>3</v>
      </c>
      <c r="AZ4" s="94" t="s">
        <v>100</v>
      </c>
      <c r="BA4" s="94" t="s">
        <v>101</v>
      </c>
      <c r="BB4" s="94" t="s">
        <v>102</v>
      </c>
      <c r="BC4" s="94" t="s">
        <v>103</v>
      </c>
      <c r="BD4" s="94" t="s">
        <v>85</v>
      </c>
    </row>
    <row r="5" spans="2:56" ht="6.95" customHeight="1">
      <c r="B5" s="6"/>
      <c r="L5" s="6"/>
      <c r="AZ5" s="94" t="s">
        <v>104</v>
      </c>
      <c r="BA5" s="94" t="s">
        <v>105</v>
      </c>
      <c r="BB5" s="94" t="s">
        <v>102</v>
      </c>
      <c r="BC5" s="94" t="s">
        <v>106</v>
      </c>
      <c r="BD5" s="94" t="s">
        <v>85</v>
      </c>
    </row>
    <row r="6" spans="2:56" ht="12" customHeight="1">
      <c r="B6" s="6"/>
      <c r="D6" s="15" t="s">
        <v>16</v>
      </c>
      <c r="L6" s="6"/>
      <c r="AZ6" s="94" t="s">
        <v>107</v>
      </c>
      <c r="BA6" s="94" t="s">
        <v>108</v>
      </c>
      <c r="BB6" s="94" t="s">
        <v>109</v>
      </c>
      <c r="BC6" s="94" t="s">
        <v>110</v>
      </c>
      <c r="BD6" s="94" t="s">
        <v>85</v>
      </c>
    </row>
    <row r="7" spans="2:56" ht="16.5" customHeight="1">
      <c r="B7" s="6"/>
      <c r="E7" s="96" t="str">
        <f>'Rekapitulace stavby'!K6</f>
        <v> Odbahnění rybníka Předehřívák a vybudování tůní - část 1</v>
      </c>
      <c r="F7" s="96"/>
      <c r="G7" s="96"/>
      <c r="H7" s="96"/>
      <c r="L7" s="6"/>
      <c r="AZ7" s="94" t="s">
        <v>111</v>
      </c>
      <c r="BA7" s="94" t="s">
        <v>112</v>
      </c>
      <c r="BB7" s="94" t="s">
        <v>102</v>
      </c>
      <c r="BC7" s="94" t="s">
        <v>113</v>
      </c>
      <c r="BD7" s="94" t="s">
        <v>85</v>
      </c>
    </row>
    <row r="8" spans="2:56" s="22" customFormat="1" ht="12" customHeight="1">
      <c r="B8" s="23"/>
      <c r="D8" s="15" t="s">
        <v>114</v>
      </c>
      <c r="L8" s="23"/>
      <c r="AZ8" s="94" t="s">
        <v>115</v>
      </c>
      <c r="BA8" s="94" t="s">
        <v>116</v>
      </c>
      <c r="BB8" s="94" t="s">
        <v>98</v>
      </c>
      <c r="BC8" s="94" t="s">
        <v>117</v>
      </c>
      <c r="BD8" s="94" t="s">
        <v>85</v>
      </c>
    </row>
    <row r="9" spans="2:56" s="22" customFormat="1" ht="16.5" customHeight="1">
      <c r="B9" s="23"/>
      <c r="E9" s="97" t="s">
        <v>118</v>
      </c>
      <c r="F9" s="97"/>
      <c r="G9" s="97"/>
      <c r="H9" s="97"/>
      <c r="L9" s="23"/>
      <c r="AZ9" s="94" t="s">
        <v>119</v>
      </c>
      <c r="BA9" s="94" t="s">
        <v>120</v>
      </c>
      <c r="BB9" s="94" t="s">
        <v>102</v>
      </c>
      <c r="BC9" s="94" t="s">
        <v>121</v>
      </c>
      <c r="BD9" s="94" t="s">
        <v>85</v>
      </c>
    </row>
    <row r="10" spans="2:56" s="22" customFormat="1" ht="11.25">
      <c r="B10" s="23"/>
      <c r="L10" s="23"/>
      <c r="AZ10" s="94" t="s">
        <v>122</v>
      </c>
      <c r="BA10" s="94" t="s">
        <v>123</v>
      </c>
      <c r="BB10" s="94" t="s">
        <v>98</v>
      </c>
      <c r="BC10" s="94" t="s">
        <v>124</v>
      </c>
      <c r="BD10" s="94" t="s">
        <v>85</v>
      </c>
    </row>
    <row r="11" spans="2:56" s="22" customFormat="1" ht="12" customHeight="1">
      <c r="B11" s="23"/>
      <c r="D11" s="15" t="s">
        <v>18</v>
      </c>
      <c r="F11" s="16"/>
      <c r="I11" s="15" t="s">
        <v>19</v>
      </c>
      <c r="J11" s="16"/>
      <c r="L11" s="23"/>
      <c r="AZ11" s="94" t="s">
        <v>125</v>
      </c>
      <c r="BA11" s="94" t="s">
        <v>126</v>
      </c>
      <c r="BB11" s="94" t="s">
        <v>98</v>
      </c>
      <c r="BC11" s="94" t="s">
        <v>127</v>
      </c>
      <c r="BD11" s="94" t="s">
        <v>85</v>
      </c>
    </row>
    <row r="12" spans="2:56" s="22" customFormat="1" ht="12" customHeight="1">
      <c r="B12" s="23"/>
      <c r="D12" s="15" t="s">
        <v>20</v>
      </c>
      <c r="F12" s="16" t="s">
        <v>21</v>
      </c>
      <c r="I12" s="15" t="s">
        <v>22</v>
      </c>
      <c r="J12" s="98" t="str">
        <f>'Rekapitulace stavby'!AN8</f>
        <v>6. 5. 2024</v>
      </c>
      <c r="L12" s="23"/>
      <c r="AZ12" s="94" t="s">
        <v>128</v>
      </c>
      <c r="BA12" s="94" t="s">
        <v>129</v>
      </c>
      <c r="BB12" s="94" t="s">
        <v>102</v>
      </c>
      <c r="BC12" s="94" t="s">
        <v>130</v>
      </c>
      <c r="BD12" s="94" t="s">
        <v>85</v>
      </c>
    </row>
    <row r="13" spans="2:12" s="22" customFormat="1" ht="10.9" customHeight="1">
      <c r="B13" s="23"/>
      <c r="L13" s="23"/>
    </row>
    <row r="14" spans="2:12" s="22" customFormat="1" ht="12" customHeight="1">
      <c r="B14" s="23"/>
      <c r="D14" s="15" t="s">
        <v>24</v>
      </c>
      <c r="I14" s="15" t="s">
        <v>25</v>
      </c>
      <c r="J14" s="16" t="s">
        <v>26</v>
      </c>
      <c r="L14" s="23"/>
    </row>
    <row r="15" spans="2:12" s="22" customFormat="1" ht="18" customHeight="1">
      <c r="B15" s="23"/>
      <c r="E15" s="16" t="s">
        <v>27</v>
      </c>
      <c r="I15" s="15" t="s">
        <v>28</v>
      </c>
      <c r="J15" s="16" t="s">
        <v>29</v>
      </c>
      <c r="L15" s="23"/>
    </row>
    <row r="16" spans="2:12" s="22" customFormat="1" ht="6.95" customHeight="1">
      <c r="B16" s="23"/>
      <c r="L16" s="23"/>
    </row>
    <row r="17" spans="2:12" s="22" customFormat="1" ht="12" customHeight="1">
      <c r="B17" s="23"/>
      <c r="D17" s="15" t="s">
        <v>30</v>
      </c>
      <c r="I17" s="15" t="s">
        <v>25</v>
      </c>
      <c r="J17" s="17" t="str">
        <f>'Rekapitulace stavby'!AN13</f>
        <v>Vyplň údaj</v>
      </c>
      <c r="L17" s="23"/>
    </row>
    <row r="18" spans="2:12" s="22" customFormat="1" ht="18" customHeight="1">
      <c r="B18" s="23"/>
      <c r="E18" s="99" t="str">
        <f>'Rekapitulace stavby'!E14</f>
        <v>Vyplň údaj</v>
      </c>
      <c r="F18" s="99"/>
      <c r="G18" s="99"/>
      <c r="H18" s="99"/>
      <c r="I18" s="15" t="s">
        <v>28</v>
      </c>
      <c r="J18" s="17" t="str">
        <f>'Rekapitulace stavby'!AN14</f>
        <v>Vyplň údaj</v>
      </c>
      <c r="L18" s="23"/>
    </row>
    <row r="19" spans="2:12" s="22" customFormat="1" ht="6.95" customHeight="1">
      <c r="B19" s="23"/>
      <c r="L19" s="23"/>
    </row>
    <row r="20" spans="2:12" s="22" customFormat="1" ht="12" customHeight="1">
      <c r="B20" s="23"/>
      <c r="D20" s="15" t="s">
        <v>32</v>
      </c>
      <c r="I20" s="15" t="s">
        <v>25</v>
      </c>
      <c r="J20" s="16" t="s">
        <v>33</v>
      </c>
      <c r="L20" s="23"/>
    </row>
    <row r="21" spans="2:12" s="22" customFormat="1" ht="18" customHeight="1">
      <c r="B21" s="23"/>
      <c r="E21" s="16" t="s">
        <v>34</v>
      </c>
      <c r="I21" s="15" t="s">
        <v>28</v>
      </c>
      <c r="J21" s="16" t="s">
        <v>35</v>
      </c>
      <c r="L21" s="23"/>
    </row>
    <row r="22" spans="2:12" s="22" customFormat="1" ht="6.95" customHeight="1">
      <c r="B22" s="23"/>
      <c r="L22" s="23"/>
    </row>
    <row r="23" spans="2:12" s="22" customFormat="1" ht="12" customHeight="1">
      <c r="B23" s="23"/>
      <c r="D23" s="15" t="s">
        <v>37</v>
      </c>
      <c r="I23" s="15" t="s">
        <v>25</v>
      </c>
      <c r="J23" s="16" t="str">
        <f>IF('Rekapitulace stavby'!AN19="","",'Rekapitulace stavby'!AN19)</f>
        <v/>
      </c>
      <c r="L23" s="23"/>
    </row>
    <row r="24" spans="2:12" s="22" customFormat="1" ht="18" customHeight="1">
      <c r="B24" s="23"/>
      <c r="E24" s="16" t="str">
        <f>IF('Rekapitulace stavby'!E20="","",'Rekapitulace stavby'!E20)</f>
        <v/>
      </c>
      <c r="I24" s="15" t="s">
        <v>28</v>
      </c>
      <c r="J24" s="16" t="str">
        <f>IF('Rekapitulace stavby'!AN20="","",'Rekapitulace stavby'!AN20)</f>
        <v/>
      </c>
      <c r="L24" s="23"/>
    </row>
    <row r="25" spans="2:12" s="22" customFormat="1" ht="6.95" customHeight="1">
      <c r="B25" s="23"/>
      <c r="L25" s="23"/>
    </row>
    <row r="26" spans="2:12" s="22" customFormat="1" ht="12" customHeight="1">
      <c r="B26" s="23"/>
      <c r="D26" s="15" t="s">
        <v>39</v>
      </c>
      <c r="L26" s="23"/>
    </row>
    <row r="27" spans="2:12" s="100" customFormat="1" ht="16.5" customHeight="1">
      <c r="B27" s="101"/>
      <c r="E27" s="20"/>
      <c r="F27" s="20"/>
      <c r="G27" s="20"/>
      <c r="H27" s="20"/>
      <c r="L27" s="101"/>
    </row>
    <row r="28" spans="2:12" s="22" customFormat="1" ht="6.95" customHeight="1">
      <c r="B28" s="23"/>
      <c r="L28" s="23"/>
    </row>
    <row r="29" spans="2:12" s="22" customFormat="1" ht="6.95" customHeight="1">
      <c r="B29" s="23"/>
      <c r="D29" s="52"/>
      <c r="E29" s="52"/>
      <c r="F29" s="52"/>
      <c r="G29" s="52"/>
      <c r="H29" s="52"/>
      <c r="I29" s="52"/>
      <c r="J29" s="52"/>
      <c r="K29" s="52"/>
      <c r="L29" s="23"/>
    </row>
    <row r="30" spans="2:12" s="22" customFormat="1" ht="25.35" customHeight="1">
      <c r="B30" s="23"/>
      <c r="D30" s="102" t="s">
        <v>41</v>
      </c>
      <c r="J30" s="103">
        <f>ROUND(J85,2)</f>
        <v>0</v>
      </c>
      <c r="L30" s="23"/>
    </row>
    <row r="31" spans="2:12" s="22" customFormat="1" ht="6.95" customHeight="1">
      <c r="B31" s="23"/>
      <c r="D31" s="52"/>
      <c r="E31" s="52"/>
      <c r="F31" s="52"/>
      <c r="G31" s="52"/>
      <c r="H31" s="52"/>
      <c r="I31" s="52"/>
      <c r="J31" s="52"/>
      <c r="K31" s="52"/>
      <c r="L31" s="23"/>
    </row>
    <row r="32" spans="2:12" s="22" customFormat="1" ht="14.45" customHeight="1">
      <c r="B32" s="23"/>
      <c r="F32" s="104" t="s">
        <v>43</v>
      </c>
      <c r="I32" s="104" t="s">
        <v>42</v>
      </c>
      <c r="J32" s="104" t="s">
        <v>44</v>
      </c>
      <c r="L32" s="23"/>
    </row>
    <row r="33" spans="2:12" s="22" customFormat="1" ht="14.45" customHeight="1">
      <c r="B33" s="23"/>
      <c r="D33" s="105" t="s">
        <v>45</v>
      </c>
      <c r="E33" s="15" t="s">
        <v>46</v>
      </c>
      <c r="F33" s="106">
        <f>ROUND((SUM(BE85:BE288)),2)</f>
        <v>0</v>
      </c>
      <c r="I33" s="107">
        <v>0.21</v>
      </c>
      <c r="J33" s="106">
        <f>ROUND(((SUM(BE85:BE288))*I33),2)</f>
        <v>0</v>
      </c>
      <c r="L33" s="23"/>
    </row>
    <row r="34" spans="2:12" s="22" customFormat="1" ht="14.45" customHeight="1">
      <c r="B34" s="23"/>
      <c r="E34" s="15" t="s">
        <v>47</v>
      </c>
      <c r="F34" s="106">
        <f>ROUND((SUM(BF85:BF288)),2)</f>
        <v>0</v>
      </c>
      <c r="I34" s="107">
        <v>0.12</v>
      </c>
      <c r="J34" s="106">
        <f>ROUND(((SUM(BF85:BF288))*I34),2)</f>
        <v>0</v>
      </c>
      <c r="L34" s="23"/>
    </row>
    <row r="35" spans="2:12" s="22" customFormat="1" ht="14.45" customHeight="1" hidden="1">
      <c r="B35" s="23"/>
      <c r="E35" s="15" t="s">
        <v>48</v>
      </c>
      <c r="F35" s="106">
        <f>ROUND((SUM(BG85:BG288)),2)</f>
        <v>0</v>
      </c>
      <c r="I35" s="107">
        <v>0.21</v>
      </c>
      <c r="J35" s="106">
        <f>0</f>
        <v>0</v>
      </c>
      <c r="L35" s="23"/>
    </row>
    <row r="36" spans="2:12" s="22" customFormat="1" ht="14.45" customHeight="1" hidden="1">
      <c r="B36" s="23"/>
      <c r="E36" s="15" t="s">
        <v>49</v>
      </c>
      <c r="F36" s="106">
        <f>ROUND((SUM(BH85:BH288)),2)</f>
        <v>0</v>
      </c>
      <c r="I36" s="107">
        <v>0.12</v>
      </c>
      <c r="J36" s="106">
        <f>0</f>
        <v>0</v>
      </c>
      <c r="L36" s="23"/>
    </row>
    <row r="37" spans="2:12" s="22" customFormat="1" ht="14.45" customHeight="1" hidden="1">
      <c r="B37" s="23"/>
      <c r="E37" s="15" t="s">
        <v>50</v>
      </c>
      <c r="F37" s="106">
        <f>ROUND((SUM(BI85:BI288)),2)</f>
        <v>0</v>
      </c>
      <c r="I37" s="107">
        <v>0</v>
      </c>
      <c r="J37" s="106">
        <f>0</f>
        <v>0</v>
      </c>
      <c r="L37" s="23"/>
    </row>
    <row r="38" spans="2:12" s="22" customFormat="1" ht="6.95" customHeight="1">
      <c r="B38" s="23"/>
      <c r="L38" s="23"/>
    </row>
    <row r="39" spans="2:12" s="22" customFormat="1" ht="25.35" customHeight="1">
      <c r="B39" s="23"/>
      <c r="C39" s="108"/>
      <c r="D39" s="109" t="s">
        <v>51</v>
      </c>
      <c r="E39" s="56"/>
      <c r="F39" s="56"/>
      <c r="G39" s="110" t="s">
        <v>52</v>
      </c>
      <c r="H39" s="111" t="s">
        <v>53</v>
      </c>
      <c r="I39" s="56"/>
      <c r="J39" s="112">
        <f>SUM(J30:J37)</f>
        <v>0</v>
      </c>
      <c r="K39" s="113"/>
      <c r="L39" s="23"/>
    </row>
    <row r="40" spans="2:12" s="22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3"/>
    </row>
    <row r="44" spans="2:12" s="22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3"/>
    </row>
    <row r="45" spans="2:12" s="22" customFormat="1" ht="24.95" customHeight="1">
      <c r="B45" s="23"/>
      <c r="C45" s="7" t="s">
        <v>131</v>
      </c>
      <c r="L45" s="23"/>
    </row>
    <row r="46" spans="2:12" s="22" customFormat="1" ht="6.95" customHeight="1">
      <c r="B46" s="23"/>
      <c r="L46" s="23"/>
    </row>
    <row r="47" spans="2:12" s="22" customFormat="1" ht="12" customHeight="1">
      <c r="B47" s="23"/>
      <c r="C47" s="15" t="s">
        <v>16</v>
      </c>
      <c r="L47" s="23"/>
    </row>
    <row r="48" spans="2:12" s="22" customFormat="1" ht="16.5" customHeight="1">
      <c r="B48" s="23"/>
      <c r="E48" s="96" t="str">
        <f>E7</f>
        <v> Odbahnění rybníka Předehřívák a vybudování tůní - část 1</v>
      </c>
      <c r="F48" s="96"/>
      <c r="G48" s="96"/>
      <c r="H48" s="96"/>
      <c r="L48" s="23"/>
    </row>
    <row r="49" spans="2:12" s="22" customFormat="1" ht="12" customHeight="1">
      <c r="B49" s="23"/>
      <c r="C49" s="15" t="s">
        <v>114</v>
      </c>
      <c r="L49" s="23"/>
    </row>
    <row r="50" spans="2:12" s="22" customFormat="1" ht="16.5" customHeight="1">
      <c r="B50" s="23"/>
      <c r="E50" s="97" t="str">
        <f>E9</f>
        <v>SO 01 - Odbahnění rybníka Předehřívák</v>
      </c>
      <c r="F50" s="97"/>
      <c r="G50" s="97"/>
      <c r="H50" s="97"/>
      <c r="L50" s="23"/>
    </row>
    <row r="51" spans="2:12" s="22" customFormat="1" ht="6.95" customHeight="1">
      <c r="B51" s="23"/>
      <c r="L51" s="23"/>
    </row>
    <row r="52" spans="2:12" s="22" customFormat="1" ht="12" customHeight="1">
      <c r="B52" s="23"/>
      <c r="C52" s="15" t="s">
        <v>20</v>
      </c>
      <c r="F52" s="16" t="str">
        <f>F12</f>
        <v>k. ú. Nové Město na Moravě</v>
      </c>
      <c r="I52" s="15" t="s">
        <v>22</v>
      </c>
      <c r="J52" s="98" t="str">
        <f>IF(J12="","",J12)</f>
        <v>6. 5. 2024</v>
      </c>
      <c r="L52" s="23"/>
    </row>
    <row r="53" spans="2:12" s="22" customFormat="1" ht="6.95" customHeight="1">
      <c r="B53" s="23"/>
      <c r="L53" s="23"/>
    </row>
    <row r="54" spans="2:12" s="22" customFormat="1" ht="15.2" customHeight="1">
      <c r="B54" s="23"/>
      <c r="C54" s="15" t="s">
        <v>24</v>
      </c>
      <c r="F54" s="16" t="str">
        <f>E15</f>
        <v>Město Nové Město na Moravě</v>
      </c>
      <c r="I54" s="15" t="s">
        <v>32</v>
      </c>
      <c r="J54" s="114" t="str">
        <f>E21</f>
        <v>Golik VH, s. r. o.</v>
      </c>
      <c r="L54" s="23"/>
    </row>
    <row r="55" spans="2:12" s="22" customFormat="1" ht="15.2" customHeight="1">
      <c r="B55" s="23"/>
      <c r="C55" s="15" t="s">
        <v>30</v>
      </c>
      <c r="F55" s="16" t="str">
        <f>IF(E18="","",E18)</f>
        <v>Vyplň údaj</v>
      </c>
      <c r="I55" s="15" t="s">
        <v>37</v>
      </c>
      <c r="J55" s="114" t="str">
        <f>E24</f>
        <v/>
      </c>
      <c r="L55" s="23"/>
    </row>
    <row r="56" spans="2:12" s="22" customFormat="1" ht="10.35" customHeight="1">
      <c r="B56" s="23"/>
      <c r="L56" s="23"/>
    </row>
    <row r="57" spans="2:12" s="22" customFormat="1" ht="29.25" customHeight="1">
      <c r="B57" s="23"/>
      <c r="C57" s="115" t="s">
        <v>132</v>
      </c>
      <c r="D57" s="108"/>
      <c r="E57" s="108"/>
      <c r="F57" s="108"/>
      <c r="G57" s="108"/>
      <c r="H57" s="108"/>
      <c r="I57" s="108"/>
      <c r="J57" s="116" t="s">
        <v>133</v>
      </c>
      <c r="K57" s="108"/>
      <c r="L57" s="23"/>
    </row>
    <row r="58" spans="2:12" s="22" customFormat="1" ht="10.35" customHeight="1">
      <c r="B58" s="23"/>
      <c r="L58" s="23"/>
    </row>
    <row r="59" spans="2:47" s="22" customFormat="1" ht="22.9" customHeight="1">
      <c r="B59" s="23"/>
      <c r="C59" s="117" t="s">
        <v>73</v>
      </c>
      <c r="J59" s="103">
        <f>J85</f>
        <v>0</v>
      </c>
      <c r="L59" s="23"/>
      <c r="AU59" s="3" t="s">
        <v>134</v>
      </c>
    </row>
    <row r="60" spans="2:12" s="118" customFormat="1" ht="24.95" customHeight="1">
      <c r="B60" s="119"/>
      <c r="D60" s="120" t="s">
        <v>135</v>
      </c>
      <c r="E60" s="121"/>
      <c r="F60" s="121"/>
      <c r="G60" s="121"/>
      <c r="H60" s="121"/>
      <c r="I60" s="121"/>
      <c r="J60" s="122">
        <f>J86</f>
        <v>0</v>
      </c>
      <c r="L60" s="119"/>
    </row>
    <row r="61" spans="2:12" s="123" customFormat="1" ht="19.9" customHeight="1">
      <c r="B61" s="124"/>
      <c r="D61" s="125" t="s">
        <v>136</v>
      </c>
      <c r="E61" s="126"/>
      <c r="F61" s="126"/>
      <c r="G61" s="126"/>
      <c r="H61" s="126"/>
      <c r="I61" s="126"/>
      <c r="J61" s="127">
        <f>J87</f>
        <v>0</v>
      </c>
      <c r="L61" s="124"/>
    </row>
    <row r="62" spans="2:12" s="123" customFormat="1" ht="19.9" customHeight="1">
      <c r="B62" s="124"/>
      <c r="D62" s="125" t="s">
        <v>137</v>
      </c>
      <c r="E62" s="126"/>
      <c r="F62" s="126"/>
      <c r="G62" s="126"/>
      <c r="H62" s="126"/>
      <c r="I62" s="126"/>
      <c r="J62" s="127">
        <f>J246</f>
        <v>0</v>
      </c>
      <c r="L62" s="124"/>
    </row>
    <row r="63" spans="2:12" s="123" customFormat="1" ht="19.9" customHeight="1">
      <c r="B63" s="124"/>
      <c r="D63" s="125" t="s">
        <v>138</v>
      </c>
      <c r="E63" s="126"/>
      <c r="F63" s="126"/>
      <c r="G63" s="126"/>
      <c r="H63" s="126"/>
      <c r="I63" s="126"/>
      <c r="J63" s="127">
        <f>J269</f>
        <v>0</v>
      </c>
      <c r="L63" s="124"/>
    </row>
    <row r="64" spans="2:12" s="123" customFormat="1" ht="19.9" customHeight="1">
      <c r="B64" s="124"/>
      <c r="D64" s="125" t="s">
        <v>139</v>
      </c>
      <c r="E64" s="126"/>
      <c r="F64" s="126"/>
      <c r="G64" s="126"/>
      <c r="H64" s="126"/>
      <c r="I64" s="126"/>
      <c r="J64" s="127">
        <f>J275</f>
        <v>0</v>
      </c>
      <c r="L64" s="124"/>
    </row>
    <row r="65" spans="2:12" s="123" customFormat="1" ht="19.9" customHeight="1">
      <c r="B65" s="124"/>
      <c r="D65" s="125" t="s">
        <v>140</v>
      </c>
      <c r="E65" s="126"/>
      <c r="F65" s="126"/>
      <c r="G65" s="126"/>
      <c r="H65" s="126"/>
      <c r="I65" s="126"/>
      <c r="J65" s="127">
        <f>J285</f>
        <v>0</v>
      </c>
      <c r="L65" s="124"/>
    </row>
    <row r="66" spans="2:12" s="22" customFormat="1" ht="21.75" customHeight="1">
      <c r="B66" s="23"/>
      <c r="L66" s="23"/>
    </row>
    <row r="67" spans="2:12" s="22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23"/>
    </row>
    <row r="71" spans="2:12" s="22" customFormat="1" ht="6.9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23"/>
    </row>
    <row r="72" spans="2:12" s="22" customFormat="1" ht="24.95" customHeight="1">
      <c r="B72" s="23"/>
      <c r="C72" s="7" t="s">
        <v>141</v>
      </c>
      <c r="L72" s="23"/>
    </row>
    <row r="73" spans="2:12" s="22" customFormat="1" ht="6.95" customHeight="1">
      <c r="B73" s="23"/>
      <c r="L73" s="23"/>
    </row>
    <row r="74" spans="2:12" s="22" customFormat="1" ht="12" customHeight="1">
      <c r="B74" s="23"/>
      <c r="C74" s="15" t="s">
        <v>16</v>
      </c>
      <c r="L74" s="23"/>
    </row>
    <row r="75" spans="2:12" s="22" customFormat="1" ht="16.5" customHeight="1">
      <c r="B75" s="23"/>
      <c r="E75" s="96" t="str">
        <f>E7</f>
        <v> Odbahnění rybníka Předehřívák a vybudování tůní - část 1</v>
      </c>
      <c r="F75" s="96"/>
      <c r="G75" s="96"/>
      <c r="H75" s="96"/>
      <c r="L75" s="23"/>
    </row>
    <row r="76" spans="2:12" s="22" customFormat="1" ht="12" customHeight="1">
      <c r="B76" s="23"/>
      <c r="C76" s="15" t="s">
        <v>114</v>
      </c>
      <c r="L76" s="23"/>
    </row>
    <row r="77" spans="2:12" s="22" customFormat="1" ht="16.5" customHeight="1">
      <c r="B77" s="23"/>
      <c r="E77" s="97" t="str">
        <f>E9</f>
        <v>SO 01 - Odbahnění rybníka Předehřívák</v>
      </c>
      <c r="F77" s="97"/>
      <c r="G77" s="97"/>
      <c r="H77" s="97"/>
      <c r="L77" s="23"/>
    </row>
    <row r="78" spans="2:12" s="22" customFormat="1" ht="6.95" customHeight="1">
      <c r="B78" s="23"/>
      <c r="L78" s="23"/>
    </row>
    <row r="79" spans="2:12" s="22" customFormat="1" ht="12" customHeight="1">
      <c r="B79" s="23"/>
      <c r="C79" s="15" t="s">
        <v>20</v>
      </c>
      <c r="F79" s="16" t="str">
        <f>F12</f>
        <v>k. ú. Nové Město na Moravě</v>
      </c>
      <c r="I79" s="15" t="s">
        <v>22</v>
      </c>
      <c r="J79" s="98" t="str">
        <f>IF(J12="","",J12)</f>
        <v>6. 5. 2024</v>
      </c>
      <c r="L79" s="23"/>
    </row>
    <row r="80" spans="2:12" s="22" customFormat="1" ht="6.95" customHeight="1">
      <c r="B80" s="23"/>
      <c r="L80" s="23"/>
    </row>
    <row r="81" spans="2:12" s="22" customFormat="1" ht="15.2" customHeight="1">
      <c r="B81" s="23"/>
      <c r="C81" s="15" t="s">
        <v>24</v>
      </c>
      <c r="F81" s="16" t="str">
        <f>E15</f>
        <v>Město Nové Město na Moravě</v>
      </c>
      <c r="I81" s="15" t="s">
        <v>32</v>
      </c>
      <c r="J81" s="114" t="str">
        <f>E21</f>
        <v>Golik VH, s. r. o.</v>
      </c>
      <c r="L81" s="23"/>
    </row>
    <row r="82" spans="2:12" s="22" customFormat="1" ht="15.2" customHeight="1">
      <c r="B82" s="23"/>
      <c r="C82" s="15" t="s">
        <v>30</v>
      </c>
      <c r="F82" s="16" t="str">
        <f>IF(E18="","",E18)</f>
        <v>Vyplň údaj</v>
      </c>
      <c r="I82" s="15" t="s">
        <v>37</v>
      </c>
      <c r="J82" s="114" t="str">
        <f>E24</f>
        <v/>
      </c>
      <c r="L82" s="23"/>
    </row>
    <row r="83" spans="2:12" s="22" customFormat="1" ht="10.35" customHeight="1">
      <c r="B83" s="23"/>
      <c r="L83" s="23"/>
    </row>
    <row r="84" spans="2:20" s="128" customFormat="1" ht="29.25" customHeight="1">
      <c r="B84" s="129"/>
      <c r="C84" s="130" t="s">
        <v>142</v>
      </c>
      <c r="D84" s="131" t="s">
        <v>60</v>
      </c>
      <c r="E84" s="131" t="s">
        <v>56</v>
      </c>
      <c r="F84" s="131" t="s">
        <v>57</v>
      </c>
      <c r="G84" s="131" t="s">
        <v>143</v>
      </c>
      <c r="H84" s="131" t="s">
        <v>144</v>
      </c>
      <c r="I84" s="131" t="s">
        <v>145</v>
      </c>
      <c r="J84" s="131" t="s">
        <v>133</v>
      </c>
      <c r="K84" s="132" t="s">
        <v>146</v>
      </c>
      <c r="L84" s="129"/>
      <c r="M84" s="60"/>
      <c r="N84" s="61" t="s">
        <v>45</v>
      </c>
      <c r="O84" s="61" t="s">
        <v>147</v>
      </c>
      <c r="P84" s="61" t="s">
        <v>148</v>
      </c>
      <c r="Q84" s="61" t="s">
        <v>149</v>
      </c>
      <c r="R84" s="61" t="s">
        <v>150</v>
      </c>
      <c r="S84" s="61" t="s">
        <v>151</v>
      </c>
      <c r="T84" s="62" t="s">
        <v>152</v>
      </c>
    </row>
    <row r="85" spans="2:63" s="22" customFormat="1" ht="22.9" customHeight="1">
      <c r="B85" s="23"/>
      <c r="C85" s="66" t="s">
        <v>153</v>
      </c>
      <c r="J85" s="133">
        <f>BK85</f>
        <v>0</v>
      </c>
      <c r="L85" s="23"/>
      <c r="M85" s="63"/>
      <c r="N85" s="52"/>
      <c r="O85" s="52"/>
      <c r="P85" s="134">
        <f>P86</f>
        <v>0</v>
      </c>
      <c r="Q85" s="52"/>
      <c r="R85" s="134">
        <f>R86</f>
        <v>6.92906752</v>
      </c>
      <c r="S85" s="52"/>
      <c r="T85" s="135">
        <f>T86</f>
        <v>0</v>
      </c>
      <c r="AT85" s="3" t="s">
        <v>74</v>
      </c>
      <c r="AU85" s="3" t="s">
        <v>134</v>
      </c>
      <c r="BK85" s="136">
        <f>BK86</f>
        <v>0</v>
      </c>
    </row>
    <row r="86" spans="2:63" s="137" customFormat="1" ht="25.9" customHeight="1">
      <c r="B86" s="138"/>
      <c r="D86" s="139" t="s">
        <v>74</v>
      </c>
      <c r="E86" s="140" t="s">
        <v>154</v>
      </c>
      <c r="F86" s="140" t="s">
        <v>155</v>
      </c>
      <c r="I86" s="141"/>
      <c r="J86" s="142">
        <f>BK86</f>
        <v>0</v>
      </c>
      <c r="L86" s="138"/>
      <c r="M86" s="143"/>
      <c r="P86" s="144">
        <f>P87+P246+P269+P275+P285</f>
        <v>0</v>
      </c>
      <c r="R86" s="144">
        <f>R87+R246+R269+R275+R285</f>
        <v>6.92906752</v>
      </c>
      <c r="T86" s="145">
        <f>T87+T246+T269+T275+T285</f>
        <v>0</v>
      </c>
      <c r="AR86" s="139" t="s">
        <v>83</v>
      </c>
      <c r="AT86" s="146" t="s">
        <v>74</v>
      </c>
      <c r="AU86" s="146" t="s">
        <v>75</v>
      </c>
      <c r="AY86" s="139" t="s">
        <v>156</v>
      </c>
      <c r="BK86" s="147">
        <f>BK87+BK246+BK269+BK275+BK285</f>
        <v>0</v>
      </c>
    </row>
    <row r="87" spans="2:63" s="137" customFormat="1" ht="22.9" customHeight="1">
      <c r="B87" s="138"/>
      <c r="D87" s="139" t="s">
        <v>74</v>
      </c>
      <c r="E87" s="148" t="s">
        <v>83</v>
      </c>
      <c r="F87" s="148" t="s">
        <v>157</v>
      </c>
      <c r="I87" s="141"/>
      <c r="J87" s="149">
        <f>BK87</f>
        <v>0</v>
      </c>
      <c r="L87" s="138"/>
      <c r="M87" s="143"/>
      <c r="P87" s="144">
        <f>SUM(P88:P245)</f>
        <v>0</v>
      </c>
      <c r="R87" s="144">
        <f>SUM(R88:R245)</f>
        <v>1.16872</v>
      </c>
      <c r="T87" s="145">
        <f>SUM(T88:T245)</f>
        <v>0</v>
      </c>
      <c r="AR87" s="139" t="s">
        <v>83</v>
      </c>
      <c r="AT87" s="146" t="s">
        <v>74</v>
      </c>
      <c r="AU87" s="146" t="s">
        <v>83</v>
      </c>
      <c r="AY87" s="139" t="s">
        <v>156</v>
      </c>
      <c r="BK87" s="147">
        <f>SUM(BK88:BK245)</f>
        <v>0</v>
      </c>
    </row>
    <row r="88" spans="2:65" s="22" customFormat="1" ht="24.2" customHeight="1">
      <c r="B88" s="150"/>
      <c r="C88" s="151" t="s">
        <v>83</v>
      </c>
      <c r="D88" s="151" t="s">
        <v>158</v>
      </c>
      <c r="E88" s="152" t="s">
        <v>159</v>
      </c>
      <c r="F88" s="153" t="s">
        <v>160</v>
      </c>
      <c r="G88" s="154" t="s">
        <v>98</v>
      </c>
      <c r="H88" s="155">
        <v>110</v>
      </c>
      <c r="I88" s="156"/>
      <c r="J88" s="157">
        <f>ROUND(I88*H88,2)</f>
        <v>0</v>
      </c>
      <c r="K88" s="153" t="s">
        <v>161</v>
      </c>
      <c r="L88" s="23"/>
      <c r="M88" s="158"/>
      <c r="N88" s="159" t="s">
        <v>46</v>
      </c>
      <c r="P88" s="160">
        <f>O88*H88</f>
        <v>0</v>
      </c>
      <c r="Q88" s="160">
        <v>0</v>
      </c>
      <c r="R88" s="160">
        <f>Q88*H88</f>
        <v>0</v>
      </c>
      <c r="S88" s="160">
        <v>0</v>
      </c>
      <c r="T88" s="161">
        <f>S88*H88</f>
        <v>0</v>
      </c>
      <c r="AR88" s="162" t="s">
        <v>162</v>
      </c>
      <c r="AT88" s="162" t="s">
        <v>158</v>
      </c>
      <c r="AU88" s="162" t="s">
        <v>85</v>
      </c>
      <c r="AY88" s="3" t="s">
        <v>156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3" t="s">
        <v>83</v>
      </c>
      <c r="BK88" s="163">
        <f>ROUND(I88*H88,2)</f>
        <v>0</v>
      </c>
      <c r="BL88" s="3" t="s">
        <v>162</v>
      </c>
      <c r="BM88" s="162" t="s">
        <v>163</v>
      </c>
    </row>
    <row r="89" spans="2:47" s="22" customFormat="1" ht="19.5">
      <c r="B89" s="23"/>
      <c r="D89" s="164" t="s">
        <v>164</v>
      </c>
      <c r="F89" s="165" t="s">
        <v>165</v>
      </c>
      <c r="I89" s="166"/>
      <c r="L89" s="23"/>
      <c r="M89" s="167"/>
      <c r="T89" s="54"/>
      <c r="AT89" s="3" t="s">
        <v>164</v>
      </c>
      <c r="AU89" s="3" t="s">
        <v>85</v>
      </c>
    </row>
    <row r="90" spans="2:47" s="22" customFormat="1" ht="11.25">
      <c r="B90" s="23"/>
      <c r="D90" s="168" t="s">
        <v>166</v>
      </c>
      <c r="F90" s="169" t="s">
        <v>167</v>
      </c>
      <c r="I90" s="166"/>
      <c r="L90" s="23"/>
      <c r="M90" s="167"/>
      <c r="T90" s="54"/>
      <c r="AT90" s="3" t="s">
        <v>166</v>
      </c>
      <c r="AU90" s="3" t="s">
        <v>85</v>
      </c>
    </row>
    <row r="91" spans="2:51" s="170" customFormat="1" ht="11.25">
      <c r="B91" s="171"/>
      <c r="D91" s="164" t="s">
        <v>168</v>
      </c>
      <c r="E91" s="172" t="s">
        <v>96</v>
      </c>
      <c r="F91" s="173" t="s">
        <v>169</v>
      </c>
      <c r="H91" s="174">
        <v>110</v>
      </c>
      <c r="I91" s="175"/>
      <c r="L91" s="171"/>
      <c r="M91" s="176"/>
      <c r="T91" s="177"/>
      <c r="AT91" s="172" t="s">
        <v>168</v>
      </c>
      <c r="AU91" s="172" t="s">
        <v>85</v>
      </c>
      <c r="AV91" s="170" t="s">
        <v>85</v>
      </c>
      <c r="AW91" s="170" t="s">
        <v>36</v>
      </c>
      <c r="AX91" s="170" t="s">
        <v>83</v>
      </c>
      <c r="AY91" s="172" t="s">
        <v>156</v>
      </c>
    </row>
    <row r="92" spans="2:65" s="22" customFormat="1" ht="16.5" customHeight="1">
      <c r="B92" s="150"/>
      <c r="C92" s="151" t="s">
        <v>85</v>
      </c>
      <c r="D92" s="151" t="s">
        <v>158</v>
      </c>
      <c r="E92" s="152" t="s">
        <v>170</v>
      </c>
      <c r="F92" s="153" t="s">
        <v>171</v>
      </c>
      <c r="G92" s="154" t="s">
        <v>94</v>
      </c>
      <c r="H92" s="155">
        <v>110</v>
      </c>
      <c r="I92" s="156"/>
      <c r="J92" s="157">
        <f>ROUND(I92*H92,2)</f>
        <v>0</v>
      </c>
      <c r="K92" s="153" t="s">
        <v>161</v>
      </c>
      <c r="L92" s="23"/>
      <c r="M92" s="158"/>
      <c r="N92" s="159" t="s">
        <v>46</v>
      </c>
      <c r="P92" s="160">
        <f>O92*H92</f>
        <v>0</v>
      </c>
      <c r="Q92" s="160">
        <v>0</v>
      </c>
      <c r="R92" s="160">
        <f>Q92*H92</f>
        <v>0</v>
      </c>
      <c r="S92" s="160">
        <v>0</v>
      </c>
      <c r="T92" s="161">
        <f>S92*H92</f>
        <v>0</v>
      </c>
      <c r="AR92" s="162" t="s">
        <v>162</v>
      </c>
      <c r="AT92" s="162" t="s">
        <v>158</v>
      </c>
      <c r="AU92" s="162" t="s">
        <v>85</v>
      </c>
      <c r="AY92" s="3" t="s">
        <v>156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3" t="s">
        <v>83</v>
      </c>
      <c r="BK92" s="163">
        <f>ROUND(I92*H92,2)</f>
        <v>0</v>
      </c>
      <c r="BL92" s="3" t="s">
        <v>162</v>
      </c>
      <c r="BM92" s="162" t="s">
        <v>172</v>
      </c>
    </row>
    <row r="93" spans="2:47" s="22" customFormat="1" ht="11.25">
      <c r="B93" s="23"/>
      <c r="D93" s="164" t="s">
        <v>164</v>
      </c>
      <c r="F93" s="165" t="s">
        <v>173</v>
      </c>
      <c r="I93" s="166"/>
      <c r="L93" s="23"/>
      <c r="M93" s="167"/>
      <c r="T93" s="54"/>
      <c r="AT93" s="3" t="s">
        <v>164</v>
      </c>
      <c r="AU93" s="3" t="s">
        <v>85</v>
      </c>
    </row>
    <row r="94" spans="2:47" s="22" customFormat="1" ht="11.25">
      <c r="B94" s="23"/>
      <c r="D94" s="168" t="s">
        <v>166</v>
      </c>
      <c r="F94" s="169" t="s">
        <v>174</v>
      </c>
      <c r="I94" s="166"/>
      <c r="L94" s="23"/>
      <c r="M94" s="167"/>
      <c r="T94" s="54"/>
      <c r="AT94" s="3" t="s">
        <v>166</v>
      </c>
      <c r="AU94" s="3" t="s">
        <v>85</v>
      </c>
    </row>
    <row r="95" spans="2:47" s="22" customFormat="1" ht="29.25">
      <c r="B95" s="23"/>
      <c r="D95" s="164" t="s">
        <v>175</v>
      </c>
      <c r="F95" s="178" t="s">
        <v>176</v>
      </c>
      <c r="I95" s="166"/>
      <c r="L95" s="23"/>
      <c r="M95" s="167"/>
      <c r="T95" s="54"/>
      <c r="AT95" s="3" t="s">
        <v>175</v>
      </c>
      <c r="AU95" s="3" t="s">
        <v>85</v>
      </c>
    </row>
    <row r="96" spans="2:51" s="170" customFormat="1" ht="11.25">
      <c r="B96" s="171"/>
      <c r="D96" s="164" t="s">
        <v>168</v>
      </c>
      <c r="E96" s="172" t="s">
        <v>92</v>
      </c>
      <c r="F96" s="173" t="s">
        <v>177</v>
      </c>
      <c r="H96" s="174">
        <v>110</v>
      </c>
      <c r="I96" s="175"/>
      <c r="L96" s="171"/>
      <c r="M96" s="176"/>
      <c r="T96" s="177"/>
      <c r="AT96" s="172" t="s">
        <v>168</v>
      </c>
      <c r="AU96" s="172" t="s">
        <v>85</v>
      </c>
      <c r="AV96" s="170" t="s">
        <v>85</v>
      </c>
      <c r="AW96" s="170" t="s">
        <v>36</v>
      </c>
      <c r="AX96" s="170" t="s">
        <v>83</v>
      </c>
      <c r="AY96" s="172" t="s">
        <v>156</v>
      </c>
    </row>
    <row r="97" spans="2:65" s="22" customFormat="1" ht="16.5" customHeight="1">
      <c r="B97" s="150"/>
      <c r="C97" s="151" t="s">
        <v>103</v>
      </c>
      <c r="D97" s="151" t="s">
        <v>158</v>
      </c>
      <c r="E97" s="152" t="s">
        <v>178</v>
      </c>
      <c r="F97" s="153" t="s">
        <v>179</v>
      </c>
      <c r="G97" s="154" t="s">
        <v>180</v>
      </c>
      <c r="H97" s="155">
        <v>1</v>
      </c>
      <c r="I97" s="156"/>
      <c r="J97" s="157">
        <f>ROUND(I97*H97,2)</f>
        <v>0</v>
      </c>
      <c r="K97" s="153"/>
      <c r="L97" s="23"/>
      <c r="M97" s="158"/>
      <c r="N97" s="159" t="s">
        <v>46</v>
      </c>
      <c r="P97" s="160">
        <f>O97*H97</f>
        <v>0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162" t="s">
        <v>162</v>
      </c>
      <c r="AT97" s="162" t="s">
        <v>158</v>
      </c>
      <c r="AU97" s="162" t="s">
        <v>85</v>
      </c>
      <c r="AY97" s="3" t="s">
        <v>156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3" t="s">
        <v>83</v>
      </c>
      <c r="BK97" s="163">
        <f>ROUND(I97*H97,2)</f>
        <v>0</v>
      </c>
      <c r="BL97" s="3" t="s">
        <v>162</v>
      </c>
      <c r="BM97" s="162" t="s">
        <v>181</v>
      </c>
    </row>
    <row r="98" spans="2:47" s="22" customFormat="1" ht="11.25">
      <c r="B98" s="23"/>
      <c r="D98" s="164" t="s">
        <v>164</v>
      </c>
      <c r="F98" s="165" t="s">
        <v>179</v>
      </c>
      <c r="I98" s="166"/>
      <c r="L98" s="23"/>
      <c r="M98" s="167"/>
      <c r="T98" s="54"/>
      <c r="AT98" s="3" t="s">
        <v>164</v>
      </c>
      <c r="AU98" s="3" t="s">
        <v>85</v>
      </c>
    </row>
    <row r="99" spans="2:65" s="22" customFormat="1" ht="16.5" customHeight="1">
      <c r="B99" s="150"/>
      <c r="C99" s="151" t="s">
        <v>162</v>
      </c>
      <c r="D99" s="151" t="s">
        <v>158</v>
      </c>
      <c r="E99" s="152" t="s">
        <v>182</v>
      </c>
      <c r="F99" s="153" t="s">
        <v>183</v>
      </c>
      <c r="G99" s="154" t="s">
        <v>94</v>
      </c>
      <c r="H99" s="155">
        <v>110</v>
      </c>
      <c r="I99" s="156"/>
      <c r="J99" s="157">
        <f>ROUND(I99*H99,2)</f>
        <v>0</v>
      </c>
      <c r="K99" s="153" t="s">
        <v>161</v>
      </c>
      <c r="L99" s="23"/>
      <c r="M99" s="158"/>
      <c r="N99" s="159" t="s">
        <v>46</v>
      </c>
      <c r="P99" s="160">
        <f>O99*H99</f>
        <v>0</v>
      </c>
      <c r="Q99" s="160">
        <v>0</v>
      </c>
      <c r="R99" s="160">
        <f>Q99*H99</f>
        <v>0</v>
      </c>
      <c r="S99" s="160">
        <v>0</v>
      </c>
      <c r="T99" s="161">
        <f>S99*H99</f>
        <v>0</v>
      </c>
      <c r="AR99" s="162" t="s">
        <v>162</v>
      </c>
      <c r="AT99" s="162" t="s">
        <v>158</v>
      </c>
      <c r="AU99" s="162" t="s">
        <v>85</v>
      </c>
      <c r="AY99" s="3" t="s">
        <v>156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3" t="s">
        <v>83</v>
      </c>
      <c r="BK99" s="163">
        <f>ROUND(I99*H99,2)</f>
        <v>0</v>
      </c>
      <c r="BL99" s="3" t="s">
        <v>162</v>
      </c>
      <c r="BM99" s="162" t="s">
        <v>184</v>
      </c>
    </row>
    <row r="100" spans="2:47" s="22" customFormat="1" ht="11.25">
      <c r="B100" s="23"/>
      <c r="D100" s="164" t="s">
        <v>164</v>
      </c>
      <c r="F100" s="165" t="s">
        <v>185</v>
      </c>
      <c r="I100" s="166"/>
      <c r="L100" s="23"/>
      <c r="M100" s="167"/>
      <c r="T100" s="54"/>
      <c r="AT100" s="3" t="s">
        <v>164</v>
      </c>
      <c r="AU100" s="3" t="s">
        <v>85</v>
      </c>
    </row>
    <row r="101" spans="2:47" s="22" customFormat="1" ht="11.25">
      <c r="B101" s="23"/>
      <c r="D101" s="168" t="s">
        <v>166</v>
      </c>
      <c r="F101" s="169" t="s">
        <v>186</v>
      </c>
      <c r="I101" s="166"/>
      <c r="L101" s="23"/>
      <c r="M101" s="167"/>
      <c r="T101" s="54"/>
      <c r="AT101" s="3" t="s">
        <v>166</v>
      </c>
      <c r="AU101" s="3" t="s">
        <v>85</v>
      </c>
    </row>
    <row r="102" spans="2:47" s="22" customFormat="1" ht="19.5">
      <c r="B102" s="23"/>
      <c r="D102" s="164" t="s">
        <v>175</v>
      </c>
      <c r="F102" s="178" t="s">
        <v>187</v>
      </c>
      <c r="I102" s="166"/>
      <c r="L102" s="23"/>
      <c r="M102" s="167"/>
      <c r="T102" s="54"/>
      <c r="AT102" s="3" t="s">
        <v>175</v>
      </c>
      <c r="AU102" s="3" t="s">
        <v>85</v>
      </c>
    </row>
    <row r="103" spans="2:51" s="170" customFormat="1" ht="11.25">
      <c r="B103" s="171"/>
      <c r="D103" s="164" t="s">
        <v>168</v>
      </c>
      <c r="E103" s="172"/>
      <c r="F103" s="173" t="s">
        <v>92</v>
      </c>
      <c r="H103" s="174">
        <v>110</v>
      </c>
      <c r="I103" s="175"/>
      <c r="L103" s="171"/>
      <c r="M103" s="176"/>
      <c r="T103" s="177"/>
      <c r="AT103" s="172" t="s">
        <v>168</v>
      </c>
      <c r="AU103" s="172" t="s">
        <v>85</v>
      </c>
      <c r="AV103" s="170" t="s">
        <v>85</v>
      </c>
      <c r="AW103" s="170" t="s">
        <v>36</v>
      </c>
      <c r="AX103" s="170" t="s">
        <v>83</v>
      </c>
      <c r="AY103" s="172" t="s">
        <v>156</v>
      </c>
    </row>
    <row r="104" spans="2:65" s="22" customFormat="1" ht="16.5" customHeight="1">
      <c r="B104" s="150"/>
      <c r="C104" s="151" t="s">
        <v>188</v>
      </c>
      <c r="D104" s="151" t="s">
        <v>158</v>
      </c>
      <c r="E104" s="152" t="s">
        <v>189</v>
      </c>
      <c r="F104" s="153" t="s">
        <v>190</v>
      </c>
      <c r="G104" s="154" t="s">
        <v>98</v>
      </c>
      <c r="H104" s="155">
        <v>110</v>
      </c>
      <c r="I104" s="156"/>
      <c r="J104" s="157">
        <f>ROUND(I104*H104,2)</f>
        <v>0</v>
      </c>
      <c r="K104" s="153" t="s">
        <v>161</v>
      </c>
      <c r="L104" s="23"/>
      <c r="M104" s="158"/>
      <c r="N104" s="159" t="s">
        <v>46</v>
      </c>
      <c r="P104" s="160">
        <f>O104*H104</f>
        <v>0</v>
      </c>
      <c r="Q104" s="160">
        <v>0</v>
      </c>
      <c r="R104" s="160">
        <f>Q104*H104</f>
        <v>0</v>
      </c>
      <c r="S104" s="160">
        <v>0</v>
      </c>
      <c r="T104" s="161">
        <f>S104*H104</f>
        <v>0</v>
      </c>
      <c r="AR104" s="162" t="s">
        <v>162</v>
      </c>
      <c r="AT104" s="162" t="s">
        <v>158</v>
      </c>
      <c r="AU104" s="162" t="s">
        <v>85</v>
      </c>
      <c r="AY104" s="3" t="s">
        <v>156</v>
      </c>
      <c r="BE104" s="163">
        <f>IF(N104="základní",J104,0)</f>
        <v>0</v>
      </c>
      <c r="BF104" s="163">
        <f>IF(N104="snížená",J104,0)</f>
        <v>0</v>
      </c>
      <c r="BG104" s="163">
        <f>IF(N104="zákl. přenesená",J104,0)</f>
        <v>0</v>
      </c>
      <c r="BH104" s="163">
        <f>IF(N104="sníž. přenesená",J104,0)</f>
        <v>0</v>
      </c>
      <c r="BI104" s="163">
        <f>IF(N104="nulová",J104,0)</f>
        <v>0</v>
      </c>
      <c r="BJ104" s="3" t="s">
        <v>83</v>
      </c>
      <c r="BK104" s="163">
        <f>ROUND(I104*H104,2)</f>
        <v>0</v>
      </c>
      <c r="BL104" s="3" t="s">
        <v>162</v>
      </c>
      <c r="BM104" s="162" t="s">
        <v>191</v>
      </c>
    </row>
    <row r="105" spans="2:47" s="22" customFormat="1" ht="11.25">
      <c r="B105" s="23"/>
      <c r="D105" s="164" t="s">
        <v>164</v>
      </c>
      <c r="F105" s="165" t="s">
        <v>192</v>
      </c>
      <c r="I105" s="166"/>
      <c r="L105" s="23"/>
      <c r="M105" s="167"/>
      <c r="T105" s="54"/>
      <c r="AT105" s="3" t="s">
        <v>164</v>
      </c>
      <c r="AU105" s="3" t="s">
        <v>85</v>
      </c>
    </row>
    <row r="106" spans="2:47" s="22" customFormat="1" ht="11.25">
      <c r="B106" s="23"/>
      <c r="D106" s="168" t="s">
        <v>166</v>
      </c>
      <c r="F106" s="169" t="s">
        <v>193</v>
      </c>
      <c r="I106" s="166"/>
      <c r="L106" s="23"/>
      <c r="M106" s="167"/>
      <c r="T106" s="54"/>
      <c r="AT106" s="3" t="s">
        <v>166</v>
      </c>
      <c r="AU106" s="3" t="s">
        <v>85</v>
      </c>
    </row>
    <row r="107" spans="2:47" s="22" customFormat="1" ht="19.5">
      <c r="B107" s="23"/>
      <c r="D107" s="164" t="s">
        <v>175</v>
      </c>
      <c r="F107" s="178" t="s">
        <v>194</v>
      </c>
      <c r="I107" s="166"/>
      <c r="L107" s="23"/>
      <c r="M107" s="167"/>
      <c r="T107" s="54"/>
      <c r="AT107" s="3" t="s">
        <v>175</v>
      </c>
      <c r="AU107" s="3" t="s">
        <v>85</v>
      </c>
    </row>
    <row r="108" spans="2:51" s="170" customFormat="1" ht="11.25">
      <c r="B108" s="171"/>
      <c r="D108" s="164" t="s">
        <v>168</v>
      </c>
      <c r="E108" s="172"/>
      <c r="F108" s="173" t="s">
        <v>96</v>
      </c>
      <c r="H108" s="174">
        <v>110</v>
      </c>
      <c r="I108" s="175"/>
      <c r="L108" s="171"/>
      <c r="M108" s="176"/>
      <c r="T108" s="177"/>
      <c r="AT108" s="172" t="s">
        <v>168</v>
      </c>
      <c r="AU108" s="172" t="s">
        <v>85</v>
      </c>
      <c r="AV108" s="170" t="s">
        <v>85</v>
      </c>
      <c r="AW108" s="170" t="s">
        <v>36</v>
      </c>
      <c r="AX108" s="170" t="s">
        <v>83</v>
      </c>
      <c r="AY108" s="172" t="s">
        <v>156</v>
      </c>
    </row>
    <row r="109" spans="2:65" s="22" customFormat="1" ht="16.5" customHeight="1">
      <c r="B109" s="150"/>
      <c r="C109" s="151" t="s">
        <v>195</v>
      </c>
      <c r="D109" s="151" t="s">
        <v>158</v>
      </c>
      <c r="E109" s="152" t="s">
        <v>196</v>
      </c>
      <c r="F109" s="153" t="s">
        <v>197</v>
      </c>
      <c r="G109" s="154" t="s">
        <v>109</v>
      </c>
      <c r="H109" s="155">
        <v>78</v>
      </c>
      <c r="I109" s="156"/>
      <c r="J109" s="157">
        <f>ROUND(I109*H109,2)</f>
        <v>0</v>
      </c>
      <c r="K109" s="153" t="s">
        <v>161</v>
      </c>
      <c r="L109" s="23"/>
      <c r="M109" s="158"/>
      <c r="N109" s="159" t="s">
        <v>46</v>
      </c>
      <c r="P109" s="160">
        <f>O109*H109</f>
        <v>0</v>
      </c>
      <c r="Q109" s="160">
        <v>0.01004</v>
      </c>
      <c r="R109" s="160">
        <f>Q109*H109</f>
        <v>0.78312</v>
      </c>
      <c r="S109" s="160">
        <v>0</v>
      </c>
      <c r="T109" s="161">
        <f>S109*H109</f>
        <v>0</v>
      </c>
      <c r="AR109" s="162" t="s">
        <v>162</v>
      </c>
      <c r="AT109" s="162" t="s">
        <v>158</v>
      </c>
      <c r="AU109" s="162" t="s">
        <v>85</v>
      </c>
      <c r="AY109" s="3" t="s">
        <v>156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3" t="s">
        <v>83</v>
      </c>
      <c r="BK109" s="163">
        <f>ROUND(I109*H109,2)</f>
        <v>0</v>
      </c>
      <c r="BL109" s="3" t="s">
        <v>162</v>
      </c>
      <c r="BM109" s="162" t="s">
        <v>198</v>
      </c>
    </row>
    <row r="110" spans="2:47" s="22" customFormat="1" ht="11.25">
      <c r="B110" s="23"/>
      <c r="D110" s="164" t="s">
        <v>164</v>
      </c>
      <c r="F110" s="165" t="s">
        <v>199</v>
      </c>
      <c r="I110" s="166"/>
      <c r="L110" s="23"/>
      <c r="M110" s="167"/>
      <c r="T110" s="54"/>
      <c r="AT110" s="3" t="s">
        <v>164</v>
      </c>
      <c r="AU110" s="3" t="s">
        <v>85</v>
      </c>
    </row>
    <row r="111" spans="2:47" s="22" customFormat="1" ht="11.25">
      <c r="B111" s="23"/>
      <c r="D111" s="168" t="s">
        <v>166</v>
      </c>
      <c r="F111" s="169" t="s">
        <v>200</v>
      </c>
      <c r="I111" s="166"/>
      <c r="L111" s="23"/>
      <c r="M111" s="167"/>
      <c r="T111" s="54"/>
      <c r="AT111" s="3" t="s">
        <v>166</v>
      </c>
      <c r="AU111" s="3" t="s">
        <v>85</v>
      </c>
    </row>
    <row r="112" spans="2:47" s="22" customFormat="1" ht="29.25">
      <c r="B112" s="23"/>
      <c r="D112" s="164" t="s">
        <v>175</v>
      </c>
      <c r="F112" s="178" t="s">
        <v>201</v>
      </c>
      <c r="I112" s="166"/>
      <c r="L112" s="23"/>
      <c r="M112" s="167"/>
      <c r="T112" s="54"/>
      <c r="AT112" s="3" t="s">
        <v>175</v>
      </c>
      <c r="AU112" s="3" t="s">
        <v>85</v>
      </c>
    </row>
    <row r="113" spans="2:51" s="179" customFormat="1" ht="11.25">
      <c r="B113" s="180"/>
      <c r="D113" s="164" t="s">
        <v>168</v>
      </c>
      <c r="E113" s="181"/>
      <c r="F113" s="182" t="s">
        <v>202</v>
      </c>
      <c r="H113" s="181"/>
      <c r="I113" s="183"/>
      <c r="L113" s="180"/>
      <c r="M113" s="184"/>
      <c r="T113" s="185"/>
      <c r="AT113" s="181" t="s">
        <v>168</v>
      </c>
      <c r="AU113" s="181" t="s">
        <v>85</v>
      </c>
      <c r="AV113" s="179" t="s">
        <v>83</v>
      </c>
      <c r="AW113" s="179" t="s">
        <v>36</v>
      </c>
      <c r="AX113" s="179" t="s">
        <v>75</v>
      </c>
      <c r="AY113" s="181" t="s">
        <v>156</v>
      </c>
    </row>
    <row r="114" spans="2:51" s="170" customFormat="1" ht="11.25">
      <c r="B114" s="171"/>
      <c r="D114" s="164" t="s">
        <v>168</v>
      </c>
      <c r="E114" s="172"/>
      <c r="F114" s="173" t="s">
        <v>203</v>
      </c>
      <c r="H114" s="174">
        <v>78</v>
      </c>
      <c r="I114" s="175"/>
      <c r="L114" s="171"/>
      <c r="M114" s="176"/>
      <c r="T114" s="177"/>
      <c r="AT114" s="172" t="s">
        <v>168</v>
      </c>
      <c r="AU114" s="172" t="s">
        <v>85</v>
      </c>
      <c r="AV114" s="170" t="s">
        <v>85</v>
      </c>
      <c r="AW114" s="170" t="s">
        <v>36</v>
      </c>
      <c r="AX114" s="170" t="s">
        <v>83</v>
      </c>
      <c r="AY114" s="172" t="s">
        <v>156</v>
      </c>
    </row>
    <row r="115" spans="2:65" s="22" customFormat="1" ht="16.5" customHeight="1">
      <c r="B115" s="150"/>
      <c r="C115" s="151" t="s">
        <v>204</v>
      </c>
      <c r="D115" s="151" t="s">
        <v>158</v>
      </c>
      <c r="E115" s="152" t="s">
        <v>205</v>
      </c>
      <c r="F115" s="153" t="s">
        <v>206</v>
      </c>
      <c r="G115" s="154" t="s">
        <v>180</v>
      </c>
      <c r="H115" s="155">
        <v>1</v>
      </c>
      <c r="I115" s="156"/>
      <c r="J115" s="157">
        <f>ROUND(I115*H115,2)</f>
        <v>0</v>
      </c>
      <c r="K115" s="153"/>
      <c r="L115" s="23"/>
      <c r="M115" s="158"/>
      <c r="N115" s="159" t="s">
        <v>46</v>
      </c>
      <c r="P115" s="160">
        <f>O115*H115</f>
        <v>0</v>
      </c>
      <c r="Q115" s="160">
        <v>0</v>
      </c>
      <c r="R115" s="160">
        <f>Q115*H115</f>
        <v>0</v>
      </c>
      <c r="S115" s="160">
        <v>0</v>
      </c>
      <c r="T115" s="161">
        <f>S115*H115</f>
        <v>0</v>
      </c>
      <c r="AR115" s="162" t="s">
        <v>162</v>
      </c>
      <c r="AT115" s="162" t="s">
        <v>158</v>
      </c>
      <c r="AU115" s="162" t="s">
        <v>85</v>
      </c>
      <c r="AY115" s="3" t="s">
        <v>156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3" t="s">
        <v>83</v>
      </c>
      <c r="BK115" s="163">
        <f>ROUND(I115*H115,2)</f>
        <v>0</v>
      </c>
      <c r="BL115" s="3" t="s">
        <v>162</v>
      </c>
      <c r="BM115" s="162" t="s">
        <v>207</v>
      </c>
    </row>
    <row r="116" spans="2:47" s="22" customFormat="1" ht="11.25">
      <c r="B116" s="23"/>
      <c r="D116" s="164" t="s">
        <v>164</v>
      </c>
      <c r="F116" s="165" t="s">
        <v>206</v>
      </c>
      <c r="I116" s="166"/>
      <c r="L116" s="23"/>
      <c r="M116" s="167"/>
      <c r="T116" s="54"/>
      <c r="AT116" s="3" t="s">
        <v>164</v>
      </c>
      <c r="AU116" s="3" t="s">
        <v>85</v>
      </c>
    </row>
    <row r="117" spans="2:47" s="22" customFormat="1" ht="19.5">
      <c r="B117" s="23"/>
      <c r="D117" s="164" t="s">
        <v>175</v>
      </c>
      <c r="F117" s="178" t="s">
        <v>208</v>
      </c>
      <c r="I117" s="166"/>
      <c r="L117" s="23"/>
      <c r="M117" s="167"/>
      <c r="T117" s="54"/>
      <c r="AT117" s="3" t="s">
        <v>175</v>
      </c>
      <c r="AU117" s="3" t="s">
        <v>85</v>
      </c>
    </row>
    <row r="118" spans="2:65" s="22" customFormat="1" ht="16.5" customHeight="1">
      <c r="B118" s="150"/>
      <c r="C118" s="151" t="s">
        <v>121</v>
      </c>
      <c r="D118" s="151" t="s">
        <v>158</v>
      </c>
      <c r="E118" s="152" t="s">
        <v>209</v>
      </c>
      <c r="F118" s="153" t="s">
        <v>210</v>
      </c>
      <c r="G118" s="154" t="s">
        <v>180</v>
      </c>
      <c r="H118" s="155">
        <v>1</v>
      </c>
      <c r="I118" s="156"/>
      <c r="J118" s="157">
        <f>ROUND(I118*H118,2)</f>
        <v>0</v>
      </c>
      <c r="K118" s="153"/>
      <c r="L118" s="23"/>
      <c r="M118" s="158"/>
      <c r="N118" s="159" t="s">
        <v>46</v>
      </c>
      <c r="P118" s="160">
        <f>O118*H118</f>
        <v>0</v>
      </c>
      <c r="Q118" s="160">
        <v>0</v>
      </c>
      <c r="R118" s="160">
        <f>Q118*H118</f>
        <v>0</v>
      </c>
      <c r="S118" s="160">
        <v>0</v>
      </c>
      <c r="T118" s="161">
        <f>S118*H118</f>
        <v>0</v>
      </c>
      <c r="AR118" s="162" t="s">
        <v>162</v>
      </c>
      <c r="AT118" s="162" t="s">
        <v>158</v>
      </c>
      <c r="AU118" s="162" t="s">
        <v>85</v>
      </c>
      <c r="AY118" s="3" t="s">
        <v>156</v>
      </c>
      <c r="BE118" s="163">
        <f>IF(N118="základní",J118,0)</f>
        <v>0</v>
      </c>
      <c r="BF118" s="163">
        <f>IF(N118="snížená",J118,0)</f>
        <v>0</v>
      </c>
      <c r="BG118" s="163">
        <f>IF(N118="zákl. přenesená",J118,0)</f>
        <v>0</v>
      </c>
      <c r="BH118" s="163">
        <f>IF(N118="sníž. přenesená",J118,0)</f>
        <v>0</v>
      </c>
      <c r="BI118" s="163">
        <f>IF(N118="nulová",J118,0)</f>
        <v>0</v>
      </c>
      <c r="BJ118" s="3" t="s">
        <v>83</v>
      </c>
      <c r="BK118" s="163">
        <f>ROUND(I118*H118,2)</f>
        <v>0</v>
      </c>
      <c r="BL118" s="3" t="s">
        <v>162</v>
      </c>
      <c r="BM118" s="162" t="s">
        <v>211</v>
      </c>
    </row>
    <row r="119" spans="2:47" s="22" customFormat="1" ht="19.5">
      <c r="B119" s="23"/>
      <c r="D119" s="164" t="s">
        <v>164</v>
      </c>
      <c r="F119" s="165" t="s">
        <v>212</v>
      </c>
      <c r="I119" s="166"/>
      <c r="L119" s="23"/>
      <c r="M119" s="167"/>
      <c r="T119" s="54"/>
      <c r="AT119" s="3" t="s">
        <v>164</v>
      </c>
      <c r="AU119" s="3" t="s">
        <v>85</v>
      </c>
    </row>
    <row r="120" spans="2:65" s="22" customFormat="1" ht="16.5" customHeight="1">
      <c r="B120" s="150"/>
      <c r="C120" s="151" t="s">
        <v>213</v>
      </c>
      <c r="D120" s="151" t="s">
        <v>158</v>
      </c>
      <c r="E120" s="152" t="s">
        <v>214</v>
      </c>
      <c r="F120" s="153" t="s">
        <v>215</v>
      </c>
      <c r="G120" s="154" t="s">
        <v>102</v>
      </c>
      <c r="H120" s="155">
        <v>1680</v>
      </c>
      <c r="I120" s="156"/>
      <c r="J120" s="157">
        <f>ROUND(I120*H120,2)</f>
        <v>0</v>
      </c>
      <c r="K120" s="153" t="s">
        <v>161</v>
      </c>
      <c r="L120" s="23"/>
      <c r="M120" s="158"/>
      <c r="N120" s="159" t="s">
        <v>46</v>
      </c>
      <c r="P120" s="160">
        <f>O120*H120</f>
        <v>0</v>
      </c>
      <c r="Q120" s="160">
        <v>0</v>
      </c>
      <c r="R120" s="160">
        <f>Q120*H120</f>
        <v>0</v>
      </c>
      <c r="S120" s="160">
        <v>0</v>
      </c>
      <c r="T120" s="161">
        <f>S120*H120</f>
        <v>0</v>
      </c>
      <c r="AR120" s="162" t="s">
        <v>162</v>
      </c>
      <c r="AT120" s="162" t="s">
        <v>158</v>
      </c>
      <c r="AU120" s="162" t="s">
        <v>85</v>
      </c>
      <c r="AY120" s="3" t="s">
        <v>156</v>
      </c>
      <c r="BE120" s="163">
        <f>IF(N120="základní",J120,0)</f>
        <v>0</v>
      </c>
      <c r="BF120" s="163">
        <f>IF(N120="snížená",J120,0)</f>
        <v>0</v>
      </c>
      <c r="BG120" s="163">
        <f>IF(N120="zákl. přenesená",J120,0)</f>
        <v>0</v>
      </c>
      <c r="BH120" s="163">
        <f>IF(N120="sníž. přenesená",J120,0)</f>
        <v>0</v>
      </c>
      <c r="BI120" s="163">
        <f>IF(N120="nulová",J120,0)</f>
        <v>0</v>
      </c>
      <c r="BJ120" s="3" t="s">
        <v>83</v>
      </c>
      <c r="BK120" s="163">
        <f>ROUND(I120*H120,2)</f>
        <v>0</v>
      </c>
      <c r="BL120" s="3" t="s">
        <v>162</v>
      </c>
      <c r="BM120" s="162" t="s">
        <v>216</v>
      </c>
    </row>
    <row r="121" spans="2:47" s="22" customFormat="1" ht="19.5">
      <c r="B121" s="23"/>
      <c r="D121" s="164" t="s">
        <v>164</v>
      </c>
      <c r="F121" s="165" t="s">
        <v>217</v>
      </c>
      <c r="I121" s="166"/>
      <c r="L121" s="23"/>
      <c r="M121" s="167"/>
      <c r="T121" s="54"/>
      <c r="AT121" s="3" t="s">
        <v>164</v>
      </c>
      <c r="AU121" s="3" t="s">
        <v>85</v>
      </c>
    </row>
    <row r="122" spans="2:47" s="22" customFormat="1" ht="11.25">
      <c r="B122" s="23"/>
      <c r="D122" s="168" t="s">
        <v>166</v>
      </c>
      <c r="F122" s="169" t="s">
        <v>218</v>
      </c>
      <c r="I122" s="166"/>
      <c r="L122" s="23"/>
      <c r="M122" s="167"/>
      <c r="T122" s="54"/>
      <c r="AT122" s="3" t="s">
        <v>166</v>
      </c>
      <c r="AU122" s="3" t="s">
        <v>85</v>
      </c>
    </row>
    <row r="123" spans="2:47" s="22" customFormat="1" ht="29.25">
      <c r="B123" s="23"/>
      <c r="D123" s="164" t="s">
        <v>175</v>
      </c>
      <c r="F123" s="178" t="s">
        <v>219</v>
      </c>
      <c r="I123" s="166"/>
      <c r="L123" s="23"/>
      <c r="M123" s="167"/>
      <c r="T123" s="54"/>
      <c r="AT123" s="3" t="s">
        <v>175</v>
      </c>
      <c r="AU123" s="3" t="s">
        <v>85</v>
      </c>
    </row>
    <row r="124" spans="2:51" s="170" customFormat="1" ht="11.25">
      <c r="B124" s="171"/>
      <c r="D124" s="164" t="s">
        <v>168</v>
      </c>
      <c r="E124" s="172"/>
      <c r="F124" s="173" t="s">
        <v>220</v>
      </c>
      <c r="H124" s="174">
        <v>1680</v>
      </c>
      <c r="I124" s="175"/>
      <c r="L124" s="171"/>
      <c r="M124" s="176"/>
      <c r="T124" s="177"/>
      <c r="AT124" s="172" t="s">
        <v>168</v>
      </c>
      <c r="AU124" s="172" t="s">
        <v>85</v>
      </c>
      <c r="AV124" s="170" t="s">
        <v>85</v>
      </c>
      <c r="AW124" s="170" t="s">
        <v>36</v>
      </c>
      <c r="AX124" s="170" t="s">
        <v>75</v>
      </c>
      <c r="AY124" s="172" t="s">
        <v>156</v>
      </c>
    </row>
    <row r="125" spans="2:51" s="186" customFormat="1" ht="11.25">
      <c r="B125" s="187"/>
      <c r="D125" s="164" t="s">
        <v>168</v>
      </c>
      <c r="E125" s="188" t="s">
        <v>111</v>
      </c>
      <c r="F125" s="189" t="s">
        <v>221</v>
      </c>
      <c r="H125" s="190">
        <v>1680</v>
      </c>
      <c r="I125" s="191"/>
      <c r="L125" s="187"/>
      <c r="M125" s="192"/>
      <c r="T125" s="193"/>
      <c r="AT125" s="188" t="s">
        <v>168</v>
      </c>
      <c r="AU125" s="188" t="s">
        <v>85</v>
      </c>
      <c r="AV125" s="186" t="s">
        <v>162</v>
      </c>
      <c r="AW125" s="186" t="s">
        <v>36</v>
      </c>
      <c r="AX125" s="186" t="s">
        <v>83</v>
      </c>
      <c r="AY125" s="188" t="s">
        <v>156</v>
      </c>
    </row>
    <row r="126" spans="2:65" s="22" customFormat="1" ht="16.5" customHeight="1">
      <c r="B126" s="150"/>
      <c r="C126" s="151" t="s">
        <v>222</v>
      </c>
      <c r="D126" s="151" t="s">
        <v>158</v>
      </c>
      <c r="E126" s="152" t="s">
        <v>223</v>
      </c>
      <c r="F126" s="153" t="s">
        <v>224</v>
      </c>
      <c r="G126" s="154" t="s">
        <v>102</v>
      </c>
      <c r="H126" s="155">
        <v>11</v>
      </c>
      <c r="I126" s="156"/>
      <c r="J126" s="157">
        <f>ROUND(I126*H126,2)</f>
        <v>0</v>
      </c>
      <c r="K126" s="153" t="s">
        <v>161</v>
      </c>
      <c r="L126" s="23"/>
      <c r="M126" s="158"/>
      <c r="N126" s="159" t="s">
        <v>46</v>
      </c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AR126" s="162" t="s">
        <v>162</v>
      </c>
      <c r="AT126" s="162" t="s">
        <v>158</v>
      </c>
      <c r="AU126" s="162" t="s">
        <v>85</v>
      </c>
      <c r="AY126" s="3" t="s">
        <v>156</v>
      </c>
      <c r="BE126" s="163">
        <f>IF(N126="základní",J126,0)</f>
        <v>0</v>
      </c>
      <c r="BF126" s="163">
        <f>IF(N126="snížená",J126,0)</f>
        <v>0</v>
      </c>
      <c r="BG126" s="163">
        <f>IF(N126="zákl. přenesená",J126,0)</f>
        <v>0</v>
      </c>
      <c r="BH126" s="163">
        <f>IF(N126="sníž. přenesená",J126,0)</f>
        <v>0</v>
      </c>
      <c r="BI126" s="163">
        <f>IF(N126="nulová",J126,0)</f>
        <v>0</v>
      </c>
      <c r="BJ126" s="3" t="s">
        <v>83</v>
      </c>
      <c r="BK126" s="163">
        <f>ROUND(I126*H126,2)</f>
        <v>0</v>
      </c>
      <c r="BL126" s="3" t="s">
        <v>162</v>
      </c>
      <c r="BM126" s="162" t="s">
        <v>225</v>
      </c>
    </row>
    <row r="127" spans="2:47" s="22" customFormat="1" ht="11.25">
      <c r="B127" s="23"/>
      <c r="D127" s="164" t="s">
        <v>164</v>
      </c>
      <c r="F127" s="165" t="s">
        <v>226</v>
      </c>
      <c r="I127" s="166"/>
      <c r="L127" s="23"/>
      <c r="M127" s="167"/>
      <c r="T127" s="54"/>
      <c r="AT127" s="3" t="s">
        <v>164</v>
      </c>
      <c r="AU127" s="3" t="s">
        <v>85</v>
      </c>
    </row>
    <row r="128" spans="2:47" s="22" customFormat="1" ht="11.25">
      <c r="B128" s="23"/>
      <c r="D128" s="168" t="s">
        <v>166</v>
      </c>
      <c r="F128" s="169" t="s">
        <v>227</v>
      </c>
      <c r="I128" s="166"/>
      <c r="L128" s="23"/>
      <c r="M128" s="167"/>
      <c r="T128" s="54"/>
      <c r="AT128" s="3" t="s">
        <v>166</v>
      </c>
      <c r="AU128" s="3" t="s">
        <v>85</v>
      </c>
    </row>
    <row r="129" spans="2:51" s="179" customFormat="1" ht="11.25">
      <c r="B129" s="180"/>
      <c r="D129" s="164" t="s">
        <v>168</v>
      </c>
      <c r="E129" s="181"/>
      <c r="F129" s="182" t="s">
        <v>228</v>
      </c>
      <c r="H129" s="181"/>
      <c r="I129" s="183"/>
      <c r="L129" s="180"/>
      <c r="M129" s="184"/>
      <c r="T129" s="185"/>
      <c r="AT129" s="181" t="s">
        <v>168</v>
      </c>
      <c r="AU129" s="181" t="s">
        <v>85</v>
      </c>
      <c r="AV129" s="179" t="s">
        <v>83</v>
      </c>
      <c r="AW129" s="179" t="s">
        <v>36</v>
      </c>
      <c r="AX129" s="179" t="s">
        <v>75</v>
      </c>
      <c r="AY129" s="181" t="s">
        <v>156</v>
      </c>
    </row>
    <row r="130" spans="2:51" s="170" customFormat="1" ht="11.25">
      <c r="B130" s="171"/>
      <c r="D130" s="164" t="s">
        <v>168</v>
      </c>
      <c r="E130" s="172"/>
      <c r="F130" s="173" t="s">
        <v>100</v>
      </c>
      <c r="H130" s="174">
        <v>3</v>
      </c>
      <c r="I130" s="175"/>
      <c r="L130" s="171"/>
      <c r="M130" s="176"/>
      <c r="T130" s="177"/>
      <c r="AT130" s="172" t="s">
        <v>168</v>
      </c>
      <c r="AU130" s="172" t="s">
        <v>85</v>
      </c>
      <c r="AV130" s="170" t="s">
        <v>85</v>
      </c>
      <c r="AW130" s="170" t="s">
        <v>36</v>
      </c>
      <c r="AX130" s="170" t="s">
        <v>75</v>
      </c>
      <c r="AY130" s="172" t="s">
        <v>156</v>
      </c>
    </row>
    <row r="131" spans="2:51" s="179" customFormat="1" ht="11.25">
      <c r="B131" s="180"/>
      <c r="D131" s="164" t="s">
        <v>168</v>
      </c>
      <c r="E131" s="181"/>
      <c r="F131" s="182" t="s">
        <v>229</v>
      </c>
      <c r="H131" s="181"/>
      <c r="I131" s="183"/>
      <c r="L131" s="180"/>
      <c r="M131" s="184"/>
      <c r="T131" s="185"/>
      <c r="AT131" s="181" t="s">
        <v>168</v>
      </c>
      <c r="AU131" s="181" t="s">
        <v>85</v>
      </c>
      <c r="AV131" s="179" t="s">
        <v>83</v>
      </c>
      <c r="AW131" s="179" t="s">
        <v>36</v>
      </c>
      <c r="AX131" s="179" t="s">
        <v>75</v>
      </c>
      <c r="AY131" s="181" t="s">
        <v>156</v>
      </c>
    </row>
    <row r="132" spans="2:51" s="170" customFormat="1" ht="11.25">
      <c r="B132" s="171"/>
      <c r="D132" s="164" t="s">
        <v>168</v>
      </c>
      <c r="E132" s="172" t="s">
        <v>119</v>
      </c>
      <c r="F132" s="173" t="s">
        <v>121</v>
      </c>
      <c r="H132" s="174">
        <v>8</v>
      </c>
      <c r="I132" s="175"/>
      <c r="L132" s="171"/>
      <c r="M132" s="176"/>
      <c r="T132" s="177"/>
      <c r="AT132" s="172" t="s">
        <v>168</v>
      </c>
      <c r="AU132" s="172" t="s">
        <v>85</v>
      </c>
      <c r="AV132" s="170" t="s">
        <v>85</v>
      </c>
      <c r="AW132" s="170" t="s">
        <v>36</v>
      </c>
      <c r="AX132" s="170" t="s">
        <v>75</v>
      </c>
      <c r="AY132" s="172" t="s">
        <v>156</v>
      </c>
    </row>
    <row r="133" spans="2:51" s="186" customFormat="1" ht="11.25">
      <c r="B133" s="187"/>
      <c r="D133" s="164" t="s">
        <v>168</v>
      </c>
      <c r="E133" s="188"/>
      <c r="F133" s="189" t="s">
        <v>221</v>
      </c>
      <c r="H133" s="190">
        <v>11</v>
      </c>
      <c r="I133" s="191"/>
      <c r="L133" s="187"/>
      <c r="M133" s="192"/>
      <c r="T133" s="193"/>
      <c r="AT133" s="188" t="s">
        <v>168</v>
      </c>
      <c r="AU133" s="188" t="s">
        <v>85</v>
      </c>
      <c r="AV133" s="186" t="s">
        <v>162</v>
      </c>
      <c r="AW133" s="186" t="s">
        <v>36</v>
      </c>
      <c r="AX133" s="186" t="s">
        <v>83</v>
      </c>
      <c r="AY133" s="188" t="s">
        <v>156</v>
      </c>
    </row>
    <row r="134" spans="2:65" s="22" customFormat="1" ht="21.75" customHeight="1">
      <c r="B134" s="150"/>
      <c r="C134" s="151" t="s">
        <v>230</v>
      </c>
      <c r="D134" s="151" t="s">
        <v>158</v>
      </c>
      <c r="E134" s="152" t="s">
        <v>231</v>
      </c>
      <c r="F134" s="153" t="s">
        <v>232</v>
      </c>
      <c r="G134" s="154" t="s">
        <v>102</v>
      </c>
      <c r="H134" s="155">
        <v>3</v>
      </c>
      <c r="I134" s="156"/>
      <c r="J134" s="157">
        <f>ROUND(I134*H134,2)</f>
        <v>0</v>
      </c>
      <c r="K134" s="153" t="s">
        <v>161</v>
      </c>
      <c r="L134" s="23"/>
      <c r="M134" s="158"/>
      <c r="N134" s="159" t="s">
        <v>46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162" t="s">
        <v>162</v>
      </c>
      <c r="AT134" s="162" t="s">
        <v>158</v>
      </c>
      <c r="AU134" s="162" t="s">
        <v>85</v>
      </c>
      <c r="AY134" s="3" t="s">
        <v>156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3" t="s">
        <v>83</v>
      </c>
      <c r="BK134" s="163">
        <f>ROUND(I134*H134,2)</f>
        <v>0</v>
      </c>
      <c r="BL134" s="3" t="s">
        <v>162</v>
      </c>
      <c r="BM134" s="162" t="s">
        <v>233</v>
      </c>
    </row>
    <row r="135" spans="2:47" s="22" customFormat="1" ht="19.5">
      <c r="B135" s="23"/>
      <c r="D135" s="164" t="s">
        <v>164</v>
      </c>
      <c r="F135" s="165" t="s">
        <v>234</v>
      </c>
      <c r="I135" s="166"/>
      <c r="L135" s="23"/>
      <c r="M135" s="167"/>
      <c r="T135" s="54"/>
      <c r="AT135" s="3" t="s">
        <v>164</v>
      </c>
      <c r="AU135" s="3" t="s">
        <v>85</v>
      </c>
    </row>
    <row r="136" spans="2:47" s="22" customFormat="1" ht="11.25">
      <c r="B136" s="23"/>
      <c r="D136" s="168" t="s">
        <v>166</v>
      </c>
      <c r="F136" s="169" t="s">
        <v>235</v>
      </c>
      <c r="I136" s="166"/>
      <c r="L136" s="23"/>
      <c r="M136" s="167"/>
      <c r="T136" s="54"/>
      <c r="AT136" s="3" t="s">
        <v>166</v>
      </c>
      <c r="AU136" s="3" t="s">
        <v>85</v>
      </c>
    </row>
    <row r="137" spans="2:51" s="179" customFormat="1" ht="11.25">
      <c r="B137" s="180"/>
      <c r="D137" s="164" t="s">
        <v>168</v>
      </c>
      <c r="E137" s="181"/>
      <c r="F137" s="182" t="s">
        <v>236</v>
      </c>
      <c r="H137" s="181"/>
      <c r="I137" s="183"/>
      <c r="L137" s="180"/>
      <c r="M137" s="184"/>
      <c r="T137" s="185"/>
      <c r="AT137" s="181" t="s">
        <v>168</v>
      </c>
      <c r="AU137" s="181" t="s">
        <v>85</v>
      </c>
      <c r="AV137" s="179" t="s">
        <v>83</v>
      </c>
      <c r="AW137" s="179" t="s">
        <v>36</v>
      </c>
      <c r="AX137" s="179" t="s">
        <v>75</v>
      </c>
      <c r="AY137" s="181" t="s">
        <v>156</v>
      </c>
    </row>
    <row r="138" spans="2:51" s="170" customFormat="1" ht="11.25">
      <c r="B138" s="171"/>
      <c r="D138" s="164" t="s">
        <v>168</v>
      </c>
      <c r="E138" s="172"/>
      <c r="F138" s="173" t="s">
        <v>100</v>
      </c>
      <c r="H138" s="174">
        <v>3</v>
      </c>
      <c r="I138" s="175"/>
      <c r="L138" s="171"/>
      <c r="M138" s="176"/>
      <c r="T138" s="177"/>
      <c r="AT138" s="172" t="s">
        <v>168</v>
      </c>
      <c r="AU138" s="172" t="s">
        <v>85</v>
      </c>
      <c r="AV138" s="170" t="s">
        <v>85</v>
      </c>
      <c r="AW138" s="170" t="s">
        <v>36</v>
      </c>
      <c r="AX138" s="170" t="s">
        <v>83</v>
      </c>
      <c r="AY138" s="172" t="s">
        <v>156</v>
      </c>
    </row>
    <row r="139" spans="2:65" s="22" customFormat="1" ht="16.5" customHeight="1">
      <c r="B139" s="150"/>
      <c r="C139" s="151" t="s">
        <v>8</v>
      </c>
      <c r="D139" s="151" t="s">
        <v>158</v>
      </c>
      <c r="E139" s="152" t="s">
        <v>237</v>
      </c>
      <c r="F139" s="153" t="s">
        <v>238</v>
      </c>
      <c r="G139" s="154" t="s">
        <v>102</v>
      </c>
      <c r="H139" s="155">
        <v>168</v>
      </c>
      <c r="I139" s="156"/>
      <c r="J139" s="157">
        <f>ROUND(I139*H139,2)</f>
        <v>0</v>
      </c>
      <c r="K139" s="153" t="s">
        <v>161</v>
      </c>
      <c r="L139" s="23"/>
      <c r="M139" s="158"/>
      <c r="N139" s="159" t="s">
        <v>46</v>
      </c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AR139" s="162" t="s">
        <v>162</v>
      </c>
      <c r="AT139" s="162" t="s">
        <v>158</v>
      </c>
      <c r="AU139" s="162" t="s">
        <v>85</v>
      </c>
      <c r="AY139" s="3" t="s">
        <v>156</v>
      </c>
      <c r="BE139" s="163">
        <f>IF(N139="základní",J139,0)</f>
        <v>0</v>
      </c>
      <c r="BF139" s="163">
        <f>IF(N139="snížená",J139,0)</f>
        <v>0</v>
      </c>
      <c r="BG139" s="163">
        <f>IF(N139="zákl. přenesená",J139,0)</f>
        <v>0</v>
      </c>
      <c r="BH139" s="163">
        <f>IF(N139="sníž. přenesená",J139,0)</f>
        <v>0</v>
      </c>
      <c r="BI139" s="163">
        <f>IF(N139="nulová",J139,0)</f>
        <v>0</v>
      </c>
      <c r="BJ139" s="3" t="s">
        <v>83</v>
      </c>
      <c r="BK139" s="163">
        <f>ROUND(I139*H139,2)</f>
        <v>0</v>
      </c>
      <c r="BL139" s="3" t="s">
        <v>162</v>
      </c>
      <c r="BM139" s="162" t="s">
        <v>239</v>
      </c>
    </row>
    <row r="140" spans="2:47" s="22" customFormat="1" ht="19.5">
      <c r="B140" s="23"/>
      <c r="D140" s="164" t="s">
        <v>164</v>
      </c>
      <c r="F140" s="165" t="s">
        <v>240</v>
      </c>
      <c r="I140" s="166"/>
      <c r="L140" s="23"/>
      <c r="M140" s="167"/>
      <c r="T140" s="54"/>
      <c r="AT140" s="3" t="s">
        <v>164</v>
      </c>
      <c r="AU140" s="3" t="s">
        <v>85</v>
      </c>
    </row>
    <row r="141" spans="2:47" s="22" customFormat="1" ht="11.25">
      <c r="B141" s="23"/>
      <c r="D141" s="168" t="s">
        <v>166</v>
      </c>
      <c r="F141" s="169" t="s">
        <v>241</v>
      </c>
      <c r="I141" s="166"/>
      <c r="L141" s="23"/>
      <c r="M141" s="167"/>
      <c r="T141" s="54"/>
      <c r="AT141" s="3" t="s">
        <v>166</v>
      </c>
      <c r="AU141" s="3" t="s">
        <v>85</v>
      </c>
    </row>
    <row r="142" spans="2:51" s="179" customFormat="1" ht="11.25">
      <c r="B142" s="180"/>
      <c r="D142" s="164" t="s">
        <v>168</v>
      </c>
      <c r="E142" s="181"/>
      <c r="F142" s="182" t="s">
        <v>242</v>
      </c>
      <c r="H142" s="181"/>
      <c r="I142" s="183"/>
      <c r="L142" s="180"/>
      <c r="M142" s="184"/>
      <c r="T142" s="185"/>
      <c r="AT142" s="181" t="s">
        <v>168</v>
      </c>
      <c r="AU142" s="181" t="s">
        <v>85</v>
      </c>
      <c r="AV142" s="179" t="s">
        <v>83</v>
      </c>
      <c r="AW142" s="179" t="s">
        <v>36</v>
      </c>
      <c r="AX142" s="179" t="s">
        <v>75</v>
      </c>
      <c r="AY142" s="181" t="s">
        <v>156</v>
      </c>
    </row>
    <row r="143" spans="2:51" s="170" customFormat="1" ht="11.25">
      <c r="B143" s="171"/>
      <c r="D143" s="164" t="s">
        <v>168</v>
      </c>
      <c r="E143" s="172"/>
      <c r="F143" s="173" t="s">
        <v>243</v>
      </c>
      <c r="H143" s="174">
        <v>168</v>
      </c>
      <c r="I143" s="175"/>
      <c r="L143" s="171"/>
      <c r="M143" s="176"/>
      <c r="T143" s="177"/>
      <c r="AT143" s="172" t="s">
        <v>168</v>
      </c>
      <c r="AU143" s="172" t="s">
        <v>85</v>
      </c>
      <c r="AV143" s="170" t="s">
        <v>85</v>
      </c>
      <c r="AW143" s="170" t="s">
        <v>36</v>
      </c>
      <c r="AX143" s="170" t="s">
        <v>83</v>
      </c>
      <c r="AY143" s="172" t="s">
        <v>156</v>
      </c>
    </row>
    <row r="144" spans="2:65" s="22" customFormat="1" ht="21.75" customHeight="1">
      <c r="B144" s="150"/>
      <c r="C144" s="151" t="s">
        <v>244</v>
      </c>
      <c r="D144" s="151" t="s">
        <v>158</v>
      </c>
      <c r="E144" s="152" t="s">
        <v>245</v>
      </c>
      <c r="F144" s="153" t="s">
        <v>246</v>
      </c>
      <c r="G144" s="154" t="s">
        <v>102</v>
      </c>
      <c r="H144" s="155">
        <v>168</v>
      </c>
      <c r="I144" s="156"/>
      <c r="J144" s="157">
        <f>ROUND(I144*H144,2)</f>
        <v>0</v>
      </c>
      <c r="K144" s="153" t="s">
        <v>161</v>
      </c>
      <c r="L144" s="23"/>
      <c r="M144" s="158"/>
      <c r="N144" s="159" t="s">
        <v>46</v>
      </c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162" t="s">
        <v>162</v>
      </c>
      <c r="AT144" s="162" t="s">
        <v>158</v>
      </c>
      <c r="AU144" s="162" t="s">
        <v>85</v>
      </c>
      <c r="AY144" s="3" t="s">
        <v>156</v>
      </c>
      <c r="BE144" s="163">
        <f>IF(N144="základní",J144,0)</f>
        <v>0</v>
      </c>
      <c r="BF144" s="163">
        <f>IF(N144="snížená",J144,0)</f>
        <v>0</v>
      </c>
      <c r="BG144" s="163">
        <f>IF(N144="zákl. přenesená",J144,0)</f>
        <v>0</v>
      </c>
      <c r="BH144" s="163">
        <f>IF(N144="sníž. přenesená",J144,0)</f>
        <v>0</v>
      </c>
      <c r="BI144" s="163">
        <f>IF(N144="nulová",J144,0)</f>
        <v>0</v>
      </c>
      <c r="BJ144" s="3" t="s">
        <v>83</v>
      </c>
      <c r="BK144" s="163">
        <f>ROUND(I144*H144,2)</f>
        <v>0</v>
      </c>
      <c r="BL144" s="3" t="s">
        <v>162</v>
      </c>
      <c r="BM144" s="162" t="s">
        <v>247</v>
      </c>
    </row>
    <row r="145" spans="2:47" s="22" customFormat="1" ht="19.5">
      <c r="B145" s="23"/>
      <c r="D145" s="164" t="s">
        <v>164</v>
      </c>
      <c r="F145" s="165" t="s">
        <v>248</v>
      </c>
      <c r="I145" s="166"/>
      <c r="L145" s="23"/>
      <c r="M145" s="167"/>
      <c r="T145" s="54"/>
      <c r="AT145" s="3" t="s">
        <v>164</v>
      </c>
      <c r="AU145" s="3" t="s">
        <v>85</v>
      </c>
    </row>
    <row r="146" spans="2:47" s="22" customFormat="1" ht="11.25">
      <c r="B146" s="23"/>
      <c r="D146" s="168" t="s">
        <v>166</v>
      </c>
      <c r="F146" s="169" t="s">
        <v>249</v>
      </c>
      <c r="I146" s="166"/>
      <c r="L146" s="23"/>
      <c r="M146" s="167"/>
      <c r="T146" s="54"/>
      <c r="AT146" s="3" t="s">
        <v>166</v>
      </c>
      <c r="AU146" s="3" t="s">
        <v>85</v>
      </c>
    </row>
    <row r="147" spans="2:51" s="170" customFormat="1" ht="11.25">
      <c r="B147" s="171"/>
      <c r="D147" s="164" t="s">
        <v>168</v>
      </c>
      <c r="E147" s="172"/>
      <c r="F147" s="173" t="s">
        <v>243</v>
      </c>
      <c r="H147" s="174">
        <v>168</v>
      </c>
      <c r="I147" s="175"/>
      <c r="L147" s="171"/>
      <c r="M147" s="176"/>
      <c r="T147" s="177"/>
      <c r="AT147" s="172" t="s">
        <v>168</v>
      </c>
      <c r="AU147" s="172" t="s">
        <v>85</v>
      </c>
      <c r="AV147" s="170" t="s">
        <v>85</v>
      </c>
      <c r="AW147" s="170" t="s">
        <v>36</v>
      </c>
      <c r="AX147" s="170" t="s">
        <v>83</v>
      </c>
      <c r="AY147" s="172" t="s">
        <v>156</v>
      </c>
    </row>
    <row r="148" spans="2:65" s="22" customFormat="1" ht="21.75" customHeight="1">
      <c r="B148" s="150"/>
      <c r="C148" s="151" t="s">
        <v>250</v>
      </c>
      <c r="D148" s="151" t="s">
        <v>158</v>
      </c>
      <c r="E148" s="152" t="s">
        <v>251</v>
      </c>
      <c r="F148" s="153" t="s">
        <v>252</v>
      </c>
      <c r="G148" s="154" t="s">
        <v>102</v>
      </c>
      <c r="H148" s="155">
        <v>1696</v>
      </c>
      <c r="I148" s="156"/>
      <c r="J148" s="157">
        <f>ROUND(I148*H148,2)</f>
        <v>0</v>
      </c>
      <c r="K148" s="153" t="s">
        <v>161</v>
      </c>
      <c r="L148" s="23"/>
      <c r="M148" s="158"/>
      <c r="N148" s="159" t="s">
        <v>46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162" t="s">
        <v>162</v>
      </c>
      <c r="AT148" s="162" t="s">
        <v>158</v>
      </c>
      <c r="AU148" s="162" t="s">
        <v>85</v>
      </c>
      <c r="AY148" s="3" t="s">
        <v>156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3" t="s">
        <v>83</v>
      </c>
      <c r="BK148" s="163">
        <f>ROUND(I148*H148,2)</f>
        <v>0</v>
      </c>
      <c r="BL148" s="3" t="s">
        <v>162</v>
      </c>
      <c r="BM148" s="162" t="s">
        <v>253</v>
      </c>
    </row>
    <row r="149" spans="2:47" s="22" customFormat="1" ht="19.5">
      <c r="B149" s="23"/>
      <c r="D149" s="164" t="s">
        <v>164</v>
      </c>
      <c r="F149" s="165" t="s">
        <v>254</v>
      </c>
      <c r="I149" s="166"/>
      <c r="L149" s="23"/>
      <c r="M149" s="167"/>
      <c r="T149" s="54"/>
      <c r="AT149" s="3" t="s">
        <v>164</v>
      </c>
      <c r="AU149" s="3" t="s">
        <v>85</v>
      </c>
    </row>
    <row r="150" spans="2:47" s="22" customFormat="1" ht="11.25">
      <c r="B150" s="23"/>
      <c r="D150" s="168" t="s">
        <v>166</v>
      </c>
      <c r="F150" s="169" t="s">
        <v>255</v>
      </c>
      <c r="I150" s="166"/>
      <c r="L150" s="23"/>
      <c r="M150" s="167"/>
      <c r="T150" s="54"/>
      <c r="AT150" s="3" t="s">
        <v>166</v>
      </c>
      <c r="AU150" s="3" t="s">
        <v>85</v>
      </c>
    </row>
    <row r="151" spans="2:51" s="170" customFormat="1" ht="11.25">
      <c r="B151" s="171"/>
      <c r="D151" s="164" t="s">
        <v>168</v>
      </c>
      <c r="E151" s="172"/>
      <c r="F151" s="173" t="s">
        <v>256</v>
      </c>
      <c r="H151" s="174">
        <v>16</v>
      </c>
      <c r="I151" s="175"/>
      <c r="L151" s="171"/>
      <c r="M151" s="176"/>
      <c r="T151" s="177"/>
      <c r="AT151" s="172" t="s">
        <v>168</v>
      </c>
      <c r="AU151" s="172" t="s">
        <v>85</v>
      </c>
      <c r="AV151" s="170" t="s">
        <v>85</v>
      </c>
      <c r="AW151" s="170" t="s">
        <v>36</v>
      </c>
      <c r="AX151" s="170" t="s">
        <v>75</v>
      </c>
      <c r="AY151" s="172" t="s">
        <v>156</v>
      </c>
    </row>
    <row r="152" spans="2:51" s="170" customFormat="1" ht="11.25">
      <c r="B152" s="171"/>
      <c r="D152" s="164" t="s">
        <v>168</v>
      </c>
      <c r="E152" s="172"/>
      <c r="F152" s="173" t="s">
        <v>257</v>
      </c>
      <c r="H152" s="174">
        <v>1680</v>
      </c>
      <c r="I152" s="175"/>
      <c r="L152" s="171"/>
      <c r="M152" s="176"/>
      <c r="T152" s="177"/>
      <c r="AT152" s="172" t="s">
        <v>168</v>
      </c>
      <c r="AU152" s="172" t="s">
        <v>85</v>
      </c>
      <c r="AV152" s="170" t="s">
        <v>85</v>
      </c>
      <c r="AW152" s="170" t="s">
        <v>36</v>
      </c>
      <c r="AX152" s="170" t="s">
        <v>75</v>
      </c>
      <c r="AY152" s="172" t="s">
        <v>156</v>
      </c>
    </row>
    <row r="153" spans="2:51" s="186" customFormat="1" ht="11.25">
      <c r="B153" s="187"/>
      <c r="D153" s="164" t="s">
        <v>168</v>
      </c>
      <c r="E153" s="188"/>
      <c r="F153" s="189" t="s">
        <v>221</v>
      </c>
      <c r="H153" s="190">
        <v>1696</v>
      </c>
      <c r="I153" s="191"/>
      <c r="L153" s="187"/>
      <c r="M153" s="192"/>
      <c r="T153" s="193"/>
      <c r="AT153" s="188" t="s">
        <v>168</v>
      </c>
      <c r="AU153" s="188" t="s">
        <v>85</v>
      </c>
      <c r="AV153" s="186" t="s">
        <v>162</v>
      </c>
      <c r="AW153" s="186" t="s">
        <v>36</v>
      </c>
      <c r="AX153" s="186" t="s">
        <v>83</v>
      </c>
      <c r="AY153" s="188" t="s">
        <v>156</v>
      </c>
    </row>
    <row r="154" spans="2:65" s="22" customFormat="1" ht="16.5" customHeight="1">
      <c r="B154" s="150"/>
      <c r="C154" s="151" t="s">
        <v>258</v>
      </c>
      <c r="D154" s="151" t="s">
        <v>158</v>
      </c>
      <c r="E154" s="152" t="s">
        <v>259</v>
      </c>
      <c r="F154" s="153" t="s">
        <v>260</v>
      </c>
      <c r="G154" s="154" t="s">
        <v>102</v>
      </c>
      <c r="H154" s="155">
        <v>176</v>
      </c>
      <c r="I154" s="156"/>
      <c r="J154" s="157">
        <f>ROUND(I154*H154,2)</f>
        <v>0</v>
      </c>
      <c r="K154" s="153" t="s">
        <v>161</v>
      </c>
      <c r="L154" s="23"/>
      <c r="M154" s="158"/>
      <c r="N154" s="159" t="s">
        <v>46</v>
      </c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AR154" s="162" t="s">
        <v>162</v>
      </c>
      <c r="AT154" s="162" t="s">
        <v>158</v>
      </c>
      <c r="AU154" s="162" t="s">
        <v>85</v>
      </c>
      <c r="AY154" s="3" t="s">
        <v>156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3" t="s">
        <v>83</v>
      </c>
      <c r="BK154" s="163">
        <f>ROUND(I154*H154,2)</f>
        <v>0</v>
      </c>
      <c r="BL154" s="3" t="s">
        <v>162</v>
      </c>
      <c r="BM154" s="162" t="s">
        <v>261</v>
      </c>
    </row>
    <row r="155" spans="2:47" s="22" customFormat="1" ht="19.5">
      <c r="B155" s="23"/>
      <c r="D155" s="164" t="s">
        <v>164</v>
      </c>
      <c r="F155" s="165" t="s">
        <v>262</v>
      </c>
      <c r="I155" s="166"/>
      <c r="L155" s="23"/>
      <c r="M155" s="167"/>
      <c r="T155" s="54"/>
      <c r="AT155" s="3" t="s">
        <v>164</v>
      </c>
      <c r="AU155" s="3" t="s">
        <v>85</v>
      </c>
    </row>
    <row r="156" spans="2:47" s="22" customFormat="1" ht="11.25">
      <c r="B156" s="23"/>
      <c r="D156" s="168" t="s">
        <v>166</v>
      </c>
      <c r="F156" s="169" t="s">
        <v>263</v>
      </c>
      <c r="I156" s="166"/>
      <c r="L156" s="23"/>
      <c r="M156" s="167"/>
      <c r="T156" s="54"/>
      <c r="AT156" s="3" t="s">
        <v>166</v>
      </c>
      <c r="AU156" s="3" t="s">
        <v>85</v>
      </c>
    </row>
    <row r="157" spans="2:51" s="170" customFormat="1" ht="11.25">
      <c r="B157" s="171"/>
      <c r="D157" s="164" t="s">
        <v>168</v>
      </c>
      <c r="E157" s="172"/>
      <c r="F157" s="173" t="s">
        <v>264</v>
      </c>
      <c r="H157" s="174">
        <v>168</v>
      </c>
      <c r="I157" s="175"/>
      <c r="L157" s="171"/>
      <c r="M157" s="176"/>
      <c r="T157" s="177"/>
      <c r="AT157" s="172" t="s">
        <v>168</v>
      </c>
      <c r="AU157" s="172" t="s">
        <v>85</v>
      </c>
      <c r="AV157" s="170" t="s">
        <v>85</v>
      </c>
      <c r="AW157" s="170" t="s">
        <v>36</v>
      </c>
      <c r="AX157" s="170" t="s">
        <v>75</v>
      </c>
      <c r="AY157" s="172" t="s">
        <v>156</v>
      </c>
    </row>
    <row r="158" spans="2:51" s="170" customFormat="1" ht="11.25">
      <c r="B158" s="171"/>
      <c r="D158" s="164" t="s">
        <v>168</v>
      </c>
      <c r="E158" s="172"/>
      <c r="F158" s="173" t="s">
        <v>265</v>
      </c>
      <c r="H158" s="174">
        <v>8</v>
      </c>
      <c r="I158" s="175"/>
      <c r="L158" s="171"/>
      <c r="M158" s="176"/>
      <c r="T158" s="177"/>
      <c r="AT158" s="172" t="s">
        <v>168</v>
      </c>
      <c r="AU158" s="172" t="s">
        <v>85</v>
      </c>
      <c r="AV158" s="170" t="s">
        <v>85</v>
      </c>
      <c r="AW158" s="170" t="s">
        <v>36</v>
      </c>
      <c r="AX158" s="170" t="s">
        <v>75</v>
      </c>
      <c r="AY158" s="172" t="s">
        <v>156</v>
      </c>
    </row>
    <row r="159" spans="2:51" s="186" customFormat="1" ht="11.25">
      <c r="B159" s="187"/>
      <c r="D159" s="164" t="s">
        <v>168</v>
      </c>
      <c r="E159" s="188"/>
      <c r="F159" s="189" t="s">
        <v>221</v>
      </c>
      <c r="H159" s="190">
        <v>176</v>
      </c>
      <c r="I159" s="191"/>
      <c r="L159" s="187"/>
      <c r="M159" s="192"/>
      <c r="T159" s="193"/>
      <c r="AT159" s="188" t="s">
        <v>168</v>
      </c>
      <c r="AU159" s="188" t="s">
        <v>85</v>
      </c>
      <c r="AV159" s="186" t="s">
        <v>162</v>
      </c>
      <c r="AW159" s="186" t="s">
        <v>36</v>
      </c>
      <c r="AX159" s="186" t="s">
        <v>83</v>
      </c>
      <c r="AY159" s="188" t="s">
        <v>156</v>
      </c>
    </row>
    <row r="160" spans="2:65" s="22" customFormat="1" ht="16.5" customHeight="1">
      <c r="B160" s="150"/>
      <c r="C160" s="151" t="s">
        <v>266</v>
      </c>
      <c r="D160" s="151" t="s">
        <v>158</v>
      </c>
      <c r="E160" s="152" t="s">
        <v>267</v>
      </c>
      <c r="F160" s="153" t="s">
        <v>268</v>
      </c>
      <c r="G160" s="154" t="s">
        <v>102</v>
      </c>
      <c r="H160" s="155">
        <v>3</v>
      </c>
      <c r="I160" s="156"/>
      <c r="J160" s="157">
        <f>ROUND(I160*H160,2)</f>
        <v>0</v>
      </c>
      <c r="K160" s="153" t="s">
        <v>161</v>
      </c>
      <c r="L160" s="23"/>
      <c r="M160" s="158"/>
      <c r="N160" s="159" t="s">
        <v>46</v>
      </c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AR160" s="162" t="s">
        <v>162</v>
      </c>
      <c r="AT160" s="162" t="s">
        <v>158</v>
      </c>
      <c r="AU160" s="162" t="s">
        <v>85</v>
      </c>
      <c r="AY160" s="3" t="s">
        <v>156</v>
      </c>
      <c r="BE160" s="163">
        <f>IF(N160="základní",J160,0)</f>
        <v>0</v>
      </c>
      <c r="BF160" s="163">
        <f>IF(N160="snížená",J160,0)</f>
        <v>0</v>
      </c>
      <c r="BG160" s="163">
        <f>IF(N160="zákl. přenesená",J160,0)</f>
        <v>0</v>
      </c>
      <c r="BH160" s="163">
        <f>IF(N160="sníž. přenesená",J160,0)</f>
        <v>0</v>
      </c>
      <c r="BI160" s="163">
        <f>IF(N160="nulová",J160,0)</f>
        <v>0</v>
      </c>
      <c r="BJ160" s="3" t="s">
        <v>83</v>
      </c>
      <c r="BK160" s="163">
        <f>ROUND(I160*H160,2)</f>
        <v>0</v>
      </c>
      <c r="BL160" s="3" t="s">
        <v>162</v>
      </c>
      <c r="BM160" s="162" t="s">
        <v>269</v>
      </c>
    </row>
    <row r="161" spans="2:47" s="22" customFormat="1" ht="19.5">
      <c r="B161" s="23"/>
      <c r="D161" s="164" t="s">
        <v>164</v>
      </c>
      <c r="F161" s="165" t="s">
        <v>270</v>
      </c>
      <c r="I161" s="166"/>
      <c r="L161" s="23"/>
      <c r="M161" s="167"/>
      <c r="T161" s="54"/>
      <c r="AT161" s="3" t="s">
        <v>164</v>
      </c>
      <c r="AU161" s="3" t="s">
        <v>85</v>
      </c>
    </row>
    <row r="162" spans="2:47" s="22" customFormat="1" ht="11.25">
      <c r="B162" s="23"/>
      <c r="D162" s="168" t="s">
        <v>166</v>
      </c>
      <c r="F162" s="169" t="s">
        <v>271</v>
      </c>
      <c r="I162" s="166"/>
      <c r="L162" s="23"/>
      <c r="M162" s="167"/>
      <c r="T162" s="54"/>
      <c r="AT162" s="3" t="s">
        <v>166</v>
      </c>
      <c r="AU162" s="3" t="s">
        <v>85</v>
      </c>
    </row>
    <row r="163" spans="2:51" s="179" customFormat="1" ht="11.25">
      <c r="B163" s="180"/>
      <c r="D163" s="164" t="s">
        <v>168</v>
      </c>
      <c r="E163" s="181"/>
      <c r="F163" s="182" t="s">
        <v>272</v>
      </c>
      <c r="H163" s="181"/>
      <c r="I163" s="183"/>
      <c r="L163" s="180"/>
      <c r="M163" s="184"/>
      <c r="T163" s="185"/>
      <c r="AT163" s="181" t="s">
        <v>168</v>
      </c>
      <c r="AU163" s="181" t="s">
        <v>85</v>
      </c>
      <c r="AV163" s="179" t="s">
        <v>83</v>
      </c>
      <c r="AW163" s="179" t="s">
        <v>36</v>
      </c>
      <c r="AX163" s="179" t="s">
        <v>75</v>
      </c>
      <c r="AY163" s="181" t="s">
        <v>156</v>
      </c>
    </row>
    <row r="164" spans="2:51" s="170" customFormat="1" ht="11.25">
      <c r="B164" s="171"/>
      <c r="D164" s="164" t="s">
        <v>168</v>
      </c>
      <c r="E164" s="172"/>
      <c r="F164" s="173" t="s">
        <v>100</v>
      </c>
      <c r="H164" s="174">
        <v>3</v>
      </c>
      <c r="I164" s="175"/>
      <c r="L164" s="171"/>
      <c r="M164" s="176"/>
      <c r="T164" s="177"/>
      <c r="AT164" s="172" t="s">
        <v>168</v>
      </c>
      <c r="AU164" s="172" t="s">
        <v>85</v>
      </c>
      <c r="AV164" s="170" t="s">
        <v>85</v>
      </c>
      <c r="AW164" s="170" t="s">
        <v>36</v>
      </c>
      <c r="AX164" s="170" t="s">
        <v>83</v>
      </c>
      <c r="AY164" s="172" t="s">
        <v>156</v>
      </c>
    </row>
    <row r="165" spans="2:65" s="22" customFormat="1" ht="16.5" customHeight="1">
      <c r="B165" s="150"/>
      <c r="C165" s="151" t="s">
        <v>273</v>
      </c>
      <c r="D165" s="151" t="s">
        <v>158</v>
      </c>
      <c r="E165" s="152" t="s">
        <v>274</v>
      </c>
      <c r="F165" s="153" t="s">
        <v>275</v>
      </c>
      <c r="G165" s="154" t="s">
        <v>102</v>
      </c>
      <c r="H165" s="155">
        <v>3</v>
      </c>
      <c r="I165" s="156"/>
      <c r="J165" s="157">
        <f>ROUND(I165*H165,2)</f>
        <v>0</v>
      </c>
      <c r="K165" s="153" t="s">
        <v>161</v>
      </c>
      <c r="L165" s="23"/>
      <c r="M165" s="158"/>
      <c r="N165" s="159" t="s">
        <v>46</v>
      </c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162" t="s">
        <v>162</v>
      </c>
      <c r="AT165" s="162" t="s">
        <v>158</v>
      </c>
      <c r="AU165" s="162" t="s">
        <v>85</v>
      </c>
      <c r="AY165" s="3" t="s">
        <v>156</v>
      </c>
      <c r="BE165" s="163">
        <f>IF(N165="základní",J165,0)</f>
        <v>0</v>
      </c>
      <c r="BF165" s="163">
        <f>IF(N165="snížená",J165,0)</f>
        <v>0</v>
      </c>
      <c r="BG165" s="163">
        <f>IF(N165="zákl. přenesená",J165,0)</f>
        <v>0</v>
      </c>
      <c r="BH165" s="163">
        <f>IF(N165="sníž. přenesená",J165,0)</f>
        <v>0</v>
      </c>
      <c r="BI165" s="163">
        <f>IF(N165="nulová",J165,0)</f>
        <v>0</v>
      </c>
      <c r="BJ165" s="3" t="s">
        <v>83</v>
      </c>
      <c r="BK165" s="163">
        <f>ROUND(I165*H165,2)</f>
        <v>0</v>
      </c>
      <c r="BL165" s="3" t="s">
        <v>162</v>
      </c>
      <c r="BM165" s="162" t="s">
        <v>276</v>
      </c>
    </row>
    <row r="166" spans="2:47" s="22" customFormat="1" ht="19.5">
      <c r="B166" s="23"/>
      <c r="D166" s="164" t="s">
        <v>164</v>
      </c>
      <c r="F166" s="165" t="s">
        <v>277</v>
      </c>
      <c r="I166" s="166"/>
      <c r="L166" s="23"/>
      <c r="M166" s="167"/>
      <c r="T166" s="54"/>
      <c r="AT166" s="3" t="s">
        <v>164</v>
      </c>
      <c r="AU166" s="3" t="s">
        <v>85</v>
      </c>
    </row>
    <row r="167" spans="2:47" s="22" customFormat="1" ht="11.25">
      <c r="B167" s="23"/>
      <c r="D167" s="168" t="s">
        <v>166</v>
      </c>
      <c r="F167" s="169" t="s">
        <v>278</v>
      </c>
      <c r="I167" s="166"/>
      <c r="L167" s="23"/>
      <c r="M167" s="167"/>
      <c r="T167" s="54"/>
      <c r="AT167" s="3" t="s">
        <v>166</v>
      </c>
      <c r="AU167" s="3" t="s">
        <v>85</v>
      </c>
    </row>
    <row r="168" spans="2:51" s="179" customFormat="1" ht="11.25">
      <c r="B168" s="180"/>
      <c r="D168" s="164" t="s">
        <v>168</v>
      </c>
      <c r="E168" s="181"/>
      <c r="F168" s="182" t="s">
        <v>279</v>
      </c>
      <c r="H168" s="181"/>
      <c r="I168" s="183"/>
      <c r="L168" s="180"/>
      <c r="M168" s="184"/>
      <c r="T168" s="185"/>
      <c r="AT168" s="181" t="s">
        <v>168</v>
      </c>
      <c r="AU168" s="181" t="s">
        <v>85</v>
      </c>
      <c r="AV168" s="179" t="s">
        <v>83</v>
      </c>
      <c r="AW168" s="179" t="s">
        <v>36</v>
      </c>
      <c r="AX168" s="179" t="s">
        <v>75</v>
      </c>
      <c r="AY168" s="181" t="s">
        <v>156</v>
      </c>
    </row>
    <row r="169" spans="2:51" s="170" customFormat="1" ht="11.25">
      <c r="B169" s="171"/>
      <c r="D169" s="164" t="s">
        <v>168</v>
      </c>
      <c r="E169" s="172"/>
      <c r="F169" s="173" t="s">
        <v>280</v>
      </c>
      <c r="H169" s="174">
        <v>3</v>
      </c>
      <c r="I169" s="175"/>
      <c r="L169" s="171"/>
      <c r="M169" s="176"/>
      <c r="T169" s="177"/>
      <c r="AT169" s="172" t="s">
        <v>168</v>
      </c>
      <c r="AU169" s="172" t="s">
        <v>85</v>
      </c>
      <c r="AV169" s="170" t="s">
        <v>85</v>
      </c>
      <c r="AW169" s="170" t="s">
        <v>36</v>
      </c>
      <c r="AX169" s="170" t="s">
        <v>75</v>
      </c>
      <c r="AY169" s="172" t="s">
        <v>156</v>
      </c>
    </row>
    <row r="170" spans="2:51" s="186" customFormat="1" ht="11.25">
      <c r="B170" s="187"/>
      <c r="D170" s="164" t="s">
        <v>168</v>
      </c>
      <c r="E170" s="188" t="s">
        <v>100</v>
      </c>
      <c r="F170" s="189" t="s">
        <v>221</v>
      </c>
      <c r="H170" s="190">
        <v>3</v>
      </c>
      <c r="I170" s="191"/>
      <c r="L170" s="187"/>
      <c r="M170" s="192"/>
      <c r="T170" s="193"/>
      <c r="AT170" s="188" t="s">
        <v>168</v>
      </c>
      <c r="AU170" s="188" t="s">
        <v>85</v>
      </c>
      <c r="AV170" s="186" t="s">
        <v>162</v>
      </c>
      <c r="AW170" s="186" t="s">
        <v>36</v>
      </c>
      <c r="AX170" s="186" t="s">
        <v>83</v>
      </c>
      <c r="AY170" s="188" t="s">
        <v>156</v>
      </c>
    </row>
    <row r="171" spans="2:65" s="22" customFormat="1" ht="16.5" customHeight="1">
      <c r="B171" s="150"/>
      <c r="C171" s="151" t="s">
        <v>281</v>
      </c>
      <c r="D171" s="151" t="s">
        <v>158</v>
      </c>
      <c r="E171" s="152" t="s">
        <v>282</v>
      </c>
      <c r="F171" s="153" t="s">
        <v>283</v>
      </c>
      <c r="G171" s="154" t="s">
        <v>102</v>
      </c>
      <c r="H171" s="155">
        <v>176</v>
      </c>
      <c r="I171" s="156"/>
      <c r="J171" s="157">
        <f>ROUND(I171*H171,2)</f>
        <v>0</v>
      </c>
      <c r="K171" s="153" t="s">
        <v>161</v>
      </c>
      <c r="L171" s="23"/>
      <c r="M171" s="158"/>
      <c r="N171" s="159" t="s">
        <v>46</v>
      </c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AR171" s="162" t="s">
        <v>162</v>
      </c>
      <c r="AT171" s="162" t="s">
        <v>158</v>
      </c>
      <c r="AU171" s="162" t="s">
        <v>85</v>
      </c>
      <c r="AY171" s="3" t="s">
        <v>156</v>
      </c>
      <c r="BE171" s="163">
        <f>IF(N171="základní",J171,0)</f>
        <v>0</v>
      </c>
      <c r="BF171" s="163">
        <f>IF(N171="snížená",J171,0)</f>
        <v>0</v>
      </c>
      <c r="BG171" s="163">
        <f>IF(N171="zákl. přenesená",J171,0)</f>
        <v>0</v>
      </c>
      <c r="BH171" s="163">
        <f>IF(N171="sníž. přenesená",J171,0)</f>
        <v>0</v>
      </c>
      <c r="BI171" s="163">
        <f>IF(N171="nulová",J171,0)</f>
        <v>0</v>
      </c>
      <c r="BJ171" s="3" t="s">
        <v>83</v>
      </c>
      <c r="BK171" s="163">
        <f>ROUND(I171*H171,2)</f>
        <v>0</v>
      </c>
      <c r="BL171" s="3" t="s">
        <v>162</v>
      </c>
      <c r="BM171" s="162" t="s">
        <v>284</v>
      </c>
    </row>
    <row r="172" spans="2:47" s="22" customFormat="1" ht="11.25">
      <c r="B172" s="23"/>
      <c r="D172" s="164" t="s">
        <v>164</v>
      </c>
      <c r="F172" s="165" t="s">
        <v>285</v>
      </c>
      <c r="I172" s="166"/>
      <c r="L172" s="23"/>
      <c r="M172" s="167"/>
      <c r="T172" s="54"/>
      <c r="AT172" s="3" t="s">
        <v>164</v>
      </c>
      <c r="AU172" s="3" t="s">
        <v>85</v>
      </c>
    </row>
    <row r="173" spans="2:47" s="22" customFormat="1" ht="11.25">
      <c r="B173" s="23"/>
      <c r="D173" s="168" t="s">
        <v>166</v>
      </c>
      <c r="F173" s="169" t="s">
        <v>286</v>
      </c>
      <c r="I173" s="166"/>
      <c r="L173" s="23"/>
      <c r="M173" s="167"/>
      <c r="T173" s="54"/>
      <c r="AT173" s="3" t="s">
        <v>166</v>
      </c>
      <c r="AU173" s="3" t="s">
        <v>85</v>
      </c>
    </row>
    <row r="174" spans="2:51" s="170" customFormat="1" ht="11.25">
      <c r="B174" s="171"/>
      <c r="D174" s="164" t="s">
        <v>168</v>
      </c>
      <c r="E174" s="172"/>
      <c r="F174" s="173" t="s">
        <v>287</v>
      </c>
      <c r="H174" s="174">
        <v>168</v>
      </c>
      <c r="I174" s="175"/>
      <c r="L174" s="171"/>
      <c r="M174" s="176"/>
      <c r="T174" s="177"/>
      <c r="AT174" s="172" t="s">
        <v>168</v>
      </c>
      <c r="AU174" s="172" t="s">
        <v>85</v>
      </c>
      <c r="AV174" s="170" t="s">
        <v>85</v>
      </c>
      <c r="AW174" s="170" t="s">
        <v>36</v>
      </c>
      <c r="AX174" s="170" t="s">
        <v>75</v>
      </c>
      <c r="AY174" s="172" t="s">
        <v>156</v>
      </c>
    </row>
    <row r="175" spans="2:51" s="170" customFormat="1" ht="11.25">
      <c r="B175" s="171"/>
      <c r="D175" s="164" t="s">
        <v>168</v>
      </c>
      <c r="E175" s="172"/>
      <c r="F175" s="173" t="s">
        <v>288</v>
      </c>
      <c r="H175" s="174">
        <v>8</v>
      </c>
      <c r="I175" s="175"/>
      <c r="L175" s="171"/>
      <c r="M175" s="176"/>
      <c r="T175" s="177"/>
      <c r="AT175" s="172" t="s">
        <v>168</v>
      </c>
      <c r="AU175" s="172" t="s">
        <v>85</v>
      </c>
      <c r="AV175" s="170" t="s">
        <v>85</v>
      </c>
      <c r="AW175" s="170" t="s">
        <v>36</v>
      </c>
      <c r="AX175" s="170" t="s">
        <v>75</v>
      </c>
      <c r="AY175" s="172" t="s">
        <v>156</v>
      </c>
    </row>
    <row r="176" spans="2:51" s="186" customFormat="1" ht="11.25">
      <c r="B176" s="187"/>
      <c r="D176" s="164" t="s">
        <v>168</v>
      </c>
      <c r="E176" s="188"/>
      <c r="F176" s="189" t="s">
        <v>221</v>
      </c>
      <c r="H176" s="190">
        <v>176</v>
      </c>
      <c r="I176" s="191"/>
      <c r="L176" s="187"/>
      <c r="M176" s="192"/>
      <c r="T176" s="193"/>
      <c r="AT176" s="188" t="s">
        <v>168</v>
      </c>
      <c r="AU176" s="188" t="s">
        <v>85</v>
      </c>
      <c r="AV176" s="186" t="s">
        <v>162</v>
      </c>
      <c r="AW176" s="186" t="s">
        <v>36</v>
      </c>
      <c r="AX176" s="186" t="s">
        <v>83</v>
      </c>
      <c r="AY176" s="188" t="s">
        <v>156</v>
      </c>
    </row>
    <row r="177" spans="2:65" s="22" customFormat="1" ht="16.5" customHeight="1">
      <c r="B177" s="150"/>
      <c r="C177" s="151" t="s">
        <v>289</v>
      </c>
      <c r="D177" s="151" t="s">
        <v>158</v>
      </c>
      <c r="E177" s="152" t="s">
        <v>290</v>
      </c>
      <c r="F177" s="153" t="s">
        <v>291</v>
      </c>
      <c r="G177" s="154" t="s">
        <v>102</v>
      </c>
      <c r="H177" s="155">
        <v>8</v>
      </c>
      <c r="I177" s="156"/>
      <c r="J177" s="157">
        <f>ROUND(I177*H177,2)</f>
        <v>0</v>
      </c>
      <c r="K177" s="153" t="s">
        <v>161</v>
      </c>
      <c r="L177" s="23"/>
      <c r="M177" s="158"/>
      <c r="N177" s="159" t="s">
        <v>46</v>
      </c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AR177" s="162" t="s">
        <v>162</v>
      </c>
      <c r="AT177" s="162" t="s">
        <v>158</v>
      </c>
      <c r="AU177" s="162" t="s">
        <v>85</v>
      </c>
      <c r="AY177" s="3" t="s">
        <v>156</v>
      </c>
      <c r="BE177" s="163">
        <f>IF(N177="základní",J177,0)</f>
        <v>0</v>
      </c>
      <c r="BF177" s="163">
        <f>IF(N177="snížená",J177,0)</f>
        <v>0</v>
      </c>
      <c r="BG177" s="163">
        <f>IF(N177="zákl. přenesená",J177,0)</f>
        <v>0</v>
      </c>
      <c r="BH177" s="163">
        <f>IF(N177="sníž. přenesená",J177,0)</f>
        <v>0</v>
      </c>
      <c r="BI177" s="163">
        <f>IF(N177="nulová",J177,0)</f>
        <v>0</v>
      </c>
      <c r="BJ177" s="3" t="s">
        <v>83</v>
      </c>
      <c r="BK177" s="163">
        <f>ROUND(I177*H177,2)</f>
        <v>0</v>
      </c>
      <c r="BL177" s="3" t="s">
        <v>162</v>
      </c>
      <c r="BM177" s="162" t="s">
        <v>292</v>
      </c>
    </row>
    <row r="178" spans="2:47" s="22" customFormat="1" ht="19.5">
      <c r="B178" s="23"/>
      <c r="D178" s="164" t="s">
        <v>164</v>
      </c>
      <c r="F178" s="165" t="s">
        <v>293</v>
      </c>
      <c r="I178" s="166"/>
      <c r="L178" s="23"/>
      <c r="M178" s="167"/>
      <c r="T178" s="54"/>
      <c r="AT178" s="3" t="s">
        <v>164</v>
      </c>
      <c r="AU178" s="3" t="s">
        <v>85</v>
      </c>
    </row>
    <row r="179" spans="2:47" s="22" customFormat="1" ht="11.25">
      <c r="B179" s="23"/>
      <c r="D179" s="168" t="s">
        <v>166</v>
      </c>
      <c r="F179" s="169" t="s">
        <v>294</v>
      </c>
      <c r="I179" s="166"/>
      <c r="L179" s="23"/>
      <c r="M179" s="167"/>
      <c r="T179" s="54"/>
      <c r="AT179" s="3" t="s">
        <v>166</v>
      </c>
      <c r="AU179" s="3" t="s">
        <v>85</v>
      </c>
    </row>
    <row r="180" spans="2:51" s="179" customFormat="1" ht="11.25">
      <c r="B180" s="180"/>
      <c r="D180" s="164" t="s">
        <v>168</v>
      </c>
      <c r="E180" s="181"/>
      <c r="F180" s="182" t="s">
        <v>295</v>
      </c>
      <c r="H180" s="181"/>
      <c r="I180" s="183"/>
      <c r="L180" s="180"/>
      <c r="M180" s="184"/>
      <c r="T180" s="185"/>
      <c r="AT180" s="181" t="s">
        <v>168</v>
      </c>
      <c r="AU180" s="181" t="s">
        <v>85</v>
      </c>
      <c r="AV180" s="179" t="s">
        <v>83</v>
      </c>
      <c r="AW180" s="179" t="s">
        <v>36</v>
      </c>
      <c r="AX180" s="179" t="s">
        <v>75</v>
      </c>
      <c r="AY180" s="181" t="s">
        <v>156</v>
      </c>
    </row>
    <row r="181" spans="2:51" s="170" customFormat="1" ht="11.25">
      <c r="B181" s="171"/>
      <c r="D181" s="164" t="s">
        <v>168</v>
      </c>
      <c r="E181" s="172"/>
      <c r="F181" s="173" t="s">
        <v>119</v>
      </c>
      <c r="H181" s="174">
        <v>8</v>
      </c>
      <c r="I181" s="175"/>
      <c r="L181" s="171"/>
      <c r="M181" s="176"/>
      <c r="T181" s="177"/>
      <c r="AT181" s="172" t="s">
        <v>168</v>
      </c>
      <c r="AU181" s="172" t="s">
        <v>85</v>
      </c>
      <c r="AV181" s="170" t="s">
        <v>85</v>
      </c>
      <c r="AW181" s="170" t="s">
        <v>36</v>
      </c>
      <c r="AX181" s="170" t="s">
        <v>83</v>
      </c>
      <c r="AY181" s="172" t="s">
        <v>156</v>
      </c>
    </row>
    <row r="182" spans="2:65" s="22" customFormat="1" ht="21.75" customHeight="1">
      <c r="B182" s="150"/>
      <c r="C182" s="151" t="s">
        <v>296</v>
      </c>
      <c r="D182" s="151" t="s">
        <v>158</v>
      </c>
      <c r="E182" s="152" t="s">
        <v>297</v>
      </c>
      <c r="F182" s="153" t="s">
        <v>298</v>
      </c>
      <c r="G182" s="154" t="s">
        <v>98</v>
      </c>
      <c r="H182" s="155">
        <v>5355</v>
      </c>
      <c r="I182" s="156"/>
      <c r="J182" s="157">
        <f>ROUND(I182*H182,2)</f>
        <v>0</v>
      </c>
      <c r="K182" s="153"/>
      <c r="L182" s="23"/>
      <c r="M182" s="158"/>
      <c r="N182" s="159" t="s">
        <v>46</v>
      </c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AR182" s="162" t="s">
        <v>162</v>
      </c>
      <c r="AT182" s="162" t="s">
        <v>158</v>
      </c>
      <c r="AU182" s="162" t="s">
        <v>85</v>
      </c>
      <c r="AY182" s="3" t="s">
        <v>156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3" t="s">
        <v>83</v>
      </c>
      <c r="BK182" s="163">
        <f>ROUND(I182*H182,2)</f>
        <v>0</v>
      </c>
      <c r="BL182" s="3" t="s">
        <v>162</v>
      </c>
      <c r="BM182" s="162" t="s">
        <v>299</v>
      </c>
    </row>
    <row r="183" spans="2:47" s="22" customFormat="1" ht="11.25">
      <c r="B183" s="23"/>
      <c r="D183" s="164" t="s">
        <v>164</v>
      </c>
      <c r="F183" s="165" t="s">
        <v>300</v>
      </c>
      <c r="I183" s="166"/>
      <c r="L183" s="23"/>
      <c r="M183" s="167"/>
      <c r="T183" s="54"/>
      <c r="AT183" s="3" t="s">
        <v>164</v>
      </c>
      <c r="AU183" s="3" t="s">
        <v>85</v>
      </c>
    </row>
    <row r="184" spans="2:47" s="22" customFormat="1" ht="39">
      <c r="B184" s="23"/>
      <c r="D184" s="164" t="s">
        <v>175</v>
      </c>
      <c r="F184" s="178" t="s">
        <v>301</v>
      </c>
      <c r="I184" s="166"/>
      <c r="L184" s="23"/>
      <c r="M184" s="167"/>
      <c r="T184" s="54"/>
      <c r="AT184" s="3" t="s">
        <v>175</v>
      </c>
      <c r="AU184" s="3" t="s">
        <v>85</v>
      </c>
    </row>
    <row r="185" spans="2:51" s="170" customFormat="1" ht="11.25">
      <c r="B185" s="171"/>
      <c r="D185" s="164" t="s">
        <v>168</v>
      </c>
      <c r="E185" s="172"/>
      <c r="F185" s="173" t="s">
        <v>302</v>
      </c>
      <c r="H185" s="174">
        <v>5355</v>
      </c>
      <c r="I185" s="175"/>
      <c r="L185" s="171"/>
      <c r="M185" s="176"/>
      <c r="T185" s="177"/>
      <c r="AT185" s="172" t="s">
        <v>168</v>
      </c>
      <c r="AU185" s="172" t="s">
        <v>85</v>
      </c>
      <c r="AV185" s="170" t="s">
        <v>85</v>
      </c>
      <c r="AW185" s="170" t="s">
        <v>36</v>
      </c>
      <c r="AX185" s="170" t="s">
        <v>83</v>
      </c>
      <c r="AY185" s="172" t="s">
        <v>156</v>
      </c>
    </row>
    <row r="186" spans="2:65" s="22" customFormat="1" ht="24.2" customHeight="1">
      <c r="B186" s="150"/>
      <c r="C186" s="151" t="s">
        <v>7</v>
      </c>
      <c r="D186" s="151" t="s">
        <v>158</v>
      </c>
      <c r="E186" s="152" t="s">
        <v>303</v>
      </c>
      <c r="F186" s="153" t="s">
        <v>304</v>
      </c>
      <c r="G186" s="154" t="s">
        <v>98</v>
      </c>
      <c r="H186" s="155">
        <v>415</v>
      </c>
      <c r="I186" s="156"/>
      <c r="J186" s="157">
        <f>ROUND(I186*H186,2)</f>
        <v>0</v>
      </c>
      <c r="K186" s="153" t="s">
        <v>161</v>
      </c>
      <c r="L186" s="23"/>
      <c r="M186" s="158"/>
      <c r="N186" s="159" t="s">
        <v>46</v>
      </c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AR186" s="162" t="s">
        <v>162</v>
      </c>
      <c r="AT186" s="162" t="s">
        <v>158</v>
      </c>
      <c r="AU186" s="162" t="s">
        <v>85</v>
      </c>
      <c r="AY186" s="3" t="s">
        <v>156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3" t="s">
        <v>83</v>
      </c>
      <c r="BK186" s="163">
        <f>ROUND(I186*H186,2)</f>
        <v>0</v>
      </c>
      <c r="BL186" s="3" t="s">
        <v>162</v>
      </c>
      <c r="BM186" s="162" t="s">
        <v>305</v>
      </c>
    </row>
    <row r="187" spans="2:47" s="22" customFormat="1" ht="19.5">
      <c r="B187" s="23"/>
      <c r="D187" s="164" t="s">
        <v>164</v>
      </c>
      <c r="F187" s="165" t="s">
        <v>306</v>
      </c>
      <c r="I187" s="166"/>
      <c r="L187" s="23"/>
      <c r="M187" s="167"/>
      <c r="T187" s="54"/>
      <c r="AT187" s="3" t="s">
        <v>164</v>
      </c>
      <c r="AU187" s="3" t="s">
        <v>85</v>
      </c>
    </row>
    <row r="188" spans="2:47" s="22" customFormat="1" ht="11.25">
      <c r="B188" s="23"/>
      <c r="D188" s="168" t="s">
        <v>166</v>
      </c>
      <c r="F188" s="169" t="s">
        <v>307</v>
      </c>
      <c r="I188" s="166"/>
      <c r="L188" s="23"/>
      <c r="M188" s="167"/>
      <c r="T188" s="54"/>
      <c r="AT188" s="3" t="s">
        <v>166</v>
      </c>
      <c r="AU188" s="3" t="s">
        <v>85</v>
      </c>
    </row>
    <row r="189" spans="2:47" s="22" customFormat="1" ht="29.25">
      <c r="B189" s="23"/>
      <c r="D189" s="164" t="s">
        <v>175</v>
      </c>
      <c r="F189" s="178" t="s">
        <v>308</v>
      </c>
      <c r="I189" s="166"/>
      <c r="L189" s="23"/>
      <c r="M189" s="167"/>
      <c r="T189" s="54"/>
      <c r="AT189" s="3" t="s">
        <v>175</v>
      </c>
      <c r="AU189" s="3" t="s">
        <v>85</v>
      </c>
    </row>
    <row r="190" spans="2:51" s="179" customFormat="1" ht="11.25">
      <c r="B190" s="180"/>
      <c r="D190" s="164" t="s">
        <v>168</v>
      </c>
      <c r="E190" s="181"/>
      <c r="F190" s="182" t="s">
        <v>309</v>
      </c>
      <c r="H190" s="181"/>
      <c r="I190" s="183"/>
      <c r="L190" s="180"/>
      <c r="M190" s="184"/>
      <c r="T190" s="185"/>
      <c r="AT190" s="181" t="s">
        <v>168</v>
      </c>
      <c r="AU190" s="181" t="s">
        <v>85</v>
      </c>
      <c r="AV190" s="179" t="s">
        <v>83</v>
      </c>
      <c r="AW190" s="179" t="s">
        <v>36</v>
      </c>
      <c r="AX190" s="179" t="s">
        <v>75</v>
      </c>
      <c r="AY190" s="181" t="s">
        <v>156</v>
      </c>
    </row>
    <row r="191" spans="2:51" s="170" customFormat="1" ht="11.25">
      <c r="B191" s="171"/>
      <c r="D191" s="164" t="s">
        <v>168</v>
      </c>
      <c r="E191" s="172"/>
      <c r="F191" s="173" t="s">
        <v>310</v>
      </c>
      <c r="H191" s="174">
        <v>415</v>
      </c>
      <c r="I191" s="175"/>
      <c r="L191" s="171"/>
      <c r="M191" s="176"/>
      <c r="T191" s="177"/>
      <c r="AT191" s="172" t="s">
        <v>168</v>
      </c>
      <c r="AU191" s="172" t="s">
        <v>85</v>
      </c>
      <c r="AV191" s="170" t="s">
        <v>85</v>
      </c>
      <c r="AW191" s="170" t="s">
        <v>36</v>
      </c>
      <c r="AX191" s="170" t="s">
        <v>83</v>
      </c>
      <c r="AY191" s="172" t="s">
        <v>156</v>
      </c>
    </row>
    <row r="192" spans="2:65" s="22" customFormat="1" ht="16.5" customHeight="1">
      <c r="B192" s="150"/>
      <c r="C192" s="151" t="s">
        <v>311</v>
      </c>
      <c r="D192" s="151" t="s">
        <v>158</v>
      </c>
      <c r="E192" s="152" t="s">
        <v>312</v>
      </c>
      <c r="F192" s="153" t="s">
        <v>313</v>
      </c>
      <c r="G192" s="154" t="s">
        <v>98</v>
      </c>
      <c r="H192" s="155">
        <v>6470</v>
      </c>
      <c r="I192" s="156"/>
      <c r="J192" s="157">
        <f>ROUND(I192*H192,2)</f>
        <v>0</v>
      </c>
      <c r="K192" s="153" t="s">
        <v>161</v>
      </c>
      <c r="L192" s="23"/>
      <c r="M192" s="158"/>
      <c r="N192" s="159" t="s">
        <v>46</v>
      </c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AR192" s="162" t="s">
        <v>162</v>
      </c>
      <c r="AT192" s="162" t="s">
        <v>158</v>
      </c>
      <c r="AU192" s="162" t="s">
        <v>85</v>
      </c>
      <c r="AY192" s="3" t="s">
        <v>156</v>
      </c>
      <c r="BE192" s="163">
        <f>IF(N192="základní",J192,0)</f>
        <v>0</v>
      </c>
      <c r="BF192" s="163">
        <f>IF(N192="snížená",J192,0)</f>
        <v>0</v>
      </c>
      <c r="BG192" s="163">
        <f>IF(N192="zákl. přenesená",J192,0)</f>
        <v>0</v>
      </c>
      <c r="BH192" s="163">
        <f>IF(N192="sníž. přenesená",J192,0)</f>
        <v>0</v>
      </c>
      <c r="BI192" s="163">
        <f>IF(N192="nulová",J192,0)</f>
        <v>0</v>
      </c>
      <c r="BJ192" s="3" t="s">
        <v>83</v>
      </c>
      <c r="BK192" s="163">
        <f>ROUND(I192*H192,2)</f>
        <v>0</v>
      </c>
      <c r="BL192" s="3" t="s">
        <v>162</v>
      </c>
      <c r="BM192" s="162" t="s">
        <v>314</v>
      </c>
    </row>
    <row r="193" spans="2:47" s="22" customFormat="1" ht="11.25">
      <c r="B193" s="23"/>
      <c r="D193" s="164" t="s">
        <v>164</v>
      </c>
      <c r="F193" s="165" t="s">
        <v>315</v>
      </c>
      <c r="I193" s="166"/>
      <c r="L193" s="23"/>
      <c r="M193" s="167"/>
      <c r="T193" s="54"/>
      <c r="AT193" s="3" t="s">
        <v>164</v>
      </c>
      <c r="AU193" s="3" t="s">
        <v>85</v>
      </c>
    </row>
    <row r="194" spans="2:47" s="22" customFormat="1" ht="11.25">
      <c r="B194" s="23"/>
      <c r="D194" s="168" t="s">
        <v>166</v>
      </c>
      <c r="F194" s="169" t="s">
        <v>316</v>
      </c>
      <c r="I194" s="166"/>
      <c r="L194" s="23"/>
      <c r="M194" s="167"/>
      <c r="T194" s="54"/>
      <c r="AT194" s="3" t="s">
        <v>166</v>
      </c>
      <c r="AU194" s="3" t="s">
        <v>85</v>
      </c>
    </row>
    <row r="195" spans="2:51" s="170" customFormat="1" ht="11.25">
      <c r="B195" s="171"/>
      <c r="D195" s="164" t="s">
        <v>168</v>
      </c>
      <c r="E195" s="172"/>
      <c r="F195" s="173" t="s">
        <v>317</v>
      </c>
      <c r="H195" s="174">
        <v>5355</v>
      </c>
      <c r="I195" s="175"/>
      <c r="L195" s="171"/>
      <c r="M195" s="176"/>
      <c r="T195" s="177"/>
      <c r="AT195" s="172" t="s">
        <v>168</v>
      </c>
      <c r="AU195" s="172" t="s">
        <v>85</v>
      </c>
      <c r="AV195" s="170" t="s">
        <v>85</v>
      </c>
      <c r="AW195" s="170" t="s">
        <v>36</v>
      </c>
      <c r="AX195" s="170" t="s">
        <v>75</v>
      </c>
      <c r="AY195" s="172" t="s">
        <v>156</v>
      </c>
    </row>
    <row r="196" spans="2:51" s="194" customFormat="1" ht="11.25">
      <c r="B196" s="195"/>
      <c r="D196" s="164" t="s">
        <v>168</v>
      </c>
      <c r="E196" s="196" t="s">
        <v>125</v>
      </c>
      <c r="F196" s="197" t="s">
        <v>318</v>
      </c>
      <c r="H196" s="198">
        <v>5355</v>
      </c>
      <c r="I196" s="199"/>
      <c r="L196" s="195"/>
      <c r="M196" s="200"/>
      <c r="T196" s="201"/>
      <c r="AT196" s="196" t="s">
        <v>168</v>
      </c>
      <c r="AU196" s="196" t="s">
        <v>85</v>
      </c>
      <c r="AV196" s="194" t="s">
        <v>103</v>
      </c>
      <c r="AW196" s="194" t="s">
        <v>36</v>
      </c>
      <c r="AX196" s="194" t="s">
        <v>75</v>
      </c>
      <c r="AY196" s="196" t="s">
        <v>156</v>
      </c>
    </row>
    <row r="197" spans="2:51" s="170" customFormat="1" ht="11.25">
      <c r="B197" s="171"/>
      <c r="D197" s="164" t="s">
        <v>168</v>
      </c>
      <c r="E197" s="172"/>
      <c r="F197" s="173" t="s">
        <v>310</v>
      </c>
      <c r="H197" s="174">
        <v>415</v>
      </c>
      <c r="I197" s="175"/>
      <c r="L197" s="171"/>
      <c r="M197" s="176"/>
      <c r="T197" s="177"/>
      <c r="AT197" s="172" t="s">
        <v>168</v>
      </c>
      <c r="AU197" s="172" t="s">
        <v>85</v>
      </c>
      <c r="AV197" s="170" t="s">
        <v>85</v>
      </c>
      <c r="AW197" s="170" t="s">
        <v>36</v>
      </c>
      <c r="AX197" s="170" t="s">
        <v>75</v>
      </c>
      <c r="AY197" s="172" t="s">
        <v>156</v>
      </c>
    </row>
    <row r="198" spans="2:51" s="170" customFormat="1" ht="11.25">
      <c r="B198" s="171"/>
      <c r="D198" s="164" t="s">
        <v>168</v>
      </c>
      <c r="E198" s="172"/>
      <c r="F198" s="173" t="s">
        <v>319</v>
      </c>
      <c r="H198" s="174">
        <v>700</v>
      </c>
      <c r="I198" s="175"/>
      <c r="L198" s="171"/>
      <c r="M198" s="176"/>
      <c r="T198" s="177"/>
      <c r="AT198" s="172" t="s">
        <v>168</v>
      </c>
      <c r="AU198" s="172" t="s">
        <v>85</v>
      </c>
      <c r="AV198" s="170" t="s">
        <v>85</v>
      </c>
      <c r="AW198" s="170" t="s">
        <v>36</v>
      </c>
      <c r="AX198" s="170" t="s">
        <v>75</v>
      </c>
      <c r="AY198" s="172" t="s">
        <v>156</v>
      </c>
    </row>
    <row r="199" spans="2:51" s="194" customFormat="1" ht="11.25">
      <c r="B199" s="195"/>
      <c r="D199" s="164" t="s">
        <v>168</v>
      </c>
      <c r="E199" s="196" t="s">
        <v>122</v>
      </c>
      <c r="F199" s="197" t="s">
        <v>318</v>
      </c>
      <c r="H199" s="198">
        <v>1115</v>
      </c>
      <c r="I199" s="199"/>
      <c r="L199" s="195"/>
      <c r="M199" s="200"/>
      <c r="T199" s="201"/>
      <c r="AT199" s="196" t="s">
        <v>168</v>
      </c>
      <c r="AU199" s="196" t="s">
        <v>85</v>
      </c>
      <c r="AV199" s="194" t="s">
        <v>103</v>
      </c>
      <c r="AW199" s="194" t="s">
        <v>36</v>
      </c>
      <c r="AX199" s="194" t="s">
        <v>75</v>
      </c>
      <c r="AY199" s="196" t="s">
        <v>156</v>
      </c>
    </row>
    <row r="200" spans="2:51" s="186" customFormat="1" ht="11.25">
      <c r="B200" s="187"/>
      <c r="D200" s="164" t="s">
        <v>168</v>
      </c>
      <c r="E200" s="188"/>
      <c r="F200" s="189" t="s">
        <v>221</v>
      </c>
      <c r="H200" s="190">
        <v>6470</v>
      </c>
      <c r="I200" s="191"/>
      <c r="L200" s="187"/>
      <c r="M200" s="192"/>
      <c r="T200" s="193"/>
      <c r="AT200" s="188" t="s">
        <v>168</v>
      </c>
      <c r="AU200" s="188" t="s">
        <v>85</v>
      </c>
      <c r="AV200" s="186" t="s">
        <v>162</v>
      </c>
      <c r="AW200" s="186" t="s">
        <v>36</v>
      </c>
      <c r="AX200" s="186" t="s">
        <v>83</v>
      </c>
      <c r="AY200" s="188" t="s">
        <v>156</v>
      </c>
    </row>
    <row r="201" spans="2:65" s="22" customFormat="1" ht="16.5" customHeight="1">
      <c r="B201" s="150"/>
      <c r="C201" s="202" t="s">
        <v>320</v>
      </c>
      <c r="D201" s="202" t="s">
        <v>321</v>
      </c>
      <c r="E201" s="203" t="s">
        <v>322</v>
      </c>
      <c r="F201" s="204" t="s">
        <v>323</v>
      </c>
      <c r="G201" s="205" t="s">
        <v>324</v>
      </c>
      <c r="H201" s="206">
        <v>107.1</v>
      </c>
      <c r="I201" s="207"/>
      <c r="J201" s="208">
        <f>ROUND(I201*H201,2)</f>
        <v>0</v>
      </c>
      <c r="K201" s="204"/>
      <c r="L201" s="209"/>
      <c r="M201" s="210"/>
      <c r="N201" s="211" t="s">
        <v>46</v>
      </c>
      <c r="P201" s="160">
        <f>O201*H201</f>
        <v>0</v>
      </c>
      <c r="Q201" s="160">
        <v>0.001</v>
      </c>
      <c r="R201" s="160">
        <f>Q201*H201</f>
        <v>0.1071</v>
      </c>
      <c r="S201" s="160">
        <v>0</v>
      </c>
      <c r="T201" s="161">
        <f>S201*H201</f>
        <v>0</v>
      </c>
      <c r="AR201" s="162" t="s">
        <v>121</v>
      </c>
      <c r="AT201" s="162" t="s">
        <v>321</v>
      </c>
      <c r="AU201" s="162" t="s">
        <v>85</v>
      </c>
      <c r="AY201" s="3" t="s">
        <v>156</v>
      </c>
      <c r="BE201" s="163">
        <f>IF(N201="základní",J201,0)</f>
        <v>0</v>
      </c>
      <c r="BF201" s="163">
        <f>IF(N201="snížená",J201,0)</f>
        <v>0</v>
      </c>
      <c r="BG201" s="163">
        <f>IF(N201="zákl. přenesená",J201,0)</f>
        <v>0</v>
      </c>
      <c r="BH201" s="163">
        <f>IF(N201="sníž. přenesená",J201,0)</f>
        <v>0</v>
      </c>
      <c r="BI201" s="163">
        <f>IF(N201="nulová",J201,0)</f>
        <v>0</v>
      </c>
      <c r="BJ201" s="3" t="s">
        <v>83</v>
      </c>
      <c r="BK201" s="163">
        <f>ROUND(I201*H201,2)</f>
        <v>0</v>
      </c>
      <c r="BL201" s="3" t="s">
        <v>162</v>
      </c>
      <c r="BM201" s="162" t="s">
        <v>325</v>
      </c>
    </row>
    <row r="202" spans="2:47" s="22" customFormat="1" ht="19.5">
      <c r="B202" s="23"/>
      <c r="D202" s="164" t="s">
        <v>164</v>
      </c>
      <c r="F202" s="165" t="s">
        <v>326</v>
      </c>
      <c r="I202" s="166"/>
      <c r="L202" s="23"/>
      <c r="M202" s="167"/>
      <c r="T202" s="54"/>
      <c r="AT202" s="3" t="s">
        <v>164</v>
      </c>
      <c r="AU202" s="3" t="s">
        <v>85</v>
      </c>
    </row>
    <row r="203" spans="2:51" s="170" customFormat="1" ht="11.25">
      <c r="B203" s="171"/>
      <c r="D203" s="164" t="s">
        <v>168</v>
      </c>
      <c r="E203" s="172"/>
      <c r="F203" s="173" t="s">
        <v>327</v>
      </c>
      <c r="H203" s="174">
        <v>107.1</v>
      </c>
      <c r="I203" s="175"/>
      <c r="L203" s="171"/>
      <c r="M203" s="176"/>
      <c r="T203" s="177"/>
      <c r="AT203" s="172" t="s">
        <v>168</v>
      </c>
      <c r="AU203" s="172" t="s">
        <v>85</v>
      </c>
      <c r="AV203" s="170" t="s">
        <v>85</v>
      </c>
      <c r="AW203" s="170" t="s">
        <v>36</v>
      </c>
      <c r="AX203" s="170" t="s">
        <v>83</v>
      </c>
      <c r="AY203" s="172" t="s">
        <v>156</v>
      </c>
    </row>
    <row r="204" spans="2:65" s="22" customFormat="1" ht="16.5" customHeight="1">
      <c r="B204" s="150"/>
      <c r="C204" s="202" t="s">
        <v>328</v>
      </c>
      <c r="D204" s="202" t="s">
        <v>321</v>
      </c>
      <c r="E204" s="203" t="s">
        <v>329</v>
      </c>
      <c r="F204" s="204" t="s">
        <v>330</v>
      </c>
      <c r="G204" s="205" t="s">
        <v>324</v>
      </c>
      <c r="H204" s="206">
        <v>22.3</v>
      </c>
      <c r="I204" s="207"/>
      <c r="J204" s="208">
        <f>ROUND(I204*H204,2)</f>
        <v>0</v>
      </c>
      <c r="K204" s="204" t="s">
        <v>161</v>
      </c>
      <c r="L204" s="209"/>
      <c r="M204" s="210"/>
      <c r="N204" s="211" t="s">
        <v>46</v>
      </c>
      <c r="P204" s="160">
        <f>O204*H204</f>
        <v>0</v>
      </c>
      <c r="Q204" s="160">
        <v>0.001</v>
      </c>
      <c r="R204" s="160">
        <f>Q204*H204</f>
        <v>0.0223</v>
      </c>
      <c r="S204" s="160">
        <v>0</v>
      </c>
      <c r="T204" s="161">
        <f>S204*H204</f>
        <v>0</v>
      </c>
      <c r="AR204" s="162" t="s">
        <v>121</v>
      </c>
      <c r="AT204" s="162" t="s">
        <v>321</v>
      </c>
      <c r="AU204" s="162" t="s">
        <v>85</v>
      </c>
      <c r="AY204" s="3" t="s">
        <v>156</v>
      </c>
      <c r="BE204" s="163">
        <f>IF(N204="základní",J204,0)</f>
        <v>0</v>
      </c>
      <c r="BF204" s="163">
        <f>IF(N204="snížená",J204,0)</f>
        <v>0</v>
      </c>
      <c r="BG204" s="163">
        <f>IF(N204="zákl. přenesená",J204,0)</f>
        <v>0</v>
      </c>
      <c r="BH204" s="163">
        <f>IF(N204="sníž. přenesená",J204,0)</f>
        <v>0</v>
      </c>
      <c r="BI204" s="163">
        <f>IF(N204="nulová",J204,0)</f>
        <v>0</v>
      </c>
      <c r="BJ204" s="3" t="s">
        <v>83</v>
      </c>
      <c r="BK204" s="163">
        <f>ROUND(I204*H204,2)</f>
        <v>0</v>
      </c>
      <c r="BL204" s="3" t="s">
        <v>162</v>
      </c>
      <c r="BM204" s="162" t="s">
        <v>331</v>
      </c>
    </row>
    <row r="205" spans="2:47" s="22" customFormat="1" ht="11.25">
      <c r="B205" s="23"/>
      <c r="D205" s="164" t="s">
        <v>164</v>
      </c>
      <c r="F205" s="165" t="s">
        <v>330</v>
      </c>
      <c r="I205" s="166"/>
      <c r="L205" s="23"/>
      <c r="M205" s="167"/>
      <c r="T205" s="54"/>
      <c r="AT205" s="3" t="s">
        <v>164</v>
      </c>
      <c r="AU205" s="3" t="s">
        <v>85</v>
      </c>
    </row>
    <row r="206" spans="2:51" s="170" customFormat="1" ht="11.25">
      <c r="B206" s="171"/>
      <c r="D206" s="164" t="s">
        <v>168</v>
      </c>
      <c r="E206" s="172"/>
      <c r="F206" s="173" t="s">
        <v>332</v>
      </c>
      <c r="H206" s="174">
        <v>22.3</v>
      </c>
      <c r="I206" s="175"/>
      <c r="L206" s="171"/>
      <c r="M206" s="176"/>
      <c r="T206" s="177"/>
      <c r="AT206" s="172" t="s">
        <v>168</v>
      </c>
      <c r="AU206" s="172" t="s">
        <v>85</v>
      </c>
      <c r="AV206" s="170" t="s">
        <v>85</v>
      </c>
      <c r="AW206" s="170" t="s">
        <v>36</v>
      </c>
      <c r="AX206" s="170" t="s">
        <v>83</v>
      </c>
      <c r="AY206" s="172" t="s">
        <v>156</v>
      </c>
    </row>
    <row r="207" spans="2:65" s="22" customFormat="1" ht="16.5" customHeight="1">
      <c r="B207" s="150"/>
      <c r="C207" s="151" t="s">
        <v>333</v>
      </c>
      <c r="D207" s="151" t="s">
        <v>158</v>
      </c>
      <c r="E207" s="152" t="s">
        <v>334</v>
      </c>
      <c r="F207" s="153" t="s">
        <v>335</v>
      </c>
      <c r="G207" s="154" t="s">
        <v>98</v>
      </c>
      <c r="H207" s="155">
        <v>700</v>
      </c>
      <c r="I207" s="156"/>
      <c r="J207" s="157">
        <f>ROUND(I207*H207,2)</f>
        <v>0</v>
      </c>
      <c r="K207" s="153" t="s">
        <v>161</v>
      </c>
      <c r="L207" s="23"/>
      <c r="M207" s="158"/>
      <c r="N207" s="159" t="s">
        <v>46</v>
      </c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162" t="s">
        <v>162</v>
      </c>
      <c r="AT207" s="162" t="s">
        <v>158</v>
      </c>
      <c r="AU207" s="162" t="s">
        <v>85</v>
      </c>
      <c r="AY207" s="3" t="s">
        <v>156</v>
      </c>
      <c r="BE207" s="163">
        <f>IF(N207="základní",J207,0)</f>
        <v>0</v>
      </c>
      <c r="BF207" s="163">
        <f>IF(N207="snížená",J207,0)</f>
        <v>0</v>
      </c>
      <c r="BG207" s="163">
        <f>IF(N207="zákl. přenesená",J207,0)</f>
        <v>0</v>
      </c>
      <c r="BH207" s="163">
        <f>IF(N207="sníž. přenesená",J207,0)</f>
        <v>0</v>
      </c>
      <c r="BI207" s="163">
        <f>IF(N207="nulová",J207,0)</f>
        <v>0</v>
      </c>
      <c r="BJ207" s="3" t="s">
        <v>83</v>
      </c>
      <c r="BK207" s="163">
        <f>ROUND(I207*H207,2)</f>
        <v>0</v>
      </c>
      <c r="BL207" s="3" t="s">
        <v>162</v>
      </c>
      <c r="BM207" s="162" t="s">
        <v>336</v>
      </c>
    </row>
    <row r="208" spans="2:47" s="22" customFormat="1" ht="11.25">
      <c r="B208" s="23"/>
      <c r="D208" s="164" t="s">
        <v>164</v>
      </c>
      <c r="F208" s="165" t="s">
        <v>337</v>
      </c>
      <c r="I208" s="166"/>
      <c r="L208" s="23"/>
      <c r="M208" s="167"/>
      <c r="T208" s="54"/>
      <c r="AT208" s="3" t="s">
        <v>164</v>
      </c>
      <c r="AU208" s="3" t="s">
        <v>85</v>
      </c>
    </row>
    <row r="209" spans="2:47" s="22" customFormat="1" ht="11.25">
      <c r="B209" s="23"/>
      <c r="D209" s="168" t="s">
        <v>166</v>
      </c>
      <c r="F209" s="169" t="s">
        <v>338</v>
      </c>
      <c r="I209" s="166"/>
      <c r="L209" s="23"/>
      <c r="M209" s="167"/>
      <c r="T209" s="54"/>
      <c r="AT209" s="3" t="s">
        <v>166</v>
      </c>
      <c r="AU209" s="3" t="s">
        <v>85</v>
      </c>
    </row>
    <row r="210" spans="2:51" s="179" customFormat="1" ht="11.25">
      <c r="B210" s="180"/>
      <c r="D210" s="164" t="s">
        <v>168</v>
      </c>
      <c r="E210" s="181"/>
      <c r="F210" s="182" t="s">
        <v>339</v>
      </c>
      <c r="H210" s="181"/>
      <c r="I210" s="183"/>
      <c r="L210" s="180"/>
      <c r="M210" s="184"/>
      <c r="T210" s="185"/>
      <c r="AT210" s="181" t="s">
        <v>168</v>
      </c>
      <c r="AU210" s="181" t="s">
        <v>85</v>
      </c>
      <c r="AV210" s="179" t="s">
        <v>83</v>
      </c>
      <c r="AW210" s="179" t="s">
        <v>36</v>
      </c>
      <c r="AX210" s="179" t="s">
        <v>75</v>
      </c>
      <c r="AY210" s="181" t="s">
        <v>156</v>
      </c>
    </row>
    <row r="211" spans="2:51" s="170" customFormat="1" ht="11.25">
      <c r="B211" s="171"/>
      <c r="D211" s="164" t="s">
        <v>168</v>
      </c>
      <c r="E211" s="172"/>
      <c r="F211" s="173" t="s">
        <v>340</v>
      </c>
      <c r="H211" s="174">
        <v>700</v>
      </c>
      <c r="I211" s="175"/>
      <c r="L211" s="171"/>
      <c r="M211" s="176"/>
      <c r="T211" s="177"/>
      <c r="AT211" s="172" t="s">
        <v>168</v>
      </c>
      <c r="AU211" s="172" t="s">
        <v>85</v>
      </c>
      <c r="AV211" s="170" t="s">
        <v>85</v>
      </c>
      <c r="AW211" s="170" t="s">
        <v>36</v>
      </c>
      <c r="AX211" s="170" t="s">
        <v>83</v>
      </c>
      <c r="AY211" s="172" t="s">
        <v>156</v>
      </c>
    </row>
    <row r="212" spans="2:65" s="22" customFormat="1" ht="16.5" customHeight="1">
      <c r="B212" s="150"/>
      <c r="C212" s="151" t="s">
        <v>341</v>
      </c>
      <c r="D212" s="151" t="s">
        <v>158</v>
      </c>
      <c r="E212" s="152" t="s">
        <v>342</v>
      </c>
      <c r="F212" s="153" t="s">
        <v>343</v>
      </c>
      <c r="G212" s="154" t="s">
        <v>98</v>
      </c>
      <c r="H212" s="155">
        <v>5770</v>
      </c>
      <c r="I212" s="156"/>
      <c r="J212" s="157">
        <f>ROUND(I212*H212,2)</f>
        <v>0</v>
      </c>
      <c r="K212" s="153" t="s">
        <v>161</v>
      </c>
      <c r="L212" s="23"/>
      <c r="M212" s="158"/>
      <c r="N212" s="159" t="s">
        <v>46</v>
      </c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AR212" s="162" t="s">
        <v>162</v>
      </c>
      <c r="AT212" s="162" t="s">
        <v>158</v>
      </c>
      <c r="AU212" s="162" t="s">
        <v>85</v>
      </c>
      <c r="AY212" s="3" t="s">
        <v>156</v>
      </c>
      <c r="BE212" s="163">
        <f>IF(N212="základní",J212,0)</f>
        <v>0</v>
      </c>
      <c r="BF212" s="163">
        <f>IF(N212="snížená",J212,0)</f>
        <v>0</v>
      </c>
      <c r="BG212" s="163">
        <f>IF(N212="zákl. přenesená",J212,0)</f>
        <v>0</v>
      </c>
      <c r="BH212" s="163">
        <f>IF(N212="sníž. přenesená",J212,0)</f>
        <v>0</v>
      </c>
      <c r="BI212" s="163">
        <f>IF(N212="nulová",J212,0)</f>
        <v>0</v>
      </c>
      <c r="BJ212" s="3" t="s">
        <v>83</v>
      </c>
      <c r="BK212" s="163">
        <f>ROUND(I212*H212,2)</f>
        <v>0</v>
      </c>
      <c r="BL212" s="3" t="s">
        <v>162</v>
      </c>
      <c r="BM212" s="162" t="s">
        <v>344</v>
      </c>
    </row>
    <row r="213" spans="2:47" s="22" customFormat="1" ht="11.25">
      <c r="B213" s="23"/>
      <c r="D213" s="164" t="s">
        <v>164</v>
      </c>
      <c r="F213" s="165" t="s">
        <v>345</v>
      </c>
      <c r="I213" s="166"/>
      <c r="L213" s="23"/>
      <c r="M213" s="167"/>
      <c r="T213" s="54"/>
      <c r="AT213" s="3" t="s">
        <v>164</v>
      </c>
      <c r="AU213" s="3" t="s">
        <v>85</v>
      </c>
    </row>
    <row r="214" spans="2:47" s="22" customFormat="1" ht="11.25">
      <c r="B214" s="23"/>
      <c r="D214" s="168" t="s">
        <v>166</v>
      </c>
      <c r="F214" s="169" t="s">
        <v>346</v>
      </c>
      <c r="I214" s="166"/>
      <c r="L214" s="23"/>
      <c r="M214" s="167"/>
      <c r="T214" s="54"/>
      <c r="AT214" s="3" t="s">
        <v>166</v>
      </c>
      <c r="AU214" s="3" t="s">
        <v>85</v>
      </c>
    </row>
    <row r="215" spans="2:51" s="170" customFormat="1" ht="11.25">
      <c r="B215" s="171"/>
      <c r="D215" s="164" t="s">
        <v>168</v>
      </c>
      <c r="E215" s="172"/>
      <c r="F215" s="173" t="s">
        <v>302</v>
      </c>
      <c r="H215" s="174">
        <v>5355</v>
      </c>
      <c r="I215" s="175"/>
      <c r="L215" s="171"/>
      <c r="M215" s="176"/>
      <c r="T215" s="177"/>
      <c r="AT215" s="172" t="s">
        <v>168</v>
      </c>
      <c r="AU215" s="172" t="s">
        <v>85</v>
      </c>
      <c r="AV215" s="170" t="s">
        <v>85</v>
      </c>
      <c r="AW215" s="170" t="s">
        <v>36</v>
      </c>
      <c r="AX215" s="170" t="s">
        <v>75</v>
      </c>
      <c r="AY215" s="172" t="s">
        <v>156</v>
      </c>
    </row>
    <row r="216" spans="2:51" s="170" customFormat="1" ht="11.25">
      <c r="B216" s="171"/>
      <c r="D216" s="164" t="s">
        <v>168</v>
      </c>
      <c r="E216" s="172"/>
      <c r="F216" s="173" t="s">
        <v>310</v>
      </c>
      <c r="H216" s="174">
        <v>415</v>
      </c>
      <c r="I216" s="175"/>
      <c r="L216" s="171"/>
      <c r="M216" s="176"/>
      <c r="T216" s="177"/>
      <c r="AT216" s="172" t="s">
        <v>168</v>
      </c>
      <c r="AU216" s="172" t="s">
        <v>85</v>
      </c>
      <c r="AV216" s="170" t="s">
        <v>85</v>
      </c>
      <c r="AW216" s="170" t="s">
        <v>36</v>
      </c>
      <c r="AX216" s="170" t="s">
        <v>75</v>
      </c>
      <c r="AY216" s="172" t="s">
        <v>156</v>
      </c>
    </row>
    <row r="217" spans="2:51" s="186" customFormat="1" ht="11.25">
      <c r="B217" s="187"/>
      <c r="D217" s="164" t="s">
        <v>168</v>
      </c>
      <c r="E217" s="188"/>
      <c r="F217" s="189" t="s">
        <v>221</v>
      </c>
      <c r="H217" s="190">
        <v>5770</v>
      </c>
      <c r="I217" s="191"/>
      <c r="L217" s="187"/>
      <c r="M217" s="192"/>
      <c r="T217" s="193"/>
      <c r="AT217" s="188" t="s">
        <v>168</v>
      </c>
      <c r="AU217" s="188" t="s">
        <v>85</v>
      </c>
      <c r="AV217" s="186" t="s">
        <v>162</v>
      </c>
      <c r="AW217" s="186" t="s">
        <v>36</v>
      </c>
      <c r="AX217" s="186" t="s">
        <v>83</v>
      </c>
      <c r="AY217" s="188" t="s">
        <v>156</v>
      </c>
    </row>
    <row r="218" spans="2:65" s="22" customFormat="1" ht="16.5" customHeight="1">
      <c r="B218" s="150"/>
      <c r="C218" s="151" t="s">
        <v>347</v>
      </c>
      <c r="D218" s="151" t="s">
        <v>158</v>
      </c>
      <c r="E218" s="152" t="s">
        <v>348</v>
      </c>
      <c r="F218" s="153" t="s">
        <v>349</v>
      </c>
      <c r="G218" s="154" t="s">
        <v>98</v>
      </c>
      <c r="H218" s="155">
        <v>5355</v>
      </c>
      <c r="I218" s="156"/>
      <c r="J218" s="157">
        <f>ROUND(I218*H218,2)</f>
        <v>0</v>
      </c>
      <c r="K218" s="153" t="s">
        <v>161</v>
      </c>
      <c r="L218" s="23"/>
      <c r="M218" s="158"/>
      <c r="N218" s="159" t="s">
        <v>46</v>
      </c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AR218" s="162" t="s">
        <v>162</v>
      </c>
      <c r="AT218" s="162" t="s">
        <v>158</v>
      </c>
      <c r="AU218" s="162" t="s">
        <v>85</v>
      </c>
      <c r="AY218" s="3" t="s">
        <v>156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3" t="s">
        <v>83</v>
      </c>
      <c r="BK218" s="163">
        <f>ROUND(I218*H218,2)</f>
        <v>0</v>
      </c>
      <c r="BL218" s="3" t="s">
        <v>162</v>
      </c>
      <c r="BM218" s="162" t="s">
        <v>350</v>
      </c>
    </row>
    <row r="219" spans="2:47" s="22" customFormat="1" ht="11.25">
      <c r="B219" s="23"/>
      <c r="D219" s="164" t="s">
        <v>164</v>
      </c>
      <c r="F219" s="165" t="s">
        <v>351</v>
      </c>
      <c r="I219" s="166"/>
      <c r="L219" s="23"/>
      <c r="M219" s="167"/>
      <c r="T219" s="54"/>
      <c r="AT219" s="3" t="s">
        <v>164</v>
      </c>
      <c r="AU219" s="3" t="s">
        <v>85</v>
      </c>
    </row>
    <row r="220" spans="2:47" s="22" customFormat="1" ht="11.25">
      <c r="B220" s="23"/>
      <c r="D220" s="168" t="s">
        <v>166</v>
      </c>
      <c r="F220" s="169" t="s">
        <v>352</v>
      </c>
      <c r="I220" s="166"/>
      <c r="L220" s="23"/>
      <c r="M220" s="167"/>
      <c r="T220" s="54"/>
      <c r="AT220" s="3" t="s">
        <v>166</v>
      </c>
      <c r="AU220" s="3" t="s">
        <v>85</v>
      </c>
    </row>
    <row r="221" spans="2:51" s="170" customFormat="1" ht="11.25">
      <c r="B221" s="171"/>
      <c r="D221" s="164" t="s">
        <v>168</v>
      </c>
      <c r="E221" s="172"/>
      <c r="F221" s="173" t="s">
        <v>302</v>
      </c>
      <c r="H221" s="174">
        <v>5355</v>
      </c>
      <c r="I221" s="175"/>
      <c r="L221" s="171"/>
      <c r="M221" s="176"/>
      <c r="T221" s="177"/>
      <c r="AT221" s="172" t="s">
        <v>168</v>
      </c>
      <c r="AU221" s="172" t="s">
        <v>85</v>
      </c>
      <c r="AV221" s="170" t="s">
        <v>85</v>
      </c>
      <c r="AW221" s="170" t="s">
        <v>36</v>
      </c>
      <c r="AX221" s="170" t="s">
        <v>83</v>
      </c>
      <c r="AY221" s="172" t="s">
        <v>156</v>
      </c>
    </row>
    <row r="222" spans="2:65" s="22" customFormat="1" ht="16.5" customHeight="1">
      <c r="B222" s="150"/>
      <c r="C222" s="151" t="s">
        <v>353</v>
      </c>
      <c r="D222" s="151" t="s">
        <v>158</v>
      </c>
      <c r="E222" s="152" t="s">
        <v>354</v>
      </c>
      <c r="F222" s="153" t="s">
        <v>355</v>
      </c>
      <c r="G222" s="154" t="s">
        <v>94</v>
      </c>
      <c r="H222" s="155">
        <v>6</v>
      </c>
      <c r="I222" s="156"/>
      <c r="J222" s="157">
        <f>ROUND(I222*H222,2)</f>
        <v>0</v>
      </c>
      <c r="K222" s="153" t="s">
        <v>161</v>
      </c>
      <c r="L222" s="23"/>
      <c r="M222" s="158"/>
      <c r="N222" s="159" t="s">
        <v>46</v>
      </c>
      <c r="P222" s="160">
        <f>O222*H222</f>
        <v>0</v>
      </c>
      <c r="Q222" s="160">
        <v>0.02135</v>
      </c>
      <c r="R222" s="160">
        <f>Q222*H222</f>
        <v>0.1281</v>
      </c>
      <c r="S222" s="160">
        <v>0</v>
      </c>
      <c r="T222" s="161">
        <f>S222*H222</f>
        <v>0</v>
      </c>
      <c r="AR222" s="162" t="s">
        <v>162</v>
      </c>
      <c r="AT222" s="162" t="s">
        <v>158</v>
      </c>
      <c r="AU222" s="162" t="s">
        <v>85</v>
      </c>
      <c r="AY222" s="3" t="s">
        <v>156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3" t="s">
        <v>83</v>
      </c>
      <c r="BK222" s="163">
        <f>ROUND(I222*H222,2)</f>
        <v>0</v>
      </c>
      <c r="BL222" s="3" t="s">
        <v>162</v>
      </c>
      <c r="BM222" s="162" t="s">
        <v>356</v>
      </c>
    </row>
    <row r="223" spans="2:47" s="22" customFormat="1" ht="19.5">
      <c r="B223" s="23"/>
      <c r="D223" s="164" t="s">
        <v>164</v>
      </c>
      <c r="F223" s="165" t="s">
        <v>357</v>
      </c>
      <c r="I223" s="166"/>
      <c r="L223" s="23"/>
      <c r="M223" s="167"/>
      <c r="T223" s="54"/>
      <c r="AT223" s="3" t="s">
        <v>164</v>
      </c>
      <c r="AU223" s="3" t="s">
        <v>85</v>
      </c>
    </row>
    <row r="224" spans="2:47" s="22" customFormat="1" ht="11.25">
      <c r="B224" s="23"/>
      <c r="D224" s="168" t="s">
        <v>166</v>
      </c>
      <c r="F224" s="169" t="s">
        <v>358</v>
      </c>
      <c r="I224" s="166"/>
      <c r="L224" s="23"/>
      <c r="M224" s="167"/>
      <c r="T224" s="54"/>
      <c r="AT224" s="3" t="s">
        <v>166</v>
      </c>
      <c r="AU224" s="3" t="s">
        <v>85</v>
      </c>
    </row>
    <row r="225" spans="2:51" s="170" customFormat="1" ht="11.25">
      <c r="B225" s="171"/>
      <c r="D225" s="164" t="s">
        <v>168</v>
      </c>
      <c r="E225" s="172"/>
      <c r="F225" s="173" t="s">
        <v>359</v>
      </c>
      <c r="H225" s="174">
        <v>6</v>
      </c>
      <c r="I225" s="175"/>
      <c r="L225" s="171"/>
      <c r="M225" s="176"/>
      <c r="T225" s="177"/>
      <c r="AT225" s="172" t="s">
        <v>168</v>
      </c>
      <c r="AU225" s="172" t="s">
        <v>85</v>
      </c>
      <c r="AV225" s="170" t="s">
        <v>85</v>
      </c>
      <c r="AW225" s="170" t="s">
        <v>36</v>
      </c>
      <c r="AX225" s="170" t="s">
        <v>83</v>
      </c>
      <c r="AY225" s="172" t="s">
        <v>156</v>
      </c>
    </row>
    <row r="226" spans="2:65" s="22" customFormat="1" ht="16.5" customHeight="1">
      <c r="B226" s="150"/>
      <c r="C226" s="151" t="s">
        <v>360</v>
      </c>
      <c r="D226" s="151" t="s">
        <v>158</v>
      </c>
      <c r="E226" s="152" t="s">
        <v>361</v>
      </c>
      <c r="F226" s="153" t="s">
        <v>362</v>
      </c>
      <c r="G226" s="154" t="s">
        <v>94</v>
      </c>
      <c r="H226" s="155">
        <v>3</v>
      </c>
      <c r="I226" s="156"/>
      <c r="J226" s="157">
        <f>ROUND(I226*H226,2)</f>
        <v>0</v>
      </c>
      <c r="K226" s="153" t="s">
        <v>161</v>
      </c>
      <c r="L226" s="23"/>
      <c r="M226" s="158"/>
      <c r="N226" s="159" t="s">
        <v>46</v>
      </c>
      <c r="P226" s="160">
        <f>O226*H226</f>
        <v>0</v>
      </c>
      <c r="Q226" s="160">
        <v>0.02989</v>
      </c>
      <c r="R226" s="160">
        <f>Q226*H226</f>
        <v>0.08967</v>
      </c>
      <c r="S226" s="160">
        <v>0</v>
      </c>
      <c r="T226" s="161">
        <f>S226*H226</f>
        <v>0</v>
      </c>
      <c r="AR226" s="162" t="s">
        <v>162</v>
      </c>
      <c r="AT226" s="162" t="s">
        <v>158</v>
      </c>
      <c r="AU226" s="162" t="s">
        <v>85</v>
      </c>
      <c r="AY226" s="3" t="s">
        <v>156</v>
      </c>
      <c r="BE226" s="163">
        <f>IF(N226="základní",J226,0)</f>
        <v>0</v>
      </c>
      <c r="BF226" s="163">
        <f>IF(N226="snížená",J226,0)</f>
        <v>0</v>
      </c>
      <c r="BG226" s="163">
        <f>IF(N226="zákl. přenesená",J226,0)</f>
        <v>0</v>
      </c>
      <c r="BH226" s="163">
        <f>IF(N226="sníž. přenesená",J226,0)</f>
        <v>0</v>
      </c>
      <c r="BI226" s="163">
        <f>IF(N226="nulová",J226,0)</f>
        <v>0</v>
      </c>
      <c r="BJ226" s="3" t="s">
        <v>83</v>
      </c>
      <c r="BK226" s="163">
        <f>ROUND(I226*H226,2)</f>
        <v>0</v>
      </c>
      <c r="BL226" s="3" t="s">
        <v>162</v>
      </c>
      <c r="BM226" s="162" t="s">
        <v>363</v>
      </c>
    </row>
    <row r="227" spans="2:47" s="22" customFormat="1" ht="19.5">
      <c r="B227" s="23"/>
      <c r="D227" s="164" t="s">
        <v>164</v>
      </c>
      <c r="F227" s="165" t="s">
        <v>364</v>
      </c>
      <c r="I227" s="166"/>
      <c r="L227" s="23"/>
      <c r="M227" s="167"/>
      <c r="T227" s="54"/>
      <c r="AT227" s="3" t="s">
        <v>164</v>
      </c>
      <c r="AU227" s="3" t="s">
        <v>85</v>
      </c>
    </row>
    <row r="228" spans="2:47" s="22" customFormat="1" ht="11.25">
      <c r="B228" s="23"/>
      <c r="D228" s="168" t="s">
        <v>166</v>
      </c>
      <c r="F228" s="169" t="s">
        <v>365</v>
      </c>
      <c r="I228" s="166"/>
      <c r="L228" s="23"/>
      <c r="M228" s="167"/>
      <c r="T228" s="54"/>
      <c r="AT228" s="3" t="s">
        <v>166</v>
      </c>
      <c r="AU228" s="3" t="s">
        <v>85</v>
      </c>
    </row>
    <row r="229" spans="2:51" s="170" customFormat="1" ht="11.25">
      <c r="B229" s="171"/>
      <c r="D229" s="164" t="s">
        <v>168</v>
      </c>
      <c r="E229" s="172"/>
      <c r="F229" s="173" t="s">
        <v>366</v>
      </c>
      <c r="H229" s="174">
        <v>3</v>
      </c>
      <c r="I229" s="175"/>
      <c r="L229" s="171"/>
      <c r="M229" s="176"/>
      <c r="T229" s="177"/>
      <c r="AT229" s="172" t="s">
        <v>168</v>
      </c>
      <c r="AU229" s="172" t="s">
        <v>85</v>
      </c>
      <c r="AV229" s="170" t="s">
        <v>85</v>
      </c>
      <c r="AW229" s="170" t="s">
        <v>36</v>
      </c>
      <c r="AX229" s="170" t="s">
        <v>83</v>
      </c>
      <c r="AY229" s="172" t="s">
        <v>156</v>
      </c>
    </row>
    <row r="230" spans="2:65" s="22" customFormat="1" ht="16.5" customHeight="1">
      <c r="B230" s="150"/>
      <c r="C230" s="151" t="s">
        <v>367</v>
      </c>
      <c r="D230" s="151" t="s">
        <v>158</v>
      </c>
      <c r="E230" s="152" t="s">
        <v>368</v>
      </c>
      <c r="F230" s="153" t="s">
        <v>369</v>
      </c>
      <c r="G230" s="154" t="s">
        <v>94</v>
      </c>
      <c r="H230" s="155">
        <v>1</v>
      </c>
      <c r="I230" s="156"/>
      <c r="J230" s="157">
        <f>ROUND(I230*H230,2)</f>
        <v>0</v>
      </c>
      <c r="K230" s="153" t="s">
        <v>161</v>
      </c>
      <c r="L230" s="23"/>
      <c r="M230" s="158"/>
      <c r="N230" s="159" t="s">
        <v>46</v>
      </c>
      <c r="P230" s="160">
        <f>O230*H230</f>
        <v>0</v>
      </c>
      <c r="Q230" s="160">
        <v>0.03843</v>
      </c>
      <c r="R230" s="160">
        <f>Q230*H230</f>
        <v>0.03843</v>
      </c>
      <c r="S230" s="160">
        <v>0</v>
      </c>
      <c r="T230" s="161">
        <f>S230*H230</f>
        <v>0</v>
      </c>
      <c r="AR230" s="162" t="s">
        <v>162</v>
      </c>
      <c r="AT230" s="162" t="s">
        <v>158</v>
      </c>
      <c r="AU230" s="162" t="s">
        <v>85</v>
      </c>
      <c r="AY230" s="3" t="s">
        <v>156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3" t="s">
        <v>83</v>
      </c>
      <c r="BK230" s="163">
        <f>ROUND(I230*H230,2)</f>
        <v>0</v>
      </c>
      <c r="BL230" s="3" t="s">
        <v>162</v>
      </c>
      <c r="BM230" s="162" t="s">
        <v>370</v>
      </c>
    </row>
    <row r="231" spans="2:47" s="22" customFormat="1" ht="19.5">
      <c r="B231" s="23"/>
      <c r="D231" s="164" t="s">
        <v>164</v>
      </c>
      <c r="F231" s="165" t="s">
        <v>371</v>
      </c>
      <c r="I231" s="166"/>
      <c r="L231" s="23"/>
      <c r="M231" s="167"/>
      <c r="T231" s="54"/>
      <c r="AT231" s="3" t="s">
        <v>164</v>
      </c>
      <c r="AU231" s="3" t="s">
        <v>85</v>
      </c>
    </row>
    <row r="232" spans="2:47" s="22" customFormat="1" ht="11.25">
      <c r="B232" s="23"/>
      <c r="D232" s="168" t="s">
        <v>166</v>
      </c>
      <c r="F232" s="169" t="s">
        <v>372</v>
      </c>
      <c r="I232" s="166"/>
      <c r="L232" s="23"/>
      <c r="M232" s="167"/>
      <c r="T232" s="54"/>
      <c r="AT232" s="3" t="s">
        <v>166</v>
      </c>
      <c r="AU232" s="3" t="s">
        <v>85</v>
      </c>
    </row>
    <row r="233" spans="2:51" s="170" customFormat="1" ht="11.25">
      <c r="B233" s="171"/>
      <c r="D233" s="164" t="s">
        <v>168</v>
      </c>
      <c r="E233" s="172"/>
      <c r="F233" s="173" t="s">
        <v>373</v>
      </c>
      <c r="H233" s="174">
        <v>1</v>
      </c>
      <c r="I233" s="175"/>
      <c r="L233" s="171"/>
      <c r="M233" s="176"/>
      <c r="T233" s="177"/>
      <c r="AT233" s="172" t="s">
        <v>168</v>
      </c>
      <c r="AU233" s="172" t="s">
        <v>85</v>
      </c>
      <c r="AV233" s="170" t="s">
        <v>85</v>
      </c>
      <c r="AW233" s="170" t="s">
        <v>36</v>
      </c>
      <c r="AX233" s="170" t="s">
        <v>83</v>
      </c>
      <c r="AY233" s="172" t="s">
        <v>156</v>
      </c>
    </row>
    <row r="234" spans="2:65" s="22" customFormat="1" ht="16.5" customHeight="1">
      <c r="B234" s="150"/>
      <c r="C234" s="151" t="s">
        <v>374</v>
      </c>
      <c r="D234" s="151" t="s">
        <v>158</v>
      </c>
      <c r="E234" s="152" t="s">
        <v>375</v>
      </c>
      <c r="F234" s="153" t="s">
        <v>376</v>
      </c>
      <c r="G234" s="154" t="s">
        <v>94</v>
      </c>
      <c r="H234" s="155">
        <v>10</v>
      </c>
      <c r="I234" s="156"/>
      <c r="J234" s="157">
        <f>ROUND(I234*H234,2)</f>
        <v>0</v>
      </c>
      <c r="K234" s="153"/>
      <c r="L234" s="23"/>
      <c r="M234" s="158"/>
      <c r="N234" s="159" t="s">
        <v>46</v>
      </c>
      <c r="P234" s="160">
        <f>O234*H234</f>
        <v>0</v>
      </c>
      <c r="Q234" s="160">
        <v>0</v>
      </c>
      <c r="R234" s="160">
        <f>Q234*H234</f>
        <v>0</v>
      </c>
      <c r="S234" s="160">
        <v>0</v>
      </c>
      <c r="T234" s="161">
        <f>S234*H234</f>
        <v>0</v>
      </c>
      <c r="AR234" s="162" t="s">
        <v>162</v>
      </c>
      <c r="AT234" s="162" t="s">
        <v>158</v>
      </c>
      <c r="AU234" s="162" t="s">
        <v>85</v>
      </c>
      <c r="AY234" s="3" t="s">
        <v>156</v>
      </c>
      <c r="BE234" s="163">
        <f>IF(N234="základní",J234,0)</f>
        <v>0</v>
      </c>
      <c r="BF234" s="163">
        <f>IF(N234="snížená",J234,0)</f>
        <v>0</v>
      </c>
      <c r="BG234" s="163">
        <f>IF(N234="zákl. přenesená",J234,0)</f>
        <v>0</v>
      </c>
      <c r="BH234" s="163">
        <f>IF(N234="sníž. přenesená",J234,0)</f>
        <v>0</v>
      </c>
      <c r="BI234" s="163">
        <f>IF(N234="nulová",J234,0)</f>
        <v>0</v>
      </c>
      <c r="BJ234" s="3" t="s">
        <v>83</v>
      </c>
      <c r="BK234" s="163">
        <f>ROUND(I234*H234,2)</f>
        <v>0</v>
      </c>
      <c r="BL234" s="3" t="s">
        <v>162</v>
      </c>
      <c r="BM234" s="162" t="s">
        <v>377</v>
      </c>
    </row>
    <row r="235" spans="2:47" s="22" customFormat="1" ht="11.25">
      <c r="B235" s="23"/>
      <c r="D235" s="164" t="s">
        <v>164</v>
      </c>
      <c r="F235" s="165" t="s">
        <v>376</v>
      </c>
      <c r="I235" s="166"/>
      <c r="L235" s="23"/>
      <c r="M235" s="167"/>
      <c r="T235" s="54"/>
      <c r="AT235" s="3" t="s">
        <v>164</v>
      </c>
      <c r="AU235" s="3" t="s">
        <v>85</v>
      </c>
    </row>
    <row r="236" spans="2:47" s="22" customFormat="1" ht="19.5">
      <c r="B236" s="23"/>
      <c r="D236" s="164" t="s">
        <v>175</v>
      </c>
      <c r="F236" s="178" t="s">
        <v>378</v>
      </c>
      <c r="I236" s="166"/>
      <c r="L236" s="23"/>
      <c r="M236" s="167"/>
      <c r="T236" s="54"/>
      <c r="AT236" s="3" t="s">
        <v>175</v>
      </c>
      <c r="AU236" s="3" t="s">
        <v>85</v>
      </c>
    </row>
    <row r="237" spans="2:65" s="22" customFormat="1" ht="16.5" customHeight="1">
      <c r="B237" s="150"/>
      <c r="C237" s="151" t="s">
        <v>379</v>
      </c>
      <c r="D237" s="151" t="s">
        <v>158</v>
      </c>
      <c r="E237" s="152" t="s">
        <v>380</v>
      </c>
      <c r="F237" s="153" t="s">
        <v>381</v>
      </c>
      <c r="G237" s="154" t="s">
        <v>102</v>
      </c>
      <c r="H237" s="155">
        <v>194.1</v>
      </c>
      <c r="I237" s="156"/>
      <c r="J237" s="157">
        <f>ROUND(I237*H237,2)</f>
        <v>0</v>
      </c>
      <c r="K237" s="153" t="s">
        <v>161</v>
      </c>
      <c r="L237" s="23"/>
      <c r="M237" s="158"/>
      <c r="N237" s="159" t="s">
        <v>46</v>
      </c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AR237" s="162" t="s">
        <v>162</v>
      </c>
      <c r="AT237" s="162" t="s">
        <v>158</v>
      </c>
      <c r="AU237" s="162" t="s">
        <v>85</v>
      </c>
      <c r="AY237" s="3" t="s">
        <v>156</v>
      </c>
      <c r="BE237" s="163">
        <f>IF(N237="základní",J237,0)</f>
        <v>0</v>
      </c>
      <c r="BF237" s="163">
        <f>IF(N237="snížená",J237,0)</f>
        <v>0</v>
      </c>
      <c r="BG237" s="163">
        <f>IF(N237="zákl. přenesená",J237,0)</f>
        <v>0</v>
      </c>
      <c r="BH237" s="163">
        <f>IF(N237="sníž. přenesená",J237,0)</f>
        <v>0</v>
      </c>
      <c r="BI237" s="163">
        <f>IF(N237="nulová",J237,0)</f>
        <v>0</v>
      </c>
      <c r="BJ237" s="3" t="s">
        <v>83</v>
      </c>
      <c r="BK237" s="163">
        <f>ROUND(I237*H237,2)</f>
        <v>0</v>
      </c>
      <c r="BL237" s="3" t="s">
        <v>162</v>
      </c>
      <c r="BM237" s="162" t="s">
        <v>382</v>
      </c>
    </row>
    <row r="238" spans="2:47" s="22" customFormat="1" ht="11.25">
      <c r="B238" s="23"/>
      <c r="D238" s="164" t="s">
        <v>164</v>
      </c>
      <c r="F238" s="165" t="s">
        <v>383</v>
      </c>
      <c r="I238" s="166"/>
      <c r="L238" s="23"/>
      <c r="M238" s="167"/>
      <c r="T238" s="54"/>
      <c r="AT238" s="3" t="s">
        <v>164</v>
      </c>
      <c r="AU238" s="3" t="s">
        <v>85</v>
      </c>
    </row>
    <row r="239" spans="2:47" s="22" customFormat="1" ht="11.25">
      <c r="B239" s="23"/>
      <c r="D239" s="168" t="s">
        <v>166</v>
      </c>
      <c r="F239" s="169" t="s">
        <v>384</v>
      </c>
      <c r="I239" s="166"/>
      <c r="L239" s="23"/>
      <c r="M239" s="167"/>
      <c r="T239" s="54"/>
      <c r="AT239" s="3" t="s">
        <v>166</v>
      </c>
      <c r="AU239" s="3" t="s">
        <v>85</v>
      </c>
    </row>
    <row r="240" spans="2:51" s="170" customFormat="1" ht="11.25">
      <c r="B240" s="171"/>
      <c r="D240" s="164" t="s">
        <v>168</v>
      </c>
      <c r="E240" s="172"/>
      <c r="F240" s="173" t="s">
        <v>385</v>
      </c>
      <c r="H240" s="174">
        <v>33.45</v>
      </c>
      <c r="I240" s="175"/>
      <c r="L240" s="171"/>
      <c r="M240" s="176"/>
      <c r="T240" s="177"/>
      <c r="AT240" s="172" t="s">
        <v>168</v>
      </c>
      <c r="AU240" s="172" t="s">
        <v>85</v>
      </c>
      <c r="AV240" s="170" t="s">
        <v>85</v>
      </c>
      <c r="AW240" s="170" t="s">
        <v>36</v>
      </c>
      <c r="AX240" s="170" t="s">
        <v>75</v>
      </c>
      <c r="AY240" s="172" t="s">
        <v>156</v>
      </c>
    </row>
    <row r="241" spans="2:51" s="170" customFormat="1" ht="11.25">
      <c r="B241" s="171"/>
      <c r="D241" s="164" t="s">
        <v>168</v>
      </c>
      <c r="E241" s="172"/>
      <c r="F241" s="173" t="s">
        <v>386</v>
      </c>
      <c r="H241" s="174">
        <v>160.65</v>
      </c>
      <c r="I241" s="175"/>
      <c r="L241" s="171"/>
      <c r="M241" s="176"/>
      <c r="T241" s="177"/>
      <c r="AT241" s="172" t="s">
        <v>168</v>
      </c>
      <c r="AU241" s="172" t="s">
        <v>85</v>
      </c>
      <c r="AV241" s="170" t="s">
        <v>85</v>
      </c>
      <c r="AW241" s="170" t="s">
        <v>36</v>
      </c>
      <c r="AX241" s="170" t="s">
        <v>75</v>
      </c>
      <c r="AY241" s="172" t="s">
        <v>156</v>
      </c>
    </row>
    <row r="242" spans="2:51" s="186" customFormat="1" ht="11.25">
      <c r="B242" s="187"/>
      <c r="D242" s="164" t="s">
        <v>168</v>
      </c>
      <c r="E242" s="188" t="s">
        <v>128</v>
      </c>
      <c r="F242" s="189" t="s">
        <v>221</v>
      </c>
      <c r="H242" s="190">
        <v>194.1</v>
      </c>
      <c r="I242" s="191"/>
      <c r="L242" s="187"/>
      <c r="M242" s="192"/>
      <c r="T242" s="193"/>
      <c r="AT242" s="188" t="s">
        <v>168</v>
      </c>
      <c r="AU242" s="188" t="s">
        <v>85</v>
      </c>
      <c r="AV242" s="186" t="s">
        <v>162</v>
      </c>
      <c r="AW242" s="186" t="s">
        <v>36</v>
      </c>
      <c r="AX242" s="186" t="s">
        <v>83</v>
      </c>
      <c r="AY242" s="188" t="s">
        <v>156</v>
      </c>
    </row>
    <row r="243" spans="2:65" s="22" customFormat="1" ht="16.5" customHeight="1">
      <c r="B243" s="150"/>
      <c r="C243" s="151" t="s">
        <v>387</v>
      </c>
      <c r="D243" s="151" t="s">
        <v>158</v>
      </c>
      <c r="E243" s="152" t="s">
        <v>388</v>
      </c>
      <c r="F243" s="153" t="s">
        <v>389</v>
      </c>
      <c r="G243" s="154" t="s">
        <v>102</v>
      </c>
      <c r="H243" s="155">
        <v>194.1</v>
      </c>
      <c r="I243" s="156"/>
      <c r="J243" s="157">
        <f>ROUND(I243*H243,2)</f>
        <v>0</v>
      </c>
      <c r="K243" s="153"/>
      <c r="L243" s="23"/>
      <c r="M243" s="158"/>
      <c r="N243" s="159" t="s">
        <v>46</v>
      </c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AR243" s="162" t="s">
        <v>162</v>
      </c>
      <c r="AT243" s="162" t="s">
        <v>158</v>
      </c>
      <c r="AU243" s="162" t="s">
        <v>85</v>
      </c>
      <c r="AY243" s="3" t="s">
        <v>156</v>
      </c>
      <c r="BE243" s="163">
        <f>IF(N243="základní",J243,0)</f>
        <v>0</v>
      </c>
      <c r="BF243" s="163">
        <f>IF(N243="snížená",J243,0)</f>
        <v>0</v>
      </c>
      <c r="BG243" s="163">
        <f>IF(N243="zákl. přenesená",J243,0)</f>
        <v>0</v>
      </c>
      <c r="BH243" s="163">
        <f>IF(N243="sníž. přenesená",J243,0)</f>
        <v>0</v>
      </c>
      <c r="BI243" s="163">
        <f>IF(N243="nulová",J243,0)</f>
        <v>0</v>
      </c>
      <c r="BJ243" s="3" t="s">
        <v>83</v>
      </c>
      <c r="BK243" s="163">
        <f>ROUND(I243*H243,2)</f>
        <v>0</v>
      </c>
      <c r="BL243" s="3" t="s">
        <v>162</v>
      </c>
      <c r="BM243" s="162" t="s">
        <v>390</v>
      </c>
    </row>
    <row r="244" spans="2:47" s="22" customFormat="1" ht="11.25">
      <c r="B244" s="23"/>
      <c r="D244" s="164" t="s">
        <v>164</v>
      </c>
      <c r="F244" s="165" t="s">
        <v>391</v>
      </c>
      <c r="I244" s="166"/>
      <c r="L244" s="23"/>
      <c r="M244" s="167"/>
      <c r="T244" s="54"/>
      <c r="AT244" s="3" t="s">
        <v>164</v>
      </c>
      <c r="AU244" s="3" t="s">
        <v>85</v>
      </c>
    </row>
    <row r="245" spans="2:51" s="170" customFormat="1" ht="11.25">
      <c r="B245" s="171"/>
      <c r="D245" s="164" t="s">
        <v>168</v>
      </c>
      <c r="E245" s="172"/>
      <c r="F245" s="173" t="s">
        <v>128</v>
      </c>
      <c r="H245" s="174">
        <v>194.1</v>
      </c>
      <c r="I245" s="175"/>
      <c r="L245" s="171"/>
      <c r="M245" s="176"/>
      <c r="T245" s="177"/>
      <c r="AT245" s="172" t="s">
        <v>168</v>
      </c>
      <c r="AU245" s="172" t="s">
        <v>85</v>
      </c>
      <c r="AV245" s="170" t="s">
        <v>85</v>
      </c>
      <c r="AW245" s="170" t="s">
        <v>36</v>
      </c>
      <c r="AX245" s="170" t="s">
        <v>83</v>
      </c>
      <c r="AY245" s="172" t="s">
        <v>156</v>
      </c>
    </row>
    <row r="246" spans="2:63" s="137" customFormat="1" ht="22.9" customHeight="1">
      <c r="B246" s="138"/>
      <c r="D246" s="139" t="s">
        <v>74</v>
      </c>
      <c r="E246" s="148" t="s">
        <v>85</v>
      </c>
      <c r="F246" s="148" t="s">
        <v>392</v>
      </c>
      <c r="I246" s="141"/>
      <c r="J246" s="149">
        <f>BK246</f>
        <v>0</v>
      </c>
      <c r="L246" s="138"/>
      <c r="M246" s="143"/>
      <c r="P246" s="144">
        <f>SUM(P247:P268)</f>
        <v>0</v>
      </c>
      <c r="R246" s="144">
        <f>SUM(R247:R268)</f>
        <v>0.20194752</v>
      </c>
      <c r="T246" s="145">
        <f>SUM(T247:T268)</f>
        <v>0</v>
      </c>
      <c r="AR246" s="139" t="s">
        <v>83</v>
      </c>
      <c r="AT246" s="146" t="s">
        <v>74</v>
      </c>
      <c r="AU246" s="146" t="s">
        <v>83</v>
      </c>
      <c r="AY246" s="139" t="s">
        <v>156</v>
      </c>
      <c r="BK246" s="147">
        <f>SUM(BK247:BK268)</f>
        <v>0</v>
      </c>
    </row>
    <row r="247" spans="2:65" s="22" customFormat="1" ht="16.5" customHeight="1">
      <c r="B247" s="150"/>
      <c r="C247" s="151" t="s">
        <v>393</v>
      </c>
      <c r="D247" s="151" t="s">
        <v>158</v>
      </c>
      <c r="E247" s="152" t="s">
        <v>394</v>
      </c>
      <c r="F247" s="153" t="s">
        <v>395</v>
      </c>
      <c r="G247" s="154" t="s">
        <v>102</v>
      </c>
      <c r="H247" s="155">
        <v>0.283</v>
      </c>
      <c r="I247" s="156"/>
      <c r="J247" s="157">
        <f>ROUND(I247*H247,2)</f>
        <v>0</v>
      </c>
      <c r="K247" s="153" t="s">
        <v>161</v>
      </c>
      <c r="L247" s="23"/>
      <c r="M247" s="158"/>
      <c r="N247" s="159" t="s">
        <v>46</v>
      </c>
      <c r="P247" s="160">
        <f>O247*H247</f>
        <v>0</v>
      </c>
      <c r="Q247" s="160">
        <v>0.03144</v>
      </c>
      <c r="R247" s="160">
        <f>Q247*H247</f>
        <v>0.00889752</v>
      </c>
      <c r="S247" s="160">
        <v>0</v>
      </c>
      <c r="T247" s="161">
        <f>S247*H247</f>
        <v>0</v>
      </c>
      <c r="AR247" s="162" t="s">
        <v>162</v>
      </c>
      <c r="AT247" s="162" t="s">
        <v>158</v>
      </c>
      <c r="AU247" s="162" t="s">
        <v>85</v>
      </c>
      <c r="AY247" s="3" t="s">
        <v>156</v>
      </c>
      <c r="BE247" s="163">
        <f>IF(N247="základní",J247,0)</f>
        <v>0</v>
      </c>
      <c r="BF247" s="163">
        <f>IF(N247="snížená",J247,0)</f>
        <v>0</v>
      </c>
      <c r="BG247" s="163">
        <f>IF(N247="zákl. přenesená",J247,0)</f>
        <v>0</v>
      </c>
      <c r="BH247" s="163">
        <f>IF(N247="sníž. přenesená",J247,0)</f>
        <v>0</v>
      </c>
      <c r="BI247" s="163">
        <f>IF(N247="nulová",J247,0)</f>
        <v>0</v>
      </c>
      <c r="BJ247" s="3" t="s">
        <v>83</v>
      </c>
      <c r="BK247" s="163">
        <f>ROUND(I247*H247,2)</f>
        <v>0</v>
      </c>
      <c r="BL247" s="3" t="s">
        <v>162</v>
      </c>
      <c r="BM247" s="162" t="s">
        <v>396</v>
      </c>
    </row>
    <row r="248" spans="2:47" s="22" customFormat="1" ht="11.25">
      <c r="B248" s="23"/>
      <c r="D248" s="164" t="s">
        <v>164</v>
      </c>
      <c r="F248" s="165" t="s">
        <v>397</v>
      </c>
      <c r="I248" s="166"/>
      <c r="L248" s="23"/>
      <c r="M248" s="167"/>
      <c r="T248" s="54"/>
      <c r="AT248" s="3" t="s">
        <v>164</v>
      </c>
      <c r="AU248" s="3" t="s">
        <v>85</v>
      </c>
    </row>
    <row r="249" spans="2:47" s="22" customFormat="1" ht="11.25">
      <c r="B249" s="23"/>
      <c r="D249" s="168" t="s">
        <v>166</v>
      </c>
      <c r="F249" s="169" t="s">
        <v>398</v>
      </c>
      <c r="I249" s="166"/>
      <c r="L249" s="23"/>
      <c r="M249" s="167"/>
      <c r="T249" s="54"/>
      <c r="AT249" s="3" t="s">
        <v>166</v>
      </c>
      <c r="AU249" s="3" t="s">
        <v>85</v>
      </c>
    </row>
    <row r="250" spans="2:51" s="170" customFormat="1" ht="11.25">
      <c r="B250" s="171"/>
      <c r="D250" s="164" t="s">
        <v>168</v>
      </c>
      <c r="E250" s="172"/>
      <c r="F250" s="173" t="s">
        <v>104</v>
      </c>
      <c r="H250" s="174">
        <v>0.283</v>
      </c>
      <c r="I250" s="175"/>
      <c r="L250" s="171"/>
      <c r="M250" s="176"/>
      <c r="T250" s="177"/>
      <c r="AT250" s="172" t="s">
        <v>168</v>
      </c>
      <c r="AU250" s="172" t="s">
        <v>85</v>
      </c>
      <c r="AV250" s="170" t="s">
        <v>85</v>
      </c>
      <c r="AW250" s="170" t="s">
        <v>36</v>
      </c>
      <c r="AX250" s="170" t="s">
        <v>83</v>
      </c>
      <c r="AY250" s="172" t="s">
        <v>156</v>
      </c>
    </row>
    <row r="251" spans="2:65" s="22" customFormat="1" ht="16.5" customHeight="1">
      <c r="B251" s="150"/>
      <c r="C251" s="151" t="s">
        <v>399</v>
      </c>
      <c r="D251" s="151" t="s">
        <v>158</v>
      </c>
      <c r="E251" s="152" t="s">
        <v>400</v>
      </c>
      <c r="F251" s="153" t="s">
        <v>401</v>
      </c>
      <c r="G251" s="154" t="s">
        <v>109</v>
      </c>
      <c r="H251" s="155">
        <v>28.8</v>
      </c>
      <c r="I251" s="156"/>
      <c r="J251" s="157">
        <f>ROUND(I251*H251,2)</f>
        <v>0</v>
      </c>
      <c r="K251" s="153" t="s">
        <v>161</v>
      </c>
      <c r="L251" s="23"/>
      <c r="M251" s="158"/>
      <c r="N251" s="159" t="s">
        <v>46</v>
      </c>
      <c r="P251" s="160">
        <f>O251*H251</f>
        <v>0</v>
      </c>
      <c r="Q251" s="160">
        <v>0</v>
      </c>
      <c r="R251" s="160">
        <f>Q251*H251</f>
        <v>0</v>
      </c>
      <c r="S251" s="160">
        <v>0</v>
      </c>
      <c r="T251" s="161">
        <f>S251*H251</f>
        <v>0</v>
      </c>
      <c r="AR251" s="162" t="s">
        <v>162</v>
      </c>
      <c r="AT251" s="162" t="s">
        <v>158</v>
      </c>
      <c r="AU251" s="162" t="s">
        <v>85</v>
      </c>
      <c r="AY251" s="3" t="s">
        <v>156</v>
      </c>
      <c r="BE251" s="163">
        <f>IF(N251="základní",J251,0)</f>
        <v>0</v>
      </c>
      <c r="BF251" s="163">
        <f>IF(N251="snížená",J251,0)</f>
        <v>0</v>
      </c>
      <c r="BG251" s="163">
        <f>IF(N251="zákl. přenesená",J251,0)</f>
        <v>0</v>
      </c>
      <c r="BH251" s="163">
        <f>IF(N251="sníž. přenesená",J251,0)</f>
        <v>0</v>
      </c>
      <c r="BI251" s="163">
        <f>IF(N251="nulová",J251,0)</f>
        <v>0</v>
      </c>
      <c r="BJ251" s="3" t="s">
        <v>83</v>
      </c>
      <c r="BK251" s="163">
        <f>ROUND(I251*H251,2)</f>
        <v>0</v>
      </c>
      <c r="BL251" s="3" t="s">
        <v>162</v>
      </c>
      <c r="BM251" s="162" t="s">
        <v>402</v>
      </c>
    </row>
    <row r="252" spans="2:47" s="22" customFormat="1" ht="11.25">
      <c r="B252" s="23"/>
      <c r="D252" s="164" t="s">
        <v>164</v>
      </c>
      <c r="F252" s="165" t="s">
        <v>403</v>
      </c>
      <c r="I252" s="166"/>
      <c r="L252" s="23"/>
      <c r="M252" s="167"/>
      <c r="T252" s="54"/>
      <c r="AT252" s="3" t="s">
        <v>164</v>
      </c>
      <c r="AU252" s="3" t="s">
        <v>85</v>
      </c>
    </row>
    <row r="253" spans="2:47" s="22" customFormat="1" ht="11.25">
      <c r="B253" s="23"/>
      <c r="D253" s="168" t="s">
        <v>166</v>
      </c>
      <c r="F253" s="169" t="s">
        <v>404</v>
      </c>
      <c r="I253" s="166"/>
      <c r="L253" s="23"/>
      <c r="M253" s="167"/>
      <c r="T253" s="54"/>
      <c r="AT253" s="3" t="s">
        <v>166</v>
      </c>
      <c r="AU253" s="3" t="s">
        <v>85</v>
      </c>
    </row>
    <row r="254" spans="2:51" s="179" customFormat="1" ht="11.25">
      <c r="B254" s="180"/>
      <c r="D254" s="164" t="s">
        <v>168</v>
      </c>
      <c r="E254" s="181"/>
      <c r="F254" s="182" t="s">
        <v>108</v>
      </c>
      <c r="H254" s="181"/>
      <c r="I254" s="183"/>
      <c r="L254" s="180"/>
      <c r="M254" s="184"/>
      <c r="T254" s="185"/>
      <c r="AT254" s="181" t="s">
        <v>168</v>
      </c>
      <c r="AU254" s="181" t="s">
        <v>85</v>
      </c>
      <c r="AV254" s="179" t="s">
        <v>83</v>
      </c>
      <c r="AW254" s="179" t="s">
        <v>36</v>
      </c>
      <c r="AX254" s="179" t="s">
        <v>75</v>
      </c>
      <c r="AY254" s="181" t="s">
        <v>156</v>
      </c>
    </row>
    <row r="255" spans="2:51" s="170" customFormat="1" ht="11.25">
      <c r="B255" s="171"/>
      <c r="D255" s="164" t="s">
        <v>168</v>
      </c>
      <c r="E255" s="172"/>
      <c r="F255" s="173" t="s">
        <v>405</v>
      </c>
      <c r="H255" s="174">
        <v>28.8</v>
      </c>
      <c r="I255" s="175"/>
      <c r="L255" s="171"/>
      <c r="M255" s="176"/>
      <c r="T255" s="177"/>
      <c r="AT255" s="172" t="s">
        <v>168</v>
      </c>
      <c r="AU255" s="172" t="s">
        <v>85</v>
      </c>
      <c r="AV255" s="170" t="s">
        <v>85</v>
      </c>
      <c r="AW255" s="170" t="s">
        <v>36</v>
      </c>
      <c r="AX255" s="170" t="s">
        <v>75</v>
      </c>
      <c r="AY255" s="172" t="s">
        <v>156</v>
      </c>
    </row>
    <row r="256" spans="2:51" s="186" customFormat="1" ht="11.25">
      <c r="B256" s="187"/>
      <c r="D256" s="164" t="s">
        <v>168</v>
      </c>
      <c r="E256" s="188" t="s">
        <v>107</v>
      </c>
      <c r="F256" s="189" t="s">
        <v>221</v>
      </c>
      <c r="H256" s="190">
        <v>28.8</v>
      </c>
      <c r="I256" s="191"/>
      <c r="L256" s="187"/>
      <c r="M256" s="192"/>
      <c r="T256" s="193"/>
      <c r="AT256" s="188" t="s">
        <v>168</v>
      </c>
      <c r="AU256" s="188" t="s">
        <v>85</v>
      </c>
      <c r="AV256" s="186" t="s">
        <v>162</v>
      </c>
      <c r="AW256" s="186" t="s">
        <v>36</v>
      </c>
      <c r="AX256" s="186" t="s">
        <v>83</v>
      </c>
      <c r="AY256" s="188" t="s">
        <v>156</v>
      </c>
    </row>
    <row r="257" spans="2:65" s="22" customFormat="1" ht="16.5" customHeight="1">
      <c r="B257" s="150"/>
      <c r="C257" s="202" t="s">
        <v>406</v>
      </c>
      <c r="D257" s="202" t="s">
        <v>321</v>
      </c>
      <c r="E257" s="203" t="s">
        <v>407</v>
      </c>
      <c r="F257" s="204" t="s">
        <v>408</v>
      </c>
      <c r="G257" s="205" t="s">
        <v>102</v>
      </c>
      <c r="H257" s="206">
        <v>0.297</v>
      </c>
      <c r="I257" s="207"/>
      <c r="J257" s="208">
        <f>ROUND(I257*H257,2)</f>
        <v>0</v>
      </c>
      <c r="K257" s="204" t="s">
        <v>161</v>
      </c>
      <c r="L257" s="209"/>
      <c r="M257" s="210"/>
      <c r="N257" s="211" t="s">
        <v>46</v>
      </c>
      <c r="P257" s="160">
        <f>O257*H257</f>
        <v>0</v>
      </c>
      <c r="Q257" s="160">
        <v>0.65</v>
      </c>
      <c r="R257" s="160">
        <f>Q257*H257</f>
        <v>0.19305</v>
      </c>
      <c r="S257" s="160">
        <v>0</v>
      </c>
      <c r="T257" s="161">
        <f>S257*H257</f>
        <v>0</v>
      </c>
      <c r="AR257" s="162" t="s">
        <v>121</v>
      </c>
      <c r="AT257" s="162" t="s">
        <v>321</v>
      </c>
      <c r="AU257" s="162" t="s">
        <v>85</v>
      </c>
      <c r="AY257" s="3" t="s">
        <v>156</v>
      </c>
      <c r="BE257" s="163">
        <f>IF(N257="základní",J257,0)</f>
        <v>0</v>
      </c>
      <c r="BF257" s="163">
        <f>IF(N257="snížená",J257,0)</f>
        <v>0</v>
      </c>
      <c r="BG257" s="163">
        <f>IF(N257="zákl. přenesená",J257,0)</f>
        <v>0</v>
      </c>
      <c r="BH257" s="163">
        <f>IF(N257="sníž. přenesená",J257,0)</f>
        <v>0</v>
      </c>
      <c r="BI257" s="163">
        <f>IF(N257="nulová",J257,0)</f>
        <v>0</v>
      </c>
      <c r="BJ257" s="3" t="s">
        <v>83</v>
      </c>
      <c r="BK257" s="163">
        <f>ROUND(I257*H257,2)</f>
        <v>0</v>
      </c>
      <c r="BL257" s="3" t="s">
        <v>162</v>
      </c>
      <c r="BM257" s="162" t="s">
        <v>409</v>
      </c>
    </row>
    <row r="258" spans="2:47" s="22" customFormat="1" ht="11.25">
      <c r="B258" s="23"/>
      <c r="D258" s="164" t="s">
        <v>164</v>
      </c>
      <c r="F258" s="165" t="s">
        <v>408</v>
      </c>
      <c r="I258" s="166"/>
      <c r="L258" s="23"/>
      <c r="M258" s="167"/>
      <c r="T258" s="54"/>
      <c r="AT258" s="3" t="s">
        <v>164</v>
      </c>
      <c r="AU258" s="3" t="s">
        <v>85</v>
      </c>
    </row>
    <row r="259" spans="2:51" s="179" customFormat="1" ht="11.25">
      <c r="B259" s="180"/>
      <c r="D259" s="164" t="s">
        <v>168</v>
      </c>
      <c r="E259" s="181"/>
      <c r="F259" s="182" t="s">
        <v>410</v>
      </c>
      <c r="H259" s="181"/>
      <c r="I259" s="183"/>
      <c r="L259" s="180"/>
      <c r="M259" s="184"/>
      <c r="T259" s="185"/>
      <c r="AT259" s="181" t="s">
        <v>168</v>
      </c>
      <c r="AU259" s="181" t="s">
        <v>85</v>
      </c>
      <c r="AV259" s="179" t="s">
        <v>83</v>
      </c>
      <c r="AW259" s="179" t="s">
        <v>36</v>
      </c>
      <c r="AX259" s="179" t="s">
        <v>75</v>
      </c>
      <c r="AY259" s="181" t="s">
        <v>156</v>
      </c>
    </row>
    <row r="260" spans="2:51" s="170" customFormat="1" ht="11.25">
      <c r="B260" s="171"/>
      <c r="D260" s="164" t="s">
        <v>168</v>
      </c>
      <c r="E260" s="172"/>
      <c r="F260" s="173" t="s">
        <v>411</v>
      </c>
      <c r="H260" s="174">
        <v>0.283</v>
      </c>
      <c r="I260" s="175"/>
      <c r="L260" s="171"/>
      <c r="M260" s="176"/>
      <c r="T260" s="177"/>
      <c r="AT260" s="172" t="s">
        <v>168</v>
      </c>
      <c r="AU260" s="172" t="s">
        <v>85</v>
      </c>
      <c r="AV260" s="170" t="s">
        <v>85</v>
      </c>
      <c r="AW260" s="170" t="s">
        <v>36</v>
      </c>
      <c r="AX260" s="170" t="s">
        <v>75</v>
      </c>
      <c r="AY260" s="172" t="s">
        <v>156</v>
      </c>
    </row>
    <row r="261" spans="2:51" s="186" customFormat="1" ht="11.25">
      <c r="B261" s="187"/>
      <c r="D261" s="164" t="s">
        <v>168</v>
      </c>
      <c r="E261" s="188" t="s">
        <v>104</v>
      </c>
      <c r="F261" s="189" t="s">
        <v>221</v>
      </c>
      <c r="H261" s="190">
        <v>0.283</v>
      </c>
      <c r="I261" s="191"/>
      <c r="L261" s="187"/>
      <c r="M261" s="192"/>
      <c r="T261" s="193"/>
      <c r="AT261" s="188" t="s">
        <v>168</v>
      </c>
      <c r="AU261" s="188" t="s">
        <v>85</v>
      </c>
      <c r="AV261" s="186" t="s">
        <v>162</v>
      </c>
      <c r="AW261" s="186" t="s">
        <v>36</v>
      </c>
      <c r="AX261" s="186" t="s">
        <v>75</v>
      </c>
      <c r="AY261" s="188" t="s">
        <v>156</v>
      </c>
    </row>
    <row r="262" spans="2:51" s="170" customFormat="1" ht="11.25">
      <c r="B262" s="171"/>
      <c r="D262" s="164" t="s">
        <v>168</v>
      </c>
      <c r="E262" s="172"/>
      <c r="F262" s="173" t="s">
        <v>412</v>
      </c>
      <c r="H262" s="174">
        <v>0.297</v>
      </c>
      <c r="I262" s="175"/>
      <c r="L262" s="171"/>
      <c r="M262" s="176"/>
      <c r="T262" s="177"/>
      <c r="AT262" s="172" t="s">
        <v>168</v>
      </c>
      <c r="AU262" s="172" t="s">
        <v>85</v>
      </c>
      <c r="AV262" s="170" t="s">
        <v>85</v>
      </c>
      <c r="AW262" s="170" t="s">
        <v>36</v>
      </c>
      <c r="AX262" s="170" t="s">
        <v>83</v>
      </c>
      <c r="AY262" s="172" t="s">
        <v>156</v>
      </c>
    </row>
    <row r="263" spans="2:65" s="22" customFormat="1" ht="16.5" customHeight="1">
      <c r="B263" s="150"/>
      <c r="C263" s="151" t="s">
        <v>413</v>
      </c>
      <c r="D263" s="151" t="s">
        <v>158</v>
      </c>
      <c r="E263" s="152" t="s">
        <v>414</v>
      </c>
      <c r="F263" s="153" t="s">
        <v>415</v>
      </c>
      <c r="G263" s="154" t="s">
        <v>109</v>
      </c>
      <c r="H263" s="155">
        <v>28.8</v>
      </c>
      <c r="I263" s="156"/>
      <c r="J263" s="157">
        <f>ROUND(I263*H263,2)</f>
        <v>0</v>
      </c>
      <c r="K263" s="153" t="s">
        <v>161</v>
      </c>
      <c r="L263" s="23"/>
      <c r="M263" s="158"/>
      <c r="N263" s="159" t="s">
        <v>46</v>
      </c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AR263" s="162" t="s">
        <v>162</v>
      </c>
      <c r="AT263" s="162" t="s">
        <v>158</v>
      </c>
      <c r="AU263" s="162" t="s">
        <v>85</v>
      </c>
      <c r="AY263" s="3" t="s">
        <v>156</v>
      </c>
      <c r="BE263" s="163">
        <f>IF(N263="základní",J263,0)</f>
        <v>0</v>
      </c>
      <c r="BF263" s="163">
        <f>IF(N263="snížená",J263,0)</f>
        <v>0</v>
      </c>
      <c r="BG263" s="163">
        <f>IF(N263="zákl. přenesená",J263,0)</f>
        <v>0</v>
      </c>
      <c r="BH263" s="163">
        <f>IF(N263="sníž. přenesená",J263,0)</f>
        <v>0</v>
      </c>
      <c r="BI263" s="163">
        <f>IF(N263="nulová",J263,0)</f>
        <v>0</v>
      </c>
      <c r="BJ263" s="3" t="s">
        <v>83</v>
      </c>
      <c r="BK263" s="163">
        <f>ROUND(I263*H263,2)</f>
        <v>0</v>
      </c>
      <c r="BL263" s="3" t="s">
        <v>162</v>
      </c>
      <c r="BM263" s="162" t="s">
        <v>416</v>
      </c>
    </row>
    <row r="264" spans="2:47" s="22" customFormat="1" ht="11.25">
      <c r="B264" s="23"/>
      <c r="D264" s="164" t="s">
        <v>164</v>
      </c>
      <c r="F264" s="165" t="s">
        <v>417</v>
      </c>
      <c r="I264" s="166"/>
      <c r="L264" s="23"/>
      <c r="M264" s="167"/>
      <c r="T264" s="54"/>
      <c r="AT264" s="3" t="s">
        <v>164</v>
      </c>
      <c r="AU264" s="3" t="s">
        <v>85</v>
      </c>
    </row>
    <row r="265" spans="2:47" s="22" customFormat="1" ht="11.25">
      <c r="B265" s="23"/>
      <c r="D265" s="168" t="s">
        <v>166</v>
      </c>
      <c r="F265" s="169" t="s">
        <v>418</v>
      </c>
      <c r="I265" s="166"/>
      <c r="L265" s="23"/>
      <c r="M265" s="167"/>
      <c r="T265" s="54"/>
      <c r="AT265" s="3" t="s">
        <v>166</v>
      </c>
      <c r="AU265" s="3" t="s">
        <v>85</v>
      </c>
    </row>
    <row r="266" spans="2:51" s="170" customFormat="1" ht="11.25">
      <c r="B266" s="171"/>
      <c r="D266" s="164" t="s">
        <v>168</v>
      </c>
      <c r="E266" s="172"/>
      <c r="F266" s="173" t="s">
        <v>107</v>
      </c>
      <c r="H266" s="174">
        <v>28.8</v>
      </c>
      <c r="I266" s="175"/>
      <c r="L266" s="171"/>
      <c r="M266" s="176"/>
      <c r="T266" s="177"/>
      <c r="AT266" s="172" t="s">
        <v>168</v>
      </c>
      <c r="AU266" s="172" t="s">
        <v>85</v>
      </c>
      <c r="AV266" s="170" t="s">
        <v>85</v>
      </c>
      <c r="AW266" s="170" t="s">
        <v>36</v>
      </c>
      <c r="AX266" s="170" t="s">
        <v>83</v>
      </c>
      <c r="AY266" s="172" t="s">
        <v>156</v>
      </c>
    </row>
    <row r="267" spans="2:65" s="22" customFormat="1" ht="16.5" customHeight="1">
      <c r="B267" s="150"/>
      <c r="C267" s="151" t="s">
        <v>419</v>
      </c>
      <c r="D267" s="151" t="s">
        <v>158</v>
      </c>
      <c r="E267" s="152" t="s">
        <v>420</v>
      </c>
      <c r="F267" s="153" t="s">
        <v>421</v>
      </c>
      <c r="G267" s="154" t="s">
        <v>180</v>
      </c>
      <c r="H267" s="155">
        <v>1</v>
      </c>
      <c r="I267" s="156"/>
      <c r="J267" s="157">
        <f>ROUND(I267*H267,2)</f>
        <v>0</v>
      </c>
      <c r="K267" s="153"/>
      <c r="L267" s="23"/>
      <c r="M267" s="158"/>
      <c r="N267" s="159" t="s">
        <v>46</v>
      </c>
      <c r="P267" s="160">
        <f>O267*H267</f>
        <v>0</v>
      </c>
      <c r="Q267" s="160">
        <v>0</v>
      </c>
      <c r="R267" s="160">
        <f>Q267*H267</f>
        <v>0</v>
      </c>
      <c r="S267" s="160">
        <v>0</v>
      </c>
      <c r="T267" s="161">
        <f>S267*H267</f>
        <v>0</v>
      </c>
      <c r="AR267" s="162" t="s">
        <v>162</v>
      </c>
      <c r="AT267" s="162" t="s">
        <v>158</v>
      </c>
      <c r="AU267" s="162" t="s">
        <v>85</v>
      </c>
      <c r="AY267" s="3" t="s">
        <v>156</v>
      </c>
      <c r="BE267" s="163">
        <f>IF(N267="základní",J267,0)</f>
        <v>0</v>
      </c>
      <c r="BF267" s="163">
        <f>IF(N267="snížená",J267,0)</f>
        <v>0</v>
      </c>
      <c r="BG267" s="163">
        <f>IF(N267="zákl. přenesená",J267,0)</f>
        <v>0</v>
      </c>
      <c r="BH267" s="163">
        <f>IF(N267="sníž. přenesená",J267,0)</f>
        <v>0</v>
      </c>
      <c r="BI267" s="163">
        <f>IF(N267="nulová",J267,0)</f>
        <v>0</v>
      </c>
      <c r="BJ267" s="3" t="s">
        <v>83</v>
      </c>
      <c r="BK267" s="163">
        <f>ROUND(I267*H267,2)</f>
        <v>0</v>
      </c>
      <c r="BL267" s="3" t="s">
        <v>162</v>
      </c>
      <c r="BM267" s="162" t="s">
        <v>422</v>
      </c>
    </row>
    <row r="268" spans="2:47" s="22" customFormat="1" ht="11.25">
      <c r="B268" s="23"/>
      <c r="D268" s="164" t="s">
        <v>164</v>
      </c>
      <c r="F268" s="165" t="s">
        <v>421</v>
      </c>
      <c r="I268" s="166"/>
      <c r="L268" s="23"/>
      <c r="M268" s="167"/>
      <c r="T268" s="54"/>
      <c r="AT268" s="3" t="s">
        <v>164</v>
      </c>
      <c r="AU268" s="3" t="s">
        <v>85</v>
      </c>
    </row>
    <row r="269" spans="2:63" s="137" customFormat="1" ht="22.9" customHeight="1">
      <c r="B269" s="138"/>
      <c r="D269" s="139" t="s">
        <v>74</v>
      </c>
      <c r="E269" s="148" t="s">
        <v>162</v>
      </c>
      <c r="F269" s="148" t="s">
        <v>423</v>
      </c>
      <c r="I269" s="141"/>
      <c r="J269" s="149">
        <f>BK269</f>
        <v>0</v>
      </c>
      <c r="L269" s="138"/>
      <c r="M269" s="143"/>
      <c r="P269" s="144">
        <f>SUM(P270:P274)</f>
        <v>0</v>
      </c>
      <c r="R269" s="144">
        <f>SUM(R270:R274)</f>
        <v>5.184</v>
      </c>
      <c r="T269" s="145">
        <f>SUM(T270:T274)</f>
        <v>0</v>
      </c>
      <c r="AR269" s="139" t="s">
        <v>83</v>
      </c>
      <c r="AT269" s="146" t="s">
        <v>74</v>
      </c>
      <c r="AU269" s="146" t="s">
        <v>83</v>
      </c>
      <c r="AY269" s="139" t="s">
        <v>156</v>
      </c>
      <c r="BK269" s="147">
        <f>SUM(BK270:BK274)</f>
        <v>0</v>
      </c>
    </row>
    <row r="270" spans="2:65" s="22" customFormat="1" ht="16.5" customHeight="1">
      <c r="B270" s="150"/>
      <c r="C270" s="151" t="s">
        <v>424</v>
      </c>
      <c r="D270" s="151" t="s">
        <v>158</v>
      </c>
      <c r="E270" s="152" t="s">
        <v>425</v>
      </c>
      <c r="F270" s="153" t="s">
        <v>426</v>
      </c>
      <c r="G270" s="154" t="s">
        <v>102</v>
      </c>
      <c r="H270" s="155">
        <v>2.4</v>
      </c>
      <c r="I270" s="156"/>
      <c r="J270" s="157">
        <f>ROUND(I270*H270,2)</f>
        <v>0</v>
      </c>
      <c r="K270" s="153" t="s">
        <v>161</v>
      </c>
      <c r="L270" s="23"/>
      <c r="M270" s="158"/>
      <c r="N270" s="159" t="s">
        <v>46</v>
      </c>
      <c r="P270" s="160">
        <f>O270*H270</f>
        <v>0</v>
      </c>
      <c r="Q270" s="160">
        <v>2.16</v>
      </c>
      <c r="R270" s="160">
        <f>Q270*H270</f>
        <v>5.184</v>
      </c>
      <c r="S270" s="160">
        <v>0</v>
      </c>
      <c r="T270" s="161">
        <f>S270*H270</f>
        <v>0</v>
      </c>
      <c r="AR270" s="162" t="s">
        <v>162</v>
      </c>
      <c r="AT270" s="162" t="s">
        <v>158</v>
      </c>
      <c r="AU270" s="162" t="s">
        <v>85</v>
      </c>
      <c r="AY270" s="3" t="s">
        <v>156</v>
      </c>
      <c r="BE270" s="163">
        <f>IF(N270="základní",J270,0)</f>
        <v>0</v>
      </c>
      <c r="BF270" s="163">
        <f>IF(N270="snížená",J270,0)</f>
        <v>0</v>
      </c>
      <c r="BG270" s="163">
        <f>IF(N270="zákl. přenesená",J270,0)</f>
        <v>0</v>
      </c>
      <c r="BH270" s="163">
        <f>IF(N270="sníž. přenesená",J270,0)</f>
        <v>0</v>
      </c>
      <c r="BI270" s="163">
        <f>IF(N270="nulová",J270,0)</f>
        <v>0</v>
      </c>
      <c r="BJ270" s="3" t="s">
        <v>83</v>
      </c>
      <c r="BK270" s="163">
        <f>ROUND(I270*H270,2)</f>
        <v>0</v>
      </c>
      <c r="BL270" s="3" t="s">
        <v>162</v>
      </c>
      <c r="BM270" s="162" t="s">
        <v>427</v>
      </c>
    </row>
    <row r="271" spans="2:47" s="22" customFormat="1" ht="11.25">
      <c r="B271" s="23"/>
      <c r="D271" s="164" t="s">
        <v>164</v>
      </c>
      <c r="F271" s="165" t="s">
        <v>428</v>
      </c>
      <c r="I271" s="166"/>
      <c r="L271" s="23"/>
      <c r="M271" s="167"/>
      <c r="T271" s="54"/>
      <c r="AT271" s="3" t="s">
        <v>164</v>
      </c>
      <c r="AU271" s="3" t="s">
        <v>85</v>
      </c>
    </row>
    <row r="272" spans="2:47" s="22" customFormat="1" ht="11.25">
      <c r="B272" s="23"/>
      <c r="D272" s="168" t="s">
        <v>166</v>
      </c>
      <c r="F272" s="169" t="s">
        <v>429</v>
      </c>
      <c r="I272" s="166"/>
      <c r="L272" s="23"/>
      <c r="M272" s="167"/>
      <c r="T272" s="54"/>
      <c r="AT272" s="3" t="s">
        <v>166</v>
      </c>
      <c r="AU272" s="3" t="s">
        <v>85</v>
      </c>
    </row>
    <row r="273" spans="2:51" s="179" customFormat="1" ht="11.25">
      <c r="B273" s="180"/>
      <c r="D273" s="164" t="s">
        <v>168</v>
      </c>
      <c r="E273" s="181"/>
      <c r="F273" s="182" t="s">
        <v>430</v>
      </c>
      <c r="H273" s="181"/>
      <c r="I273" s="183"/>
      <c r="L273" s="180"/>
      <c r="M273" s="184"/>
      <c r="T273" s="185"/>
      <c r="AT273" s="181" t="s">
        <v>168</v>
      </c>
      <c r="AU273" s="181" t="s">
        <v>85</v>
      </c>
      <c r="AV273" s="179" t="s">
        <v>83</v>
      </c>
      <c r="AW273" s="179" t="s">
        <v>36</v>
      </c>
      <c r="AX273" s="179" t="s">
        <v>75</v>
      </c>
      <c r="AY273" s="181" t="s">
        <v>156</v>
      </c>
    </row>
    <row r="274" spans="2:51" s="170" customFormat="1" ht="11.25">
      <c r="B274" s="171"/>
      <c r="D274" s="164" t="s">
        <v>168</v>
      </c>
      <c r="E274" s="172"/>
      <c r="F274" s="173" t="s">
        <v>431</v>
      </c>
      <c r="H274" s="174">
        <v>2.4</v>
      </c>
      <c r="I274" s="175"/>
      <c r="L274" s="171"/>
      <c r="M274" s="176"/>
      <c r="T274" s="177"/>
      <c r="AT274" s="172" t="s">
        <v>168</v>
      </c>
      <c r="AU274" s="172" t="s">
        <v>85</v>
      </c>
      <c r="AV274" s="170" t="s">
        <v>85</v>
      </c>
      <c r="AW274" s="170" t="s">
        <v>36</v>
      </c>
      <c r="AX274" s="170" t="s">
        <v>83</v>
      </c>
      <c r="AY274" s="172" t="s">
        <v>156</v>
      </c>
    </row>
    <row r="275" spans="2:63" s="137" customFormat="1" ht="22.9" customHeight="1">
      <c r="B275" s="138"/>
      <c r="D275" s="139" t="s">
        <v>74</v>
      </c>
      <c r="E275" s="148" t="s">
        <v>213</v>
      </c>
      <c r="F275" s="148" t="s">
        <v>432</v>
      </c>
      <c r="I275" s="141"/>
      <c r="J275" s="149">
        <f>BK275</f>
        <v>0</v>
      </c>
      <c r="L275" s="138"/>
      <c r="M275" s="143"/>
      <c r="P275" s="144">
        <f>SUM(P276:P284)</f>
        <v>0</v>
      </c>
      <c r="R275" s="144">
        <f>SUM(R276:R284)</f>
        <v>0.3744</v>
      </c>
      <c r="T275" s="145">
        <f>SUM(T276:T284)</f>
        <v>0</v>
      </c>
      <c r="AR275" s="139" t="s">
        <v>83</v>
      </c>
      <c r="AT275" s="146" t="s">
        <v>74</v>
      </c>
      <c r="AU275" s="146" t="s">
        <v>83</v>
      </c>
      <c r="AY275" s="139" t="s">
        <v>156</v>
      </c>
      <c r="BK275" s="147">
        <f>SUM(BK276:BK284)</f>
        <v>0</v>
      </c>
    </row>
    <row r="276" spans="2:65" s="22" customFormat="1" ht="16.5" customHeight="1">
      <c r="B276" s="150"/>
      <c r="C276" s="151" t="s">
        <v>433</v>
      </c>
      <c r="D276" s="151" t="s">
        <v>158</v>
      </c>
      <c r="E276" s="152" t="s">
        <v>434</v>
      </c>
      <c r="F276" s="153" t="s">
        <v>435</v>
      </c>
      <c r="G276" s="154" t="s">
        <v>109</v>
      </c>
      <c r="H276" s="155">
        <v>6</v>
      </c>
      <c r="I276" s="156"/>
      <c r="J276" s="157">
        <f>ROUND(I276*H276,2)</f>
        <v>0</v>
      </c>
      <c r="K276" s="153" t="s">
        <v>161</v>
      </c>
      <c r="L276" s="23"/>
      <c r="M276" s="158"/>
      <c r="N276" s="159" t="s">
        <v>46</v>
      </c>
      <c r="P276" s="160">
        <f>O276*H276</f>
        <v>0</v>
      </c>
      <c r="Q276" s="160">
        <v>0</v>
      </c>
      <c r="R276" s="160">
        <f>Q276*H276</f>
        <v>0</v>
      </c>
      <c r="S276" s="160">
        <v>0</v>
      </c>
      <c r="T276" s="161">
        <f>S276*H276</f>
        <v>0</v>
      </c>
      <c r="AR276" s="162" t="s">
        <v>162</v>
      </c>
      <c r="AT276" s="162" t="s">
        <v>158</v>
      </c>
      <c r="AU276" s="162" t="s">
        <v>85</v>
      </c>
      <c r="AY276" s="3" t="s">
        <v>156</v>
      </c>
      <c r="BE276" s="163">
        <f>IF(N276="základní",J276,0)</f>
        <v>0</v>
      </c>
      <c r="BF276" s="163">
        <f>IF(N276="snížená",J276,0)</f>
        <v>0</v>
      </c>
      <c r="BG276" s="163">
        <f>IF(N276="zákl. přenesená",J276,0)</f>
        <v>0</v>
      </c>
      <c r="BH276" s="163">
        <f>IF(N276="sníž. přenesená",J276,0)</f>
        <v>0</v>
      </c>
      <c r="BI276" s="163">
        <f>IF(N276="nulová",J276,0)</f>
        <v>0</v>
      </c>
      <c r="BJ276" s="3" t="s">
        <v>83</v>
      </c>
      <c r="BK276" s="163">
        <f>ROUND(I276*H276,2)</f>
        <v>0</v>
      </c>
      <c r="BL276" s="3" t="s">
        <v>162</v>
      </c>
      <c r="BM276" s="162" t="s">
        <v>436</v>
      </c>
    </row>
    <row r="277" spans="2:47" s="22" customFormat="1" ht="11.25">
      <c r="B277" s="23"/>
      <c r="D277" s="164" t="s">
        <v>164</v>
      </c>
      <c r="F277" s="165" t="s">
        <v>437</v>
      </c>
      <c r="I277" s="166"/>
      <c r="L277" s="23"/>
      <c r="M277" s="167"/>
      <c r="T277" s="54"/>
      <c r="AT277" s="3" t="s">
        <v>164</v>
      </c>
      <c r="AU277" s="3" t="s">
        <v>85</v>
      </c>
    </row>
    <row r="278" spans="2:47" s="22" customFormat="1" ht="11.25">
      <c r="B278" s="23"/>
      <c r="D278" s="168" t="s">
        <v>166</v>
      </c>
      <c r="F278" s="169" t="s">
        <v>438</v>
      </c>
      <c r="I278" s="166"/>
      <c r="L278" s="23"/>
      <c r="M278" s="167"/>
      <c r="T278" s="54"/>
      <c r="AT278" s="3" t="s">
        <v>166</v>
      </c>
      <c r="AU278" s="3" t="s">
        <v>85</v>
      </c>
    </row>
    <row r="279" spans="2:51" s="179" customFormat="1" ht="11.25">
      <c r="B279" s="180"/>
      <c r="D279" s="164" t="s">
        <v>168</v>
      </c>
      <c r="E279" s="181"/>
      <c r="F279" s="182" t="s">
        <v>439</v>
      </c>
      <c r="H279" s="181"/>
      <c r="I279" s="183"/>
      <c r="L279" s="180"/>
      <c r="M279" s="184"/>
      <c r="T279" s="185"/>
      <c r="AT279" s="181" t="s">
        <v>168</v>
      </c>
      <c r="AU279" s="181" t="s">
        <v>85</v>
      </c>
      <c r="AV279" s="179" t="s">
        <v>83</v>
      </c>
      <c r="AW279" s="179" t="s">
        <v>36</v>
      </c>
      <c r="AX279" s="179" t="s">
        <v>75</v>
      </c>
      <c r="AY279" s="181" t="s">
        <v>156</v>
      </c>
    </row>
    <row r="280" spans="2:51" s="170" customFormat="1" ht="11.25">
      <c r="B280" s="171"/>
      <c r="D280" s="164" t="s">
        <v>168</v>
      </c>
      <c r="E280" s="172"/>
      <c r="F280" s="173" t="s">
        <v>440</v>
      </c>
      <c r="H280" s="174">
        <v>6</v>
      </c>
      <c r="I280" s="175"/>
      <c r="L280" s="171"/>
      <c r="M280" s="176"/>
      <c r="T280" s="177"/>
      <c r="AT280" s="172" t="s">
        <v>168</v>
      </c>
      <c r="AU280" s="172" t="s">
        <v>85</v>
      </c>
      <c r="AV280" s="170" t="s">
        <v>85</v>
      </c>
      <c r="AW280" s="170" t="s">
        <v>36</v>
      </c>
      <c r="AX280" s="170" t="s">
        <v>83</v>
      </c>
      <c r="AY280" s="172" t="s">
        <v>156</v>
      </c>
    </row>
    <row r="281" spans="2:65" s="22" customFormat="1" ht="16.5" customHeight="1">
      <c r="B281" s="150"/>
      <c r="C281" s="202" t="s">
        <v>441</v>
      </c>
      <c r="D281" s="202" t="s">
        <v>321</v>
      </c>
      <c r="E281" s="203" t="s">
        <v>442</v>
      </c>
      <c r="F281" s="204" t="s">
        <v>443</v>
      </c>
      <c r="G281" s="205" t="s">
        <v>109</v>
      </c>
      <c r="H281" s="206">
        <v>6</v>
      </c>
      <c r="I281" s="207"/>
      <c r="J281" s="208">
        <f>ROUND(I281*H281,2)</f>
        <v>0</v>
      </c>
      <c r="K281" s="204"/>
      <c r="L281" s="209"/>
      <c r="M281" s="210"/>
      <c r="N281" s="211" t="s">
        <v>46</v>
      </c>
      <c r="P281" s="160">
        <f>O281*H281</f>
        <v>0</v>
      </c>
      <c r="Q281" s="160">
        <v>0.0624</v>
      </c>
      <c r="R281" s="160">
        <f>Q281*H281</f>
        <v>0.3744</v>
      </c>
      <c r="S281" s="160">
        <v>0</v>
      </c>
      <c r="T281" s="161">
        <f>S281*H281</f>
        <v>0</v>
      </c>
      <c r="AR281" s="162" t="s">
        <v>121</v>
      </c>
      <c r="AT281" s="162" t="s">
        <v>321</v>
      </c>
      <c r="AU281" s="162" t="s">
        <v>85</v>
      </c>
      <c r="AY281" s="3" t="s">
        <v>156</v>
      </c>
      <c r="BE281" s="163">
        <f>IF(N281="základní",J281,0)</f>
        <v>0</v>
      </c>
      <c r="BF281" s="163">
        <f>IF(N281="snížená",J281,0)</f>
        <v>0</v>
      </c>
      <c r="BG281" s="163">
        <f>IF(N281="zákl. přenesená",J281,0)</f>
        <v>0</v>
      </c>
      <c r="BH281" s="163">
        <f>IF(N281="sníž. přenesená",J281,0)</f>
        <v>0</v>
      </c>
      <c r="BI281" s="163">
        <f>IF(N281="nulová",J281,0)</f>
        <v>0</v>
      </c>
      <c r="BJ281" s="3" t="s">
        <v>83</v>
      </c>
      <c r="BK281" s="163">
        <f>ROUND(I281*H281,2)</f>
        <v>0</v>
      </c>
      <c r="BL281" s="3" t="s">
        <v>162</v>
      </c>
      <c r="BM281" s="162" t="s">
        <v>444</v>
      </c>
    </row>
    <row r="282" spans="2:47" s="22" customFormat="1" ht="48.75">
      <c r="B282" s="23"/>
      <c r="D282" s="164" t="s">
        <v>164</v>
      </c>
      <c r="F282" s="165" t="s">
        <v>445</v>
      </c>
      <c r="I282" s="166"/>
      <c r="L282" s="23"/>
      <c r="M282" s="167"/>
      <c r="T282" s="54"/>
      <c r="AT282" s="3" t="s">
        <v>164</v>
      </c>
      <c r="AU282" s="3" t="s">
        <v>85</v>
      </c>
    </row>
    <row r="283" spans="2:65" s="22" customFormat="1" ht="16.5" customHeight="1">
      <c r="B283" s="150"/>
      <c r="C283" s="151" t="s">
        <v>446</v>
      </c>
      <c r="D283" s="151" t="s">
        <v>158</v>
      </c>
      <c r="E283" s="152" t="s">
        <v>447</v>
      </c>
      <c r="F283" s="153" t="s">
        <v>448</v>
      </c>
      <c r="G283" s="154" t="s">
        <v>109</v>
      </c>
      <c r="H283" s="155">
        <v>1.555</v>
      </c>
      <c r="I283" s="156"/>
      <c r="J283" s="157">
        <f>ROUND(I283*H283,2)</f>
        <v>0</v>
      </c>
      <c r="K283" s="153"/>
      <c r="L283" s="23"/>
      <c r="M283" s="158"/>
      <c r="N283" s="159" t="s">
        <v>46</v>
      </c>
      <c r="P283" s="160">
        <f>O283*H283</f>
        <v>0</v>
      </c>
      <c r="Q283" s="160">
        <v>0</v>
      </c>
      <c r="R283" s="160">
        <f>Q283*H283</f>
        <v>0</v>
      </c>
      <c r="S283" s="160">
        <v>0</v>
      </c>
      <c r="T283" s="161">
        <f>S283*H283</f>
        <v>0</v>
      </c>
      <c r="AR283" s="162" t="s">
        <v>162</v>
      </c>
      <c r="AT283" s="162" t="s">
        <v>158</v>
      </c>
      <c r="AU283" s="162" t="s">
        <v>85</v>
      </c>
      <c r="AY283" s="3" t="s">
        <v>156</v>
      </c>
      <c r="BE283" s="163">
        <f>IF(N283="základní",J283,0)</f>
        <v>0</v>
      </c>
      <c r="BF283" s="163">
        <f>IF(N283="snížená",J283,0)</f>
        <v>0</v>
      </c>
      <c r="BG283" s="163">
        <f>IF(N283="zákl. přenesená",J283,0)</f>
        <v>0</v>
      </c>
      <c r="BH283" s="163">
        <f>IF(N283="sníž. přenesená",J283,0)</f>
        <v>0</v>
      </c>
      <c r="BI283" s="163">
        <f>IF(N283="nulová",J283,0)</f>
        <v>0</v>
      </c>
      <c r="BJ283" s="3" t="s">
        <v>83</v>
      </c>
      <c r="BK283" s="163">
        <f>ROUND(I283*H283,2)</f>
        <v>0</v>
      </c>
      <c r="BL283" s="3" t="s">
        <v>162</v>
      </c>
      <c r="BM283" s="162" t="s">
        <v>449</v>
      </c>
    </row>
    <row r="284" spans="2:47" s="22" customFormat="1" ht="11.25">
      <c r="B284" s="23"/>
      <c r="D284" s="164" t="s">
        <v>164</v>
      </c>
      <c r="F284" s="165" t="s">
        <v>448</v>
      </c>
      <c r="I284" s="166"/>
      <c r="L284" s="23"/>
      <c r="M284" s="167"/>
      <c r="T284" s="54"/>
      <c r="AT284" s="3" t="s">
        <v>164</v>
      </c>
      <c r="AU284" s="3" t="s">
        <v>85</v>
      </c>
    </row>
    <row r="285" spans="2:63" s="137" customFormat="1" ht="22.9" customHeight="1">
      <c r="B285" s="138"/>
      <c r="D285" s="139" t="s">
        <v>74</v>
      </c>
      <c r="E285" s="148" t="s">
        <v>450</v>
      </c>
      <c r="F285" s="148" t="s">
        <v>451</v>
      </c>
      <c r="I285" s="141"/>
      <c r="J285" s="149">
        <f>BK285</f>
        <v>0</v>
      </c>
      <c r="L285" s="138"/>
      <c r="M285" s="143"/>
      <c r="P285" s="144">
        <f>SUM(P286:P288)</f>
        <v>0</v>
      </c>
      <c r="R285" s="144">
        <f>SUM(R286:R288)</f>
        <v>0</v>
      </c>
      <c r="T285" s="145">
        <f>SUM(T286:T288)</f>
        <v>0</v>
      </c>
      <c r="AR285" s="139" t="s">
        <v>83</v>
      </c>
      <c r="AT285" s="146" t="s">
        <v>74</v>
      </c>
      <c r="AU285" s="146" t="s">
        <v>83</v>
      </c>
      <c r="AY285" s="139" t="s">
        <v>156</v>
      </c>
      <c r="BK285" s="147">
        <f>SUM(BK286:BK288)</f>
        <v>0</v>
      </c>
    </row>
    <row r="286" spans="2:65" s="22" customFormat="1" ht="16.5" customHeight="1">
      <c r="B286" s="150"/>
      <c r="C286" s="151" t="s">
        <v>452</v>
      </c>
      <c r="D286" s="151" t="s">
        <v>158</v>
      </c>
      <c r="E286" s="152" t="s">
        <v>453</v>
      </c>
      <c r="F286" s="153" t="s">
        <v>454</v>
      </c>
      <c r="G286" s="154" t="s">
        <v>455</v>
      </c>
      <c r="H286" s="155">
        <v>6.929</v>
      </c>
      <c r="I286" s="156"/>
      <c r="J286" s="157">
        <f>ROUND(I286*H286,2)</f>
        <v>0</v>
      </c>
      <c r="K286" s="153" t="s">
        <v>161</v>
      </c>
      <c r="L286" s="23"/>
      <c r="M286" s="158"/>
      <c r="N286" s="159" t="s">
        <v>46</v>
      </c>
      <c r="P286" s="160">
        <f>O286*H286</f>
        <v>0</v>
      </c>
      <c r="Q286" s="160">
        <v>0</v>
      </c>
      <c r="R286" s="160">
        <f>Q286*H286</f>
        <v>0</v>
      </c>
      <c r="S286" s="160">
        <v>0</v>
      </c>
      <c r="T286" s="161">
        <f>S286*H286</f>
        <v>0</v>
      </c>
      <c r="AR286" s="162" t="s">
        <v>162</v>
      </c>
      <c r="AT286" s="162" t="s">
        <v>158</v>
      </c>
      <c r="AU286" s="162" t="s">
        <v>85</v>
      </c>
      <c r="AY286" s="3" t="s">
        <v>156</v>
      </c>
      <c r="BE286" s="163">
        <f>IF(N286="základní",J286,0)</f>
        <v>0</v>
      </c>
      <c r="BF286" s="163">
        <f>IF(N286="snížená",J286,0)</f>
        <v>0</v>
      </c>
      <c r="BG286" s="163">
        <f>IF(N286="zákl. přenesená",J286,0)</f>
        <v>0</v>
      </c>
      <c r="BH286" s="163">
        <f>IF(N286="sníž. přenesená",J286,0)</f>
        <v>0</v>
      </c>
      <c r="BI286" s="163">
        <f>IF(N286="nulová",J286,0)</f>
        <v>0</v>
      </c>
      <c r="BJ286" s="3" t="s">
        <v>83</v>
      </c>
      <c r="BK286" s="163">
        <f>ROUND(I286*H286,2)</f>
        <v>0</v>
      </c>
      <c r="BL286" s="3" t="s">
        <v>162</v>
      </c>
      <c r="BM286" s="162" t="s">
        <v>456</v>
      </c>
    </row>
    <row r="287" spans="2:47" s="22" customFormat="1" ht="11.25">
      <c r="B287" s="23"/>
      <c r="D287" s="164" t="s">
        <v>164</v>
      </c>
      <c r="F287" s="165" t="s">
        <v>457</v>
      </c>
      <c r="I287" s="166"/>
      <c r="L287" s="23"/>
      <c r="M287" s="167"/>
      <c r="T287" s="54"/>
      <c r="AT287" s="3" t="s">
        <v>164</v>
      </c>
      <c r="AU287" s="3" t="s">
        <v>85</v>
      </c>
    </row>
    <row r="288" spans="2:47" s="22" customFormat="1" ht="11.25">
      <c r="B288" s="23"/>
      <c r="D288" s="168" t="s">
        <v>166</v>
      </c>
      <c r="F288" s="169" t="s">
        <v>458</v>
      </c>
      <c r="I288" s="166"/>
      <c r="L288" s="23"/>
      <c r="M288" s="212"/>
      <c r="N288" s="213"/>
      <c r="O288" s="213"/>
      <c r="P288" s="213"/>
      <c r="Q288" s="213"/>
      <c r="R288" s="213"/>
      <c r="S288" s="213"/>
      <c r="T288" s="214"/>
      <c r="AT288" s="3" t="s">
        <v>166</v>
      </c>
      <c r="AU288" s="3" t="s">
        <v>85</v>
      </c>
    </row>
    <row r="289" spans="2:12" s="22" customFormat="1" ht="6.95" customHeight="1"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23"/>
    </row>
  </sheetData>
  <autoFilter ref="C84:K288"/>
  <mergeCells count="9">
    <mergeCell ref="L2:V2"/>
    <mergeCell ref="E7:H7"/>
    <mergeCell ref="E9:H9"/>
    <mergeCell ref="E18:H18"/>
    <mergeCell ref="E27:H27"/>
    <mergeCell ref="E48:H48"/>
    <mergeCell ref="E50:H50"/>
    <mergeCell ref="E75:H75"/>
    <mergeCell ref="E77:H77"/>
  </mergeCells>
  <hyperlinks>
    <hyperlink ref="F90" r:id="rId1" display="https://podminky.urs.cz/item/CS_URS_2024_01/111251203"/>
    <hyperlink ref="F94" r:id="rId2" display="https://podminky.urs.cz/item/CS_URS_2024_01/112101101"/>
    <hyperlink ref="F101" r:id="rId3" display="https://podminky.urs.cz/item/CS_URS_2024_01/112155215"/>
    <hyperlink ref="F106" r:id="rId4" display="https://podminky.urs.cz/item/CS_URS_2024_01/112155315"/>
    <hyperlink ref="F111" r:id="rId5" display="https://podminky.urs.cz/item/CS_URS_2024_01/115001103"/>
    <hyperlink ref="F122" r:id="rId6" display="https://podminky.urs.cz/item/CS_URS_2024_01/122703602"/>
    <hyperlink ref="F128" r:id="rId7" display="https://podminky.urs.cz/item/CS_URS_2024_01/124253100"/>
    <hyperlink ref="F136" r:id="rId8" display="https://podminky.urs.cz/item/CS_URS_2024_01/127751101"/>
    <hyperlink ref="F141" r:id="rId9" display="https://podminky.urs.cz/item/CS_URS_2024_01/162253101"/>
    <hyperlink ref="F146" r:id="rId10" display="https://podminky.urs.cz/item/CS_URS_2024_01/162253901"/>
    <hyperlink ref="F150" r:id="rId11" display="https://podminky.urs.cz/item/CS_URS_2024_01/162351103"/>
    <hyperlink ref="F156" r:id="rId12" display="https://podminky.urs.cz/item/CS_URS_2024_01/167151111"/>
    <hyperlink ref="F162" r:id="rId13" display="https://podminky.urs.cz/item/CS_URS_2024_01/171151103"/>
    <hyperlink ref="F167" r:id="rId14" display="https://podminky.urs.cz/item/CS_URS_2024_01/171153101"/>
    <hyperlink ref="F173" r:id="rId15" display="https://podminky.urs.cz/item/CS_URS_2024_01/171251201"/>
    <hyperlink ref="F179" r:id="rId16" display="https://podminky.urs.cz/item/CS_URS_2024_01/174151101"/>
    <hyperlink ref="F188" r:id="rId17" display="https://podminky.urs.cz/item/CS_URS_2024_01/181111131"/>
    <hyperlink ref="F194" r:id="rId18" display="https://podminky.urs.cz/item/CS_URS_2024_01/181411121"/>
    <hyperlink ref="F209" r:id="rId19" display="https://podminky.urs.cz/item/CS_URS_2024_01/181951111"/>
    <hyperlink ref="F214" r:id="rId20" display="https://podminky.urs.cz/item/CS_URS_2024_01/183403151"/>
    <hyperlink ref="F220" r:id="rId21" display="https://podminky.urs.cz/item/CS_URS_2024_01/183403152"/>
    <hyperlink ref="F224" r:id="rId22" display="https://podminky.urs.cz/item/CS_URS_2024_01/184818232"/>
    <hyperlink ref="F228" r:id="rId23" display="https://podminky.urs.cz/item/CS_URS_2024_01/184818233"/>
    <hyperlink ref="F232" r:id="rId24" display="https://podminky.urs.cz/item/CS_URS_2024_01/184818234"/>
    <hyperlink ref="F239" r:id="rId25" display="https://podminky.urs.cz/item/CS_URS_2024_01/185804312"/>
    <hyperlink ref="F249" r:id="rId26" display="https://podminky.urs.cz/item/CS_URS_2024_01/232311111"/>
    <hyperlink ref="F253" r:id="rId27" display="https://podminky.urs.cz/item/CS_URS_2024_01/232321111"/>
    <hyperlink ref="F265" r:id="rId28" display="https://podminky.urs.cz/item/CS_URS_2024_01/232331111"/>
    <hyperlink ref="F272" r:id="rId29" display="https://podminky.urs.cz/item/CS_URS_2024_01/464531112"/>
    <hyperlink ref="F278" r:id="rId30" display="https://podminky.urs.cz/item/CS_URS_2024_01/919541111"/>
    <hyperlink ref="F288" r:id="rId31" display="https://podminky.urs.cz/item/CS_URS_2024_01/998331011"/>
  </hyperlinks>
  <printOptions/>
  <pageMargins left="0.39375" right="0.39375" top="0.39375" bottom="0.39375" header="0.511811023622047" footer="0"/>
  <pageSetup fitToHeight="100" fitToWidth="1" horizontalDpi="300" verticalDpi="300" orientation="landscape" paperSize="9" copies="1"/>
  <headerFooter>
    <oddFooter>&amp;CStrana &amp;P z &amp;N</oddFooter>
  </headerFooter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2:BM241"/>
  <sheetViews>
    <sheetView showGridLines="0" workbookViewId="0" topLeftCell="A1">
      <selection activeCell="A1" sqref="A1"/>
    </sheetView>
  </sheetViews>
  <sheetFormatPr defaultColWidth="8.8515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88</v>
      </c>
      <c r="AZ2" s="94" t="s">
        <v>96</v>
      </c>
      <c r="BA2" s="94" t="s">
        <v>97</v>
      </c>
      <c r="BB2" s="94" t="s">
        <v>98</v>
      </c>
      <c r="BC2" s="94" t="s">
        <v>367</v>
      </c>
      <c r="BD2" s="94" t="s">
        <v>85</v>
      </c>
    </row>
    <row r="3" spans="2:5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85</v>
      </c>
      <c r="AZ3" s="94" t="s">
        <v>459</v>
      </c>
      <c r="BA3" s="94" t="s">
        <v>460</v>
      </c>
      <c r="BB3" s="94" t="s">
        <v>98</v>
      </c>
      <c r="BC3" s="94" t="s">
        <v>461</v>
      </c>
      <c r="BD3" s="94" t="s">
        <v>85</v>
      </c>
    </row>
    <row r="4" spans="2:56" ht="24.95" customHeight="1">
      <c r="B4" s="6"/>
      <c r="D4" s="7" t="s">
        <v>99</v>
      </c>
      <c r="L4" s="6"/>
      <c r="M4" s="95" t="s">
        <v>10</v>
      </c>
      <c r="AT4" s="3" t="s">
        <v>3</v>
      </c>
      <c r="AZ4" s="94" t="s">
        <v>462</v>
      </c>
      <c r="BA4" s="94" t="s">
        <v>463</v>
      </c>
      <c r="BB4" s="94" t="s">
        <v>98</v>
      </c>
      <c r="BC4" s="94" t="s">
        <v>464</v>
      </c>
      <c r="BD4" s="94" t="s">
        <v>85</v>
      </c>
    </row>
    <row r="5" spans="2:56" ht="6.95" customHeight="1">
      <c r="B5" s="6"/>
      <c r="L5" s="6"/>
      <c r="AZ5" s="94" t="s">
        <v>465</v>
      </c>
      <c r="BA5" s="94" t="s">
        <v>466</v>
      </c>
      <c r="BB5" s="94" t="s">
        <v>102</v>
      </c>
      <c r="BC5" s="94" t="s">
        <v>188</v>
      </c>
      <c r="BD5" s="94" t="s">
        <v>85</v>
      </c>
    </row>
    <row r="6" spans="2:56" ht="12" customHeight="1">
      <c r="B6" s="6"/>
      <c r="D6" s="15" t="s">
        <v>16</v>
      </c>
      <c r="L6" s="6"/>
      <c r="AZ6" s="94" t="s">
        <v>467</v>
      </c>
      <c r="BA6" s="94" t="s">
        <v>468</v>
      </c>
      <c r="BB6" s="94" t="s">
        <v>98</v>
      </c>
      <c r="BC6" s="94" t="s">
        <v>8</v>
      </c>
      <c r="BD6" s="94" t="s">
        <v>85</v>
      </c>
    </row>
    <row r="7" spans="2:56" ht="16.5" customHeight="1">
      <c r="B7" s="6"/>
      <c r="E7" s="96" t="str">
        <f>'Rekapitulace stavby'!K6</f>
        <v> Odbahnění rybníka Předehřívák a vybudování tůní - část 1</v>
      </c>
      <c r="F7" s="96"/>
      <c r="G7" s="96"/>
      <c r="H7" s="96"/>
      <c r="L7" s="6"/>
      <c r="AZ7" s="94" t="s">
        <v>469</v>
      </c>
      <c r="BA7" s="94" t="s">
        <v>470</v>
      </c>
      <c r="BB7" s="94" t="s">
        <v>102</v>
      </c>
      <c r="BC7" s="94" t="s">
        <v>471</v>
      </c>
      <c r="BD7" s="94" t="s">
        <v>85</v>
      </c>
    </row>
    <row r="8" spans="2:56" s="22" customFormat="1" ht="12" customHeight="1">
      <c r="B8" s="23"/>
      <c r="D8" s="15" t="s">
        <v>114</v>
      </c>
      <c r="L8" s="23"/>
      <c r="AZ8" s="94" t="s">
        <v>472</v>
      </c>
      <c r="BA8" s="94" t="s">
        <v>473</v>
      </c>
      <c r="BB8" s="94" t="s">
        <v>102</v>
      </c>
      <c r="BC8" s="94" t="s">
        <v>347</v>
      </c>
      <c r="BD8" s="94" t="s">
        <v>85</v>
      </c>
    </row>
    <row r="9" spans="2:56" s="22" customFormat="1" ht="16.5" customHeight="1">
      <c r="B9" s="23"/>
      <c r="E9" s="97" t="s">
        <v>474</v>
      </c>
      <c r="F9" s="97"/>
      <c r="G9" s="97"/>
      <c r="H9" s="97"/>
      <c r="L9" s="23"/>
      <c r="AZ9" s="94" t="s">
        <v>475</v>
      </c>
      <c r="BA9" s="94" t="s">
        <v>476</v>
      </c>
      <c r="BB9" s="94" t="s">
        <v>102</v>
      </c>
      <c r="BC9" s="94" t="s">
        <v>188</v>
      </c>
      <c r="BD9" s="94" t="s">
        <v>85</v>
      </c>
    </row>
    <row r="10" spans="2:56" s="22" customFormat="1" ht="11.25">
      <c r="B10" s="23"/>
      <c r="L10" s="23"/>
      <c r="AZ10" s="94" t="s">
        <v>477</v>
      </c>
      <c r="BA10" s="94" t="s">
        <v>478</v>
      </c>
      <c r="BB10" s="94" t="s">
        <v>98</v>
      </c>
      <c r="BC10" s="94" t="s">
        <v>479</v>
      </c>
      <c r="BD10" s="94" t="s">
        <v>85</v>
      </c>
    </row>
    <row r="11" spans="2:56" s="22" customFormat="1" ht="12" customHeight="1">
      <c r="B11" s="23"/>
      <c r="D11" s="15" t="s">
        <v>18</v>
      </c>
      <c r="F11" s="16"/>
      <c r="I11" s="15" t="s">
        <v>19</v>
      </c>
      <c r="J11" s="16"/>
      <c r="L11" s="23"/>
      <c r="AZ11" s="94" t="s">
        <v>480</v>
      </c>
      <c r="BA11" s="94" t="s">
        <v>481</v>
      </c>
      <c r="BB11" s="94" t="s">
        <v>102</v>
      </c>
      <c r="BC11" s="94" t="s">
        <v>482</v>
      </c>
      <c r="BD11" s="94" t="s">
        <v>85</v>
      </c>
    </row>
    <row r="12" spans="2:56" s="22" customFormat="1" ht="12" customHeight="1">
      <c r="B12" s="23"/>
      <c r="D12" s="15" t="s">
        <v>20</v>
      </c>
      <c r="F12" s="16" t="s">
        <v>21</v>
      </c>
      <c r="I12" s="15" t="s">
        <v>22</v>
      </c>
      <c r="J12" s="98" t="str">
        <f>'Rekapitulace stavby'!AN8</f>
        <v>6. 5. 2024</v>
      </c>
      <c r="L12" s="23"/>
      <c r="AZ12" s="94" t="s">
        <v>483</v>
      </c>
      <c r="BA12" s="94" t="s">
        <v>484</v>
      </c>
      <c r="BB12" s="94" t="s">
        <v>102</v>
      </c>
      <c r="BC12" s="94" t="s">
        <v>485</v>
      </c>
      <c r="BD12" s="94" t="s">
        <v>85</v>
      </c>
    </row>
    <row r="13" spans="2:12" s="22" customFormat="1" ht="10.9" customHeight="1">
      <c r="B13" s="23"/>
      <c r="L13" s="23"/>
    </row>
    <row r="14" spans="2:12" s="22" customFormat="1" ht="12" customHeight="1">
      <c r="B14" s="23"/>
      <c r="D14" s="15" t="s">
        <v>24</v>
      </c>
      <c r="I14" s="15" t="s">
        <v>25</v>
      </c>
      <c r="J14" s="16" t="s">
        <v>26</v>
      </c>
      <c r="L14" s="23"/>
    </row>
    <row r="15" spans="2:12" s="22" customFormat="1" ht="18" customHeight="1">
      <c r="B15" s="23"/>
      <c r="E15" s="16" t="s">
        <v>27</v>
      </c>
      <c r="I15" s="15" t="s">
        <v>28</v>
      </c>
      <c r="J15" s="16" t="s">
        <v>29</v>
      </c>
      <c r="L15" s="23"/>
    </row>
    <row r="16" spans="2:12" s="22" customFormat="1" ht="6.95" customHeight="1">
      <c r="B16" s="23"/>
      <c r="L16" s="23"/>
    </row>
    <row r="17" spans="2:12" s="22" customFormat="1" ht="12" customHeight="1">
      <c r="B17" s="23"/>
      <c r="D17" s="15" t="s">
        <v>30</v>
      </c>
      <c r="I17" s="15" t="s">
        <v>25</v>
      </c>
      <c r="J17" s="17" t="str">
        <f>'Rekapitulace stavby'!AN13</f>
        <v>Vyplň údaj</v>
      </c>
      <c r="L17" s="23"/>
    </row>
    <row r="18" spans="2:12" s="22" customFormat="1" ht="18" customHeight="1">
      <c r="B18" s="23"/>
      <c r="E18" s="99" t="str">
        <f>'Rekapitulace stavby'!E14</f>
        <v>Vyplň údaj</v>
      </c>
      <c r="F18" s="99"/>
      <c r="G18" s="99"/>
      <c r="H18" s="99"/>
      <c r="I18" s="15" t="s">
        <v>28</v>
      </c>
      <c r="J18" s="17" t="str">
        <f>'Rekapitulace stavby'!AN14</f>
        <v>Vyplň údaj</v>
      </c>
      <c r="L18" s="23"/>
    </row>
    <row r="19" spans="2:12" s="22" customFormat="1" ht="6.95" customHeight="1">
      <c r="B19" s="23"/>
      <c r="L19" s="23"/>
    </row>
    <row r="20" spans="2:12" s="22" customFormat="1" ht="12" customHeight="1">
      <c r="B20" s="23"/>
      <c r="D20" s="15" t="s">
        <v>32</v>
      </c>
      <c r="I20" s="15" t="s">
        <v>25</v>
      </c>
      <c r="J20" s="16" t="s">
        <v>33</v>
      </c>
      <c r="L20" s="23"/>
    </row>
    <row r="21" spans="2:12" s="22" customFormat="1" ht="18" customHeight="1">
      <c r="B21" s="23"/>
      <c r="E21" s="16" t="s">
        <v>34</v>
      </c>
      <c r="I21" s="15" t="s">
        <v>28</v>
      </c>
      <c r="J21" s="16" t="s">
        <v>35</v>
      </c>
      <c r="L21" s="23"/>
    </row>
    <row r="22" spans="2:12" s="22" customFormat="1" ht="6.95" customHeight="1">
      <c r="B22" s="23"/>
      <c r="L22" s="23"/>
    </row>
    <row r="23" spans="2:12" s="22" customFormat="1" ht="12" customHeight="1">
      <c r="B23" s="23"/>
      <c r="D23" s="15" t="s">
        <v>37</v>
      </c>
      <c r="I23" s="15" t="s">
        <v>25</v>
      </c>
      <c r="J23" s="16" t="str">
        <f>IF('Rekapitulace stavby'!AN19="","",'Rekapitulace stavby'!AN19)</f>
        <v/>
      </c>
      <c r="L23" s="23"/>
    </row>
    <row r="24" spans="2:12" s="22" customFormat="1" ht="18" customHeight="1">
      <c r="B24" s="23"/>
      <c r="E24" s="16" t="str">
        <f>IF('Rekapitulace stavby'!E20="","",'Rekapitulace stavby'!E20)</f>
        <v/>
      </c>
      <c r="I24" s="15" t="s">
        <v>28</v>
      </c>
      <c r="J24" s="16" t="str">
        <f>IF('Rekapitulace stavby'!AN20="","",'Rekapitulace stavby'!AN20)</f>
        <v/>
      </c>
      <c r="L24" s="23"/>
    </row>
    <row r="25" spans="2:12" s="22" customFormat="1" ht="6.95" customHeight="1">
      <c r="B25" s="23"/>
      <c r="L25" s="23"/>
    </row>
    <row r="26" spans="2:12" s="22" customFormat="1" ht="12" customHeight="1">
      <c r="B26" s="23"/>
      <c r="D26" s="15" t="s">
        <v>39</v>
      </c>
      <c r="L26" s="23"/>
    </row>
    <row r="27" spans="2:12" s="100" customFormat="1" ht="16.5" customHeight="1">
      <c r="B27" s="101"/>
      <c r="E27" s="20"/>
      <c r="F27" s="20"/>
      <c r="G27" s="20"/>
      <c r="H27" s="20"/>
      <c r="L27" s="101"/>
    </row>
    <row r="28" spans="2:12" s="22" customFormat="1" ht="6.95" customHeight="1">
      <c r="B28" s="23"/>
      <c r="L28" s="23"/>
    </row>
    <row r="29" spans="2:12" s="22" customFormat="1" ht="6.95" customHeight="1">
      <c r="B29" s="23"/>
      <c r="D29" s="52"/>
      <c r="E29" s="52"/>
      <c r="F29" s="52"/>
      <c r="G29" s="52"/>
      <c r="H29" s="52"/>
      <c r="I29" s="52"/>
      <c r="J29" s="52"/>
      <c r="K29" s="52"/>
      <c r="L29" s="23"/>
    </row>
    <row r="30" spans="2:12" s="22" customFormat="1" ht="25.35" customHeight="1">
      <c r="B30" s="23"/>
      <c r="D30" s="102" t="s">
        <v>41</v>
      </c>
      <c r="J30" s="103">
        <f>ROUND(J84,2)</f>
        <v>0</v>
      </c>
      <c r="L30" s="23"/>
    </row>
    <row r="31" spans="2:12" s="22" customFormat="1" ht="6.95" customHeight="1">
      <c r="B31" s="23"/>
      <c r="D31" s="52"/>
      <c r="E31" s="52"/>
      <c r="F31" s="52"/>
      <c r="G31" s="52"/>
      <c r="H31" s="52"/>
      <c r="I31" s="52"/>
      <c r="J31" s="52"/>
      <c r="K31" s="52"/>
      <c r="L31" s="23"/>
    </row>
    <row r="32" spans="2:12" s="22" customFormat="1" ht="14.45" customHeight="1">
      <c r="B32" s="23"/>
      <c r="F32" s="104" t="s">
        <v>43</v>
      </c>
      <c r="I32" s="104" t="s">
        <v>42</v>
      </c>
      <c r="J32" s="104" t="s">
        <v>44</v>
      </c>
      <c r="L32" s="23"/>
    </row>
    <row r="33" spans="2:12" s="22" customFormat="1" ht="14.45" customHeight="1">
      <c r="B33" s="23"/>
      <c r="D33" s="105" t="s">
        <v>45</v>
      </c>
      <c r="E33" s="15" t="s">
        <v>46</v>
      </c>
      <c r="F33" s="106">
        <f>ROUND((SUM(BE84:BE240)),2)</f>
        <v>0</v>
      </c>
      <c r="I33" s="107">
        <v>0.21</v>
      </c>
      <c r="J33" s="106">
        <f>ROUND(((SUM(BE84:BE240))*I33),2)</f>
        <v>0</v>
      </c>
      <c r="L33" s="23"/>
    </row>
    <row r="34" spans="2:12" s="22" customFormat="1" ht="14.45" customHeight="1">
      <c r="B34" s="23"/>
      <c r="E34" s="15" t="s">
        <v>47</v>
      </c>
      <c r="F34" s="106">
        <f>ROUND((SUM(BF84:BF240)),2)</f>
        <v>0</v>
      </c>
      <c r="I34" s="107">
        <v>0.12</v>
      </c>
      <c r="J34" s="106">
        <f>ROUND(((SUM(BF84:BF240))*I34),2)</f>
        <v>0</v>
      </c>
      <c r="L34" s="23"/>
    </row>
    <row r="35" spans="2:12" s="22" customFormat="1" ht="14.45" customHeight="1" hidden="1">
      <c r="B35" s="23"/>
      <c r="E35" s="15" t="s">
        <v>48</v>
      </c>
      <c r="F35" s="106">
        <f>ROUND((SUM(BG84:BG240)),2)</f>
        <v>0</v>
      </c>
      <c r="I35" s="107">
        <v>0.21</v>
      </c>
      <c r="J35" s="106">
        <f>0</f>
        <v>0</v>
      </c>
      <c r="L35" s="23"/>
    </row>
    <row r="36" spans="2:12" s="22" customFormat="1" ht="14.45" customHeight="1" hidden="1">
      <c r="B36" s="23"/>
      <c r="E36" s="15" t="s">
        <v>49</v>
      </c>
      <c r="F36" s="106">
        <f>ROUND((SUM(BH84:BH240)),2)</f>
        <v>0</v>
      </c>
      <c r="I36" s="107">
        <v>0.12</v>
      </c>
      <c r="J36" s="106">
        <f>0</f>
        <v>0</v>
      </c>
      <c r="L36" s="23"/>
    </row>
    <row r="37" spans="2:12" s="22" customFormat="1" ht="14.45" customHeight="1" hidden="1">
      <c r="B37" s="23"/>
      <c r="E37" s="15" t="s">
        <v>50</v>
      </c>
      <c r="F37" s="106">
        <f>ROUND((SUM(BI84:BI240)),2)</f>
        <v>0</v>
      </c>
      <c r="I37" s="107">
        <v>0</v>
      </c>
      <c r="J37" s="106">
        <f>0</f>
        <v>0</v>
      </c>
      <c r="L37" s="23"/>
    </row>
    <row r="38" spans="2:12" s="22" customFormat="1" ht="6.95" customHeight="1">
      <c r="B38" s="23"/>
      <c r="L38" s="23"/>
    </row>
    <row r="39" spans="2:12" s="22" customFormat="1" ht="25.35" customHeight="1">
      <c r="B39" s="23"/>
      <c r="C39" s="108"/>
      <c r="D39" s="109" t="s">
        <v>51</v>
      </c>
      <c r="E39" s="56"/>
      <c r="F39" s="56"/>
      <c r="G39" s="110" t="s">
        <v>52</v>
      </c>
      <c r="H39" s="111" t="s">
        <v>53</v>
      </c>
      <c r="I39" s="56"/>
      <c r="J39" s="112">
        <f>SUM(J30:J37)</f>
        <v>0</v>
      </c>
      <c r="K39" s="113"/>
      <c r="L39" s="23"/>
    </row>
    <row r="40" spans="2:12" s="22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3"/>
    </row>
    <row r="44" spans="2:12" s="22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3"/>
    </row>
    <row r="45" spans="2:12" s="22" customFormat="1" ht="24.95" customHeight="1">
      <c r="B45" s="23"/>
      <c r="C45" s="7" t="s">
        <v>131</v>
      </c>
      <c r="L45" s="23"/>
    </row>
    <row r="46" spans="2:12" s="22" customFormat="1" ht="6.95" customHeight="1">
      <c r="B46" s="23"/>
      <c r="L46" s="23"/>
    </row>
    <row r="47" spans="2:12" s="22" customFormat="1" ht="12" customHeight="1">
      <c r="B47" s="23"/>
      <c r="C47" s="15" t="s">
        <v>16</v>
      </c>
      <c r="L47" s="23"/>
    </row>
    <row r="48" spans="2:12" s="22" customFormat="1" ht="16.5" customHeight="1">
      <c r="B48" s="23"/>
      <c r="E48" s="96" t="str">
        <f>E7</f>
        <v> Odbahnění rybníka Předehřívák a vybudování tůní - část 1</v>
      </c>
      <c r="F48" s="96"/>
      <c r="G48" s="96"/>
      <c r="H48" s="96"/>
      <c r="L48" s="23"/>
    </row>
    <row r="49" spans="2:12" s="22" customFormat="1" ht="12" customHeight="1">
      <c r="B49" s="23"/>
      <c r="C49" s="15" t="s">
        <v>114</v>
      </c>
      <c r="L49" s="23"/>
    </row>
    <row r="50" spans="2:12" s="22" customFormat="1" ht="16.5" customHeight="1">
      <c r="B50" s="23"/>
      <c r="E50" s="97" t="str">
        <f>E9</f>
        <v>SO 02 - Tůně nad rybníkem Předehřívák</v>
      </c>
      <c r="F50" s="97"/>
      <c r="G50" s="97"/>
      <c r="H50" s="97"/>
      <c r="L50" s="23"/>
    </row>
    <row r="51" spans="2:12" s="22" customFormat="1" ht="6.95" customHeight="1">
      <c r="B51" s="23"/>
      <c r="L51" s="23"/>
    </row>
    <row r="52" spans="2:12" s="22" customFormat="1" ht="12" customHeight="1">
      <c r="B52" s="23"/>
      <c r="C52" s="15" t="s">
        <v>20</v>
      </c>
      <c r="F52" s="16" t="str">
        <f>F12</f>
        <v>k. ú. Nové Město na Moravě</v>
      </c>
      <c r="I52" s="15" t="s">
        <v>22</v>
      </c>
      <c r="J52" s="98" t="str">
        <f>IF(J12="","",J12)</f>
        <v>6. 5. 2024</v>
      </c>
      <c r="L52" s="23"/>
    </row>
    <row r="53" spans="2:12" s="22" customFormat="1" ht="6.95" customHeight="1">
      <c r="B53" s="23"/>
      <c r="L53" s="23"/>
    </row>
    <row r="54" spans="2:12" s="22" customFormat="1" ht="15.2" customHeight="1">
      <c r="B54" s="23"/>
      <c r="C54" s="15" t="s">
        <v>24</v>
      </c>
      <c r="F54" s="16" t="str">
        <f>E15</f>
        <v>Město Nové Město na Moravě</v>
      </c>
      <c r="I54" s="15" t="s">
        <v>32</v>
      </c>
      <c r="J54" s="114" t="str">
        <f>E21</f>
        <v>Golik VH, s. r. o.</v>
      </c>
      <c r="L54" s="23"/>
    </row>
    <row r="55" spans="2:12" s="22" customFormat="1" ht="15.2" customHeight="1">
      <c r="B55" s="23"/>
      <c r="C55" s="15" t="s">
        <v>30</v>
      </c>
      <c r="F55" s="16" t="str">
        <f>IF(E18="","",E18)</f>
        <v>Vyplň údaj</v>
      </c>
      <c r="I55" s="15" t="s">
        <v>37</v>
      </c>
      <c r="J55" s="114" t="str">
        <f>E24</f>
        <v/>
      </c>
      <c r="L55" s="23"/>
    </row>
    <row r="56" spans="2:12" s="22" customFormat="1" ht="10.35" customHeight="1">
      <c r="B56" s="23"/>
      <c r="L56" s="23"/>
    </row>
    <row r="57" spans="2:12" s="22" customFormat="1" ht="29.25" customHeight="1">
      <c r="B57" s="23"/>
      <c r="C57" s="115" t="s">
        <v>132</v>
      </c>
      <c r="D57" s="108"/>
      <c r="E57" s="108"/>
      <c r="F57" s="108"/>
      <c r="G57" s="108"/>
      <c r="H57" s="108"/>
      <c r="I57" s="108"/>
      <c r="J57" s="116" t="s">
        <v>133</v>
      </c>
      <c r="K57" s="108"/>
      <c r="L57" s="23"/>
    </row>
    <row r="58" spans="2:12" s="22" customFormat="1" ht="10.35" customHeight="1">
      <c r="B58" s="23"/>
      <c r="L58" s="23"/>
    </row>
    <row r="59" spans="2:47" s="22" customFormat="1" ht="22.9" customHeight="1">
      <c r="B59" s="23"/>
      <c r="C59" s="117" t="s">
        <v>73</v>
      </c>
      <c r="J59" s="103">
        <f>J84</f>
        <v>0</v>
      </c>
      <c r="L59" s="23"/>
      <c r="AU59" s="3" t="s">
        <v>134</v>
      </c>
    </row>
    <row r="60" spans="2:12" s="118" customFormat="1" ht="24.95" customHeight="1">
      <c r="B60" s="119"/>
      <c r="D60" s="120" t="s">
        <v>135</v>
      </c>
      <c r="E60" s="121"/>
      <c r="F60" s="121"/>
      <c r="G60" s="121"/>
      <c r="H60" s="121"/>
      <c r="I60" s="121"/>
      <c r="J60" s="122">
        <f>J85</f>
        <v>0</v>
      </c>
      <c r="L60" s="119"/>
    </row>
    <row r="61" spans="2:12" s="123" customFormat="1" ht="19.9" customHeight="1">
      <c r="B61" s="124"/>
      <c r="D61" s="125" t="s">
        <v>136</v>
      </c>
      <c r="E61" s="126"/>
      <c r="F61" s="126"/>
      <c r="G61" s="126"/>
      <c r="H61" s="126"/>
      <c r="I61" s="126"/>
      <c r="J61" s="127">
        <f>J86</f>
        <v>0</v>
      </c>
      <c r="L61" s="124"/>
    </row>
    <row r="62" spans="2:12" s="123" customFormat="1" ht="19.9" customHeight="1">
      <c r="B62" s="124"/>
      <c r="D62" s="125" t="s">
        <v>137</v>
      </c>
      <c r="E62" s="126"/>
      <c r="F62" s="126"/>
      <c r="G62" s="126"/>
      <c r="H62" s="126"/>
      <c r="I62" s="126"/>
      <c r="J62" s="127">
        <f>J225</f>
        <v>0</v>
      </c>
      <c r="L62" s="124"/>
    </row>
    <row r="63" spans="2:12" s="123" customFormat="1" ht="19.9" customHeight="1">
      <c r="B63" s="124"/>
      <c r="D63" s="125" t="s">
        <v>139</v>
      </c>
      <c r="E63" s="126"/>
      <c r="F63" s="126"/>
      <c r="G63" s="126"/>
      <c r="H63" s="126"/>
      <c r="I63" s="126"/>
      <c r="J63" s="127">
        <f>J234</f>
        <v>0</v>
      </c>
      <c r="L63" s="124"/>
    </row>
    <row r="64" spans="2:12" s="123" customFormat="1" ht="19.9" customHeight="1">
      <c r="B64" s="124"/>
      <c r="D64" s="125" t="s">
        <v>140</v>
      </c>
      <c r="E64" s="126"/>
      <c r="F64" s="126"/>
      <c r="G64" s="126"/>
      <c r="H64" s="126"/>
      <c r="I64" s="126"/>
      <c r="J64" s="127">
        <f>J237</f>
        <v>0</v>
      </c>
      <c r="L64" s="124"/>
    </row>
    <row r="65" spans="2:12" s="22" customFormat="1" ht="21.75" customHeight="1">
      <c r="B65" s="23"/>
      <c r="L65" s="23"/>
    </row>
    <row r="66" spans="2:12" s="22" customFormat="1" ht="6.95" customHeight="1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23"/>
    </row>
    <row r="70" spans="2:12" s="22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23"/>
    </row>
    <row r="71" spans="2:12" s="22" customFormat="1" ht="24.95" customHeight="1">
      <c r="B71" s="23"/>
      <c r="C71" s="7" t="s">
        <v>141</v>
      </c>
      <c r="L71" s="23"/>
    </row>
    <row r="72" spans="2:12" s="22" customFormat="1" ht="6.95" customHeight="1">
      <c r="B72" s="23"/>
      <c r="L72" s="23"/>
    </row>
    <row r="73" spans="2:12" s="22" customFormat="1" ht="12" customHeight="1">
      <c r="B73" s="23"/>
      <c r="C73" s="15" t="s">
        <v>16</v>
      </c>
      <c r="L73" s="23"/>
    </row>
    <row r="74" spans="2:12" s="22" customFormat="1" ht="16.5" customHeight="1">
      <c r="B74" s="23"/>
      <c r="E74" s="96" t="str">
        <f>E7</f>
        <v> Odbahnění rybníka Předehřívák a vybudování tůní - část 1</v>
      </c>
      <c r="F74" s="96"/>
      <c r="G74" s="96"/>
      <c r="H74" s="96"/>
      <c r="L74" s="23"/>
    </row>
    <row r="75" spans="2:12" s="22" customFormat="1" ht="12" customHeight="1">
      <c r="B75" s="23"/>
      <c r="C75" s="15" t="s">
        <v>114</v>
      </c>
      <c r="L75" s="23"/>
    </row>
    <row r="76" spans="2:12" s="22" customFormat="1" ht="16.5" customHeight="1">
      <c r="B76" s="23"/>
      <c r="E76" s="97" t="str">
        <f>E9</f>
        <v>SO 02 - Tůně nad rybníkem Předehřívák</v>
      </c>
      <c r="F76" s="97"/>
      <c r="G76" s="97"/>
      <c r="H76" s="97"/>
      <c r="L76" s="23"/>
    </row>
    <row r="77" spans="2:12" s="22" customFormat="1" ht="6.95" customHeight="1">
      <c r="B77" s="23"/>
      <c r="L77" s="23"/>
    </row>
    <row r="78" spans="2:12" s="22" customFormat="1" ht="12" customHeight="1">
      <c r="B78" s="23"/>
      <c r="C78" s="15" t="s">
        <v>20</v>
      </c>
      <c r="F78" s="16" t="str">
        <f>F12</f>
        <v>k. ú. Nové Město na Moravě</v>
      </c>
      <c r="I78" s="15" t="s">
        <v>22</v>
      </c>
      <c r="J78" s="98" t="str">
        <f>IF(J12="","",J12)</f>
        <v>6. 5. 2024</v>
      </c>
      <c r="L78" s="23"/>
    </row>
    <row r="79" spans="2:12" s="22" customFormat="1" ht="6.95" customHeight="1">
      <c r="B79" s="23"/>
      <c r="L79" s="23"/>
    </row>
    <row r="80" spans="2:12" s="22" customFormat="1" ht="15.2" customHeight="1">
      <c r="B80" s="23"/>
      <c r="C80" s="15" t="s">
        <v>24</v>
      </c>
      <c r="F80" s="16" t="str">
        <f>E15</f>
        <v>Město Nové Město na Moravě</v>
      </c>
      <c r="I80" s="15" t="s">
        <v>32</v>
      </c>
      <c r="J80" s="114" t="str">
        <f>E21</f>
        <v>Golik VH, s. r. o.</v>
      </c>
      <c r="L80" s="23"/>
    </row>
    <row r="81" spans="2:12" s="22" customFormat="1" ht="15.2" customHeight="1">
      <c r="B81" s="23"/>
      <c r="C81" s="15" t="s">
        <v>30</v>
      </c>
      <c r="F81" s="16" t="str">
        <f>IF(E18="","",E18)</f>
        <v>Vyplň údaj</v>
      </c>
      <c r="I81" s="15" t="s">
        <v>37</v>
      </c>
      <c r="J81" s="114" t="str">
        <f>E24</f>
        <v/>
      </c>
      <c r="L81" s="23"/>
    </row>
    <row r="82" spans="2:12" s="22" customFormat="1" ht="10.35" customHeight="1">
      <c r="B82" s="23"/>
      <c r="L82" s="23"/>
    </row>
    <row r="83" spans="2:20" s="128" customFormat="1" ht="29.25" customHeight="1">
      <c r="B83" s="129"/>
      <c r="C83" s="130" t="s">
        <v>142</v>
      </c>
      <c r="D83" s="131" t="s">
        <v>60</v>
      </c>
      <c r="E83" s="131" t="s">
        <v>56</v>
      </c>
      <c r="F83" s="131" t="s">
        <v>57</v>
      </c>
      <c r="G83" s="131" t="s">
        <v>143</v>
      </c>
      <c r="H83" s="131" t="s">
        <v>144</v>
      </c>
      <c r="I83" s="131" t="s">
        <v>145</v>
      </c>
      <c r="J83" s="131" t="s">
        <v>133</v>
      </c>
      <c r="K83" s="132" t="s">
        <v>146</v>
      </c>
      <c r="L83" s="129"/>
      <c r="M83" s="60"/>
      <c r="N83" s="61" t="s">
        <v>45</v>
      </c>
      <c r="O83" s="61" t="s">
        <v>147</v>
      </c>
      <c r="P83" s="61" t="s">
        <v>148</v>
      </c>
      <c r="Q83" s="61" t="s">
        <v>149</v>
      </c>
      <c r="R83" s="61" t="s">
        <v>150</v>
      </c>
      <c r="S83" s="61" t="s">
        <v>151</v>
      </c>
      <c r="T83" s="62" t="s">
        <v>152</v>
      </c>
    </row>
    <row r="84" spans="2:63" s="22" customFormat="1" ht="22.9" customHeight="1">
      <c r="B84" s="23"/>
      <c r="C84" s="66" t="s">
        <v>153</v>
      </c>
      <c r="J84" s="133">
        <f>BK84</f>
        <v>0</v>
      </c>
      <c r="L84" s="23"/>
      <c r="M84" s="63"/>
      <c r="N84" s="52"/>
      <c r="O84" s="52"/>
      <c r="P84" s="134">
        <f>P85</f>
        <v>0</v>
      </c>
      <c r="Q84" s="52"/>
      <c r="R84" s="134">
        <f>R85</f>
        <v>6.12922</v>
      </c>
      <c r="S84" s="52"/>
      <c r="T84" s="135">
        <f>T85</f>
        <v>4.26</v>
      </c>
      <c r="AT84" s="3" t="s">
        <v>74</v>
      </c>
      <c r="AU84" s="3" t="s">
        <v>134</v>
      </c>
      <c r="BK84" s="136">
        <f>BK85</f>
        <v>0</v>
      </c>
    </row>
    <row r="85" spans="2:63" s="137" customFormat="1" ht="25.9" customHeight="1">
      <c r="B85" s="138"/>
      <c r="D85" s="139" t="s">
        <v>74</v>
      </c>
      <c r="E85" s="140" t="s">
        <v>154</v>
      </c>
      <c r="F85" s="140" t="s">
        <v>155</v>
      </c>
      <c r="I85" s="141"/>
      <c r="J85" s="142">
        <f>BK85</f>
        <v>0</v>
      </c>
      <c r="L85" s="138"/>
      <c r="M85" s="143"/>
      <c r="P85" s="144">
        <f>P86+P225+P234+P237</f>
        <v>0</v>
      </c>
      <c r="R85" s="144">
        <f>R86+R225+R234+R237</f>
        <v>6.12922</v>
      </c>
      <c r="T85" s="145">
        <f>T86+T225+T234+T237</f>
        <v>4.26</v>
      </c>
      <c r="AR85" s="139" t="s">
        <v>83</v>
      </c>
      <c r="AT85" s="146" t="s">
        <v>74</v>
      </c>
      <c r="AU85" s="146" t="s">
        <v>75</v>
      </c>
      <c r="AY85" s="139" t="s">
        <v>156</v>
      </c>
      <c r="BK85" s="147">
        <f>BK86+BK225+BK234+BK237</f>
        <v>0</v>
      </c>
    </row>
    <row r="86" spans="2:63" s="137" customFormat="1" ht="22.9" customHeight="1">
      <c r="B86" s="138"/>
      <c r="D86" s="139" t="s">
        <v>74</v>
      </c>
      <c r="E86" s="148" t="s">
        <v>83</v>
      </c>
      <c r="F86" s="148" t="s">
        <v>157</v>
      </c>
      <c r="I86" s="141"/>
      <c r="J86" s="149">
        <f>BK86</f>
        <v>0</v>
      </c>
      <c r="L86" s="138"/>
      <c r="M86" s="143"/>
      <c r="P86" s="144">
        <f>SUM(P87:P224)</f>
        <v>0</v>
      </c>
      <c r="R86" s="144">
        <f>SUM(R87:R224)</f>
        <v>0.35322</v>
      </c>
      <c r="T86" s="145">
        <f>SUM(T87:T224)</f>
        <v>4.26</v>
      </c>
      <c r="AR86" s="139" t="s">
        <v>83</v>
      </c>
      <c r="AT86" s="146" t="s">
        <v>74</v>
      </c>
      <c r="AU86" s="146" t="s">
        <v>83</v>
      </c>
      <c r="AY86" s="139" t="s">
        <v>156</v>
      </c>
      <c r="BK86" s="147">
        <f>SUM(BK87:BK224)</f>
        <v>0</v>
      </c>
    </row>
    <row r="87" spans="2:65" s="22" customFormat="1" ht="24.2" customHeight="1">
      <c r="B87" s="150"/>
      <c r="C87" s="151" t="s">
        <v>83</v>
      </c>
      <c r="D87" s="151" t="s">
        <v>158</v>
      </c>
      <c r="E87" s="152" t="s">
        <v>159</v>
      </c>
      <c r="F87" s="153" t="s">
        <v>160</v>
      </c>
      <c r="G87" s="154" t="s">
        <v>98</v>
      </c>
      <c r="H87" s="155">
        <v>30</v>
      </c>
      <c r="I87" s="156"/>
      <c r="J87" s="157">
        <f>ROUND(I87*H87,2)</f>
        <v>0</v>
      </c>
      <c r="K87" s="153" t="s">
        <v>161</v>
      </c>
      <c r="L87" s="23"/>
      <c r="M87" s="158"/>
      <c r="N87" s="159" t="s">
        <v>46</v>
      </c>
      <c r="P87" s="160">
        <f>O87*H87</f>
        <v>0</v>
      </c>
      <c r="Q87" s="160">
        <v>0</v>
      </c>
      <c r="R87" s="160">
        <f>Q87*H87</f>
        <v>0</v>
      </c>
      <c r="S87" s="160">
        <v>0</v>
      </c>
      <c r="T87" s="161">
        <f>S87*H87</f>
        <v>0</v>
      </c>
      <c r="AR87" s="162" t="s">
        <v>162</v>
      </c>
      <c r="AT87" s="162" t="s">
        <v>158</v>
      </c>
      <c r="AU87" s="162" t="s">
        <v>85</v>
      </c>
      <c r="AY87" s="3" t="s">
        <v>156</v>
      </c>
      <c r="BE87" s="163">
        <f>IF(N87="základní",J87,0)</f>
        <v>0</v>
      </c>
      <c r="BF87" s="163">
        <f>IF(N87="snížená",J87,0)</f>
        <v>0</v>
      </c>
      <c r="BG87" s="163">
        <f>IF(N87="zákl. přenesená",J87,0)</f>
        <v>0</v>
      </c>
      <c r="BH87" s="163">
        <f>IF(N87="sníž. přenesená",J87,0)</f>
        <v>0</v>
      </c>
      <c r="BI87" s="163">
        <f>IF(N87="nulová",J87,0)</f>
        <v>0</v>
      </c>
      <c r="BJ87" s="3" t="s">
        <v>83</v>
      </c>
      <c r="BK87" s="163">
        <f>ROUND(I87*H87,2)</f>
        <v>0</v>
      </c>
      <c r="BL87" s="3" t="s">
        <v>162</v>
      </c>
      <c r="BM87" s="162" t="s">
        <v>486</v>
      </c>
    </row>
    <row r="88" spans="2:47" s="22" customFormat="1" ht="19.5">
      <c r="B88" s="23"/>
      <c r="D88" s="164" t="s">
        <v>164</v>
      </c>
      <c r="F88" s="165" t="s">
        <v>165</v>
      </c>
      <c r="I88" s="166"/>
      <c r="L88" s="23"/>
      <c r="M88" s="167"/>
      <c r="T88" s="54"/>
      <c r="AT88" s="3" t="s">
        <v>164</v>
      </c>
      <c r="AU88" s="3" t="s">
        <v>85</v>
      </c>
    </row>
    <row r="89" spans="2:47" s="22" customFormat="1" ht="11.25">
      <c r="B89" s="23"/>
      <c r="D89" s="168" t="s">
        <v>166</v>
      </c>
      <c r="F89" s="169" t="s">
        <v>167</v>
      </c>
      <c r="I89" s="166"/>
      <c r="L89" s="23"/>
      <c r="M89" s="167"/>
      <c r="T89" s="54"/>
      <c r="AT89" s="3" t="s">
        <v>166</v>
      </c>
      <c r="AU89" s="3" t="s">
        <v>85</v>
      </c>
    </row>
    <row r="90" spans="2:51" s="170" customFormat="1" ht="11.25">
      <c r="B90" s="171"/>
      <c r="D90" s="164" t="s">
        <v>168</v>
      </c>
      <c r="E90" s="172" t="s">
        <v>96</v>
      </c>
      <c r="F90" s="173" t="s">
        <v>487</v>
      </c>
      <c r="H90" s="174">
        <v>30</v>
      </c>
      <c r="I90" s="175"/>
      <c r="L90" s="171"/>
      <c r="M90" s="176"/>
      <c r="T90" s="177"/>
      <c r="AT90" s="172" t="s">
        <v>168</v>
      </c>
      <c r="AU90" s="172" t="s">
        <v>85</v>
      </c>
      <c r="AV90" s="170" t="s">
        <v>85</v>
      </c>
      <c r="AW90" s="170" t="s">
        <v>36</v>
      </c>
      <c r="AX90" s="170" t="s">
        <v>83</v>
      </c>
      <c r="AY90" s="172" t="s">
        <v>156</v>
      </c>
    </row>
    <row r="91" spans="2:65" s="22" customFormat="1" ht="16.5" customHeight="1">
      <c r="B91" s="150"/>
      <c r="C91" s="151" t="s">
        <v>85</v>
      </c>
      <c r="D91" s="151" t="s">
        <v>158</v>
      </c>
      <c r="E91" s="152" t="s">
        <v>189</v>
      </c>
      <c r="F91" s="153" t="s">
        <v>190</v>
      </c>
      <c r="G91" s="154" t="s">
        <v>98</v>
      </c>
      <c r="H91" s="155">
        <v>30</v>
      </c>
      <c r="I91" s="156"/>
      <c r="J91" s="157">
        <f>ROUND(I91*H91,2)</f>
        <v>0</v>
      </c>
      <c r="K91" s="153" t="s">
        <v>161</v>
      </c>
      <c r="L91" s="23"/>
      <c r="M91" s="158"/>
      <c r="N91" s="159" t="s">
        <v>46</v>
      </c>
      <c r="P91" s="160">
        <f>O91*H91</f>
        <v>0</v>
      </c>
      <c r="Q91" s="160">
        <v>0</v>
      </c>
      <c r="R91" s="160">
        <f>Q91*H91</f>
        <v>0</v>
      </c>
      <c r="S91" s="160">
        <v>0</v>
      </c>
      <c r="T91" s="161">
        <f>S91*H91</f>
        <v>0</v>
      </c>
      <c r="AR91" s="162" t="s">
        <v>162</v>
      </c>
      <c r="AT91" s="162" t="s">
        <v>158</v>
      </c>
      <c r="AU91" s="162" t="s">
        <v>85</v>
      </c>
      <c r="AY91" s="3" t="s">
        <v>156</v>
      </c>
      <c r="BE91" s="163">
        <f>IF(N91="základní",J91,0)</f>
        <v>0</v>
      </c>
      <c r="BF91" s="163">
        <f>IF(N91="snížená",J91,0)</f>
        <v>0</v>
      </c>
      <c r="BG91" s="163">
        <f>IF(N91="zákl. přenesená",J91,0)</f>
        <v>0</v>
      </c>
      <c r="BH91" s="163">
        <f>IF(N91="sníž. přenesená",J91,0)</f>
        <v>0</v>
      </c>
      <c r="BI91" s="163">
        <f>IF(N91="nulová",J91,0)</f>
        <v>0</v>
      </c>
      <c r="BJ91" s="3" t="s">
        <v>83</v>
      </c>
      <c r="BK91" s="163">
        <f>ROUND(I91*H91,2)</f>
        <v>0</v>
      </c>
      <c r="BL91" s="3" t="s">
        <v>162</v>
      </c>
      <c r="BM91" s="162" t="s">
        <v>488</v>
      </c>
    </row>
    <row r="92" spans="2:47" s="22" customFormat="1" ht="11.25">
      <c r="B92" s="23"/>
      <c r="D92" s="164" t="s">
        <v>164</v>
      </c>
      <c r="F92" s="165" t="s">
        <v>192</v>
      </c>
      <c r="I92" s="166"/>
      <c r="L92" s="23"/>
      <c r="M92" s="167"/>
      <c r="T92" s="54"/>
      <c r="AT92" s="3" t="s">
        <v>164</v>
      </c>
      <c r="AU92" s="3" t="s">
        <v>85</v>
      </c>
    </row>
    <row r="93" spans="2:47" s="22" customFormat="1" ht="11.25">
      <c r="B93" s="23"/>
      <c r="D93" s="168" t="s">
        <v>166</v>
      </c>
      <c r="F93" s="169" t="s">
        <v>193</v>
      </c>
      <c r="I93" s="166"/>
      <c r="L93" s="23"/>
      <c r="M93" s="167"/>
      <c r="T93" s="54"/>
      <c r="AT93" s="3" t="s">
        <v>166</v>
      </c>
      <c r="AU93" s="3" t="s">
        <v>85</v>
      </c>
    </row>
    <row r="94" spans="2:47" s="22" customFormat="1" ht="19.5">
      <c r="B94" s="23"/>
      <c r="D94" s="164" t="s">
        <v>175</v>
      </c>
      <c r="F94" s="178" t="s">
        <v>194</v>
      </c>
      <c r="I94" s="166"/>
      <c r="L94" s="23"/>
      <c r="M94" s="167"/>
      <c r="T94" s="54"/>
      <c r="AT94" s="3" t="s">
        <v>175</v>
      </c>
      <c r="AU94" s="3" t="s">
        <v>85</v>
      </c>
    </row>
    <row r="95" spans="2:51" s="170" customFormat="1" ht="11.25">
      <c r="B95" s="171"/>
      <c r="D95" s="164" t="s">
        <v>168</v>
      </c>
      <c r="E95" s="172"/>
      <c r="F95" s="173" t="s">
        <v>96</v>
      </c>
      <c r="H95" s="174">
        <v>30</v>
      </c>
      <c r="I95" s="175"/>
      <c r="L95" s="171"/>
      <c r="M95" s="176"/>
      <c r="T95" s="177"/>
      <c r="AT95" s="172" t="s">
        <v>168</v>
      </c>
      <c r="AU95" s="172" t="s">
        <v>85</v>
      </c>
      <c r="AV95" s="170" t="s">
        <v>85</v>
      </c>
      <c r="AW95" s="170" t="s">
        <v>36</v>
      </c>
      <c r="AX95" s="170" t="s">
        <v>83</v>
      </c>
      <c r="AY95" s="172" t="s">
        <v>156</v>
      </c>
    </row>
    <row r="96" spans="2:65" s="22" customFormat="1" ht="16.5" customHeight="1">
      <c r="B96" s="150"/>
      <c r="C96" s="151" t="s">
        <v>103</v>
      </c>
      <c r="D96" s="151" t="s">
        <v>158</v>
      </c>
      <c r="E96" s="152" t="s">
        <v>489</v>
      </c>
      <c r="F96" s="153" t="s">
        <v>490</v>
      </c>
      <c r="G96" s="154" t="s">
        <v>98</v>
      </c>
      <c r="H96" s="155">
        <v>12</v>
      </c>
      <c r="I96" s="156"/>
      <c r="J96" s="157">
        <f>ROUND(I96*H96,2)</f>
        <v>0</v>
      </c>
      <c r="K96" s="153" t="s">
        <v>161</v>
      </c>
      <c r="L96" s="23"/>
      <c r="M96" s="158"/>
      <c r="N96" s="159" t="s">
        <v>46</v>
      </c>
      <c r="P96" s="160">
        <f>O96*H96</f>
        <v>0</v>
      </c>
      <c r="Q96" s="160">
        <v>0</v>
      </c>
      <c r="R96" s="160">
        <f>Q96*H96</f>
        <v>0</v>
      </c>
      <c r="S96" s="160">
        <v>0.355</v>
      </c>
      <c r="T96" s="161">
        <f>S96*H96</f>
        <v>4.26</v>
      </c>
      <c r="AR96" s="162" t="s">
        <v>162</v>
      </c>
      <c r="AT96" s="162" t="s">
        <v>158</v>
      </c>
      <c r="AU96" s="162" t="s">
        <v>85</v>
      </c>
      <c r="AY96" s="3" t="s">
        <v>156</v>
      </c>
      <c r="BE96" s="163">
        <f>IF(N96="základní",J96,0)</f>
        <v>0</v>
      </c>
      <c r="BF96" s="163">
        <f>IF(N96="snížená",J96,0)</f>
        <v>0</v>
      </c>
      <c r="BG96" s="163">
        <f>IF(N96="zákl. přenesená",J96,0)</f>
        <v>0</v>
      </c>
      <c r="BH96" s="163">
        <f>IF(N96="sníž. přenesená",J96,0)</f>
        <v>0</v>
      </c>
      <c r="BI96" s="163">
        <f>IF(N96="nulová",J96,0)</f>
        <v>0</v>
      </c>
      <c r="BJ96" s="3" t="s">
        <v>83</v>
      </c>
      <c r="BK96" s="163">
        <f>ROUND(I96*H96,2)</f>
        <v>0</v>
      </c>
      <c r="BL96" s="3" t="s">
        <v>162</v>
      </c>
      <c r="BM96" s="162" t="s">
        <v>491</v>
      </c>
    </row>
    <row r="97" spans="2:47" s="22" customFormat="1" ht="19.5">
      <c r="B97" s="23"/>
      <c r="D97" s="164" t="s">
        <v>164</v>
      </c>
      <c r="F97" s="165" t="s">
        <v>492</v>
      </c>
      <c r="I97" s="166"/>
      <c r="L97" s="23"/>
      <c r="M97" s="167"/>
      <c r="T97" s="54"/>
      <c r="AT97" s="3" t="s">
        <v>164</v>
      </c>
      <c r="AU97" s="3" t="s">
        <v>85</v>
      </c>
    </row>
    <row r="98" spans="2:47" s="22" customFormat="1" ht="11.25">
      <c r="B98" s="23"/>
      <c r="D98" s="168" t="s">
        <v>166</v>
      </c>
      <c r="F98" s="169" t="s">
        <v>493</v>
      </c>
      <c r="I98" s="166"/>
      <c r="L98" s="23"/>
      <c r="M98" s="167"/>
      <c r="T98" s="54"/>
      <c r="AT98" s="3" t="s">
        <v>166</v>
      </c>
      <c r="AU98" s="3" t="s">
        <v>85</v>
      </c>
    </row>
    <row r="99" spans="2:51" s="170" customFormat="1" ht="11.25">
      <c r="B99" s="171"/>
      <c r="D99" s="164" t="s">
        <v>168</v>
      </c>
      <c r="E99" s="172"/>
      <c r="F99" s="173" t="s">
        <v>467</v>
      </c>
      <c r="H99" s="174">
        <v>12</v>
      </c>
      <c r="I99" s="175"/>
      <c r="L99" s="171"/>
      <c r="M99" s="176"/>
      <c r="T99" s="177"/>
      <c r="AT99" s="172" t="s">
        <v>168</v>
      </c>
      <c r="AU99" s="172" t="s">
        <v>85</v>
      </c>
      <c r="AV99" s="170" t="s">
        <v>85</v>
      </c>
      <c r="AW99" s="170" t="s">
        <v>36</v>
      </c>
      <c r="AX99" s="170" t="s">
        <v>83</v>
      </c>
      <c r="AY99" s="172" t="s">
        <v>156</v>
      </c>
    </row>
    <row r="100" spans="2:65" s="22" customFormat="1" ht="16.5" customHeight="1">
      <c r="B100" s="150"/>
      <c r="C100" s="151" t="s">
        <v>162</v>
      </c>
      <c r="D100" s="151" t="s">
        <v>158</v>
      </c>
      <c r="E100" s="152" t="s">
        <v>494</v>
      </c>
      <c r="F100" s="153" t="s">
        <v>495</v>
      </c>
      <c r="G100" s="154" t="s">
        <v>496</v>
      </c>
      <c r="H100" s="155">
        <v>672</v>
      </c>
      <c r="I100" s="156"/>
      <c r="J100" s="157">
        <f>ROUND(I100*H100,2)</f>
        <v>0</v>
      </c>
      <c r="K100" s="153" t="s">
        <v>161</v>
      </c>
      <c r="L100" s="23"/>
      <c r="M100" s="158"/>
      <c r="N100" s="159" t="s">
        <v>46</v>
      </c>
      <c r="P100" s="160">
        <f>O100*H100</f>
        <v>0</v>
      </c>
      <c r="Q100" s="160">
        <v>3E-05</v>
      </c>
      <c r="R100" s="160">
        <f>Q100*H100</f>
        <v>0.02016</v>
      </c>
      <c r="S100" s="160">
        <v>0</v>
      </c>
      <c r="T100" s="161">
        <f>S100*H100</f>
        <v>0</v>
      </c>
      <c r="AR100" s="162" t="s">
        <v>162</v>
      </c>
      <c r="AT100" s="162" t="s">
        <v>158</v>
      </c>
      <c r="AU100" s="162" t="s">
        <v>85</v>
      </c>
      <c r="AY100" s="3" t="s">
        <v>156</v>
      </c>
      <c r="BE100" s="163">
        <f>IF(N100="základní",J100,0)</f>
        <v>0</v>
      </c>
      <c r="BF100" s="163">
        <f>IF(N100="snížená",J100,0)</f>
        <v>0</v>
      </c>
      <c r="BG100" s="163">
        <f>IF(N100="zákl. přenesená",J100,0)</f>
        <v>0</v>
      </c>
      <c r="BH100" s="163">
        <f>IF(N100="sníž. přenesená",J100,0)</f>
        <v>0</v>
      </c>
      <c r="BI100" s="163">
        <f>IF(N100="nulová",J100,0)</f>
        <v>0</v>
      </c>
      <c r="BJ100" s="3" t="s">
        <v>83</v>
      </c>
      <c r="BK100" s="163">
        <f>ROUND(I100*H100,2)</f>
        <v>0</v>
      </c>
      <c r="BL100" s="3" t="s">
        <v>162</v>
      </c>
      <c r="BM100" s="162" t="s">
        <v>497</v>
      </c>
    </row>
    <row r="101" spans="2:47" s="22" customFormat="1" ht="11.25">
      <c r="B101" s="23"/>
      <c r="D101" s="164" t="s">
        <v>164</v>
      </c>
      <c r="F101" s="165" t="s">
        <v>498</v>
      </c>
      <c r="I101" s="166"/>
      <c r="L101" s="23"/>
      <c r="M101" s="167"/>
      <c r="T101" s="54"/>
      <c r="AT101" s="3" t="s">
        <v>164</v>
      </c>
      <c r="AU101" s="3" t="s">
        <v>85</v>
      </c>
    </row>
    <row r="102" spans="2:47" s="22" customFormat="1" ht="11.25">
      <c r="B102" s="23"/>
      <c r="D102" s="168" t="s">
        <v>166</v>
      </c>
      <c r="F102" s="169" t="s">
        <v>499</v>
      </c>
      <c r="I102" s="166"/>
      <c r="L102" s="23"/>
      <c r="M102" s="167"/>
      <c r="T102" s="54"/>
      <c r="AT102" s="3" t="s">
        <v>166</v>
      </c>
      <c r="AU102" s="3" t="s">
        <v>85</v>
      </c>
    </row>
    <row r="103" spans="2:51" s="179" customFormat="1" ht="11.25">
      <c r="B103" s="180"/>
      <c r="D103" s="164" t="s">
        <v>168</v>
      </c>
      <c r="E103" s="181"/>
      <c r="F103" s="182" t="s">
        <v>500</v>
      </c>
      <c r="H103" s="181"/>
      <c r="I103" s="183"/>
      <c r="L103" s="180"/>
      <c r="M103" s="184"/>
      <c r="T103" s="185"/>
      <c r="AT103" s="181" t="s">
        <v>168</v>
      </c>
      <c r="AU103" s="181" t="s">
        <v>85</v>
      </c>
      <c r="AV103" s="179" t="s">
        <v>83</v>
      </c>
      <c r="AW103" s="179" t="s">
        <v>36</v>
      </c>
      <c r="AX103" s="179" t="s">
        <v>75</v>
      </c>
      <c r="AY103" s="181" t="s">
        <v>156</v>
      </c>
    </row>
    <row r="104" spans="2:51" s="170" customFormat="1" ht="11.25">
      <c r="B104" s="171"/>
      <c r="D104" s="164" t="s">
        <v>168</v>
      </c>
      <c r="E104" s="172"/>
      <c r="F104" s="173" t="s">
        <v>501</v>
      </c>
      <c r="H104" s="174">
        <v>672</v>
      </c>
      <c r="I104" s="175"/>
      <c r="L104" s="171"/>
      <c r="M104" s="176"/>
      <c r="T104" s="177"/>
      <c r="AT104" s="172" t="s">
        <v>168</v>
      </c>
      <c r="AU104" s="172" t="s">
        <v>85</v>
      </c>
      <c r="AV104" s="170" t="s">
        <v>85</v>
      </c>
      <c r="AW104" s="170" t="s">
        <v>36</v>
      </c>
      <c r="AX104" s="170" t="s">
        <v>83</v>
      </c>
      <c r="AY104" s="172" t="s">
        <v>156</v>
      </c>
    </row>
    <row r="105" spans="2:65" s="22" customFormat="1" ht="16.5" customHeight="1">
      <c r="B105" s="150"/>
      <c r="C105" s="151" t="s">
        <v>188</v>
      </c>
      <c r="D105" s="151" t="s">
        <v>158</v>
      </c>
      <c r="E105" s="152" t="s">
        <v>502</v>
      </c>
      <c r="F105" s="153" t="s">
        <v>503</v>
      </c>
      <c r="G105" s="154" t="s">
        <v>504</v>
      </c>
      <c r="H105" s="155">
        <v>14</v>
      </c>
      <c r="I105" s="156"/>
      <c r="J105" s="157">
        <f>ROUND(I105*H105,2)</f>
        <v>0</v>
      </c>
      <c r="K105" s="153" t="s">
        <v>161</v>
      </c>
      <c r="L105" s="23"/>
      <c r="M105" s="158"/>
      <c r="N105" s="159" t="s">
        <v>46</v>
      </c>
      <c r="P105" s="160">
        <f>O105*H105</f>
        <v>0</v>
      </c>
      <c r="Q105" s="160">
        <v>0</v>
      </c>
      <c r="R105" s="160">
        <f>Q105*H105</f>
        <v>0</v>
      </c>
      <c r="S105" s="160">
        <v>0</v>
      </c>
      <c r="T105" s="161">
        <f>S105*H105</f>
        <v>0</v>
      </c>
      <c r="AR105" s="162" t="s">
        <v>162</v>
      </c>
      <c r="AT105" s="162" t="s">
        <v>158</v>
      </c>
      <c r="AU105" s="162" t="s">
        <v>85</v>
      </c>
      <c r="AY105" s="3" t="s">
        <v>156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3" t="s">
        <v>83</v>
      </c>
      <c r="BK105" s="163">
        <f>ROUND(I105*H105,2)</f>
        <v>0</v>
      </c>
      <c r="BL105" s="3" t="s">
        <v>162</v>
      </c>
      <c r="BM105" s="162" t="s">
        <v>505</v>
      </c>
    </row>
    <row r="106" spans="2:47" s="22" customFormat="1" ht="11.25">
      <c r="B106" s="23"/>
      <c r="D106" s="164" t="s">
        <v>164</v>
      </c>
      <c r="F106" s="165" t="s">
        <v>506</v>
      </c>
      <c r="I106" s="166"/>
      <c r="L106" s="23"/>
      <c r="M106" s="167"/>
      <c r="T106" s="54"/>
      <c r="AT106" s="3" t="s">
        <v>164</v>
      </c>
      <c r="AU106" s="3" t="s">
        <v>85</v>
      </c>
    </row>
    <row r="107" spans="2:47" s="22" customFormat="1" ht="11.25">
      <c r="B107" s="23"/>
      <c r="D107" s="168" t="s">
        <v>166</v>
      </c>
      <c r="F107" s="169" t="s">
        <v>507</v>
      </c>
      <c r="I107" s="166"/>
      <c r="L107" s="23"/>
      <c r="M107" s="167"/>
      <c r="T107" s="54"/>
      <c r="AT107" s="3" t="s">
        <v>166</v>
      </c>
      <c r="AU107" s="3" t="s">
        <v>85</v>
      </c>
    </row>
    <row r="108" spans="2:51" s="170" customFormat="1" ht="11.25">
      <c r="B108" s="171"/>
      <c r="D108" s="164" t="s">
        <v>168</v>
      </c>
      <c r="E108" s="172"/>
      <c r="F108" s="173" t="s">
        <v>508</v>
      </c>
      <c r="H108" s="174">
        <v>14</v>
      </c>
      <c r="I108" s="175"/>
      <c r="L108" s="171"/>
      <c r="M108" s="176"/>
      <c r="T108" s="177"/>
      <c r="AT108" s="172" t="s">
        <v>168</v>
      </c>
      <c r="AU108" s="172" t="s">
        <v>85</v>
      </c>
      <c r="AV108" s="170" t="s">
        <v>85</v>
      </c>
      <c r="AW108" s="170" t="s">
        <v>36</v>
      </c>
      <c r="AX108" s="170" t="s">
        <v>83</v>
      </c>
      <c r="AY108" s="172" t="s">
        <v>156</v>
      </c>
    </row>
    <row r="109" spans="2:65" s="22" customFormat="1" ht="16.5" customHeight="1">
      <c r="B109" s="150"/>
      <c r="C109" s="151" t="s">
        <v>195</v>
      </c>
      <c r="D109" s="151" t="s">
        <v>158</v>
      </c>
      <c r="E109" s="152" t="s">
        <v>509</v>
      </c>
      <c r="F109" s="153" t="s">
        <v>510</v>
      </c>
      <c r="G109" s="154" t="s">
        <v>94</v>
      </c>
      <c r="H109" s="155">
        <v>2</v>
      </c>
      <c r="I109" s="156"/>
      <c r="J109" s="157">
        <f>ROUND(I109*H109,2)</f>
        <v>0</v>
      </c>
      <c r="K109" s="153"/>
      <c r="L109" s="23"/>
      <c r="M109" s="158"/>
      <c r="N109" s="159" t="s">
        <v>46</v>
      </c>
      <c r="P109" s="160">
        <f>O109*H109</f>
        <v>0</v>
      </c>
      <c r="Q109" s="160">
        <v>0</v>
      </c>
      <c r="R109" s="160">
        <f>Q109*H109</f>
        <v>0</v>
      </c>
      <c r="S109" s="160">
        <v>0</v>
      </c>
      <c r="T109" s="161">
        <f>S109*H109</f>
        <v>0</v>
      </c>
      <c r="AR109" s="162" t="s">
        <v>162</v>
      </c>
      <c r="AT109" s="162" t="s">
        <v>158</v>
      </c>
      <c r="AU109" s="162" t="s">
        <v>85</v>
      </c>
      <c r="AY109" s="3" t="s">
        <v>156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3" t="s">
        <v>83</v>
      </c>
      <c r="BK109" s="163">
        <f>ROUND(I109*H109,2)</f>
        <v>0</v>
      </c>
      <c r="BL109" s="3" t="s">
        <v>162</v>
      </c>
      <c r="BM109" s="162" t="s">
        <v>511</v>
      </c>
    </row>
    <row r="110" spans="2:47" s="22" customFormat="1" ht="11.25">
      <c r="B110" s="23"/>
      <c r="D110" s="164" t="s">
        <v>164</v>
      </c>
      <c r="F110" s="165" t="s">
        <v>510</v>
      </c>
      <c r="I110" s="166"/>
      <c r="L110" s="23"/>
      <c r="M110" s="167"/>
      <c r="T110" s="54"/>
      <c r="AT110" s="3" t="s">
        <v>164</v>
      </c>
      <c r="AU110" s="3" t="s">
        <v>85</v>
      </c>
    </row>
    <row r="111" spans="2:47" s="22" customFormat="1" ht="19.5">
      <c r="B111" s="23"/>
      <c r="D111" s="164" t="s">
        <v>175</v>
      </c>
      <c r="F111" s="178" t="s">
        <v>512</v>
      </c>
      <c r="I111" s="166"/>
      <c r="L111" s="23"/>
      <c r="M111" s="167"/>
      <c r="T111" s="54"/>
      <c r="AT111" s="3" t="s">
        <v>175</v>
      </c>
      <c r="AU111" s="3" t="s">
        <v>85</v>
      </c>
    </row>
    <row r="112" spans="2:65" s="22" customFormat="1" ht="16.5" customHeight="1">
      <c r="B112" s="150"/>
      <c r="C112" s="151" t="s">
        <v>204</v>
      </c>
      <c r="D112" s="151" t="s">
        <v>158</v>
      </c>
      <c r="E112" s="152" t="s">
        <v>513</v>
      </c>
      <c r="F112" s="153" t="s">
        <v>514</v>
      </c>
      <c r="G112" s="154" t="s">
        <v>98</v>
      </c>
      <c r="H112" s="155">
        <v>670</v>
      </c>
      <c r="I112" s="156"/>
      <c r="J112" s="157">
        <f>ROUND(I112*H112,2)</f>
        <v>0</v>
      </c>
      <c r="K112" s="153"/>
      <c r="L112" s="23"/>
      <c r="M112" s="158"/>
      <c r="N112" s="159" t="s">
        <v>46</v>
      </c>
      <c r="P112" s="160">
        <f>O112*H112</f>
        <v>0</v>
      </c>
      <c r="Q112" s="160">
        <v>0</v>
      </c>
      <c r="R112" s="160">
        <f>Q112*H112</f>
        <v>0</v>
      </c>
      <c r="S112" s="160">
        <v>0</v>
      </c>
      <c r="T112" s="161">
        <f>S112*H112</f>
        <v>0</v>
      </c>
      <c r="AR112" s="162" t="s">
        <v>162</v>
      </c>
      <c r="AT112" s="162" t="s">
        <v>158</v>
      </c>
      <c r="AU112" s="162" t="s">
        <v>85</v>
      </c>
      <c r="AY112" s="3" t="s">
        <v>156</v>
      </c>
      <c r="BE112" s="163">
        <f>IF(N112="základní",J112,0)</f>
        <v>0</v>
      </c>
      <c r="BF112" s="163">
        <f>IF(N112="snížená",J112,0)</f>
        <v>0</v>
      </c>
      <c r="BG112" s="163">
        <f>IF(N112="zákl. přenesená",J112,0)</f>
        <v>0</v>
      </c>
      <c r="BH112" s="163">
        <f>IF(N112="sníž. přenesená",J112,0)</f>
        <v>0</v>
      </c>
      <c r="BI112" s="163">
        <f>IF(N112="nulová",J112,0)</f>
        <v>0</v>
      </c>
      <c r="BJ112" s="3" t="s">
        <v>83</v>
      </c>
      <c r="BK112" s="163">
        <f>ROUND(I112*H112,2)</f>
        <v>0</v>
      </c>
      <c r="BL112" s="3" t="s">
        <v>162</v>
      </c>
      <c r="BM112" s="162" t="s">
        <v>515</v>
      </c>
    </row>
    <row r="113" spans="2:47" s="22" customFormat="1" ht="11.25">
      <c r="B113" s="23"/>
      <c r="D113" s="164" t="s">
        <v>164</v>
      </c>
      <c r="F113" s="165" t="s">
        <v>514</v>
      </c>
      <c r="I113" s="166"/>
      <c r="L113" s="23"/>
      <c r="M113" s="167"/>
      <c r="T113" s="54"/>
      <c r="AT113" s="3" t="s">
        <v>164</v>
      </c>
      <c r="AU113" s="3" t="s">
        <v>85</v>
      </c>
    </row>
    <row r="114" spans="2:51" s="179" customFormat="1" ht="11.25">
      <c r="B114" s="180"/>
      <c r="D114" s="164" t="s">
        <v>168</v>
      </c>
      <c r="E114" s="181"/>
      <c r="F114" s="182" t="s">
        <v>516</v>
      </c>
      <c r="H114" s="181"/>
      <c r="I114" s="183"/>
      <c r="L114" s="180"/>
      <c r="M114" s="184"/>
      <c r="T114" s="185"/>
      <c r="AT114" s="181" t="s">
        <v>168</v>
      </c>
      <c r="AU114" s="181" t="s">
        <v>85</v>
      </c>
      <c r="AV114" s="179" t="s">
        <v>83</v>
      </c>
      <c r="AW114" s="179" t="s">
        <v>36</v>
      </c>
      <c r="AX114" s="179" t="s">
        <v>75</v>
      </c>
      <c r="AY114" s="181" t="s">
        <v>156</v>
      </c>
    </row>
    <row r="115" spans="2:51" s="170" customFormat="1" ht="11.25">
      <c r="B115" s="171"/>
      <c r="D115" s="164" t="s">
        <v>168</v>
      </c>
      <c r="E115" s="172"/>
      <c r="F115" s="173" t="s">
        <v>517</v>
      </c>
      <c r="H115" s="174">
        <v>670</v>
      </c>
      <c r="I115" s="175"/>
      <c r="L115" s="171"/>
      <c r="M115" s="176"/>
      <c r="T115" s="177"/>
      <c r="AT115" s="172" t="s">
        <v>168</v>
      </c>
      <c r="AU115" s="172" t="s">
        <v>85</v>
      </c>
      <c r="AV115" s="170" t="s">
        <v>85</v>
      </c>
      <c r="AW115" s="170" t="s">
        <v>36</v>
      </c>
      <c r="AX115" s="170" t="s">
        <v>75</v>
      </c>
      <c r="AY115" s="172" t="s">
        <v>156</v>
      </c>
    </row>
    <row r="116" spans="2:51" s="186" customFormat="1" ht="11.25">
      <c r="B116" s="187"/>
      <c r="D116" s="164" t="s">
        <v>168</v>
      </c>
      <c r="E116" s="188" t="s">
        <v>459</v>
      </c>
      <c r="F116" s="189" t="s">
        <v>221</v>
      </c>
      <c r="H116" s="190">
        <v>670</v>
      </c>
      <c r="I116" s="191"/>
      <c r="L116" s="187"/>
      <c r="M116" s="192"/>
      <c r="T116" s="193"/>
      <c r="AT116" s="188" t="s">
        <v>168</v>
      </c>
      <c r="AU116" s="188" t="s">
        <v>85</v>
      </c>
      <c r="AV116" s="186" t="s">
        <v>162</v>
      </c>
      <c r="AW116" s="186" t="s">
        <v>36</v>
      </c>
      <c r="AX116" s="186" t="s">
        <v>83</v>
      </c>
      <c r="AY116" s="188" t="s">
        <v>156</v>
      </c>
    </row>
    <row r="117" spans="2:65" s="22" customFormat="1" ht="16.5" customHeight="1">
      <c r="B117" s="150"/>
      <c r="C117" s="151" t="s">
        <v>121</v>
      </c>
      <c r="D117" s="151" t="s">
        <v>158</v>
      </c>
      <c r="E117" s="152" t="s">
        <v>518</v>
      </c>
      <c r="F117" s="153" t="s">
        <v>519</v>
      </c>
      <c r="G117" s="154" t="s">
        <v>98</v>
      </c>
      <c r="H117" s="155">
        <v>100.8</v>
      </c>
      <c r="I117" s="156"/>
      <c r="J117" s="157">
        <f>ROUND(I117*H117,2)</f>
        <v>0</v>
      </c>
      <c r="K117" s="153" t="s">
        <v>161</v>
      </c>
      <c r="L117" s="23"/>
      <c r="M117" s="158"/>
      <c r="N117" s="159" t="s">
        <v>46</v>
      </c>
      <c r="P117" s="160">
        <f>O117*H117</f>
        <v>0</v>
      </c>
      <c r="Q117" s="160">
        <v>0</v>
      </c>
      <c r="R117" s="160">
        <f>Q117*H117</f>
        <v>0</v>
      </c>
      <c r="S117" s="160">
        <v>0</v>
      </c>
      <c r="T117" s="161">
        <f>S117*H117</f>
        <v>0</v>
      </c>
      <c r="AR117" s="162" t="s">
        <v>162</v>
      </c>
      <c r="AT117" s="162" t="s">
        <v>158</v>
      </c>
      <c r="AU117" s="162" t="s">
        <v>85</v>
      </c>
      <c r="AY117" s="3" t="s">
        <v>156</v>
      </c>
      <c r="BE117" s="163">
        <f>IF(N117="základní",J117,0)</f>
        <v>0</v>
      </c>
      <c r="BF117" s="163">
        <f>IF(N117="snížená",J117,0)</f>
        <v>0</v>
      </c>
      <c r="BG117" s="163">
        <f>IF(N117="zákl. přenesená",J117,0)</f>
        <v>0</v>
      </c>
      <c r="BH117" s="163">
        <f>IF(N117="sníž. přenesená",J117,0)</f>
        <v>0</v>
      </c>
      <c r="BI117" s="163">
        <f>IF(N117="nulová",J117,0)</f>
        <v>0</v>
      </c>
      <c r="BJ117" s="3" t="s">
        <v>83</v>
      </c>
      <c r="BK117" s="163">
        <f>ROUND(I117*H117,2)</f>
        <v>0</v>
      </c>
      <c r="BL117" s="3" t="s">
        <v>162</v>
      </c>
      <c r="BM117" s="162" t="s">
        <v>520</v>
      </c>
    </row>
    <row r="118" spans="2:47" s="22" customFormat="1" ht="11.25">
      <c r="B118" s="23"/>
      <c r="D118" s="164" t="s">
        <v>164</v>
      </c>
      <c r="F118" s="165" t="s">
        <v>521</v>
      </c>
      <c r="I118" s="166"/>
      <c r="L118" s="23"/>
      <c r="M118" s="167"/>
      <c r="T118" s="54"/>
      <c r="AT118" s="3" t="s">
        <v>164</v>
      </c>
      <c r="AU118" s="3" t="s">
        <v>85</v>
      </c>
    </row>
    <row r="119" spans="2:47" s="22" customFormat="1" ht="11.25">
      <c r="B119" s="23"/>
      <c r="D119" s="168" t="s">
        <v>166</v>
      </c>
      <c r="F119" s="169" t="s">
        <v>522</v>
      </c>
      <c r="I119" s="166"/>
      <c r="L119" s="23"/>
      <c r="M119" s="167"/>
      <c r="T119" s="54"/>
      <c r="AT119" s="3" t="s">
        <v>166</v>
      </c>
      <c r="AU119" s="3" t="s">
        <v>85</v>
      </c>
    </row>
    <row r="120" spans="2:51" s="179" customFormat="1" ht="11.25">
      <c r="B120" s="180"/>
      <c r="D120" s="164" t="s">
        <v>168</v>
      </c>
      <c r="E120" s="181"/>
      <c r="F120" s="182" t="s">
        <v>523</v>
      </c>
      <c r="H120" s="181"/>
      <c r="I120" s="183"/>
      <c r="L120" s="180"/>
      <c r="M120" s="184"/>
      <c r="T120" s="185"/>
      <c r="AT120" s="181" t="s">
        <v>168</v>
      </c>
      <c r="AU120" s="181" t="s">
        <v>85</v>
      </c>
      <c r="AV120" s="179" t="s">
        <v>83</v>
      </c>
      <c r="AW120" s="179" t="s">
        <v>36</v>
      </c>
      <c r="AX120" s="179" t="s">
        <v>75</v>
      </c>
      <c r="AY120" s="181" t="s">
        <v>156</v>
      </c>
    </row>
    <row r="121" spans="2:51" s="170" customFormat="1" ht="11.25">
      <c r="B121" s="171"/>
      <c r="D121" s="164" t="s">
        <v>168</v>
      </c>
      <c r="E121" s="172"/>
      <c r="F121" s="173" t="s">
        <v>524</v>
      </c>
      <c r="H121" s="174">
        <v>100.8</v>
      </c>
      <c r="I121" s="175"/>
      <c r="L121" s="171"/>
      <c r="M121" s="176"/>
      <c r="T121" s="177"/>
      <c r="AT121" s="172" t="s">
        <v>168</v>
      </c>
      <c r="AU121" s="172" t="s">
        <v>85</v>
      </c>
      <c r="AV121" s="170" t="s">
        <v>85</v>
      </c>
      <c r="AW121" s="170" t="s">
        <v>36</v>
      </c>
      <c r="AX121" s="170" t="s">
        <v>75</v>
      </c>
      <c r="AY121" s="172" t="s">
        <v>156</v>
      </c>
    </row>
    <row r="122" spans="2:51" s="186" customFormat="1" ht="11.25">
      <c r="B122" s="187"/>
      <c r="D122" s="164" t="s">
        <v>168</v>
      </c>
      <c r="E122" s="188" t="s">
        <v>462</v>
      </c>
      <c r="F122" s="189" t="s">
        <v>221</v>
      </c>
      <c r="H122" s="190">
        <v>100.8</v>
      </c>
      <c r="I122" s="191"/>
      <c r="L122" s="187"/>
      <c r="M122" s="192"/>
      <c r="T122" s="193"/>
      <c r="AT122" s="188" t="s">
        <v>168</v>
      </c>
      <c r="AU122" s="188" t="s">
        <v>85</v>
      </c>
      <c r="AV122" s="186" t="s">
        <v>162</v>
      </c>
      <c r="AW122" s="186" t="s">
        <v>36</v>
      </c>
      <c r="AX122" s="186" t="s">
        <v>83</v>
      </c>
      <c r="AY122" s="188" t="s">
        <v>156</v>
      </c>
    </row>
    <row r="123" spans="2:65" s="22" customFormat="1" ht="16.5" customHeight="1">
      <c r="B123" s="150"/>
      <c r="C123" s="151" t="s">
        <v>213</v>
      </c>
      <c r="D123" s="151" t="s">
        <v>158</v>
      </c>
      <c r="E123" s="152" t="s">
        <v>223</v>
      </c>
      <c r="F123" s="153" t="s">
        <v>224</v>
      </c>
      <c r="G123" s="154" t="s">
        <v>102</v>
      </c>
      <c r="H123" s="155">
        <v>17.8</v>
      </c>
      <c r="I123" s="156"/>
      <c r="J123" s="157">
        <f>ROUND(I123*H123,2)</f>
        <v>0</v>
      </c>
      <c r="K123" s="153" t="s">
        <v>161</v>
      </c>
      <c r="L123" s="23"/>
      <c r="M123" s="158"/>
      <c r="N123" s="159" t="s">
        <v>46</v>
      </c>
      <c r="P123" s="160">
        <f>O123*H123</f>
        <v>0</v>
      </c>
      <c r="Q123" s="160">
        <v>0</v>
      </c>
      <c r="R123" s="160">
        <f>Q123*H123</f>
        <v>0</v>
      </c>
      <c r="S123" s="160">
        <v>0</v>
      </c>
      <c r="T123" s="161">
        <f>S123*H123</f>
        <v>0</v>
      </c>
      <c r="AR123" s="162" t="s">
        <v>162</v>
      </c>
      <c r="AT123" s="162" t="s">
        <v>158</v>
      </c>
      <c r="AU123" s="162" t="s">
        <v>85</v>
      </c>
      <c r="AY123" s="3" t="s">
        <v>156</v>
      </c>
      <c r="BE123" s="163">
        <f>IF(N123="základní",J123,0)</f>
        <v>0</v>
      </c>
      <c r="BF123" s="163">
        <f>IF(N123="snížená",J123,0)</f>
        <v>0</v>
      </c>
      <c r="BG123" s="163">
        <f>IF(N123="zákl. přenesená",J123,0)</f>
        <v>0</v>
      </c>
      <c r="BH123" s="163">
        <f>IF(N123="sníž. přenesená",J123,0)</f>
        <v>0</v>
      </c>
      <c r="BI123" s="163">
        <f>IF(N123="nulová",J123,0)</f>
        <v>0</v>
      </c>
      <c r="BJ123" s="3" t="s">
        <v>83</v>
      </c>
      <c r="BK123" s="163">
        <f>ROUND(I123*H123,2)</f>
        <v>0</v>
      </c>
      <c r="BL123" s="3" t="s">
        <v>162</v>
      </c>
      <c r="BM123" s="162" t="s">
        <v>525</v>
      </c>
    </row>
    <row r="124" spans="2:47" s="22" customFormat="1" ht="11.25">
      <c r="B124" s="23"/>
      <c r="D124" s="164" t="s">
        <v>164</v>
      </c>
      <c r="F124" s="165" t="s">
        <v>226</v>
      </c>
      <c r="I124" s="166"/>
      <c r="L124" s="23"/>
      <c r="M124" s="167"/>
      <c r="T124" s="54"/>
      <c r="AT124" s="3" t="s">
        <v>164</v>
      </c>
      <c r="AU124" s="3" t="s">
        <v>85</v>
      </c>
    </row>
    <row r="125" spans="2:47" s="22" customFormat="1" ht="11.25">
      <c r="B125" s="23"/>
      <c r="D125" s="168" t="s">
        <v>166</v>
      </c>
      <c r="F125" s="169" t="s">
        <v>227</v>
      </c>
      <c r="I125" s="166"/>
      <c r="L125" s="23"/>
      <c r="M125" s="167"/>
      <c r="T125" s="54"/>
      <c r="AT125" s="3" t="s">
        <v>166</v>
      </c>
      <c r="AU125" s="3" t="s">
        <v>85</v>
      </c>
    </row>
    <row r="126" spans="2:51" s="179" customFormat="1" ht="11.25">
      <c r="B126" s="180"/>
      <c r="D126" s="164" t="s">
        <v>168</v>
      </c>
      <c r="E126" s="181"/>
      <c r="F126" s="182" t="s">
        <v>526</v>
      </c>
      <c r="H126" s="181"/>
      <c r="I126" s="183"/>
      <c r="L126" s="180"/>
      <c r="M126" s="184"/>
      <c r="T126" s="185"/>
      <c r="AT126" s="181" t="s">
        <v>168</v>
      </c>
      <c r="AU126" s="181" t="s">
        <v>85</v>
      </c>
      <c r="AV126" s="179" t="s">
        <v>83</v>
      </c>
      <c r="AW126" s="179" t="s">
        <v>36</v>
      </c>
      <c r="AX126" s="179" t="s">
        <v>75</v>
      </c>
      <c r="AY126" s="181" t="s">
        <v>156</v>
      </c>
    </row>
    <row r="127" spans="2:51" s="170" customFormat="1" ht="11.25">
      <c r="B127" s="171"/>
      <c r="D127" s="164" t="s">
        <v>168</v>
      </c>
      <c r="E127" s="172"/>
      <c r="F127" s="173" t="s">
        <v>527</v>
      </c>
      <c r="H127" s="174">
        <v>5</v>
      </c>
      <c r="I127" s="175"/>
      <c r="L127" s="171"/>
      <c r="M127" s="176"/>
      <c r="T127" s="177"/>
      <c r="AT127" s="172" t="s">
        <v>168</v>
      </c>
      <c r="AU127" s="172" t="s">
        <v>85</v>
      </c>
      <c r="AV127" s="170" t="s">
        <v>85</v>
      </c>
      <c r="AW127" s="170" t="s">
        <v>36</v>
      </c>
      <c r="AX127" s="170" t="s">
        <v>75</v>
      </c>
      <c r="AY127" s="172" t="s">
        <v>156</v>
      </c>
    </row>
    <row r="128" spans="2:51" s="194" customFormat="1" ht="11.25">
      <c r="B128" s="195"/>
      <c r="D128" s="164" t="s">
        <v>168</v>
      </c>
      <c r="E128" s="196" t="s">
        <v>465</v>
      </c>
      <c r="F128" s="197" t="s">
        <v>318</v>
      </c>
      <c r="H128" s="198">
        <v>5</v>
      </c>
      <c r="I128" s="199"/>
      <c r="L128" s="195"/>
      <c r="M128" s="200"/>
      <c r="T128" s="201"/>
      <c r="AT128" s="196" t="s">
        <v>168</v>
      </c>
      <c r="AU128" s="196" t="s">
        <v>85</v>
      </c>
      <c r="AV128" s="194" t="s">
        <v>103</v>
      </c>
      <c r="AW128" s="194" t="s">
        <v>36</v>
      </c>
      <c r="AX128" s="194" t="s">
        <v>75</v>
      </c>
      <c r="AY128" s="196" t="s">
        <v>156</v>
      </c>
    </row>
    <row r="129" spans="2:51" s="179" customFormat="1" ht="11.25">
      <c r="B129" s="180"/>
      <c r="D129" s="164" t="s">
        <v>168</v>
      </c>
      <c r="E129" s="181"/>
      <c r="F129" s="182" t="s">
        <v>528</v>
      </c>
      <c r="H129" s="181"/>
      <c r="I129" s="183"/>
      <c r="L129" s="180"/>
      <c r="M129" s="184"/>
      <c r="T129" s="185"/>
      <c r="AT129" s="181" t="s">
        <v>168</v>
      </c>
      <c r="AU129" s="181" t="s">
        <v>85</v>
      </c>
      <c r="AV129" s="179" t="s">
        <v>83</v>
      </c>
      <c r="AW129" s="179" t="s">
        <v>36</v>
      </c>
      <c r="AX129" s="179" t="s">
        <v>75</v>
      </c>
      <c r="AY129" s="181" t="s">
        <v>156</v>
      </c>
    </row>
    <row r="130" spans="2:51" s="179" customFormat="1" ht="11.25">
      <c r="B130" s="180"/>
      <c r="D130" s="164" t="s">
        <v>168</v>
      </c>
      <c r="E130" s="181"/>
      <c r="F130" s="182" t="s">
        <v>529</v>
      </c>
      <c r="H130" s="181"/>
      <c r="I130" s="183"/>
      <c r="L130" s="180"/>
      <c r="M130" s="184"/>
      <c r="T130" s="185"/>
      <c r="AT130" s="181" t="s">
        <v>168</v>
      </c>
      <c r="AU130" s="181" t="s">
        <v>85</v>
      </c>
      <c r="AV130" s="179" t="s">
        <v>83</v>
      </c>
      <c r="AW130" s="179" t="s">
        <v>36</v>
      </c>
      <c r="AX130" s="179" t="s">
        <v>75</v>
      </c>
      <c r="AY130" s="181" t="s">
        <v>156</v>
      </c>
    </row>
    <row r="131" spans="2:51" s="170" customFormat="1" ht="11.25">
      <c r="B131" s="171"/>
      <c r="D131" s="164" t="s">
        <v>168</v>
      </c>
      <c r="E131" s="172"/>
      <c r="F131" s="173" t="s">
        <v>530</v>
      </c>
      <c r="H131" s="174">
        <v>12.8</v>
      </c>
      <c r="I131" s="175"/>
      <c r="L131" s="171"/>
      <c r="M131" s="176"/>
      <c r="T131" s="177"/>
      <c r="AT131" s="172" t="s">
        <v>168</v>
      </c>
      <c r="AU131" s="172" t="s">
        <v>85</v>
      </c>
      <c r="AV131" s="170" t="s">
        <v>85</v>
      </c>
      <c r="AW131" s="170" t="s">
        <v>36</v>
      </c>
      <c r="AX131" s="170" t="s">
        <v>75</v>
      </c>
      <c r="AY131" s="172" t="s">
        <v>156</v>
      </c>
    </row>
    <row r="132" spans="2:51" s="194" customFormat="1" ht="11.25">
      <c r="B132" s="195"/>
      <c r="D132" s="164" t="s">
        <v>168</v>
      </c>
      <c r="E132" s="196" t="s">
        <v>480</v>
      </c>
      <c r="F132" s="197" t="s">
        <v>318</v>
      </c>
      <c r="H132" s="198">
        <v>12.8</v>
      </c>
      <c r="I132" s="199"/>
      <c r="L132" s="195"/>
      <c r="M132" s="200"/>
      <c r="T132" s="201"/>
      <c r="AT132" s="196" t="s">
        <v>168</v>
      </c>
      <c r="AU132" s="196" t="s">
        <v>85</v>
      </c>
      <c r="AV132" s="194" t="s">
        <v>103</v>
      </c>
      <c r="AW132" s="194" t="s">
        <v>36</v>
      </c>
      <c r="AX132" s="194" t="s">
        <v>75</v>
      </c>
      <c r="AY132" s="196" t="s">
        <v>156</v>
      </c>
    </row>
    <row r="133" spans="2:51" s="186" customFormat="1" ht="11.25">
      <c r="B133" s="187"/>
      <c r="D133" s="164" t="s">
        <v>168</v>
      </c>
      <c r="E133" s="188"/>
      <c r="F133" s="189" t="s">
        <v>221</v>
      </c>
      <c r="H133" s="190">
        <v>17.8</v>
      </c>
      <c r="I133" s="191"/>
      <c r="L133" s="187"/>
      <c r="M133" s="192"/>
      <c r="T133" s="193"/>
      <c r="AT133" s="188" t="s">
        <v>168</v>
      </c>
      <c r="AU133" s="188" t="s">
        <v>85</v>
      </c>
      <c r="AV133" s="186" t="s">
        <v>162</v>
      </c>
      <c r="AW133" s="186" t="s">
        <v>36</v>
      </c>
      <c r="AX133" s="186" t="s">
        <v>83</v>
      </c>
      <c r="AY133" s="188" t="s">
        <v>156</v>
      </c>
    </row>
    <row r="134" spans="2:65" s="22" customFormat="1" ht="21.75" customHeight="1">
      <c r="B134" s="150"/>
      <c r="C134" s="151" t="s">
        <v>222</v>
      </c>
      <c r="D134" s="151" t="s">
        <v>158</v>
      </c>
      <c r="E134" s="152" t="s">
        <v>231</v>
      </c>
      <c r="F134" s="153" t="s">
        <v>232</v>
      </c>
      <c r="G134" s="154" t="s">
        <v>102</v>
      </c>
      <c r="H134" s="155">
        <v>10.56</v>
      </c>
      <c r="I134" s="156"/>
      <c r="J134" s="157">
        <f>ROUND(I134*H134,2)</f>
        <v>0</v>
      </c>
      <c r="K134" s="153" t="s">
        <v>161</v>
      </c>
      <c r="L134" s="23"/>
      <c r="M134" s="158"/>
      <c r="N134" s="159" t="s">
        <v>46</v>
      </c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162" t="s">
        <v>162</v>
      </c>
      <c r="AT134" s="162" t="s">
        <v>158</v>
      </c>
      <c r="AU134" s="162" t="s">
        <v>85</v>
      </c>
      <c r="AY134" s="3" t="s">
        <v>156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3" t="s">
        <v>83</v>
      </c>
      <c r="BK134" s="163">
        <f>ROUND(I134*H134,2)</f>
        <v>0</v>
      </c>
      <c r="BL134" s="3" t="s">
        <v>162</v>
      </c>
      <c r="BM134" s="162" t="s">
        <v>531</v>
      </c>
    </row>
    <row r="135" spans="2:47" s="22" customFormat="1" ht="19.5">
      <c r="B135" s="23"/>
      <c r="D135" s="164" t="s">
        <v>164</v>
      </c>
      <c r="F135" s="165" t="s">
        <v>234</v>
      </c>
      <c r="I135" s="166"/>
      <c r="L135" s="23"/>
      <c r="M135" s="167"/>
      <c r="T135" s="54"/>
      <c r="AT135" s="3" t="s">
        <v>164</v>
      </c>
      <c r="AU135" s="3" t="s">
        <v>85</v>
      </c>
    </row>
    <row r="136" spans="2:47" s="22" customFormat="1" ht="11.25">
      <c r="B136" s="23"/>
      <c r="D136" s="168" t="s">
        <v>166</v>
      </c>
      <c r="F136" s="169" t="s">
        <v>235</v>
      </c>
      <c r="I136" s="166"/>
      <c r="L136" s="23"/>
      <c r="M136" s="167"/>
      <c r="T136" s="54"/>
      <c r="AT136" s="3" t="s">
        <v>166</v>
      </c>
      <c r="AU136" s="3" t="s">
        <v>85</v>
      </c>
    </row>
    <row r="137" spans="2:51" s="170" customFormat="1" ht="11.25">
      <c r="B137" s="171"/>
      <c r="D137" s="164" t="s">
        <v>168</v>
      </c>
      <c r="E137" s="172"/>
      <c r="F137" s="173" t="s">
        <v>532</v>
      </c>
      <c r="H137" s="174">
        <v>10.56</v>
      </c>
      <c r="I137" s="175"/>
      <c r="L137" s="171"/>
      <c r="M137" s="176"/>
      <c r="T137" s="177"/>
      <c r="AT137" s="172" t="s">
        <v>168</v>
      </c>
      <c r="AU137" s="172" t="s">
        <v>85</v>
      </c>
      <c r="AV137" s="170" t="s">
        <v>85</v>
      </c>
      <c r="AW137" s="170" t="s">
        <v>36</v>
      </c>
      <c r="AX137" s="170" t="s">
        <v>83</v>
      </c>
      <c r="AY137" s="172" t="s">
        <v>156</v>
      </c>
    </row>
    <row r="138" spans="2:65" s="22" customFormat="1" ht="16.5" customHeight="1">
      <c r="B138" s="150"/>
      <c r="C138" s="151" t="s">
        <v>230</v>
      </c>
      <c r="D138" s="151" t="s">
        <v>158</v>
      </c>
      <c r="E138" s="152" t="s">
        <v>533</v>
      </c>
      <c r="F138" s="153" t="s">
        <v>534</v>
      </c>
      <c r="G138" s="154" t="s">
        <v>102</v>
      </c>
      <c r="H138" s="155">
        <v>24.64</v>
      </c>
      <c r="I138" s="156"/>
      <c r="J138" s="157">
        <f>ROUND(I138*H138,2)</f>
        <v>0</v>
      </c>
      <c r="K138" s="153" t="s">
        <v>161</v>
      </c>
      <c r="L138" s="23"/>
      <c r="M138" s="158"/>
      <c r="N138" s="159" t="s">
        <v>46</v>
      </c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AR138" s="162" t="s">
        <v>162</v>
      </c>
      <c r="AT138" s="162" t="s">
        <v>158</v>
      </c>
      <c r="AU138" s="162" t="s">
        <v>85</v>
      </c>
      <c r="AY138" s="3" t="s">
        <v>156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3" t="s">
        <v>83</v>
      </c>
      <c r="BK138" s="163">
        <f>ROUND(I138*H138,2)</f>
        <v>0</v>
      </c>
      <c r="BL138" s="3" t="s">
        <v>162</v>
      </c>
      <c r="BM138" s="162" t="s">
        <v>535</v>
      </c>
    </row>
    <row r="139" spans="2:47" s="22" customFormat="1" ht="19.5">
      <c r="B139" s="23"/>
      <c r="D139" s="164" t="s">
        <v>164</v>
      </c>
      <c r="F139" s="165" t="s">
        <v>536</v>
      </c>
      <c r="I139" s="166"/>
      <c r="L139" s="23"/>
      <c r="M139" s="167"/>
      <c r="T139" s="54"/>
      <c r="AT139" s="3" t="s">
        <v>164</v>
      </c>
      <c r="AU139" s="3" t="s">
        <v>85</v>
      </c>
    </row>
    <row r="140" spans="2:47" s="22" customFormat="1" ht="11.25">
      <c r="B140" s="23"/>
      <c r="D140" s="168" t="s">
        <v>166</v>
      </c>
      <c r="F140" s="169" t="s">
        <v>537</v>
      </c>
      <c r="I140" s="166"/>
      <c r="L140" s="23"/>
      <c r="M140" s="167"/>
      <c r="T140" s="54"/>
      <c r="AT140" s="3" t="s">
        <v>166</v>
      </c>
      <c r="AU140" s="3" t="s">
        <v>85</v>
      </c>
    </row>
    <row r="141" spans="2:51" s="179" customFormat="1" ht="11.25">
      <c r="B141" s="180"/>
      <c r="D141" s="164" t="s">
        <v>168</v>
      </c>
      <c r="E141" s="181"/>
      <c r="F141" s="182" t="s">
        <v>526</v>
      </c>
      <c r="H141" s="181"/>
      <c r="I141" s="183"/>
      <c r="L141" s="180"/>
      <c r="M141" s="184"/>
      <c r="T141" s="185"/>
      <c r="AT141" s="181" t="s">
        <v>168</v>
      </c>
      <c r="AU141" s="181" t="s">
        <v>85</v>
      </c>
      <c r="AV141" s="179" t="s">
        <v>83</v>
      </c>
      <c r="AW141" s="179" t="s">
        <v>36</v>
      </c>
      <c r="AX141" s="179" t="s">
        <v>75</v>
      </c>
      <c r="AY141" s="181" t="s">
        <v>156</v>
      </c>
    </row>
    <row r="142" spans="2:51" s="179" customFormat="1" ht="11.25">
      <c r="B142" s="180"/>
      <c r="D142" s="164" t="s">
        <v>168</v>
      </c>
      <c r="E142" s="181"/>
      <c r="F142" s="182" t="s">
        <v>538</v>
      </c>
      <c r="H142" s="181"/>
      <c r="I142" s="183"/>
      <c r="L142" s="180"/>
      <c r="M142" s="184"/>
      <c r="T142" s="185"/>
      <c r="AT142" s="181" t="s">
        <v>168</v>
      </c>
      <c r="AU142" s="181" t="s">
        <v>85</v>
      </c>
      <c r="AV142" s="179" t="s">
        <v>83</v>
      </c>
      <c r="AW142" s="179" t="s">
        <v>36</v>
      </c>
      <c r="AX142" s="179" t="s">
        <v>75</v>
      </c>
      <c r="AY142" s="181" t="s">
        <v>156</v>
      </c>
    </row>
    <row r="143" spans="2:51" s="170" customFormat="1" ht="11.25">
      <c r="B143" s="171"/>
      <c r="D143" s="164" t="s">
        <v>168</v>
      </c>
      <c r="E143" s="172"/>
      <c r="F143" s="173" t="s">
        <v>539</v>
      </c>
      <c r="H143" s="174">
        <v>3.2</v>
      </c>
      <c r="I143" s="175"/>
      <c r="L143" s="171"/>
      <c r="M143" s="176"/>
      <c r="T143" s="177"/>
      <c r="AT143" s="172" t="s">
        <v>168</v>
      </c>
      <c r="AU143" s="172" t="s">
        <v>85</v>
      </c>
      <c r="AV143" s="170" t="s">
        <v>85</v>
      </c>
      <c r="AW143" s="170" t="s">
        <v>36</v>
      </c>
      <c r="AX143" s="170" t="s">
        <v>75</v>
      </c>
      <c r="AY143" s="172" t="s">
        <v>156</v>
      </c>
    </row>
    <row r="144" spans="2:51" s="179" customFormat="1" ht="11.25">
      <c r="B144" s="180"/>
      <c r="D144" s="164" t="s">
        <v>168</v>
      </c>
      <c r="E144" s="181"/>
      <c r="F144" s="182" t="s">
        <v>540</v>
      </c>
      <c r="H144" s="181"/>
      <c r="I144" s="183"/>
      <c r="L144" s="180"/>
      <c r="M144" s="184"/>
      <c r="T144" s="185"/>
      <c r="AT144" s="181" t="s">
        <v>168</v>
      </c>
      <c r="AU144" s="181" t="s">
        <v>85</v>
      </c>
      <c r="AV144" s="179" t="s">
        <v>83</v>
      </c>
      <c r="AW144" s="179" t="s">
        <v>36</v>
      </c>
      <c r="AX144" s="179" t="s">
        <v>75</v>
      </c>
      <c r="AY144" s="181" t="s">
        <v>156</v>
      </c>
    </row>
    <row r="145" spans="2:51" s="170" customFormat="1" ht="11.25">
      <c r="B145" s="171"/>
      <c r="D145" s="164" t="s">
        <v>168</v>
      </c>
      <c r="E145" s="172"/>
      <c r="F145" s="173" t="s">
        <v>541</v>
      </c>
      <c r="H145" s="174">
        <v>32</v>
      </c>
      <c r="I145" s="175"/>
      <c r="L145" s="171"/>
      <c r="M145" s="176"/>
      <c r="T145" s="177"/>
      <c r="AT145" s="172" t="s">
        <v>168</v>
      </c>
      <c r="AU145" s="172" t="s">
        <v>85</v>
      </c>
      <c r="AV145" s="170" t="s">
        <v>85</v>
      </c>
      <c r="AW145" s="170" t="s">
        <v>36</v>
      </c>
      <c r="AX145" s="170" t="s">
        <v>75</v>
      </c>
      <c r="AY145" s="172" t="s">
        <v>156</v>
      </c>
    </row>
    <row r="146" spans="2:51" s="186" customFormat="1" ht="11.25">
      <c r="B146" s="187"/>
      <c r="D146" s="164" t="s">
        <v>168</v>
      </c>
      <c r="E146" s="188" t="s">
        <v>469</v>
      </c>
      <c r="F146" s="189" t="s">
        <v>221</v>
      </c>
      <c r="H146" s="190">
        <v>35.2</v>
      </c>
      <c r="I146" s="191"/>
      <c r="L146" s="187"/>
      <c r="M146" s="192"/>
      <c r="T146" s="193"/>
      <c r="AT146" s="188" t="s">
        <v>168</v>
      </c>
      <c r="AU146" s="188" t="s">
        <v>85</v>
      </c>
      <c r="AV146" s="186" t="s">
        <v>162</v>
      </c>
      <c r="AW146" s="186" t="s">
        <v>36</v>
      </c>
      <c r="AX146" s="186" t="s">
        <v>75</v>
      </c>
      <c r="AY146" s="188" t="s">
        <v>156</v>
      </c>
    </row>
    <row r="147" spans="2:51" s="170" customFormat="1" ht="11.25">
      <c r="B147" s="171"/>
      <c r="D147" s="164" t="s">
        <v>168</v>
      </c>
      <c r="E147" s="172"/>
      <c r="F147" s="173" t="s">
        <v>542</v>
      </c>
      <c r="H147" s="174">
        <v>24.64</v>
      </c>
      <c r="I147" s="175"/>
      <c r="L147" s="171"/>
      <c r="M147" s="176"/>
      <c r="T147" s="177"/>
      <c r="AT147" s="172" t="s">
        <v>168</v>
      </c>
      <c r="AU147" s="172" t="s">
        <v>85</v>
      </c>
      <c r="AV147" s="170" t="s">
        <v>85</v>
      </c>
      <c r="AW147" s="170" t="s">
        <v>36</v>
      </c>
      <c r="AX147" s="170" t="s">
        <v>83</v>
      </c>
      <c r="AY147" s="172" t="s">
        <v>156</v>
      </c>
    </row>
    <row r="148" spans="2:65" s="22" customFormat="1" ht="21.75" customHeight="1">
      <c r="B148" s="150"/>
      <c r="C148" s="151" t="s">
        <v>8</v>
      </c>
      <c r="D148" s="151" t="s">
        <v>158</v>
      </c>
      <c r="E148" s="152" t="s">
        <v>251</v>
      </c>
      <c r="F148" s="153" t="s">
        <v>252</v>
      </c>
      <c r="G148" s="154" t="s">
        <v>102</v>
      </c>
      <c r="H148" s="155">
        <v>540.68</v>
      </c>
      <c r="I148" s="156"/>
      <c r="J148" s="157">
        <f>ROUND(I148*H148,2)</f>
        <v>0</v>
      </c>
      <c r="K148" s="153" t="s">
        <v>161</v>
      </c>
      <c r="L148" s="23"/>
      <c r="M148" s="158"/>
      <c r="N148" s="159" t="s">
        <v>46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162" t="s">
        <v>162</v>
      </c>
      <c r="AT148" s="162" t="s">
        <v>158</v>
      </c>
      <c r="AU148" s="162" t="s">
        <v>85</v>
      </c>
      <c r="AY148" s="3" t="s">
        <v>156</v>
      </c>
      <c r="BE148" s="163">
        <f>IF(N148="základní",J148,0)</f>
        <v>0</v>
      </c>
      <c r="BF148" s="163">
        <f>IF(N148="snížená",J148,0)</f>
        <v>0</v>
      </c>
      <c r="BG148" s="163">
        <f>IF(N148="zákl. přenesená",J148,0)</f>
        <v>0</v>
      </c>
      <c r="BH148" s="163">
        <f>IF(N148="sníž. přenesená",J148,0)</f>
        <v>0</v>
      </c>
      <c r="BI148" s="163">
        <f>IF(N148="nulová",J148,0)</f>
        <v>0</v>
      </c>
      <c r="BJ148" s="3" t="s">
        <v>83</v>
      </c>
      <c r="BK148" s="163">
        <f>ROUND(I148*H148,2)</f>
        <v>0</v>
      </c>
      <c r="BL148" s="3" t="s">
        <v>162</v>
      </c>
      <c r="BM148" s="162" t="s">
        <v>543</v>
      </c>
    </row>
    <row r="149" spans="2:47" s="22" customFormat="1" ht="19.5">
      <c r="B149" s="23"/>
      <c r="D149" s="164" t="s">
        <v>164</v>
      </c>
      <c r="F149" s="165" t="s">
        <v>254</v>
      </c>
      <c r="I149" s="166"/>
      <c r="L149" s="23"/>
      <c r="M149" s="167"/>
      <c r="T149" s="54"/>
      <c r="AT149" s="3" t="s">
        <v>164</v>
      </c>
      <c r="AU149" s="3" t="s">
        <v>85</v>
      </c>
    </row>
    <row r="150" spans="2:47" s="22" customFormat="1" ht="11.25">
      <c r="B150" s="23"/>
      <c r="D150" s="168" t="s">
        <v>166</v>
      </c>
      <c r="F150" s="169" t="s">
        <v>255</v>
      </c>
      <c r="I150" s="166"/>
      <c r="L150" s="23"/>
      <c r="M150" s="167"/>
      <c r="T150" s="54"/>
      <c r="AT150" s="3" t="s">
        <v>166</v>
      </c>
      <c r="AU150" s="3" t="s">
        <v>85</v>
      </c>
    </row>
    <row r="151" spans="2:51" s="170" customFormat="1" ht="11.25">
      <c r="B151" s="171"/>
      <c r="D151" s="164" t="s">
        <v>168</v>
      </c>
      <c r="E151" s="172"/>
      <c r="F151" s="173" t="s">
        <v>544</v>
      </c>
      <c r="H151" s="174">
        <v>201</v>
      </c>
      <c r="I151" s="175"/>
      <c r="L151" s="171"/>
      <c r="M151" s="176"/>
      <c r="T151" s="177"/>
      <c r="AT151" s="172" t="s">
        <v>168</v>
      </c>
      <c r="AU151" s="172" t="s">
        <v>85</v>
      </c>
      <c r="AV151" s="170" t="s">
        <v>85</v>
      </c>
      <c r="AW151" s="170" t="s">
        <v>36</v>
      </c>
      <c r="AX151" s="170" t="s">
        <v>75</v>
      </c>
      <c r="AY151" s="172" t="s">
        <v>156</v>
      </c>
    </row>
    <row r="152" spans="2:51" s="170" customFormat="1" ht="11.25">
      <c r="B152" s="171"/>
      <c r="D152" s="164" t="s">
        <v>168</v>
      </c>
      <c r="E152" s="172"/>
      <c r="F152" s="173" t="s">
        <v>545</v>
      </c>
      <c r="H152" s="174">
        <v>30.24</v>
      </c>
      <c r="I152" s="175"/>
      <c r="L152" s="171"/>
      <c r="M152" s="176"/>
      <c r="T152" s="177"/>
      <c r="AT152" s="172" t="s">
        <v>168</v>
      </c>
      <c r="AU152" s="172" t="s">
        <v>85</v>
      </c>
      <c r="AV152" s="170" t="s">
        <v>85</v>
      </c>
      <c r="AW152" s="170" t="s">
        <v>36</v>
      </c>
      <c r="AX152" s="170" t="s">
        <v>75</v>
      </c>
      <c r="AY152" s="172" t="s">
        <v>156</v>
      </c>
    </row>
    <row r="153" spans="2:51" s="170" customFormat="1" ht="11.25">
      <c r="B153" s="171"/>
      <c r="D153" s="164" t="s">
        <v>168</v>
      </c>
      <c r="E153" s="172"/>
      <c r="F153" s="173" t="s">
        <v>546</v>
      </c>
      <c r="H153" s="174">
        <v>35.2</v>
      </c>
      <c r="I153" s="175"/>
      <c r="L153" s="171"/>
      <c r="M153" s="176"/>
      <c r="T153" s="177"/>
      <c r="AT153" s="172" t="s">
        <v>168</v>
      </c>
      <c r="AU153" s="172" t="s">
        <v>85</v>
      </c>
      <c r="AV153" s="170" t="s">
        <v>85</v>
      </c>
      <c r="AW153" s="170" t="s">
        <v>36</v>
      </c>
      <c r="AX153" s="170" t="s">
        <v>75</v>
      </c>
      <c r="AY153" s="172" t="s">
        <v>156</v>
      </c>
    </row>
    <row r="154" spans="2:51" s="170" customFormat="1" ht="11.25">
      <c r="B154" s="171"/>
      <c r="D154" s="164" t="s">
        <v>168</v>
      </c>
      <c r="E154" s="172"/>
      <c r="F154" s="173" t="s">
        <v>547</v>
      </c>
      <c r="H154" s="174">
        <v>27</v>
      </c>
      <c r="I154" s="175"/>
      <c r="L154" s="171"/>
      <c r="M154" s="176"/>
      <c r="T154" s="177"/>
      <c r="AT154" s="172" t="s">
        <v>168</v>
      </c>
      <c r="AU154" s="172" t="s">
        <v>85</v>
      </c>
      <c r="AV154" s="170" t="s">
        <v>85</v>
      </c>
      <c r="AW154" s="170" t="s">
        <v>36</v>
      </c>
      <c r="AX154" s="170" t="s">
        <v>75</v>
      </c>
      <c r="AY154" s="172" t="s">
        <v>156</v>
      </c>
    </row>
    <row r="155" spans="2:51" s="170" customFormat="1" ht="11.25">
      <c r="B155" s="171"/>
      <c r="D155" s="164" t="s">
        <v>168</v>
      </c>
      <c r="E155" s="172"/>
      <c r="F155" s="173" t="s">
        <v>548</v>
      </c>
      <c r="H155" s="174">
        <v>181.74</v>
      </c>
      <c r="I155" s="175"/>
      <c r="L155" s="171"/>
      <c r="M155" s="176"/>
      <c r="T155" s="177"/>
      <c r="AT155" s="172" t="s">
        <v>168</v>
      </c>
      <c r="AU155" s="172" t="s">
        <v>85</v>
      </c>
      <c r="AV155" s="170" t="s">
        <v>85</v>
      </c>
      <c r="AW155" s="170" t="s">
        <v>36</v>
      </c>
      <c r="AX155" s="170" t="s">
        <v>75</v>
      </c>
      <c r="AY155" s="172" t="s">
        <v>156</v>
      </c>
    </row>
    <row r="156" spans="2:51" s="170" customFormat="1" ht="11.25">
      <c r="B156" s="171"/>
      <c r="D156" s="164" t="s">
        <v>168</v>
      </c>
      <c r="E156" s="172"/>
      <c r="F156" s="173" t="s">
        <v>549</v>
      </c>
      <c r="H156" s="174">
        <v>65.5</v>
      </c>
      <c r="I156" s="175"/>
      <c r="L156" s="171"/>
      <c r="M156" s="176"/>
      <c r="T156" s="177"/>
      <c r="AT156" s="172" t="s">
        <v>168</v>
      </c>
      <c r="AU156" s="172" t="s">
        <v>85</v>
      </c>
      <c r="AV156" s="170" t="s">
        <v>85</v>
      </c>
      <c r="AW156" s="170" t="s">
        <v>36</v>
      </c>
      <c r="AX156" s="170" t="s">
        <v>75</v>
      </c>
      <c r="AY156" s="172" t="s">
        <v>156</v>
      </c>
    </row>
    <row r="157" spans="2:51" s="186" customFormat="1" ht="11.25">
      <c r="B157" s="187"/>
      <c r="D157" s="164" t="s">
        <v>168</v>
      </c>
      <c r="E157" s="188"/>
      <c r="F157" s="189" t="s">
        <v>221</v>
      </c>
      <c r="H157" s="190">
        <v>540.68</v>
      </c>
      <c r="I157" s="191"/>
      <c r="L157" s="187"/>
      <c r="M157" s="192"/>
      <c r="T157" s="193"/>
      <c r="AT157" s="188" t="s">
        <v>168</v>
      </c>
      <c r="AU157" s="188" t="s">
        <v>85</v>
      </c>
      <c r="AV157" s="186" t="s">
        <v>162</v>
      </c>
      <c r="AW157" s="186" t="s">
        <v>36</v>
      </c>
      <c r="AX157" s="186" t="s">
        <v>83</v>
      </c>
      <c r="AY157" s="188" t="s">
        <v>156</v>
      </c>
    </row>
    <row r="158" spans="2:65" s="22" customFormat="1" ht="21.75" customHeight="1">
      <c r="B158" s="150"/>
      <c r="C158" s="151" t="s">
        <v>244</v>
      </c>
      <c r="D158" s="151" t="s">
        <v>158</v>
      </c>
      <c r="E158" s="152" t="s">
        <v>550</v>
      </c>
      <c r="F158" s="153" t="s">
        <v>551</v>
      </c>
      <c r="G158" s="154" t="s">
        <v>102</v>
      </c>
      <c r="H158" s="155">
        <v>5</v>
      </c>
      <c r="I158" s="156"/>
      <c r="J158" s="157">
        <f>ROUND(I158*H158,2)</f>
        <v>0</v>
      </c>
      <c r="K158" s="153" t="s">
        <v>161</v>
      </c>
      <c r="L158" s="23"/>
      <c r="M158" s="158"/>
      <c r="N158" s="159" t="s">
        <v>46</v>
      </c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162" t="s">
        <v>162</v>
      </c>
      <c r="AT158" s="162" t="s">
        <v>158</v>
      </c>
      <c r="AU158" s="162" t="s">
        <v>85</v>
      </c>
      <c r="AY158" s="3" t="s">
        <v>156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3" t="s">
        <v>83</v>
      </c>
      <c r="BK158" s="163">
        <f>ROUND(I158*H158,2)</f>
        <v>0</v>
      </c>
      <c r="BL158" s="3" t="s">
        <v>162</v>
      </c>
      <c r="BM158" s="162" t="s">
        <v>552</v>
      </c>
    </row>
    <row r="159" spans="2:47" s="22" customFormat="1" ht="19.5">
      <c r="B159" s="23"/>
      <c r="D159" s="164" t="s">
        <v>164</v>
      </c>
      <c r="F159" s="165" t="s">
        <v>553</v>
      </c>
      <c r="I159" s="166"/>
      <c r="L159" s="23"/>
      <c r="M159" s="167"/>
      <c r="T159" s="54"/>
      <c r="AT159" s="3" t="s">
        <v>164</v>
      </c>
      <c r="AU159" s="3" t="s">
        <v>85</v>
      </c>
    </row>
    <row r="160" spans="2:47" s="22" customFormat="1" ht="11.25">
      <c r="B160" s="23"/>
      <c r="D160" s="168" t="s">
        <v>166</v>
      </c>
      <c r="F160" s="169" t="s">
        <v>554</v>
      </c>
      <c r="I160" s="166"/>
      <c r="L160" s="23"/>
      <c r="M160" s="167"/>
      <c r="T160" s="54"/>
      <c r="AT160" s="3" t="s">
        <v>166</v>
      </c>
      <c r="AU160" s="3" t="s">
        <v>85</v>
      </c>
    </row>
    <row r="161" spans="2:51" s="179" customFormat="1" ht="11.25">
      <c r="B161" s="180"/>
      <c r="D161" s="164" t="s">
        <v>168</v>
      </c>
      <c r="E161" s="181"/>
      <c r="F161" s="182" t="s">
        <v>555</v>
      </c>
      <c r="H161" s="181"/>
      <c r="I161" s="183"/>
      <c r="L161" s="180"/>
      <c r="M161" s="184"/>
      <c r="T161" s="185"/>
      <c r="AT161" s="181" t="s">
        <v>168</v>
      </c>
      <c r="AU161" s="181" t="s">
        <v>85</v>
      </c>
      <c r="AV161" s="179" t="s">
        <v>83</v>
      </c>
      <c r="AW161" s="179" t="s">
        <v>36</v>
      </c>
      <c r="AX161" s="179" t="s">
        <v>75</v>
      </c>
      <c r="AY161" s="181" t="s">
        <v>156</v>
      </c>
    </row>
    <row r="162" spans="2:51" s="170" customFormat="1" ht="11.25">
      <c r="B162" s="171"/>
      <c r="D162" s="164" t="s">
        <v>168</v>
      </c>
      <c r="E162" s="172"/>
      <c r="F162" s="173" t="s">
        <v>475</v>
      </c>
      <c r="H162" s="174">
        <v>5</v>
      </c>
      <c r="I162" s="175"/>
      <c r="L162" s="171"/>
      <c r="M162" s="176"/>
      <c r="T162" s="177"/>
      <c r="AT162" s="172" t="s">
        <v>168</v>
      </c>
      <c r="AU162" s="172" t="s">
        <v>85</v>
      </c>
      <c r="AV162" s="170" t="s">
        <v>85</v>
      </c>
      <c r="AW162" s="170" t="s">
        <v>36</v>
      </c>
      <c r="AX162" s="170" t="s">
        <v>83</v>
      </c>
      <c r="AY162" s="172" t="s">
        <v>156</v>
      </c>
    </row>
    <row r="163" spans="2:65" s="22" customFormat="1" ht="16.5" customHeight="1">
      <c r="B163" s="150"/>
      <c r="C163" s="151" t="s">
        <v>250</v>
      </c>
      <c r="D163" s="151" t="s">
        <v>158</v>
      </c>
      <c r="E163" s="152" t="s">
        <v>259</v>
      </c>
      <c r="F163" s="153" t="s">
        <v>260</v>
      </c>
      <c r="G163" s="154" t="s">
        <v>102</v>
      </c>
      <c r="H163" s="155">
        <v>279.24</v>
      </c>
      <c r="I163" s="156"/>
      <c r="J163" s="157">
        <f>ROUND(I163*H163,2)</f>
        <v>0</v>
      </c>
      <c r="K163" s="153" t="s">
        <v>161</v>
      </c>
      <c r="L163" s="23"/>
      <c r="M163" s="158"/>
      <c r="N163" s="159" t="s">
        <v>46</v>
      </c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AR163" s="162" t="s">
        <v>162</v>
      </c>
      <c r="AT163" s="162" t="s">
        <v>158</v>
      </c>
      <c r="AU163" s="162" t="s">
        <v>85</v>
      </c>
      <c r="AY163" s="3" t="s">
        <v>156</v>
      </c>
      <c r="BE163" s="163">
        <f>IF(N163="základní",J163,0)</f>
        <v>0</v>
      </c>
      <c r="BF163" s="163">
        <f>IF(N163="snížená",J163,0)</f>
        <v>0</v>
      </c>
      <c r="BG163" s="163">
        <f>IF(N163="zákl. přenesená",J163,0)</f>
        <v>0</v>
      </c>
      <c r="BH163" s="163">
        <f>IF(N163="sníž. přenesená",J163,0)</f>
        <v>0</v>
      </c>
      <c r="BI163" s="163">
        <f>IF(N163="nulová",J163,0)</f>
        <v>0</v>
      </c>
      <c r="BJ163" s="3" t="s">
        <v>83</v>
      </c>
      <c r="BK163" s="163">
        <f>ROUND(I163*H163,2)</f>
        <v>0</v>
      </c>
      <c r="BL163" s="3" t="s">
        <v>162</v>
      </c>
      <c r="BM163" s="162" t="s">
        <v>556</v>
      </c>
    </row>
    <row r="164" spans="2:47" s="22" customFormat="1" ht="19.5">
      <c r="B164" s="23"/>
      <c r="D164" s="164" t="s">
        <v>164</v>
      </c>
      <c r="F164" s="165" t="s">
        <v>262</v>
      </c>
      <c r="I164" s="166"/>
      <c r="L164" s="23"/>
      <c r="M164" s="167"/>
      <c r="T164" s="54"/>
      <c r="AT164" s="3" t="s">
        <v>164</v>
      </c>
      <c r="AU164" s="3" t="s">
        <v>85</v>
      </c>
    </row>
    <row r="165" spans="2:47" s="22" customFormat="1" ht="11.25">
      <c r="B165" s="23"/>
      <c r="D165" s="168" t="s">
        <v>166</v>
      </c>
      <c r="F165" s="169" t="s">
        <v>263</v>
      </c>
      <c r="I165" s="166"/>
      <c r="L165" s="23"/>
      <c r="M165" s="167"/>
      <c r="T165" s="54"/>
      <c r="AT165" s="3" t="s">
        <v>166</v>
      </c>
      <c r="AU165" s="3" t="s">
        <v>85</v>
      </c>
    </row>
    <row r="166" spans="2:51" s="170" customFormat="1" ht="11.25">
      <c r="B166" s="171"/>
      <c r="D166" s="164" t="s">
        <v>168</v>
      </c>
      <c r="E166" s="172"/>
      <c r="F166" s="173" t="s">
        <v>557</v>
      </c>
      <c r="H166" s="174">
        <v>27</v>
      </c>
      <c r="I166" s="175"/>
      <c r="L166" s="171"/>
      <c r="M166" s="176"/>
      <c r="T166" s="177"/>
      <c r="AT166" s="172" t="s">
        <v>168</v>
      </c>
      <c r="AU166" s="172" t="s">
        <v>85</v>
      </c>
      <c r="AV166" s="170" t="s">
        <v>85</v>
      </c>
      <c r="AW166" s="170" t="s">
        <v>36</v>
      </c>
      <c r="AX166" s="170" t="s">
        <v>75</v>
      </c>
      <c r="AY166" s="172" t="s">
        <v>156</v>
      </c>
    </row>
    <row r="167" spans="2:51" s="170" customFormat="1" ht="11.25">
      <c r="B167" s="171"/>
      <c r="D167" s="164" t="s">
        <v>168</v>
      </c>
      <c r="E167" s="172"/>
      <c r="F167" s="173" t="s">
        <v>558</v>
      </c>
      <c r="H167" s="174">
        <v>181.74</v>
      </c>
      <c r="I167" s="175"/>
      <c r="L167" s="171"/>
      <c r="M167" s="176"/>
      <c r="T167" s="177"/>
      <c r="AT167" s="172" t="s">
        <v>168</v>
      </c>
      <c r="AU167" s="172" t="s">
        <v>85</v>
      </c>
      <c r="AV167" s="170" t="s">
        <v>85</v>
      </c>
      <c r="AW167" s="170" t="s">
        <v>36</v>
      </c>
      <c r="AX167" s="170" t="s">
        <v>75</v>
      </c>
      <c r="AY167" s="172" t="s">
        <v>156</v>
      </c>
    </row>
    <row r="168" spans="2:51" s="170" customFormat="1" ht="11.25">
      <c r="B168" s="171"/>
      <c r="D168" s="164" t="s">
        <v>168</v>
      </c>
      <c r="E168" s="172" t="s">
        <v>475</v>
      </c>
      <c r="F168" s="173" t="s">
        <v>559</v>
      </c>
      <c r="H168" s="174">
        <v>5</v>
      </c>
      <c r="I168" s="175"/>
      <c r="L168" s="171"/>
      <c r="M168" s="176"/>
      <c r="T168" s="177"/>
      <c r="AT168" s="172" t="s">
        <v>168</v>
      </c>
      <c r="AU168" s="172" t="s">
        <v>85</v>
      </c>
      <c r="AV168" s="170" t="s">
        <v>85</v>
      </c>
      <c r="AW168" s="170" t="s">
        <v>36</v>
      </c>
      <c r="AX168" s="170" t="s">
        <v>75</v>
      </c>
      <c r="AY168" s="172" t="s">
        <v>156</v>
      </c>
    </row>
    <row r="169" spans="2:51" s="194" customFormat="1" ht="11.25">
      <c r="B169" s="195"/>
      <c r="D169" s="164" t="s">
        <v>168</v>
      </c>
      <c r="E169" s="196"/>
      <c r="F169" s="197" t="s">
        <v>318</v>
      </c>
      <c r="H169" s="198">
        <v>213.74</v>
      </c>
      <c r="I169" s="199"/>
      <c r="L169" s="195"/>
      <c r="M169" s="200"/>
      <c r="T169" s="201"/>
      <c r="AT169" s="196" t="s">
        <v>168</v>
      </c>
      <c r="AU169" s="196" t="s">
        <v>85</v>
      </c>
      <c r="AV169" s="194" t="s">
        <v>103</v>
      </c>
      <c r="AW169" s="194" t="s">
        <v>36</v>
      </c>
      <c r="AX169" s="194" t="s">
        <v>75</v>
      </c>
      <c r="AY169" s="196" t="s">
        <v>156</v>
      </c>
    </row>
    <row r="170" spans="2:51" s="179" customFormat="1" ht="11.25">
      <c r="B170" s="180"/>
      <c r="D170" s="164" t="s">
        <v>168</v>
      </c>
      <c r="E170" s="181"/>
      <c r="F170" s="182" t="s">
        <v>560</v>
      </c>
      <c r="H170" s="181"/>
      <c r="I170" s="183"/>
      <c r="L170" s="180"/>
      <c r="M170" s="184"/>
      <c r="T170" s="185"/>
      <c r="AT170" s="181" t="s">
        <v>168</v>
      </c>
      <c r="AU170" s="181" t="s">
        <v>85</v>
      </c>
      <c r="AV170" s="179" t="s">
        <v>83</v>
      </c>
      <c r="AW170" s="179" t="s">
        <v>36</v>
      </c>
      <c r="AX170" s="179" t="s">
        <v>75</v>
      </c>
      <c r="AY170" s="181" t="s">
        <v>156</v>
      </c>
    </row>
    <row r="171" spans="2:51" s="170" customFormat="1" ht="11.25">
      <c r="B171" s="171"/>
      <c r="D171" s="164" t="s">
        <v>168</v>
      </c>
      <c r="E171" s="172"/>
      <c r="F171" s="173" t="s">
        <v>561</v>
      </c>
      <c r="H171" s="174">
        <v>16</v>
      </c>
      <c r="I171" s="175"/>
      <c r="L171" s="171"/>
      <c r="M171" s="176"/>
      <c r="T171" s="177"/>
      <c r="AT171" s="172" t="s">
        <v>168</v>
      </c>
      <c r="AU171" s="172" t="s">
        <v>85</v>
      </c>
      <c r="AV171" s="170" t="s">
        <v>85</v>
      </c>
      <c r="AW171" s="170" t="s">
        <v>36</v>
      </c>
      <c r="AX171" s="170" t="s">
        <v>75</v>
      </c>
      <c r="AY171" s="172" t="s">
        <v>156</v>
      </c>
    </row>
    <row r="172" spans="2:51" s="170" customFormat="1" ht="11.25">
      <c r="B172" s="171"/>
      <c r="D172" s="164" t="s">
        <v>168</v>
      </c>
      <c r="E172" s="172"/>
      <c r="F172" s="173" t="s">
        <v>562</v>
      </c>
      <c r="H172" s="174">
        <v>49.5</v>
      </c>
      <c r="I172" s="175"/>
      <c r="L172" s="171"/>
      <c r="M172" s="176"/>
      <c r="T172" s="177"/>
      <c r="AT172" s="172" t="s">
        <v>168</v>
      </c>
      <c r="AU172" s="172" t="s">
        <v>85</v>
      </c>
      <c r="AV172" s="170" t="s">
        <v>85</v>
      </c>
      <c r="AW172" s="170" t="s">
        <v>36</v>
      </c>
      <c r="AX172" s="170" t="s">
        <v>75</v>
      </c>
      <c r="AY172" s="172" t="s">
        <v>156</v>
      </c>
    </row>
    <row r="173" spans="2:51" s="194" customFormat="1" ht="11.25">
      <c r="B173" s="195"/>
      <c r="D173" s="164" t="s">
        <v>168</v>
      </c>
      <c r="E173" s="196" t="s">
        <v>483</v>
      </c>
      <c r="F173" s="197" t="s">
        <v>318</v>
      </c>
      <c r="H173" s="198">
        <v>65.5</v>
      </c>
      <c r="I173" s="199"/>
      <c r="L173" s="195"/>
      <c r="M173" s="200"/>
      <c r="T173" s="201"/>
      <c r="AT173" s="196" t="s">
        <v>168</v>
      </c>
      <c r="AU173" s="196" t="s">
        <v>85</v>
      </c>
      <c r="AV173" s="194" t="s">
        <v>103</v>
      </c>
      <c r="AW173" s="194" t="s">
        <v>36</v>
      </c>
      <c r="AX173" s="194" t="s">
        <v>75</v>
      </c>
      <c r="AY173" s="196" t="s">
        <v>156</v>
      </c>
    </row>
    <row r="174" spans="2:51" s="186" customFormat="1" ht="11.25">
      <c r="B174" s="187"/>
      <c r="D174" s="164" t="s">
        <v>168</v>
      </c>
      <c r="E174" s="188"/>
      <c r="F174" s="189" t="s">
        <v>221</v>
      </c>
      <c r="H174" s="190">
        <v>279.24</v>
      </c>
      <c r="I174" s="191"/>
      <c r="L174" s="187"/>
      <c r="M174" s="192"/>
      <c r="T174" s="193"/>
      <c r="AT174" s="188" t="s">
        <v>168</v>
      </c>
      <c r="AU174" s="188" t="s">
        <v>85</v>
      </c>
      <c r="AV174" s="186" t="s">
        <v>162</v>
      </c>
      <c r="AW174" s="186" t="s">
        <v>36</v>
      </c>
      <c r="AX174" s="186" t="s">
        <v>83</v>
      </c>
      <c r="AY174" s="188" t="s">
        <v>156</v>
      </c>
    </row>
    <row r="175" spans="2:65" s="22" customFormat="1" ht="16.5" customHeight="1">
      <c r="B175" s="150"/>
      <c r="C175" s="151" t="s">
        <v>258</v>
      </c>
      <c r="D175" s="151" t="s">
        <v>158</v>
      </c>
      <c r="E175" s="152" t="s">
        <v>563</v>
      </c>
      <c r="F175" s="153" t="s">
        <v>564</v>
      </c>
      <c r="G175" s="154" t="s">
        <v>102</v>
      </c>
      <c r="H175" s="155">
        <v>5</v>
      </c>
      <c r="I175" s="156"/>
      <c r="J175" s="157">
        <f>ROUND(I175*H175,2)</f>
        <v>0</v>
      </c>
      <c r="K175" s="153" t="s">
        <v>161</v>
      </c>
      <c r="L175" s="23"/>
      <c r="M175" s="158"/>
      <c r="N175" s="159" t="s">
        <v>46</v>
      </c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AR175" s="162" t="s">
        <v>162</v>
      </c>
      <c r="AT175" s="162" t="s">
        <v>158</v>
      </c>
      <c r="AU175" s="162" t="s">
        <v>85</v>
      </c>
      <c r="AY175" s="3" t="s">
        <v>156</v>
      </c>
      <c r="BE175" s="163">
        <f>IF(N175="základní",J175,0)</f>
        <v>0</v>
      </c>
      <c r="BF175" s="163">
        <f>IF(N175="snížená",J175,0)</f>
        <v>0</v>
      </c>
      <c r="BG175" s="163">
        <f>IF(N175="zákl. přenesená",J175,0)</f>
        <v>0</v>
      </c>
      <c r="BH175" s="163">
        <f>IF(N175="sníž. přenesená",J175,0)</f>
        <v>0</v>
      </c>
      <c r="BI175" s="163">
        <f>IF(N175="nulová",J175,0)</f>
        <v>0</v>
      </c>
      <c r="BJ175" s="3" t="s">
        <v>83</v>
      </c>
      <c r="BK175" s="163">
        <f>ROUND(I175*H175,2)</f>
        <v>0</v>
      </c>
      <c r="BL175" s="3" t="s">
        <v>162</v>
      </c>
      <c r="BM175" s="162" t="s">
        <v>565</v>
      </c>
    </row>
    <row r="176" spans="2:47" s="22" customFormat="1" ht="19.5">
      <c r="B176" s="23"/>
      <c r="D176" s="164" t="s">
        <v>164</v>
      </c>
      <c r="F176" s="165" t="s">
        <v>566</v>
      </c>
      <c r="I176" s="166"/>
      <c r="L176" s="23"/>
      <c r="M176" s="167"/>
      <c r="T176" s="54"/>
      <c r="AT176" s="3" t="s">
        <v>164</v>
      </c>
      <c r="AU176" s="3" t="s">
        <v>85</v>
      </c>
    </row>
    <row r="177" spans="2:47" s="22" customFormat="1" ht="11.25">
      <c r="B177" s="23"/>
      <c r="D177" s="168" t="s">
        <v>166</v>
      </c>
      <c r="F177" s="169" t="s">
        <v>567</v>
      </c>
      <c r="I177" s="166"/>
      <c r="L177" s="23"/>
      <c r="M177" s="167"/>
      <c r="T177" s="54"/>
      <c r="AT177" s="3" t="s">
        <v>166</v>
      </c>
      <c r="AU177" s="3" t="s">
        <v>85</v>
      </c>
    </row>
    <row r="178" spans="2:51" s="170" customFormat="1" ht="11.25">
      <c r="B178" s="171"/>
      <c r="D178" s="164" t="s">
        <v>168</v>
      </c>
      <c r="E178" s="172"/>
      <c r="F178" s="173" t="s">
        <v>568</v>
      </c>
      <c r="H178" s="174">
        <v>5</v>
      </c>
      <c r="I178" s="175"/>
      <c r="L178" s="171"/>
      <c r="M178" s="176"/>
      <c r="T178" s="177"/>
      <c r="AT178" s="172" t="s">
        <v>168</v>
      </c>
      <c r="AU178" s="172" t="s">
        <v>85</v>
      </c>
      <c r="AV178" s="170" t="s">
        <v>85</v>
      </c>
      <c r="AW178" s="170" t="s">
        <v>36</v>
      </c>
      <c r="AX178" s="170" t="s">
        <v>83</v>
      </c>
      <c r="AY178" s="172" t="s">
        <v>156</v>
      </c>
    </row>
    <row r="179" spans="2:65" s="22" customFormat="1" ht="16.5" customHeight="1">
      <c r="B179" s="150"/>
      <c r="C179" s="151" t="s">
        <v>266</v>
      </c>
      <c r="D179" s="151" t="s">
        <v>158</v>
      </c>
      <c r="E179" s="152" t="s">
        <v>282</v>
      </c>
      <c r="F179" s="153" t="s">
        <v>283</v>
      </c>
      <c r="G179" s="154" t="s">
        <v>102</v>
      </c>
      <c r="H179" s="155">
        <v>271.44</v>
      </c>
      <c r="I179" s="156"/>
      <c r="J179" s="157">
        <f>ROUND(I179*H179,2)</f>
        <v>0</v>
      </c>
      <c r="K179" s="153" t="s">
        <v>161</v>
      </c>
      <c r="L179" s="23"/>
      <c r="M179" s="158"/>
      <c r="N179" s="159" t="s">
        <v>46</v>
      </c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162" t="s">
        <v>162</v>
      </c>
      <c r="AT179" s="162" t="s">
        <v>158</v>
      </c>
      <c r="AU179" s="162" t="s">
        <v>85</v>
      </c>
      <c r="AY179" s="3" t="s">
        <v>156</v>
      </c>
      <c r="BE179" s="163">
        <f>IF(N179="základní",J179,0)</f>
        <v>0</v>
      </c>
      <c r="BF179" s="163">
        <f>IF(N179="snížená",J179,0)</f>
        <v>0</v>
      </c>
      <c r="BG179" s="163">
        <f>IF(N179="zákl. přenesená",J179,0)</f>
        <v>0</v>
      </c>
      <c r="BH179" s="163">
        <f>IF(N179="sníž. přenesená",J179,0)</f>
        <v>0</v>
      </c>
      <c r="BI179" s="163">
        <f>IF(N179="nulová",J179,0)</f>
        <v>0</v>
      </c>
      <c r="BJ179" s="3" t="s">
        <v>83</v>
      </c>
      <c r="BK179" s="163">
        <f>ROUND(I179*H179,2)</f>
        <v>0</v>
      </c>
      <c r="BL179" s="3" t="s">
        <v>162</v>
      </c>
      <c r="BM179" s="162" t="s">
        <v>569</v>
      </c>
    </row>
    <row r="180" spans="2:47" s="22" customFormat="1" ht="11.25">
      <c r="B180" s="23"/>
      <c r="D180" s="164" t="s">
        <v>164</v>
      </c>
      <c r="F180" s="165" t="s">
        <v>285</v>
      </c>
      <c r="I180" s="166"/>
      <c r="L180" s="23"/>
      <c r="M180" s="167"/>
      <c r="T180" s="54"/>
      <c r="AT180" s="3" t="s">
        <v>164</v>
      </c>
      <c r="AU180" s="3" t="s">
        <v>85</v>
      </c>
    </row>
    <row r="181" spans="2:47" s="22" customFormat="1" ht="11.25">
      <c r="B181" s="23"/>
      <c r="D181" s="168" t="s">
        <v>166</v>
      </c>
      <c r="F181" s="169" t="s">
        <v>286</v>
      </c>
      <c r="I181" s="166"/>
      <c r="L181" s="23"/>
      <c r="M181" s="167"/>
      <c r="T181" s="54"/>
      <c r="AT181" s="3" t="s">
        <v>166</v>
      </c>
      <c r="AU181" s="3" t="s">
        <v>85</v>
      </c>
    </row>
    <row r="182" spans="2:51" s="170" customFormat="1" ht="11.25">
      <c r="B182" s="171"/>
      <c r="D182" s="164" t="s">
        <v>168</v>
      </c>
      <c r="E182" s="172"/>
      <c r="F182" s="173" t="s">
        <v>570</v>
      </c>
      <c r="H182" s="174">
        <v>201</v>
      </c>
      <c r="I182" s="175"/>
      <c r="L182" s="171"/>
      <c r="M182" s="176"/>
      <c r="T182" s="177"/>
      <c r="AT182" s="172" t="s">
        <v>168</v>
      </c>
      <c r="AU182" s="172" t="s">
        <v>85</v>
      </c>
      <c r="AV182" s="170" t="s">
        <v>85</v>
      </c>
      <c r="AW182" s="170" t="s">
        <v>36</v>
      </c>
      <c r="AX182" s="170" t="s">
        <v>75</v>
      </c>
      <c r="AY182" s="172" t="s">
        <v>156</v>
      </c>
    </row>
    <row r="183" spans="2:51" s="170" customFormat="1" ht="11.25">
      <c r="B183" s="171"/>
      <c r="D183" s="164" t="s">
        <v>168</v>
      </c>
      <c r="E183" s="172"/>
      <c r="F183" s="173" t="s">
        <v>571</v>
      </c>
      <c r="H183" s="174">
        <v>30.24</v>
      </c>
      <c r="I183" s="175"/>
      <c r="L183" s="171"/>
      <c r="M183" s="176"/>
      <c r="T183" s="177"/>
      <c r="AT183" s="172" t="s">
        <v>168</v>
      </c>
      <c r="AU183" s="172" t="s">
        <v>85</v>
      </c>
      <c r="AV183" s="170" t="s">
        <v>85</v>
      </c>
      <c r="AW183" s="170" t="s">
        <v>36</v>
      </c>
      <c r="AX183" s="170" t="s">
        <v>75</v>
      </c>
      <c r="AY183" s="172" t="s">
        <v>156</v>
      </c>
    </row>
    <row r="184" spans="2:51" s="170" customFormat="1" ht="11.25">
      <c r="B184" s="171"/>
      <c r="D184" s="164" t="s">
        <v>168</v>
      </c>
      <c r="E184" s="172"/>
      <c r="F184" s="173" t="s">
        <v>572</v>
      </c>
      <c r="H184" s="174">
        <v>35.2</v>
      </c>
      <c r="I184" s="175"/>
      <c r="L184" s="171"/>
      <c r="M184" s="176"/>
      <c r="T184" s="177"/>
      <c r="AT184" s="172" t="s">
        <v>168</v>
      </c>
      <c r="AU184" s="172" t="s">
        <v>85</v>
      </c>
      <c r="AV184" s="170" t="s">
        <v>85</v>
      </c>
      <c r="AW184" s="170" t="s">
        <v>36</v>
      </c>
      <c r="AX184" s="170" t="s">
        <v>75</v>
      </c>
      <c r="AY184" s="172" t="s">
        <v>156</v>
      </c>
    </row>
    <row r="185" spans="2:51" s="170" customFormat="1" ht="11.25">
      <c r="B185" s="171"/>
      <c r="D185" s="164" t="s">
        <v>168</v>
      </c>
      <c r="E185" s="172"/>
      <c r="F185" s="173" t="s">
        <v>573</v>
      </c>
      <c r="H185" s="174">
        <v>5</v>
      </c>
      <c r="I185" s="175"/>
      <c r="L185" s="171"/>
      <c r="M185" s="176"/>
      <c r="T185" s="177"/>
      <c r="AT185" s="172" t="s">
        <v>168</v>
      </c>
      <c r="AU185" s="172" t="s">
        <v>85</v>
      </c>
      <c r="AV185" s="170" t="s">
        <v>85</v>
      </c>
      <c r="AW185" s="170" t="s">
        <v>36</v>
      </c>
      <c r="AX185" s="170" t="s">
        <v>75</v>
      </c>
      <c r="AY185" s="172" t="s">
        <v>156</v>
      </c>
    </row>
    <row r="186" spans="2:51" s="186" customFormat="1" ht="11.25">
      <c r="B186" s="187"/>
      <c r="D186" s="164" t="s">
        <v>168</v>
      </c>
      <c r="E186" s="188"/>
      <c r="F186" s="189" t="s">
        <v>221</v>
      </c>
      <c r="H186" s="190">
        <v>271.44</v>
      </c>
      <c r="I186" s="191"/>
      <c r="L186" s="187"/>
      <c r="M186" s="192"/>
      <c r="T186" s="193"/>
      <c r="AT186" s="188" t="s">
        <v>168</v>
      </c>
      <c r="AU186" s="188" t="s">
        <v>85</v>
      </c>
      <c r="AV186" s="186" t="s">
        <v>162</v>
      </c>
      <c r="AW186" s="186" t="s">
        <v>36</v>
      </c>
      <c r="AX186" s="186" t="s">
        <v>83</v>
      </c>
      <c r="AY186" s="188" t="s">
        <v>156</v>
      </c>
    </row>
    <row r="187" spans="2:65" s="22" customFormat="1" ht="24.2" customHeight="1">
      <c r="B187" s="150"/>
      <c r="C187" s="151" t="s">
        <v>273</v>
      </c>
      <c r="D187" s="151" t="s">
        <v>158</v>
      </c>
      <c r="E187" s="152" t="s">
        <v>574</v>
      </c>
      <c r="F187" s="153" t="s">
        <v>575</v>
      </c>
      <c r="G187" s="154" t="s">
        <v>102</v>
      </c>
      <c r="H187" s="155">
        <v>27</v>
      </c>
      <c r="I187" s="156"/>
      <c r="J187" s="157">
        <f>ROUND(I187*H187,2)</f>
        <v>0</v>
      </c>
      <c r="K187" s="153" t="s">
        <v>161</v>
      </c>
      <c r="L187" s="23"/>
      <c r="M187" s="158"/>
      <c r="N187" s="159" t="s">
        <v>46</v>
      </c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AR187" s="162" t="s">
        <v>162</v>
      </c>
      <c r="AT187" s="162" t="s">
        <v>158</v>
      </c>
      <c r="AU187" s="162" t="s">
        <v>85</v>
      </c>
      <c r="AY187" s="3" t="s">
        <v>156</v>
      </c>
      <c r="BE187" s="163">
        <f>IF(N187="základní",J187,0)</f>
        <v>0</v>
      </c>
      <c r="BF187" s="163">
        <f>IF(N187="snížená",J187,0)</f>
        <v>0</v>
      </c>
      <c r="BG187" s="163">
        <f>IF(N187="zákl. přenesená",J187,0)</f>
        <v>0</v>
      </c>
      <c r="BH187" s="163">
        <f>IF(N187="sníž. přenesená",J187,0)</f>
        <v>0</v>
      </c>
      <c r="BI187" s="163">
        <f>IF(N187="nulová",J187,0)</f>
        <v>0</v>
      </c>
      <c r="BJ187" s="3" t="s">
        <v>83</v>
      </c>
      <c r="BK187" s="163">
        <f>ROUND(I187*H187,2)</f>
        <v>0</v>
      </c>
      <c r="BL187" s="3" t="s">
        <v>162</v>
      </c>
      <c r="BM187" s="162" t="s">
        <v>576</v>
      </c>
    </row>
    <row r="188" spans="2:47" s="22" customFormat="1" ht="19.5">
      <c r="B188" s="23"/>
      <c r="D188" s="164" t="s">
        <v>164</v>
      </c>
      <c r="F188" s="165" t="s">
        <v>577</v>
      </c>
      <c r="I188" s="166"/>
      <c r="L188" s="23"/>
      <c r="M188" s="167"/>
      <c r="T188" s="54"/>
      <c r="AT188" s="3" t="s">
        <v>164</v>
      </c>
      <c r="AU188" s="3" t="s">
        <v>85</v>
      </c>
    </row>
    <row r="189" spans="2:47" s="22" customFormat="1" ht="11.25">
      <c r="B189" s="23"/>
      <c r="D189" s="168" t="s">
        <v>166</v>
      </c>
      <c r="F189" s="169" t="s">
        <v>578</v>
      </c>
      <c r="I189" s="166"/>
      <c r="L189" s="23"/>
      <c r="M189" s="167"/>
      <c r="T189" s="54"/>
      <c r="AT189" s="3" t="s">
        <v>166</v>
      </c>
      <c r="AU189" s="3" t="s">
        <v>85</v>
      </c>
    </row>
    <row r="190" spans="2:51" s="179" customFormat="1" ht="11.25">
      <c r="B190" s="180"/>
      <c r="D190" s="164" t="s">
        <v>168</v>
      </c>
      <c r="E190" s="181"/>
      <c r="F190" s="182" t="s">
        <v>579</v>
      </c>
      <c r="H190" s="181"/>
      <c r="I190" s="183"/>
      <c r="L190" s="180"/>
      <c r="M190" s="184"/>
      <c r="T190" s="185"/>
      <c r="AT190" s="181" t="s">
        <v>168</v>
      </c>
      <c r="AU190" s="181" t="s">
        <v>85</v>
      </c>
      <c r="AV190" s="179" t="s">
        <v>83</v>
      </c>
      <c r="AW190" s="179" t="s">
        <v>36</v>
      </c>
      <c r="AX190" s="179" t="s">
        <v>75</v>
      </c>
      <c r="AY190" s="181" t="s">
        <v>156</v>
      </c>
    </row>
    <row r="191" spans="2:51" s="179" customFormat="1" ht="11.25">
      <c r="B191" s="180"/>
      <c r="D191" s="164" t="s">
        <v>168</v>
      </c>
      <c r="E191" s="181"/>
      <c r="F191" s="182" t="s">
        <v>526</v>
      </c>
      <c r="H191" s="181"/>
      <c r="I191" s="183"/>
      <c r="L191" s="180"/>
      <c r="M191" s="184"/>
      <c r="T191" s="185"/>
      <c r="AT191" s="181" t="s">
        <v>168</v>
      </c>
      <c r="AU191" s="181" t="s">
        <v>85</v>
      </c>
      <c r="AV191" s="179" t="s">
        <v>83</v>
      </c>
      <c r="AW191" s="179" t="s">
        <v>36</v>
      </c>
      <c r="AX191" s="179" t="s">
        <v>75</v>
      </c>
      <c r="AY191" s="181" t="s">
        <v>156</v>
      </c>
    </row>
    <row r="192" spans="2:51" s="170" customFormat="1" ht="11.25">
      <c r="B192" s="171"/>
      <c r="D192" s="164" t="s">
        <v>168</v>
      </c>
      <c r="E192" s="172"/>
      <c r="F192" s="173" t="s">
        <v>580</v>
      </c>
      <c r="H192" s="174">
        <v>27</v>
      </c>
      <c r="I192" s="175"/>
      <c r="L192" s="171"/>
      <c r="M192" s="176"/>
      <c r="T192" s="177"/>
      <c r="AT192" s="172" t="s">
        <v>168</v>
      </c>
      <c r="AU192" s="172" t="s">
        <v>85</v>
      </c>
      <c r="AV192" s="170" t="s">
        <v>85</v>
      </c>
      <c r="AW192" s="170" t="s">
        <v>36</v>
      </c>
      <c r="AX192" s="170" t="s">
        <v>75</v>
      </c>
      <c r="AY192" s="172" t="s">
        <v>156</v>
      </c>
    </row>
    <row r="193" spans="2:51" s="186" customFormat="1" ht="11.25">
      <c r="B193" s="187"/>
      <c r="D193" s="164" t="s">
        <v>168</v>
      </c>
      <c r="E193" s="188" t="s">
        <v>472</v>
      </c>
      <c r="F193" s="189" t="s">
        <v>221</v>
      </c>
      <c r="H193" s="190">
        <v>27</v>
      </c>
      <c r="I193" s="191"/>
      <c r="L193" s="187"/>
      <c r="M193" s="192"/>
      <c r="T193" s="193"/>
      <c r="AT193" s="188" t="s">
        <v>168</v>
      </c>
      <c r="AU193" s="188" t="s">
        <v>85</v>
      </c>
      <c r="AV193" s="186" t="s">
        <v>162</v>
      </c>
      <c r="AW193" s="186" t="s">
        <v>36</v>
      </c>
      <c r="AX193" s="186" t="s">
        <v>83</v>
      </c>
      <c r="AY193" s="188" t="s">
        <v>156</v>
      </c>
    </row>
    <row r="194" spans="2:65" s="22" customFormat="1" ht="21.75" customHeight="1">
      <c r="B194" s="150"/>
      <c r="C194" s="151" t="s">
        <v>281</v>
      </c>
      <c r="D194" s="151" t="s">
        <v>158</v>
      </c>
      <c r="E194" s="152" t="s">
        <v>581</v>
      </c>
      <c r="F194" s="153" t="s">
        <v>582</v>
      </c>
      <c r="G194" s="154" t="s">
        <v>98</v>
      </c>
      <c r="H194" s="155">
        <v>655</v>
      </c>
      <c r="I194" s="156"/>
      <c r="J194" s="157">
        <f>ROUND(I194*H194,2)</f>
        <v>0</v>
      </c>
      <c r="K194" s="153" t="s">
        <v>161</v>
      </c>
      <c r="L194" s="23"/>
      <c r="M194" s="158"/>
      <c r="N194" s="159" t="s">
        <v>46</v>
      </c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AR194" s="162" t="s">
        <v>162</v>
      </c>
      <c r="AT194" s="162" t="s">
        <v>158</v>
      </c>
      <c r="AU194" s="162" t="s">
        <v>85</v>
      </c>
      <c r="AY194" s="3" t="s">
        <v>156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3" t="s">
        <v>83</v>
      </c>
      <c r="BK194" s="163">
        <f>ROUND(I194*H194,2)</f>
        <v>0</v>
      </c>
      <c r="BL194" s="3" t="s">
        <v>162</v>
      </c>
      <c r="BM194" s="162" t="s">
        <v>583</v>
      </c>
    </row>
    <row r="195" spans="2:47" s="22" customFormat="1" ht="11.25">
      <c r="B195" s="23"/>
      <c r="D195" s="164" t="s">
        <v>164</v>
      </c>
      <c r="F195" s="165" t="s">
        <v>584</v>
      </c>
      <c r="I195" s="166"/>
      <c r="L195" s="23"/>
      <c r="M195" s="167"/>
      <c r="T195" s="54"/>
      <c r="AT195" s="3" t="s">
        <v>164</v>
      </c>
      <c r="AU195" s="3" t="s">
        <v>85</v>
      </c>
    </row>
    <row r="196" spans="2:47" s="22" customFormat="1" ht="11.25">
      <c r="B196" s="23"/>
      <c r="D196" s="168" t="s">
        <v>166</v>
      </c>
      <c r="F196" s="169" t="s">
        <v>585</v>
      </c>
      <c r="I196" s="166"/>
      <c r="L196" s="23"/>
      <c r="M196" s="167"/>
      <c r="T196" s="54"/>
      <c r="AT196" s="3" t="s">
        <v>166</v>
      </c>
      <c r="AU196" s="3" t="s">
        <v>85</v>
      </c>
    </row>
    <row r="197" spans="2:51" s="179" customFormat="1" ht="11.25">
      <c r="B197" s="180"/>
      <c r="D197" s="164" t="s">
        <v>168</v>
      </c>
      <c r="E197" s="181"/>
      <c r="F197" s="182" t="s">
        <v>586</v>
      </c>
      <c r="H197" s="181"/>
      <c r="I197" s="183"/>
      <c r="L197" s="180"/>
      <c r="M197" s="184"/>
      <c r="T197" s="185"/>
      <c r="AT197" s="181" t="s">
        <v>168</v>
      </c>
      <c r="AU197" s="181" t="s">
        <v>85</v>
      </c>
      <c r="AV197" s="179" t="s">
        <v>83</v>
      </c>
      <c r="AW197" s="179" t="s">
        <v>36</v>
      </c>
      <c r="AX197" s="179" t="s">
        <v>75</v>
      </c>
      <c r="AY197" s="181" t="s">
        <v>156</v>
      </c>
    </row>
    <row r="198" spans="2:51" s="170" customFormat="1" ht="11.25">
      <c r="B198" s="171"/>
      <c r="D198" s="164" t="s">
        <v>168</v>
      </c>
      <c r="E198" s="172"/>
      <c r="F198" s="173" t="s">
        <v>587</v>
      </c>
      <c r="H198" s="174">
        <v>655</v>
      </c>
      <c r="I198" s="175"/>
      <c r="L198" s="171"/>
      <c r="M198" s="176"/>
      <c r="T198" s="177"/>
      <c r="AT198" s="172" t="s">
        <v>168</v>
      </c>
      <c r="AU198" s="172" t="s">
        <v>85</v>
      </c>
      <c r="AV198" s="170" t="s">
        <v>85</v>
      </c>
      <c r="AW198" s="170" t="s">
        <v>36</v>
      </c>
      <c r="AX198" s="170" t="s">
        <v>83</v>
      </c>
      <c r="AY198" s="172" t="s">
        <v>156</v>
      </c>
    </row>
    <row r="199" spans="2:65" s="22" customFormat="1" ht="21.75" customHeight="1">
      <c r="B199" s="150"/>
      <c r="C199" s="151" t="s">
        <v>289</v>
      </c>
      <c r="D199" s="151" t="s">
        <v>158</v>
      </c>
      <c r="E199" s="152" t="s">
        <v>588</v>
      </c>
      <c r="F199" s="153" t="s">
        <v>589</v>
      </c>
      <c r="G199" s="154" t="s">
        <v>98</v>
      </c>
      <c r="H199" s="155">
        <v>605.8</v>
      </c>
      <c r="I199" s="156"/>
      <c r="J199" s="157">
        <f>ROUND(I199*H199,2)</f>
        <v>0</v>
      </c>
      <c r="K199" s="153" t="s">
        <v>161</v>
      </c>
      <c r="L199" s="23"/>
      <c r="M199" s="158"/>
      <c r="N199" s="159" t="s">
        <v>46</v>
      </c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AR199" s="162" t="s">
        <v>162</v>
      </c>
      <c r="AT199" s="162" t="s">
        <v>158</v>
      </c>
      <c r="AU199" s="162" t="s">
        <v>85</v>
      </c>
      <c r="AY199" s="3" t="s">
        <v>156</v>
      </c>
      <c r="BE199" s="163">
        <f>IF(N199="základní",J199,0)</f>
        <v>0</v>
      </c>
      <c r="BF199" s="163">
        <f>IF(N199="snížená",J199,0)</f>
        <v>0</v>
      </c>
      <c r="BG199" s="163">
        <f>IF(N199="zákl. přenesená",J199,0)</f>
        <v>0</v>
      </c>
      <c r="BH199" s="163">
        <f>IF(N199="sníž. přenesená",J199,0)</f>
        <v>0</v>
      </c>
      <c r="BI199" s="163">
        <f>IF(N199="nulová",J199,0)</f>
        <v>0</v>
      </c>
      <c r="BJ199" s="3" t="s">
        <v>83</v>
      </c>
      <c r="BK199" s="163">
        <f>ROUND(I199*H199,2)</f>
        <v>0</v>
      </c>
      <c r="BL199" s="3" t="s">
        <v>162</v>
      </c>
      <c r="BM199" s="162" t="s">
        <v>590</v>
      </c>
    </row>
    <row r="200" spans="2:47" s="22" customFormat="1" ht="19.5">
      <c r="B200" s="23"/>
      <c r="D200" s="164" t="s">
        <v>164</v>
      </c>
      <c r="F200" s="165" t="s">
        <v>591</v>
      </c>
      <c r="I200" s="166"/>
      <c r="L200" s="23"/>
      <c r="M200" s="167"/>
      <c r="T200" s="54"/>
      <c r="AT200" s="3" t="s">
        <v>164</v>
      </c>
      <c r="AU200" s="3" t="s">
        <v>85</v>
      </c>
    </row>
    <row r="201" spans="2:47" s="22" customFormat="1" ht="11.25">
      <c r="B201" s="23"/>
      <c r="D201" s="168" t="s">
        <v>166</v>
      </c>
      <c r="F201" s="169" t="s">
        <v>592</v>
      </c>
      <c r="I201" s="166"/>
      <c r="L201" s="23"/>
      <c r="M201" s="167"/>
      <c r="T201" s="54"/>
      <c r="AT201" s="3" t="s">
        <v>166</v>
      </c>
      <c r="AU201" s="3" t="s">
        <v>85</v>
      </c>
    </row>
    <row r="202" spans="2:51" s="179" customFormat="1" ht="11.25">
      <c r="B202" s="180"/>
      <c r="D202" s="164" t="s">
        <v>168</v>
      </c>
      <c r="E202" s="181"/>
      <c r="F202" s="182" t="s">
        <v>526</v>
      </c>
      <c r="H202" s="181"/>
      <c r="I202" s="183"/>
      <c r="L202" s="180"/>
      <c r="M202" s="184"/>
      <c r="T202" s="185"/>
      <c r="AT202" s="181" t="s">
        <v>168</v>
      </c>
      <c r="AU202" s="181" t="s">
        <v>85</v>
      </c>
      <c r="AV202" s="179" t="s">
        <v>83</v>
      </c>
      <c r="AW202" s="179" t="s">
        <v>36</v>
      </c>
      <c r="AX202" s="179" t="s">
        <v>75</v>
      </c>
      <c r="AY202" s="181" t="s">
        <v>156</v>
      </c>
    </row>
    <row r="203" spans="2:51" s="179" customFormat="1" ht="11.25">
      <c r="B203" s="180"/>
      <c r="D203" s="164" t="s">
        <v>168</v>
      </c>
      <c r="E203" s="181"/>
      <c r="F203" s="182" t="s">
        <v>593</v>
      </c>
      <c r="H203" s="181"/>
      <c r="I203" s="183"/>
      <c r="L203" s="180"/>
      <c r="M203" s="184"/>
      <c r="T203" s="185"/>
      <c r="AT203" s="181" t="s">
        <v>168</v>
      </c>
      <c r="AU203" s="181" t="s">
        <v>85</v>
      </c>
      <c r="AV203" s="179" t="s">
        <v>83</v>
      </c>
      <c r="AW203" s="179" t="s">
        <v>36</v>
      </c>
      <c r="AX203" s="179" t="s">
        <v>75</v>
      </c>
      <c r="AY203" s="181" t="s">
        <v>156</v>
      </c>
    </row>
    <row r="204" spans="2:51" s="170" customFormat="1" ht="11.25">
      <c r="B204" s="171"/>
      <c r="D204" s="164" t="s">
        <v>168</v>
      </c>
      <c r="E204" s="172" t="s">
        <v>477</v>
      </c>
      <c r="F204" s="173" t="s">
        <v>594</v>
      </c>
      <c r="H204" s="174">
        <v>605.8</v>
      </c>
      <c r="I204" s="175"/>
      <c r="L204" s="171"/>
      <c r="M204" s="176"/>
      <c r="T204" s="177"/>
      <c r="AT204" s="172" t="s">
        <v>168</v>
      </c>
      <c r="AU204" s="172" t="s">
        <v>85</v>
      </c>
      <c r="AV204" s="170" t="s">
        <v>85</v>
      </c>
      <c r="AW204" s="170" t="s">
        <v>36</v>
      </c>
      <c r="AX204" s="170" t="s">
        <v>83</v>
      </c>
      <c r="AY204" s="172" t="s">
        <v>156</v>
      </c>
    </row>
    <row r="205" spans="2:65" s="22" customFormat="1" ht="16.5" customHeight="1">
      <c r="B205" s="150"/>
      <c r="C205" s="151" t="s">
        <v>296</v>
      </c>
      <c r="D205" s="151" t="s">
        <v>158</v>
      </c>
      <c r="E205" s="152" t="s">
        <v>595</v>
      </c>
      <c r="F205" s="153" t="s">
        <v>596</v>
      </c>
      <c r="G205" s="154" t="s">
        <v>98</v>
      </c>
      <c r="H205" s="155">
        <v>12</v>
      </c>
      <c r="I205" s="156"/>
      <c r="J205" s="157">
        <f>ROUND(I205*H205,2)</f>
        <v>0</v>
      </c>
      <c r="K205" s="153" t="s">
        <v>161</v>
      </c>
      <c r="L205" s="23"/>
      <c r="M205" s="158"/>
      <c r="N205" s="159" t="s">
        <v>46</v>
      </c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AR205" s="162" t="s">
        <v>162</v>
      </c>
      <c r="AT205" s="162" t="s">
        <v>158</v>
      </c>
      <c r="AU205" s="162" t="s">
        <v>85</v>
      </c>
      <c r="AY205" s="3" t="s">
        <v>156</v>
      </c>
      <c r="BE205" s="163">
        <f>IF(N205="základní",J205,0)</f>
        <v>0</v>
      </c>
      <c r="BF205" s="163">
        <f>IF(N205="snížená",J205,0)</f>
        <v>0</v>
      </c>
      <c r="BG205" s="163">
        <f>IF(N205="zákl. přenesená",J205,0)</f>
        <v>0</v>
      </c>
      <c r="BH205" s="163">
        <f>IF(N205="sníž. přenesená",J205,0)</f>
        <v>0</v>
      </c>
      <c r="BI205" s="163">
        <f>IF(N205="nulová",J205,0)</f>
        <v>0</v>
      </c>
      <c r="BJ205" s="3" t="s">
        <v>83</v>
      </c>
      <c r="BK205" s="163">
        <f>ROUND(I205*H205,2)</f>
        <v>0</v>
      </c>
      <c r="BL205" s="3" t="s">
        <v>162</v>
      </c>
      <c r="BM205" s="162" t="s">
        <v>597</v>
      </c>
    </row>
    <row r="206" spans="2:47" s="22" customFormat="1" ht="11.25">
      <c r="B206" s="23"/>
      <c r="D206" s="164" t="s">
        <v>164</v>
      </c>
      <c r="F206" s="165" t="s">
        <v>598</v>
      </c>
      <c r="I206" s="166"/>
      <c r="L206" s="23"/>
      <c r="M206" s="167"/>
      <c r="T206" s="54"/>
      <c r="AT206" s="3" t="s">
        <v>164</v>
      </c>
      <c r="AU206" s="3" t="s">
        <v>85</v>
      </c>
    </row>
    <row r="207" spans="2:47" s="22" customFormat="1" ht="11.25">
      <c r="B207" s="23"/>
      <c r="D207" s="168" t="s">
        <v>166</v>
      </c>
      <c r="F207" s="169" t="s">
        <v>599</v>
      </c>
      <c r="I207" s="166"/>
      <c r="L207" s="23"/>
      <c r="M207" s="167"/>
      <c r="T207" s="54"/>
      <c r="AT207" s="3" t="s">
        <v>166</v>
      </c>
      <c r="AU207" s="3" t="s">
        <v>85</v>
      </c>
    </row>
    <row r="208" spans="2:51" s="170" customFormat="1" ht="11.25">
      <c r="B208" s="171"/>
      <c r="D208" s="164" t="s">
        <v>168</v>
      </c>
      <c r="E208" s="172"/>
      <c r="F208" s="173" t="s">
        <v>467</v>
      </c>
      <c r="H208" s="174">
        <v>12</v>
      </c>
      <c r="I208" s="175"/>
      <c r="L208" s="171"/>
      <c r="M208" s="176"/>
      <c r="T208" s="177"/>
      <c r="AT208" s="172" t="s">
        <v>168</v>
      </c>
      <c r="AU208" s="172" t="s">
        <v>85</v>
      </c>
      <c r="AV208" s="170" t="s">
        <v>85</v>
      </c>
      <c r="AW208" s="170" t="s">
        <v>36</v>
      </c>
      <c r="AX208" s="170" t="s">
        <v>83</v>
      </c>
      <c r="AY208" s="172" t="s">
        <v>156</v>
      </c>
    </row>
    <row r="209" spans="2:65" s="22" customFormat="1" ht="16.5" customHeight="1">
      <c r="B209" s="150"/>
      <c r="C209" s="151" t="s">
        <v>7</v>
      </c>
      <c r="D209" s="151" t="s">
        <v>158</v>
      </c>
      <c r="E209" s="152" t="s">
        <v>600</v>
      </c>
      <c r="F209" s="153" t="s">
        <v>601</v>
      </c>
      <c r="G209" s="154" t="s">
        <v>98</v>
      </c>
      <c r="H209" s="155">
        <v>20</v>
      </c>
      <c r="I209" s="156"/>
      <c r="J209" s="157">
        <f>ROUND(I209*H209,2)</f>
        <v>0</v>
      </c>
      <c r="K209" s="153" t="s">
        <v>161</v>
      </c>
      <c r="L209" s="23"/>
      <c r="M209" s="158"/>
      <c r="N209" s="159" t="s">
        <v>46</v>
      </c>
      <c r="P209" s="160">
        <f>O209*H209</f>
        <v>0</v>
      </c>
      <c r="Q209" s="160">
        <v>0</v>
      </c>
      <c r="R209" s="160">
        <f>Q209*H209</f>
        <v>0</v>
      </c>
      <c r="S209" s="160">
        <v>0</v>
      </c>
      <c r="T209" s="161">
        <f>S209*H209</f>
        <v>0</v>
      </c>
      <c r="AR209" s="162" t="s">
        <v>162</v>
      </c>
      <c r="AT209" s="162" t="s">
        <v>158</v>
      </c>
      <c r="AU209" s="162" t="s">
        <v>85</v>
      </c>
      <c r="AY209" s="3" t="s">
        <v>156</v>
      </c>
      <c r="BE209" s="163">
        <f>IF(N209="základní",J209,0)</f>
        <v>0</v>
      </c>
      <c r="BF209" s="163">
        <f>IF(N209="snížená",J209,0)</f>
        <v>0</v>
      </c>
      <c r="BG209" s="163">
        <f>IF(N209="zákl. přenesená",J209,0)</f>
        <v>0</v>
      </c>
      <c r="BH209" s="163">
        <f>IF(N209="sníž. přenesená",J209,0)</f>
        <v>0</v>
      </c>
      <c r="BI209" s="163">
        <f>IF(N209="nulová",J209,0)</f>
        <v>0</v>
      </c>
      <c r="BJ209" s="3" t="s">
        <v>83</v>
      </c>
      <c r="BK209" s="163">
        <f>ROUND(I209*H209,2)</f>
        <v>0</v>
      </c>
      <c r="BL209" s="3" t="s">
        <v>162</v>
      </c>
      <c r="BM209" s="162" t="s">
        <v>602</v>
      </c>
    </row>
    <row r="210" spans="2:47" s="22" customFormat="1" ht="11.25">
      <c r="B210" s="23"/>
      <c r="D210" s="164" t="s">
        <v>164</v>
      </c>
      <c r="F210" s="165" t="s">
        <v>603</v>
      </c>
      <c r="I210" s="166"/>
      <c r="L210" s="23"/>
      <c r="M210" s="167"/>
      <c r="T210" s="54"/>
      <c r="AT210" s="3" t="s">
        <v>164</v>
      </c>
      <c r="AU210" s="3" t="s">
        <v>85</v>
      </c>
    </row>
    <row r="211" spans="2:47" s="22" customFormat="1" ht="11.25">
      <c r="B211" s="23"/>
      <c r="D211" s="168" t="s">
        <v>166</v>
      </c>
      <c r="F211" s="169" t="s">
        <v>604</v>
      </c>
      <c r="I211" s="166"/>
      <c r="L211" s="23"/>
      <c r="M211" s="167"/>
      <c r="T211" s="54"/>
      <c r="AT211" s="3" t="s">
        <v>166</v>
      </c>
      <c r="AU211" s="3" t="s">
        <v>85</v>
      </c>
    </row>
    <row r="212" spans="2:51" s="170" customFormat="1" ht="11.25">
      <c r="B212" s="171"/>
      <c r="D212" s="164" t="s">
        <v>168</v>
      </c>
      <c r="E212" s="172"/>
      <c r="F212" s="173" t="s">
        <v>605</v>
      </c>
      <c r="H212" s="174">
        <v>20</v>
      </c>
      <c r="I212" s="175"/>
      <c r="L212" s="171"/>
      <c r="M212" s="176"/>
      <c r="T212" s="177"/>
      <c r="AT212" s="172" t="s">
        <v>168</v>
      </c>
      <c r="AU212" s="172" t="s">
        <v>85</v>
      </c>
      <c r="AV212" s="170" t="s">
        <v>85</v>
      </c>
      <c r="AW212" s="170" t="s">
        <v>36</v>
      </c>
      <c r="AX212" s="170" t="s">
        <v>83</v>
      </c>
      <c r="AY212" s="172" t="s">
        <v>156</v>
      </c>
    </row>
    <row r="213" spans="2:65" s="22" customFormat="1" ht="16.5" customHeight="1">
      <c r="B213" s="150"/>
      <c r="C213" s="151" t="s">
        <v>311</v>
      </c>
      <c r="D213" s="151" t="s">
        <v>158</v>
      </c>
      <c r="E213" s="152" t="s">
        <v>354</v>
      </c>
      <c r="F213" s="153" t="s">
        <v>355</v>
      </c>
      <c r="G213" s="154" t="s">
        <v>94</v>
      </c>
      <c r="H213" s="155">
        <v>5</v>
      </c>
      <c r="I213" s="156"/>
      <c r="J213" s="157">
        <f>ROUND(I213*H213,2)</f>
        <v>0</v>
      </c>
      <c r="K213" s="153" t="s">
        <v>161</v>
      </c>
      <c r="L213" s="23"/>
      <c r="M213" s="158"/>
      <c r="N213" s="159" t="s">
        <v>46</v>
      </c>
      <c r="P213" s="160">
        <f>O213*H213</f>
        <v>0</v>
      </c>
      <c r="Q213" s="160">
        <v>0.02135</v>
      </c>
      <c r="R213" s="160">
        <f>Q213*H213</f>
        <v>0.10675</v>
      </c>
      <c r="S213" s="160">
        <v>0</v>
      </c>
      <c r="T213" s="161">
        <f>S213*H213</f>
        <v>0</v>
      </c>
      <c r="AR213" s="162" t="s">
        <v>162</v>
      </c>
      <c r="AT213" s="162" t="s">
        <v>158</v>
      </c>
      <c r="AU213" s="162" t="s">
        <v>85</v>
      </c>
      <c r="AY213" s="3" t="s">
        <v>156</v>
      </c>
      <c r="BE213" s="163">
        <f>IF(N213="základní",J213,0)</f>
        <v>0</v>
      </c>
      <c r="BF213" s="163">
        <f>IF(N213="snížená",J213,0)</f>
        <v>0</v>
      </c>
      <c r="BG213" s="163">
        <f>IF(N213="zákl. přenesená",J213,0)</f>
        <v>0</v>
      </c>
      <c r="BH213" s="163">
        <f>IF(N213="sníž. přenesená",J213,0)</f>
        <v>0</v>
      </c>
      <c r="BI213" s="163">
        <f>IF(N213="nulová",J213,0)</f>
        <v>0</v>
      </c>
      <c r="BJ213" s="3" t="s">
        <v>83</v>
      </c>
      <c r="BK213" s="163">
        <f>ROUND(I213*H213,2)</f>
        <v>0</v>
      </c>
      <c r="BL213" s="3" t="s">
        <v>162</v>
      </c>
      <c r="BM213" s="162" t="s">
        <v>606</v>
      </c>
    </row>
    <row r="214" spans="2:47" s="22" customFormat="1" ht="19.5">
      <c r="B214" s="23"/>
      <c r="D214" s="164" t="s">
        <v>164</v>
      </c>
      <c r="F214" s="165" t="s">
        <v>357</v>
      </c>
      <c r="I214" s="166"/>
      <c r="L214" s="23"/>
      <c r="M214" s="167"/>
      <c r="T214" s="54"/>
      <c r="AT214" s="3" t="s">
        <v>164</v>
      </c>
      <c r="AU214" s="3" t="s">
        <v>85</v>
      </c>
    </row>
    <row r="215" spans="2:47" s="22" customFormat="1" ht="11.25">
      <c r="B215" s="23"/>
      <c r="D215" s="168" t="s">
        <v>166</v>
      </c>
      <c r="F215" s="169" t="s">
        <v>358</v>
      </c>
      <c r="I215" s="166"/>
      <c r="L215" s="23"/>
      <c r="M215" s="167"/>
      <c r="T215" s="54"/>
      <c r="AT215" s="3" t="s">
        <v>166</v>
      </c>
      <c r="AU215" s="3" t="s">
        <v>85</v>
      </c>
    </row>
    <row r="216" spans="2:65" s="22" customFormat="1" ht="16.5" customHeight="1">
      <c r="B216" s="150"/>
      <c r="C216" s="151" t="s">
        <v>320</v>
      </c>
      <c r="D216" s="151" t="s">
        <v>158</v>
      </c>
      <c r="E216" s="152" t="s">
        <v>361</v>
      </c>
      <c r="F216" s="153" t="s">
        <v>362</v>
      </c>
      <c r="G216" s="154" t="s">
        <v>94</v>
      </c>
      <c r="H216" s="155">
        <v>5</v>
      </c>
      <c r="I216" s="156"/>
      <c r="J216" s="157">
        <f>ROUND(I216*H216,2)</f>
        <v>0</v>
      </c>
      <c r="K216" s="153" t="s">
        <v>161</v>
      </c>
      <c r="L216" s="23"/>
      <c r="M216" s="158"/>
      <c r="N216" s="159" t="s">
        <v>46</v>
      </c>
      <c r="P216" s="160">
        <f>O216*H216</f>
        <v>0</v>
      </c>
      <c r="Q216" s="160">
        <v>0.02989</v>
      </c>
      <c r="R216" s="160">
        <f>Q216*H216</f>
        <v>0.14945</v>
      </c>
      <c r="S216" s="160">
        <v>0</v>
      </c>
      <c r="T216" s="161">
        <f>S216*H216</f>
        <v>0</v>
      </c>
      <c r="AR216" s="162" t="s">
        <v>162</v>
      </c>
      <c r="AT216" s="162" t="s">
        <v>158</v>
      </c>
      <c r="AU216" s="162" t="s">
        <v>85</v>
      </c>
      <c r="AY216" s="3" t="s">
        <v>156</v>
      </c>
      <c r="BE216" s="163">
        <f>IF(N216="základní",J216,0)</f>
        <v>0</v>
      </c>
      <c r="BF216" s="163">
        <f>IF(N216="snížená",J216,0)</f>
        <v>0</v>
      </c>
      <c r="BG216" s="163">
        <f>IF(N216="zákl. přenesená",J216,0)</f>
        <v>0</v>
      </c>
      <c r="BH216" s="163">
        <f>IF(N216="sníž. přenesená",J216,0)</f>
        <v>0</v>
      </c>
      <c r="BI216" s="163">
        <f>IF(N216="nulová",J216,0)</f>
        <v>0</v>
      </c>
      <c r="BJ216" s="3" t="s">
        <v>83</v>
      </c>
      <c r="BK216" s="163">
        <f>ROUND(I216*H216,2)</f>
        <v>0</v>
      </c>
      <c r="BL216" s="3" t="s">
        <v>162</v>
      </c>
      <c r="BM216" s="162" t="s">
        <v>607</v>
      </c>
    </row>
    <row r="217" spans="2:47" s="22" customFormat="1" ht="19.5">
      <c r="B217" s="23"/>
      <c r="D217" s="164" t="s">
        <v>164</v>
      </c>
      <c r="F217" s="165" t="s">
        <v>364</v>
      </c>
      <c r="I217" s="166"/>
      <c r="L217" s="23"/>
      <c r="M217" s="167"/>
      <c r="T217" s="54"/>
      <c r="AT217" s="3" t="s">
        <v>164</v>
      </c>
      <c r="AU217" s="3" t="s">
        <v>85</v>
      </c>
    </row>
    <row r="218" spans="2:47" s="22" customFormat="1" ht="11.25">
      <c r="B218" s="23"/>
      <c r="D218" s="168" t="s">
        <v>166</v>
      </c>
      <c r="F218" s="169" t="s">
        <v>365</v>
      </c>
      <c r="I218" s="166"/>
      <c r="L218" s="23"/>
      <c r="M218" s="167"/>
      <c r="T218" s="54"/>
      <c r="AT218" s="3" t="s">
        <v>166</v>
      </c>
      <c r="AU218" s="3" t="s">
        <v>85</v>
      </c>
    </row>
    <row r="219" spans="2:65" s="22" customFormat="1" ht="16.5" customHeight="1">
      <c r="B219" s="150"/>
      <c r="C219" s="151" t="s">
        <v>328</v>
      </c>
      <c r="D219" s="151" t="s">
        <v>158</v>
      </c>
      <c r="E219" s="152" t="s">
        <v>368</v>
      </c>
      <c r="F219" s="153" t="s">
        <v>369</v>
      </c>
      <c r="G219" s="154" t="s">
        <v>94</v>
      </c>
      <c r="H219" s="155">
        <v>2</v>
      </c>
      <c r="I219" s="156"/>
      <c r="J219" s="157">
        <f>ROUND(I219*H219,2)</f>
        <v>0</v>
      </c>
      <c r="K219" s="153" t="s">
        <v>161</v>
      </c>
      <c r="L219" s="23"/>
      <c r="M219" s="158"/>
      <c r="N219" s="159" t="s">
        <v>46</v>
      </c>
      <c r="P219" s="160">
        <f>O219*H219</f>
        <v>0</v>
      </c>
      <c r="Q219" s="160">
        <v>0.03843</v>
      </c>
      <c r="R219" s="160">
        <f>Q219*H219</f>
        <v>0.07686</v>
      </c>
      <c r="S219" s="160">
        <v>0</v>
      </c>
      <c r="T219" s="161">
        <f>S219*H219</f>
        <v>0</v>
      </c>
      <c r="AR219" s="162" t="s">
        <v>162</v>
      </c>
      <c r="AT219" s="162" t="s">
        <v>158</v>
      </c>
      <c r="AU219" s="162" t="s">
        <v>85</v>
      </c>
      <c r="AY219" s="3" t="s">
        <v>156</v>
      </c>
      <c r="BE219" s="163">
        <f>IF(N219="základní",J219,0)</f>
        <v>0</v>
      </c>
      <c r="BF219" s="163">
        <f>IF(N219="snížená",J219,0)</f>
        <v>0</v>
      </c>
      <c r="BG219" s="163">
        <f>IF(N219="zákl. přenesená",J219,0)</f>
        <v>0</v>
      </c>
      <c r="BH219" s="163">
        <f>IF(N219="sníž. přenesená",J219,0)</f>
        <v>0</v>
      </c>
      <c r="BI219" s="163">
        <f>IF(N219="nulová",J219,0)</f>
        <v>0</v>
      </c>
      <c r="BJ219" s="3" t="s">
        <v>83</v>
      </c>
      <c r="BK219" s="163">
        <f>ROUND(I219*H219,2)</f>
        <v>0</v>
      </c>
      <c r="BL219" s="3" t="s">
        <v>162</v>
      </c>
      <c r="BM219" s="162" t="s">
        <v>608</v>
      </c>
    </row>
    <row r="220" spans="2:47" s="22" customFormat="1" ht="19.5">
      <c r="B220" s="23"/>
      <c r="D220" s="164" t="s">
        <v>164</v>
      </c>
      <c r="F220" s="165" t="s">
        <v>371</v>
      </c>
      <c r="I220" s="166"/>
      <c r="L220" s="23"/>
      <c r="M220" s="167"/>
      <c r="T220" s="54"/>
      <c r="AT220" s="3" t="s">
        <v>164</v>
      </c>
      <c r="AU220" s="3" t="s">
        <v>85</v>
      </c>
    </row>
    <row r="221" spans="2:47" s="22" customFormat="1" ht="11.25">
      <c r="B221" s="23"/>
      <c r="D221" s="168" t="s">
        <v>166</v>
      </c>
      <c r="F221" s="169" t="s">
        <v>372</v>
      </c>
      <c r="I221" s="166"/>
      <c r="L221" s="23"/>
      <c r="M221" s="167"/>
      <c r="T221" s="54"/>
      <c r="AT221" s="3" t="s">
        <v>166</v>
      </c>
      <c r="AU221" s="3" t="s">
        <v>85</v>
      </c>
    </row>
    <row r="222" spans="2:65" s="22" customFormat="1" ht="16.5" customHeight="1">
      <c r="B222" s="150"/>
      <c r="C222" s="151" t="s">
        <v>333</v>
      </c>
      <c r="D222" s="151" t="s">
        <v>158</v>
      </c>
      <c r="E222" s="152" t="s">
        <v>375</v>
      </c>
      <c r="F222" s="153" t="s">
        <v>376</v>
      </c>
      <c r="G222" s="154" t="s">
        <v>94</v>
      </c>
      <c r="H222" s="155">
        <v>12</v>
      </c>
      <c r="I222" s="156"/>
      <c r="J222" s="157">
        <f>ROUND(I222*H222,2)</f>
        <v>0</v>
      </c>
      <c r="K222" s="153"/>
      <c r="L222" s="23"/>
      <c r="M222" s="158"/>
      <c r="N222" s="159" t="s">
        <v>46</v>
      </c>
      <c r="P222" s="160">
        <f>O222*H222</f>
        <v>0</v>
      </c>
      <c r="Q222" s="160">
        <v>0</v>
      </c>
      <c r="R222" s="160">
        <f>Q222*H222</f>
        <v>0</v>
      </c>
      <c r="S222" s="160">
        <v>0</v>
      </c>
      <c r="T222" s="161">
        <f>S222*H222</f>
        <v>0</v>
      </c>
      <c r="AR222" s="162" t="s">
        <v>162</v>
      </c>
      <c r="AT222" s="162" t="s">
        <v>158</v>
      </c>
      <c r="AU222" s="162" t="s">
        <v>85</v>
      </c>
      <c r="AY222" s="3" t="s">
        <v>156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3" t="s">
        <v>83</v>
      </c>
      <c r="BK222" s="163">
        <f>ROUND(I222*H222,2)</f>
        <v>0</v>
      </c>
      <c r="BL222" s="3" t="s">
        <v>162</v>
      </c>
      <c r="BM222" s="162" t="s">
        <v>609</v>
      </c>
    </row>
    <row r="223" spans="2:47" s="22" customFormat="1" ht="11.25">
      <c r="B223" s="23"/>
      <c r="D223" s="164" t="s">
        <v>164</v>
      </c>
      <c r="F223" s="165" t="s">
        <v>376</v>
      </c>
      <c r="I223" s="166"/>
      <c r="L223" s="23"/>
      <c r="M223" s="167"/>
      <c r="T223" s="54"/>
      <c r="AT223" s="3" t="s">
        <v>164</v>
      </c>
      <c r="AU223" s="3" t="s">
        <v>85</v>
      </c>
    </row>
    <row r="224" spans="2:47" s="22" customFormat="1" ht="19.5">
      <c r="B224" s="23"/>
      <c r="D224" s="164" t="s">
        <v>175</v>
      </c>
      <c r="F224" s="178" t="s">
        <v>378</v>
      </c>
      <c r="I224" s="166"/>
      <c r="L224" s="23"/>
      <c r="M224" s="167"/>
      <c r="T224" s="54"/>
      <c r="AT224" s="3" t="s">
        <v>175</v>
      </c>
      <c r="AU224" s="3" t="s">
        <v>85</v>
      </c>
    </row>
    <row r="225" spans="2:63" s="137" customFormat="1" ht="22.9" customHeight="1">
      <c r="B225" s="138"/>
      <c r="D225" s="139" t="s">
        <v>74</v>
      </c>
      <c r="E225" s="148" t="s">
        <v>85</v>
      </c>
      <c r="F225" s="148" t="s">
        <v>392</v>
      </c>
      <c r="I225" s="141"/>
      <c r="J225" s="149">
        <f>BK225</f>
        <v>0</v>
      </c>
      <c r="L225" s="138"/>
      <c r="M225" s="143"/>
      <c r="P225" s="144">
        <f>SUM(P226:P233)</f>
        <v>0</v>
      </c>
      <c r="R225" s="144">
        <f>SUM(R226:R233)</f>
        <v>5.776</v>
      </c>
      <c r="T225" s="145">
        <f>SUM(T226:T233)</f>
        <v>0</v>
      </c>
      <c r="AR225" s="139" t="s">
        <v>83</v>
      </c>
      <c r="AT225" s="146" t="s">
        <v>74</v>
      </c>
      <c r="AU225" s="146" t="s">
        <v>83</v>
      </c>
      <c r="AY225" s="139" t="s">
        <v>156</v>
      </c>
      <c r="BK225" s="147">
        <f>SUM(BK226:BK233)</f>
        <v>0</v>
      </c>
    </row>
    <row r="226" spans="2:65" s="22" customFormat="1" ht="16.5" customHeight="1">
      <c r="B226" s="150"/>
      <c r="C226" s="151" t="s">
        <v>341</v>
      </c>
      <c r="D226" s="151" t="s">
        <v>158</v>
      </c>
      <c r="E226" s="152" t="s">
        <v>610</v>
      </c>
      <c r="F226" s="153" t="s">
        <v>611</v>
      </c>
      <c r="G226" s="154" t="s">
        <v>98</v>
      </c>
      <c r="H226" s="155">
        <v>12</v>
      </c>
      <c r="I226" s="156"/>
      <c r="J226" s="157">
        <f>ROUND(I226*H226,2)</f>
        <v>0</v>
      </c>
      <c r="K226" s="153" t="s">
        <v>161</v>
      </c>
      <c r="L226" s="23"/>
      <c r="M226" s="158"/>
      <c r="N226" s="159" t="s">
        <v>46</v>
      </c>
      <c r="P226" s="160">
        <f>O226*H226</f>
        <v>0</v>
      </c>
      <c r="Q226" s="160">
        <v>0.108</v>
      </c>
      <c r="R226" s="160">
        <f>Q226*H226</f>
        <v>1.296</v>
      </c>
      <c r="S226" s="160">
        <v>0</v>
      </c>
      <c r="T226" s="161">
        <f>S226*H226</f>
        <v>0</v>
      </c>
      <c r="AR226" s="162" t="s">
        <v>162</v>
      </c>
      <c r="AT226" s="162" t="s">
        <v>158</v>
      </c>
      <c r="AU226" s="162" t="s">
        <v>85</v>
      </c>
      <c r="AY226" s="3" t="s">
        <v>156</v>
      </c>
      <c r="BE226" s="163">
        <f>IF(N226="základní",J226,0)</f>
        <v>0</v>
      </c>
      <c r="BF226" s="163">
        <f>IF(N226="snížená",J226,0)</f>
        <v>0</v>
      </c>
      <c r="BG226" s="163">
        <f>IF(N226="zákl. přenesená",J226,0)</f>
        <v>0</v>
      </c>
      <c r="BH226" s="163">
        <f>IF(N226="sníž. přenesená",J226,0)</f>
        <v>0</v>
      </c>
      <c r="BI226" s="163">
        <f>IF(N226="nulová",J226,0)</f>
        <v>0</v>
      </c>
      <c r="BJ226" s="3" t="s">
        <v>83</v>
      </c>
      <c r="BK226" s="163">
        <f>ROUND(I226*H226,2)</f>
        <v>0</v>
      </c>
      <c r="BL226" s="3" t="s">
        <v>162</v>
      </c>
      <c r="BM226" s="162" t="s">
        <v>612</v>
      </c>
    </row>
    <row r="227" spans="2:47" s="22" customFormat="1" ht="11.25">
      <c r="B227" s="23"/>
      <c r="D227" s="164" t="s">
        <v>164</v>
      </c>
      <c r="F227" s="165" t="s">
        <v>613</v>
      </c>
      <c r="I227" s="166"/>
      <c r="L227" s="23"/>
      <c r="M227" s="167"/>
      <c r="T227" s="54"/>
      <c r="AT227" s="3" t="s">
        <v>164</v>
      </c>
      <c r="AU227" s="3" t="s">
        <v>85</v>
      </c>
    </row>
    <row r="228" spans="2:47" s="22" customFormat="1" ht="11.25">
      <c r="B228" s="23"/>
      <c r="D228" s="168" t="s">
        <v>166</v>
      </c>
      <c r="F228" s="169" t="s">
        <v>614</v>
      </c>
      <c r="I228" s="166"/>
      <c r="L228" s="23"/>
      <c r="M228" s="167"/>
      <c r="T228" s="54"/>
      <c r="AT228" s="3" t="s">
        <v>166</v>
      </c>
      <c r="AU228" s="3" t="s">
        <v>85</v>
      </c>
    </row>
    <row r="229" spans="2:51" s="179" customFormat="1" ht="11.25">
      <c r="B229" s="180"/>
      <c r="D229" s="164" t="s">
        <v>168</v>
      </c>
      <c r="E229" s="181"/>
      <c r="F229" s="182" t="s">
        <v>615</v>
      </c>
      <c r="H229" s="181"/>
      <c r="I229" s="183"/>
      <c r="L229" s="180"/>
      <c r="M229" s="184"/>
      <c r="T229" s="185"/>
      <c r="AT229" s="181" t="s">
        <v>168</v>
      </c>
      <c r="AU229" s="181" t="s">
        <v>85</v>
      </c>
      <c r="AV229" s="179" t="s">
        <v>83</v>
      </c>
      <c r="AW229" s="179" t="s">
        <v>36</v>
      </c>
      <c r="AX229" s="179" t="s">
        <v>75</v>
      </c>
      <c r="AY229" s="181" t="s">
        <v>156</v>
      </c>
    </row>
    <row r="230" spans="2:51" s="170" customFormat="1" ht="11.25">
      <c r="B230" s="171"/>
      <c r="D230" s="164" t="s">
        <v>168</v>
      </c>
      <c r="E230" s="172" t="s">
        <v>467</v>
      </c>
      <c r="F230" s="173" t="s">
        <v>616</v>
      </c>
      <c r="H230" s="174">
        <v>12</v>
      </c>
      <c r="I230" s="175"/>
      <c r="L230" s="171"/>
      <c r="M230" s="176"/>
      <c r="T230" s="177"/>
      <c r="AT230" s="172" t="s">
        <v>168</v>
      </c>
      <c r="AU230" s="172" t="s">
        <v>85</v>
      </c>
      <c r="AV230" s="170" t="s">
        <v>85</v>
      </c>
      <c r="AW230" s="170" t="s">
        <v>36</v>
      </c>
      <c r="AX230" s="170" t="s">
        <v>83</v>
      </c>
      <c r="AY230" s="172" t="s">
        <v>156</v>
      </c>
    </row>
    <row r="231" spans="2:65" s="22" customFormat="1" ht="16.5" customHeight="1">
      <c r="B231" s="150"/>
      <c r="C231" s="202" t="s">
        <v>347</v>
      </c>
      <c r="D231" s="202" t="s">
        <v>321</v>
      </c>
      <c r="E231" s="203" t="s">
        <v>617</v>
      </c>
      <c r="F231" s="204" t="s">
        <v>618</v>
      </c>
      <c r="G231" s="205" t="s">
        <v>94</v>
      </c>
      <c r="H231" s="206">
        <v>4</v>
      </c>
      <c r="I231" s="207"/>
      <c r="J231" s="208">
        <f>ROUND(I231*H231,2)</f>
        <v>0</v>
      </c>
      <c r="K231" s="204"/>
      <c r="L231" s="209"/>
      <c r="M231" s="210"/>
      <c r="N231" s="211" t="s">
        <v>46</v>
      </c>
      <c r="P231" s="160">
        <f>O231*H231</f>
        <v>0</v>
      </c>
      <c r="Q231" s="160">
        <v>1.12</v>
      </c>
      <c r="R231" s="160">
        <f>Q231*H231</f>
        <v>4.48</v>
      </c>
      <c r="S231" s="160">
        <v>0</v>
      </c>
      <c r="T231" s="161">
        <f>S231*H231</f>
        <v>0</v>
      </c>
      <c r="AR231" s="162" t="s">
        <v>121</v>
      </c>
      <c r="AT231" s="162" t="s">
        <v>321</v>
      </c>
      <c r="AU231" s="162" t="s">
        <v>85</v>
      </c>
      <c r="AY231" s="3" t="s">
        <v>156</v>
      </c>
      <c r="BE231" s="163">
        <f>IF(N231="základní",J231,0)</f>
        <v>0</v>
      </c>
      <c r="BF231" s="163">
        <f>IF(N231="snížená",J231,0)</f>
        <v>0</v>
      </c>
      <c r="BG231" s="163">
        <f>IF(N231="zákl. přenesená",J231,0)</f>
        <v>0</v>
      </c>
      <c r="BH231" s="163">
        <f>IF(N231="sníž. přenesená",J231,0)</f>
        <v>0</v>
      </c>
      <c r="BI231" s="163">
        <f>IF(N231="nulová",J231,0)</f>
        <v>0</v>
      </c>
      <c r="BJ231" s="3" t="s">
        <v>83</v>
      </c>
      <c r="BK231" s="163">
        <f>ROUND(I231*H231,2)</f>
        <v>0</v>
      </c>
      <c r="BL231" s="3" t="s">
        <v>162</v>
      </c>
      <c r="BM231" s="162" t="s">
        <v>619</v>
      </c>
    </row>
    <row r="232" spans="2:47" s="22" customFormat="1" ht="48.75">
      <c r="B232" s="23"/>
      <c r="D232" s="164" t="s">
        <v>164</v>
      </c>
      <c r="F232" s="165" t="s">
        <v>620</v>
      </c>
      <c r="I232" s="166"/>
      <c r="L232" s="23"/>
      <c r="M232" s="167"/>
      <c r="T232" s="54"/>
      <c r="AT232" s="3" t="s">
        <v>164</v>
      </c>
      <c r="AU232" s="3" t="s">
        <v>85</v>
      </c>
    </row>
    <row r="233" spans="2:51" s="170" customFormat="1" ht="11.25">
      <c r="B233" s="171"/>
      <c r="D233" s="164" t="s">
        <v>168</v>
      </c>
      <c r="E233" s="172"/>
      <c r="F233" s="173" t="s">
        <v>621</v>
      </c>
      <c r="H233" s="174">
        <v>4</v>
      </c>
      <c r="I233" s="175"/>
      <c r="L233" s="171"/>
      <c r="M233" s="176"/>
      <c r="T233" s="177"/>
      <c r="AT233" s="172" t="s">
        <v>168</v>
      </c>
      <c r="AU233" s="172" t="s">
        <v>85</v>
      </c>
      <c r="AV233" s="170" t="s">
        <v>85</v>
      </c>
      <c r="AW233" s="170" t="s">
        <v>36</v>
      </c>
      <c r="AX233" s="170" t="s">
        <v>83</v>
      </c>
      <c r="AY233" s="172" t="s">
        <v>156</v>
      </c>
    </row>
    <row r="234" spans="2:63" s="137" customFormat="1" ht="22.9" customHeight="1">
      <c r="B234" s="138"/>
      <c r="D234" s="139" t="s">
        <v>74</v>
      </c>
      <c r="E234" s="148" t="s">
        <v>213</v>
      </c>
      <c r="F234" s="148" t="s">
        <v>432</v>
      </c>
      <c r="I234" s="141"/>
      <c r="J234" s="149">
        <f>BK234</f>
        <v>0</v>
      </c>
      <c r="L234" s="138"/>
      <c r="M234" s="143"/>
      <c r="P234" s="144">
        <f>SUM(P235:P236)</f>
        <v>0</v>
      </c>
      <c r="R234" s="144">
        <f>SUM(R235:R236)</f>
        <v>0</v>
      </c>
      <c r="T234" s="145">
        <f>SUM(T235:T236)</f>
        <v>0</v>
      </c>
      <c r="AR234" s="139" t="s">
        <v>83</v>
      </c>
      <c r="AT234" s="146" t="s">
        <v>74</v>
      </c>
      <c r="AU234" s="146" t="s">
        <v>83</v>
      </c>
      <c r="AY234" s="139" t="s">
        <v>156</v>
      </c>
      <c r="BK234" s="147">
        <f>SUM(BK235:BK236)</f>
        <v>0</v>
      </c>
    </row>
    <row r="235" spans="2:65" s="22" customFormat="1" ht="16.5" customHeight="1">
      <c r="B235" s="150"/>
      <c r="C235" s="151" t="s">
        <v>353</v>
      </c>
      <c r="D235" s="151" t="s">
        <v>158</v>
      </c>
      <c r="E235" s="152" t="s">
        <v>622</v>
      </c>
      <c r="F235" s="153" t="s">
        <v>623</v>
      </c>
      <c r="G235" s="154" t="s">
        <v>94</v>
      </c>
      <c r="H235" s="155">
        <v>3</v>
      </c>
      <c r="I235" s="156"/>
      <c r="J235" s="157">
        <f>ROUND(I235*H235,2)</f>
        <v>0</v>
      </c>
      <c r="K235" s="153"/>
      <c r="L235" s="23"/>
      <c r="M235" s="158"/>
      <c r="N235" s="159" t="s">
        <v>46</v>
      </c>
      <c r="P235" s="160">
        <f>O235*H235</f>
        <v>0</v>
      </c>
      <c r="Q235" s="160">
        <v>0</v>
      </c>
      <c r="R235" s="160">
        <f>Q235*H235</f>
        <v>0</v>
      </c>
      <c r="S235" s="160">
        <v>0</v>
      </c>
      <c r="T235" s="161">
        <f>S235*H235</f>
        <v>0</v>
      </c>
      <c r="AR235" s="162" t="s">
        <v>162</v>
      </c>
      <c r="AT235" s="162" t="s">
        <v>158</v>
      </c>
      <c r="AU235" s="162" t="s">
        <v>85</v>
      </c>
      <c r="AY235" s="3" t="s">
        <v>156</v>
      </c>
      <c r="BE235" s="163">
        <f>IF(N235="základní",J235,0)</f>
        <v>0</v>
      </c>
      <c r="BF235" s="163">
        <f>IF(N235="snížená",J235,0)</f>
        <v>0</v>
      </c>
      <c r="BG235" s="163">
        <f>IF(N235="zákl. přenesená",J235,0)</f>
        <v>0</v>
      </c>
      <c r="BH235" s="163">
        <f>IF(N235="sníž. přenesená",J235,0)</f>
        <v>0</v>
      </c>
      <c r="BI235" s="163">
        <f>IF(N235="nulová",J235,0)</f>
        <v>0</v>
      </c>
      <c r="BJ235" s="3" t="s">
        <v>83</v>
      </c>
      <c r="BK235" s="163">
        <f>ROUND(I235*H235,2)</f>
        <v>0</v>
      </c>
      <c r="BL235" s="3" t="s">
        <v>162</v>
      </c>
      <c r="BM235" s="162" t="s">
        <v>624</v>
      </c>
    </row>
    <row r="236" spans="2:47" s="22" customFormat="1" ht="11.25">
      <c r="B236" s="23"/>
      <c r="D236" s="164" t="s">
        <v>164</v>
      </c>
      <c r="F236" s="165" t="s">
        <v>625</v>
      </c>
      <c r="I236" s="166"/>
      <c r="L236" s="23"/>
      <c r="M236" s="167"/>
      <c r="T236" s="54"/>
      <c r="AT236" s="3" t="s">
        <v>164</v>
      </c>
      <c r="AU236" s="3" t="s">
        <v>85</v>
      </c>
    </row>
    <row r="237" spans="2:63" s="137" customFormat="1" ht="22.9" customHeight="1">
      <c r="B237" s="138"/>
      <c r="D237" s="139" t="s">
        <v>74</v>
      </c>
      <c r="E237" s="148" t="s">
        <v>450</v>
      </c>
      <c r="F237" s="148" t="s">
        <v>451</v>
      </c>
      <c r="I237" s="141"/>
      <c r="J237" s="149">
        <f>BK237</f>
        <v>0</v>
      </c>
      <c r="L237" s="138"/>
      <c r="M237" s="143"/>
      <c r="P237" s="144">
        <f>SUM(P238:P240)</f>
        <v>0</v>
      </c>
      <c r="R237" s="144">
        <f>SUM(R238:R240)</f>
        <v>0</v>
      </c>
      <c r="T237" s="145">
        <f>SUM(T238:T240)</f>
        <v>0</v>
      </c>
      <c r="AR237" s="139" t="s">
        <v>83</v>
      </c>
      <c r="AT237" s="146" t="s">
        <v>74</v>
      </c>
      <c r="AU237" s="146" t="s">
        <v>83</v>
      </c>
      <c r="AY237" s="139" t="s">
        <v>156</v>
      </c>
      <c r="BK237" s="147">
        <f>SUM(BK238:BK240)</f>
        <v>0</v>
      </c>
    </row>
    <row r="238" spans="2:65" s="22" customFormat="1" ht="16.5" customHeight="1">
      <c r="B238" s="150"/>
      <c r="C238" s="151" t="s">
        <v>360</v>
      </c>
      <c r="D238" s="151" t="s">
        <v>158</v>
      </c>
      <c r="E238" s="152" t="s">
        <v>453</v>
      </c>
      <c r="F238" s="153" t="s">
        <v>454</v>
      </c>
      <c r="G238" s="154" t="s">
        <v>455</v>
      </c>
      <c r="H238" s="155">
        <v>6.129</v>
      </c>
      <c r="I238" s="156"/>
      <c r="J238" s="157">
        <f>ROUND(I238*H238,2)</f>
        <v>0</v>
      </c>
      <c r="K238" s="153" t="s">
        <v>161</v>
      </c>
      <c r="L238" s="23"/>
      <c r="M238" s="158"/>
      <c r="N238" s="159" t="s">
        <v>46</v>
      </c>
      <c r="P238" s="160">
        <f>O238*H238</f>
        <v>0</v>
      </c>
      <c r="Q238" s="160">
        <v>0</v>
      </c>
      <c r="R238" s="160">
        <f>Q238*H238</f>
        <v>0</v>
      </c>
      <c r="S238" s="160">
        <v>0</v>
      </c>
      <c r="T238" s="161">
        <f>S238*H238</f>
        <v>0</v>
      </c>
      <c r="AR238" s="162" t="s">
        <v>162</v>
      </c>
      <c r="AT238" s="162" t="s">
        <v>158</v>
      </c>
      <c r="AU238" s="162" t="s">
        <v>85</v>
      </c>
      <c r="AY238" s="3" t="s">
        <v>156</v>
      </c>
      <c r="BE238" s="163">
        <f>IF(N238="základní",J238,0)</f>
        <v>0</v>
      </c>
      <c r="BF238" s="163">
        <f>IF(N238="snížená",J238,0)</f>
        <v>0</v>
      </c>
      <c r="BG238" s="163">
        <f>IF(N238="zákl. přenesená",J238,0)</f>
        <v>0</v>
      </c>
      <c r="BH238" s="163">
        <f>IF(N238="sníž. přenesená",J238,0)</f>
        <v>0</v>
      </c>
      <c r="BI238" s="163">
        <f>IF(N238="nulová",J238,0)</f>
        <v>0</v>
      </c>
      <c r="BJ238" s="3" t="s">
        <v>83</v>
      </c>
      <c r="BK238" s="163">
        <f>ROUND(I238*H238,2)</f>
        <v>0</v>
      </c>
      <c r="BL238" s="3" t="s">
        <v>162</v>
      </c>
      <c r="BM238" s="162" t="s">
        <v>626</v>
      </c>
    </row>
    <row r="239" spans="2:47" s="22" customFormat="1" ht="11.25">
      <c r="B239" s="23"/>
      <c r="D239" s="164" t="s">
        <v>164</v>
      </c>
      <c r="F239" s="165" t="s">
        <v>457</v>
      </c>
      <c r="I239" s="166"/>
      <c r="L239" s="23"/>
      <c r="M239" s="167"/>
      <c r="T239" s="54"/>
      <c r="AT239" s="3" t="s">
        <v>164</v>
      </c>
      <c r="AU239" s="3" t="s">
        <v>85</v>
      </c>
    </row>
    <row r="240" spans="2:47" s="22" customFormat="1" ht="11.25">
      <c r="B240" s="23"/>
      <c r="D240" s="168" t="s">
        <v>166</v>
      </c>
      <c r="F240" s="169" t="s">
        <v>458</v>
      </c>
      <c r="I240" s="166"/>
      <c r="L240" s="23"/>
      <c r="M240" s="212"/>
      <c r="N240" s="213"/>
      <c r="O240" s="213"/>
      <c r="P240" s="213"/>
      <c r="Q240" s="213"/>
      <c r="R240" s="213"/>
      <c r="S240" s="213"/>
      <c r="T240" s="214"/>
      <c r="AT240" s="3" t="s">
        <v>166</v>
      </c>
      <c r="AU240" s="3" t="s">
        <v>85</v>
      </c>
    </row>
    <row r="241" spans="2:12" s="22" customFormat="1" ht="6.95" customHeight="1"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23"/>
    </row>
  </sheetData>
  <autoFilter ref="C83:K240"/>
  <mergeCells count="9">
    <mergeCell ref="L2:V2"/>
    <mergeCell ref="E7:H7"/>
    <mergeCell ref="E9:H9"/>
    <mergeCell ref="E18:H18"/>
    <mergeCell ref="E27:H27"/>
    <mergeCell ref="E48:H48"/>
    <mergeCell ref="E50:H50"/>
    <mergeCell ref="E74:H74"/>
    <mergeCell ref="E76:H76"/>
  </mergeCells>
  <hyperlinks>
    <hyperlink ref="F89" r:id="rId1" display="https://podminky.urs.cz/item/CS_URS_2024_01/111251203"/>
    <hyperlink ref="F93" r:id="rId2" display="https://podminky.urs.cz/item/CS_URS_2024_01/112155315"/>
    <hyperlink ref="F98" r:id="rId3" display="https://podminky.urs.cz/item/CS_URS_2024_01/113151111"/>
    <hyperlink ref="F102" r:id="rId4" display="https://podminky.urs.cz/item/CS_URS_2024_01/115101201"/>
    <hyperlink ref="F107" r:id="rId5" display="https://podminky.urs.cz/item/CS_URS_2024_01/115101301"/>
    <hyperlink ref="F119" r:id="rId6" display="https://podminky.urs.cz/item/CS_URS_2024_01/121111201"/>
    <hyperlink ref="F125" r:id="rId7" display="https://podminky.urs.cz/item/CS_URS_2024_01/124253100"/>
    <hyperlink ref="F136" r:id="rId8" display="https://podminky.urs.cz/item/CS_URS_2024_01/127751101"/>
    <hyperlink ref="F140" r:id="rId9" display="https://podminky.urs.cz/item/CS_URS_2024_01/131251102"/>
    <hyperlink ref="F150" r:id="rId10" display="https://podminky.urs.cz/item/CS_URS_2024_01/162351103"/>
    <hyperlink ref="F160" r:id="rId11" display="https://podminky.urs.cz/item/CS_URS_2024_01/162451105"/>
    <hyperlink ref="F165" r:id="rId12" display="https://podminky.urs.cz/item/CS_URS_2024_01/167151111"/>
    <hyperlink ref="F177" r:id="rId13" display="https://podminky.urs.cz/item/CS_URS_2024_01/171151131"/>
    <hyperlink ref="F181" r:id="rId14" display="https://podminky.urs.cz/item/CS_URS_2024_01/171251201"/>
    <hyperlink ref="F189" r:id="rId15" display="https://podminky.urs.cz/item/CS_URS_2024_01/172153103"/>
    <hyperlink ref="F196" r:id="rId16" display="https://podminky.urs.cz/item/CS_URS_2024_01/181351113"/>
    <hyperlink ref="F201" r:id="rId17" display="https://podminky.urs.cz/item/CS_URS_2024_01/181351115"/>
    <hyperlink ref="F207" r:id="rId18" display="https://podminky.urs.cz/item/CS_URS_2024_01/181912111"/>
    <hyperlink ref="F211" r:id="rId19" display="https://podminky.urs.cz/item/CS_URS_2024_01/181951112"/>
    <hyperlink ref="F215" r:id="rId20" display="https://podminky.urs.cz/item/CS_URS_2024_01/184818232"/>
    <hyperlink ref="F218" r:id="rId21" display="https://podminky.urs.cz/item/CS_URS_2024_01/184818233"/>
    <hyperlink ref="F221" r:id="rId22" display="https://podminky.urs.cz/item/CS_URS_2024_01/184818234"/>
    <hyperlink ref="F228" r:id="rId23" display="https://podminky.urs.cz/item/CS_URS_2024_01/291211111"/>
    <hyperlink ref="F240" r:id="rId24" display="https://podminky.urs.cz/item/CS_URS_2024_01/998331011"/>
  </hyperlinks>
  <printOptions/>
  <pageMargins left="0.39375" right="0.39375" top="0.39375" bottom="0.39375" header="0.511811023622047" footer="0"/>
  <pageSetup fitToHeight="100" fitToWidth="1" horizontalDpi="300" verticalDpi="300" orientation="landscape" paperSize="9" copies="1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2:BM117"/>
  <sheetViews>
    <sheetView showGridLines="0" workbookViewId="0" topLeftCell="A1">
      <selection activeCell="A1" sqref="A1"/>
    </sheetView>
  </sheetViews>
  <sheetFormatPr defaultColWidth="8.8515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91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85</v>
      </c>
    </row>
    <row r="4" spans="2:46" ht="24.95" customHeight="1">
      <c r="B4" s="6"/>
      <c r="D4" s="7" t="s">
        <v>99</v>
      </c>
      <c r="L4" s="6"/>
      <c r="M4" s="95" t="s">
        <v>10</v>
      </c>
      <c r="AT4" s="3" t="s">
        <v>3</v>
      </c>
    </row>
    <row r="5" spans="2:12" ht="6.95" customHeight="1">
      <c r="B5" s="6"/>
      <c r="L5" s="6"/>
    </row>
    <row r="6" spans="2:12" ht="12" customHeight="1">
      <c r="B6" s="6"/>
      <c r="D6" s="15" t="s">
        <v>16</v>
      </c>
      <c r="L6" s="6"/>
    </row>
    <row r="7" spans="2:12" ht="16.5" customHeight="1">
      <c r="B7" s="6"/>
      <c r="E7" s="96" t="str">
        <f>'Rekapitulace stavby'!K6</f>
        <v> Odbahnění rybníka Předehřívák a vybudování tůní - část 1</v>
      </c>
      <c r="F7" s="96"/>
      <c r="G7" s="96"/>
      <c r="H7" s="96"/>
      <c r="L7" s="6"/>
    </row>
    <row r="8" spans="2:12" s="22" customFormat="1" ht="12" customHeight="1">
      <c r="B8" s="23"/>
      <c r="D8" s="15" t="s">
        <v>114</v>
      </c>
      <c r="L8" s="23"/>
    </row>
    <row r="9" spans="2:12" s="22" customFormat="1" ht="16.5" customHeight="1">
      <c r="B9" s="23"/>
      <c r="E9" s="97" t="s">
        <v>627</v>
      </c>
      <c r="F9" s="97"/>
      <c r="G9" s="97"/>
      <c r="H9" s="97"/>
      <c r="L9" s="23"/>
    </row>
    <row r="10" spans="2:12" s="22" customFormat="1" ht="11.25">
      <c r="B10" s="23"/>
      <c r="L10" s="23"/>
    </row>
    <row r="11" spans="2:12" s="22" customFormat="1" ht="12" customHeight="1">
      <c r="B11" s="23"/>
      <c r="D11" s="15" t="s">
        <v>18</v>
      </c>
      <c r="F11" s="16"/>
      <c r="I11" s="15" t="s">
        <v>19</v>
      </c>
      <c r="J11" s="16"/>
      <c r="L11" s="23"/>
    </row>
    <row r="12" spans="2:12" s="22" customFormat="1" ht="12" customHeight="1">
      <c r="B12" s="23"/>
      <c r="D12" s="15" t="s">
        <v>20</v>
      </c>
      <c r="F12" s="16" t="s">
        <v>21</v>
      </c>
      <c r="I12" s="15" t="s">
        <v>22</v>
      </c>
      <c r="J12" s="98" t="str">
        <f>'Rekapitulace stavby'!AN8</f>
        <v>6. 5. 2024</v>
      </c>
      <c r="L12" s="23"/>
    </row>
    <row r="13" spans="2:12" s="22" customFormat="1" ht="10.9" customHeight="1">
      <c r="B13" s="23"/>
      <c r="L13" s="23"/>
    </row>
    <row r="14" spans="2:12" s="22" customFormat="1" ht="12" customHeight="1">
      <c r="B14" s="23"/>
      <c r="D14" s="15" t="s">
        <v>24</v>
      </c>
      <c r="I14" s="15" t="s">
        <v>25</v>
      </c>
      <c r="J14" s="16" t="s">
        <v>26</v>
      </c>
      <c r="L14" s="23"/>
    </row>
    <row r="15" spans="2:12" s="22" customFormat="1" ht="18" customHeight="1">
      <c r="B15" s="23"/>
      <c r="E15" s="16" t="s">
        <v>27</v>
      </c>
      <c r="I15" s="15" t="s">
        <v>28</v>
      </c>
      <c r="J15" s="16" t="s">
        <v>29</v>
      </c>
      <c r="L15" s="23"/>
    </row>
    <row r="16" spans="2:12" s="22" customFormat="1" ht="6.95" customHeight="1">
      <c r="B16" s="23"/>
      <c r="L16" s="23"/>
    </row>
    <row r="17" spans="2:12" s="22" customFormat="1" ht="12" customHeight="1">
      <c r="B17" s="23"/>
      <c r="D17" s="15" t="s">
        <v>30</v>
      </c>
      <c r="I17" s="15" t="s">
        <v>25</v>
      </c>
      <c r="J17" s="17" t="str">
        <f>'Rekapitulace stavby'!AN13</f>
        <v>Vyplň údaj</v>
      </c>
      <c r="L17" s="23"/>
    </row>
    <row r="18" spans="2:12" s="22" customFormat="1" ht="18" customHeight="1">
      <c r="B18" s="23"/>
      <c r="E18" s="99" t="str">
        <f>'Rekapitulace stavby'!E14</f>
        <v>Vyplň údaj</v>
      </c>
      <c r="F18" s="99"/>
      <c r="G18" s="99"/>
      <c r="H18" s="99"/>
      <c r="I18" s="15" t="s">
        <v>28</v>
      </c>
      <c r="J18" s="17" t="str">
        <f>'Rekapitulace stavby'!AN14</f>
        <v>Vyplň údaj</v>
      </c>
      <c r="L18" s="23"/>
    </row>
    <row r="19" spans="2:12" s="22" customFormat="1" ht="6.95" customHeight="1">
      <c r="B19" s="23"/>
      <c r="L19" s="23"/>
    </row>
    <row r="20" spans="2:12" s="22" customFormat="1" ht="12" customHeight="1">
      <c r="B20" s="23"/>
      <c r="D20" s="15" t="s">
        <v>32</v>
      </c>
      <c r="I20" s="15" t="s">
        <v>25</v>
      </c>
      <c r="J20" s="16" t="s">
        <v>33</v>
      </c>
      <c r="L20" s="23"/>
    </row>
    <row r="21" spans="2:12" s="22" customFormat="1" ht="18" customHeight="1">
      <c r="B21" s="23"/>
      <c r="E21" s="16" t="s">
        <v>34</v>
      </c>
      <c r="I21" s="15" t="s">
        <v>28</v>
      </c>
      <c r="J21" s="16" t="s">
        <v>35</v>
      </c>
      <c r="L21" s="23"/>
    </row>
    <row r="22" spans="2:12" s="22" customFormat="1" ht="6.95" customHeight="1">
      <c r="B22" s="23"/>
      <c r="L22" s="23"/>
    </row>
    <row r="23" spans="2:12" s="22" customFormat="1" ht="12" customHeight="1">
      <c r="B23" s="23"/>
      <c r="D23" s="15" t="s">
        <v>37</v>
      </c>
      <c r="I23" s="15" t="s">
        <v>25</v>
      </c>
      <c r="J23" s="16" t="str">
        <f>IF('Rekapitulace stavby'!AN19="","",'Rekapitulace stavby'!AN19)</f>
        <v/>
      </c>
      <c r="L23" s="23"/>
    </row>
    <row r="24" spans="2:12" s="22" customFormat="1" ht="18" customHeight="1">
      <c r="B24" s="23"/>
      <c r="E24" s="16" t="str">
        <f>IF('Rekapitulace stavby'!E20="","",'Rekapitulace stavby'!E20)</f>
        <v/>
      </c>
      <c r="I24" s="15" t="s">
        <v>28</v>
      </c>
      <c r="J24" s="16" t="str">
        <f>IF('Rekapitulace stavby'!AN20="","",'Rekapitulace stavby'!AN20)</f>
        <v/>
      </c>
      <c r="L24" s="23"/>
    </row>
    <row r="25" spans="2:12" s="22" customFormat="1" ht="6.95" customHeight="1">
      <c r="B25" s="23"/>
      <c r="L25" s="23"/>
    </row>
    <row r="26" spans="2:12" s="22" customFormat="1" ht="12" customHeight="1">
      <c r="B26" s="23"/>
      <c r="D26" s="15" t="s">
        <v>39</v>
      </c>
      <c r="L26" s="23"/>
    </row>
    <row r="27" spans="2:12" s="100" customFormat="1" ht="16.5" customHeight="1">
      <c r="B27" s="101"/>
      <c r="E27" s="20"/>
      <c r="F27" s="20"/>
      <c r="G27" s="20"/>
      <c r="H27" s="20"/>
      <c r="L27" s="101"/>
    </row>
    <row r="28" spans="2:12" s="22" customFormat="1" ht="6.95" customHeight="1">
      <c r="B28" s="23"/>
      <c r="L28" s="23"/>
    </row>
    <row r="29" spans="2:12" s="22" customFormat="1" ht="6.95" customHeight="1">
      <c r="B29" s="23"/>
      <c r="D29" s="52"/>
      <c r="E29" s="52"/>
      <c r="F29" s="52"/>
      <c r="G29" s="52"/>
      <c r="H29" s="52"/>
      <c r="I29" s="52"/>
      <c r="J29" s="52"/>
      <c r="K29" s="52"/>
      <c r="L29" s="23"/>
    </row>
    <row r="30" spans="2:12" s="22" customFormat="1" ht="25.35" customHeight="1">
      <c r="B30" s="23"/>
      <c r="D30" s="102" t="s">
        <v>41</v>
      </c>
      <c r="J30" s="103">
        <f>ROUND(J80,2)</f>
        <v>0</v>
      </c>
      <c r="L30" s="23"/>
    </row>
    <row r="31" spans="2:12" s="22" customFormat="1" ht="6.95" customHeight="1">
      <c r="B31" s="23"/>
      <c r="D31" s="52"/>
      <c r="E31" s="52"/>
      <c r="F31" s="52"/>
      <c r="G31" s="52"/>
      <c r="H31" s="52"/>
      <c r="I31" s="52"/>
      <c r="J31" s="52"/>
      <c r="K31" s="52"/>
      <c r="L31" s="23"/>
    </row>
    <row r="32" spans="2:12" s="22" customFormat="1" ht="14.45" customHeight="1">
      <c r="B32" s="23"/>
      <c r="F32" s="104" t="s">
        <v>43</v>
      </c>
      <c r="I32" s="104" t="s">
        <v>42</v>
      </c>
      <c r="J32" s="104" t="s">
        <v>44</v>
      </c>
      <c r="L32" s="23"/>
    </row>
    <row r="33" spans="2:12" s="22" customFormat="1" ht="14.45" customHeight="1">
      <c r="B33" s="23"/>
      <c r="D33" s="105" t="s">
        <v>45</v>
      </c>
      <c r="E33" s="15" t="s">
        <v>46</v>
      </c>
      <c r="F33" s="106">
        <f>ROUND((SUM(BE80:BE116)),2)</f>
        <v>0</v>
      </c>
      <c r="I33" s="107">
        <v>0.21</v>
      </c>
      <c r="J33" s="106">
        <f>ROUND(((SUM(BE80:BE116))*I33),2)</f>
        <v>0</v>
      </c>
      <c r="L33" s="23"/>
    </row>
    <row r="34" spans="2:12" s="22" customFormat="1" ht="14.45" customHeight="1">
      <c r="B34" s="23"/>
      <c r="E34" s="15" t="s">
        <v>47</v>
      </c>
      <c r="F34" s="106">
        <f>ROUND((SUM(BF80:BF116)),2)</f>
        <v>0</v>
      </c>
      <c r="I34" s="107">
        <v>0.12</v>
      </c>
      <c r="J34" s="106">
        <f>ROUND(((SUM(BF80:BF116))*I34),2)</f>
        <v>0</v>
      </c>
      <c r="L34" s="23"/>
    </row>
    <row r="35" spans="2:12" s="22" customFormat="1" ht="14.45" customHeight="1" hidden="1">
      <c r="B35" s="23"/>
      <c r="E35" s="15" t="s">
        <v>48</v>
      </c>
      <c r="F35" s="106">
        <f>ROUND((SUM(BG80:BG116)),2)</f>
        <v>0</v>
      </c>
      <c r="I35" s="107">
        <v>0.21</v>
      </c>
      <c r="J35" s="106">
        <f>0</f>
        <v>0</v>
      </c>
      <c r="L35" s="23"/>
    </row>
    <row r="36" spans="2:12" s="22" customFormat="1" ht="14.45" customHeight="1" hidden="1">
      <c r="B36" s="23"/>
      <c r="E36" s="15" t="s">
        <v>49</v>
      </c>
      <c r="F36" s="106">
        <f>ROUND((SUM(BH80:BH116)),2)</f>
        <v>0</v>
      </c>
      <c r="I36" s="107">
        <v>0.12</v>
      </c>
      <c r="J36" s="106">
        <f>0</f>
        <v>0</v>
      </c>
      <c r="L36" s="23"/>
    </row>
    <row r="37" spans="2:12" s="22" customFormat="1" ht="14.45" customHeight="1" hidden="1">
      <c r="B37" s="23"/>
      <c r="E37" s="15" t="s">
        <v>50</v>
      </c>
      <c r="F37" s="106">
        <f>ROUND((SUM(BI80:BI116)),2)</f>
        <v>0</v>
      </c>
      <c r="I37" s="107">
        <v>0</v>
      </c>
      <c r="J37" s="106">
        <f>0</f>
        <v>0</v>
      </c>
      <c r="L37" s="23"/>
    </row>
    <row r="38" spans="2:12" s="22" customFormat="1" ht="6.95" customHeight="1">
      <c r="B38" s="23"/>
      <c r="L38" s="23"/>
    </row>
    <row r="39" spans="2:12" s="22" customFormat="1" ht="25.35" customHeight="1">
      <c r="B39" s="23"/>
      <c r="C39" s="108"/>
      <c r="D39" s="109" t="s">
        <v>51</v>
      </c>
      <c r="E39" s="56"/>
      <c r="F39" s="56"/>
      <c r="G39" s="110" t="s">
        <v>52</v>
      </c>
      <c r="H39" s="111" t="s">
        <v>53</v>
      </c>
      <c r="I39" s="56"/>
      <c r="J39" s="112">
        <f>SUM(J30:J37)</f>
        <v>0</v>
      </c>
      <c r="K39" s="113"/>
      <c r="L39" s="23"/>
    </row>
    <row r="40" spans="2:12" s="22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3"/>
    </row>
    <row r="44" spans="2:12" s="22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3"/>
    </row>
    <row r="45" spans="2:12" s="22" customFormat="1" ht="24.95" customHeight="1">
      <c r="B45" s="23"/>
      <c r="C45" s="7" t="s">
        <v>131</v>
      </c>
      <c r="L45" s="23"/>
    </row>
    <row r="46" spans="2:12" s="22" customFormat="1" ht="6.95" customHeight="1">
      <c r="B46" s="23"/>
      <c r="L46" s="23"/>
    </row>
    <row r="47" spans="2:12" s="22" customFormat="1" ht="12" customHeight="1">
      <c r="B47" s="23"/>
      <c r="C47" s="15" t="s">
        <v>16</v>
      </c>
      <c r="L47" s="23"/>
    </row>
    <row r="48" spans="2:12" s="22" customFormat="1" ht="16.5" customHeight="1">
      <c r="B48" s="23"/>
      <c r="E48" s="96" t="str">
        <f>E7</f>
        <v> Odbahnění rybníka Předehřívák a vybudování tůní - část 1</v>
      </c>
      <c r="F48" s="96"/>
      <c r="G48" s="96"/>
      <c r="H48" s="96"/>
      <c r="L48" s="23"/>
    </row>
    <row r="49" spans="2:12" s="22" customFormat="1" ht="12" customHeight="1">
      <c r="B49" s="23"/>
      <c r="C49" s="15" t="s">
        <v>114</v>
      </c>
      <c r="L49" s="23"/>
    </row>
    <row r="50" spans="2:12" s="22" customFormat="1" ht="16.5" customHeight="1">
      <c r="B50" s="23"/>
      <c r="E50" s="97" t="str">
        <f>E9</f>
        <v>VON - Vedlejší a ostatní náklady</v>
      </c>
      <c r="F50" s="97"/>
      <c r="G50" s="97"/>
      <c r="H50" s="97"/>
      <c r="L50" s="23"/>
    </row>
    <row r="51" spans="2:12" s="22" customFormat="1" ht="6.95" customHeight="1">
      <c r="B51" s="23"/>
      <c r="L51" s="23"/>
    </row>
    <row r="52" spans="2:12" s="22" customFormat="1" ht="12" customHeight="1">
      <c r="B52" s="23"/>
      <c r="C52" s="15" t="s">
        <v>20</v>
      </c>
      <c r="F52" s="16" t="str">
        <f>F12</f>
        <v>k. ú. Nové Město na Moravě</v>
      </c>
      <c r="I52" s="15" t="s">
        <v>22</v>
      </c>
      <c r="J52" s="98" t="str">
        <f>IF(J12="","",J12)</f>
        <v>6. 5. 2024</v>
      </c>
      <c r="L52" s="23"/>
    </row>
    <row r="53" spans="2:12" s="22" customFormat="1" ht="6.95" customHeight="1">
      <c r="B53" s="23"/>
      <c r="L53" s="23"/>
    </row>
    <row r="54" spans="2:12" s="22" customFormat="1" ht="15.2" customHeight="1">
      <c r="B54" s="23"/>
      <c r="C54" s="15" t="s">
        <v>24</v>
      </c>
      <c r="F54" s="16" t="str">
        <f>E15</f>
        <v>Město Nové Město na Moravě</v>
      </c>
      <c r="I54" s="15" t="s">
        <v>32</v>
      </c>
      <c r="J54" s="114" t="str">
        <f>E21</f>
        <v>Golik VH, s. r. o.</v>
      </c>
      <c r="L54" s="23"/>
    </row>
    <row r="55" spans="2:12" s="22" customFormat="1" ht="15.2" customHeight="1">
      <c r="B55" s="23"/>
      <c r="C55" s="15" t="s">
        <v>30</v>
      </c>
      <c r="F55" s="16" t="str">
        <f>IF(E18="","",E18)</f>
        <v>Vyplň údaj</v>
      </c>
      <c r="I55" s="15" t="s">
        <v>37</v>
      </c>
      <c r="J55" s="114" t="str">
        <f>E24</f>
        <v/>
      </c>
      <c r="L55" s="23"/>
    </row>
    <row r="56" spans="2:12" s="22" customFormat="1" ht="10.35" customHeight="1">
      <c r="B56" s="23"/>
      <c r="L56" s="23"/>
    </row>
    <row r="57" spans="2:12" s="22" customFormat="1" ht="29.25" customHeight="1">
      <c r="B57" s="23"/>
      <c r="C57" s="115" t="s">
        <v>132</v>
      </c>
      <c r="D57" s="108"/>
      <c r="E57" s="108"/>
      <c r="F57" s="108"/>
      <c r="G57" s="108"/>
      <c r="H57" s="108"/>
      <c r="I57" s="108"/>
      <c r="J57" s="116" t="s">
        <v>133</v>
      </c>
      <c r="K57" s="108"/>
      <c r="L57" s="23"/>
    </row>
    <row r="58" spans="2:12" s="22" customFormat="1" ht="10.35" customHeight="1">
      <c r="B58" s="23"/>
      <c r="L58" s="23"/>
    </row>
    <row r="59" spans="2:47" s="22" customFormat="1" ht="22.9" customHeight="1">
      <c r="B59" s="23"/>
      <c r="C59" s="117" t="s">
        <v>73</v>
      </c>
      <c r="J59" s="103">
        <f>J80</f>
        <v>0</v>
      </c>
      <c r="L59" s="23"/>
      <c r="AU59" s="3" t="s">
        <v>134</v>
      </c>
    </row>
    <row r="60" spans="2:12" s="118" customFormat="1" ht="24.95" customHeight="1">
      <c r="B60" s="119"/>
      <c r="D60" s="120" t="s">
        <v>627</v>
      </c>
      <c r="E60" s="121"/>
      <c r="F60" s="121"/>
      <c r="G60" s="121"/>
      <c r="H60" s="121"/>
      <c r="I60" s="121"/>
      <c r="J60" s="122">
        <f>J81</f>
        <v>0</v>
      </c>
      <c r="L60" s="119"/>
    </row>
    <row r="61" spans="2:12" s="22" customFormat="1" ht="21.75" customHeight="1">
      <c r="B61" s="23"/>
      <c r="L61" s="23"/>
    </row>
    <row r="62" spans="2:12" s="22" customFormat="1" ht="6.95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23"/>
    </row>
    <row r="66" spans="2:12" s="22" customFormat="1" ht="6.9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23"/>
    </row>
    <row r="67" spans="2:12" s="22" customFormat="1" ht="24.95" customHeight="1">
      <c r="B67" s="23"/>
      <c r="C67" s="7" t="s">
        <v>141</v>
      </c>
      <c r="L67" s="23"/>
    </row>
    <row r="68" spans="2:12" s="22" customFormat="1" ht="6.95" customHeight="1">
      <c r="B68" s="23"/>
      <c r="L68" s="23"/>
    </row>
    <row r="69" spans="2:12" s="22" customFormat="1" ht="12" customHeight="1">
      <c r="B69" s="23"/>
      <c r="C69" s="15" t="s">
        <v>16</v>
      </c>
      <c r="L69" s="23"/>
    </row>
    <row r="70" spans="2:12" s="22" customFormat="1" ht="16.5" customHeight="1">
      <c r="B70" s="23"/>
      <c r="E70" s="96" t="str">
        <f>E7</f>
        <v> Odbahnění rybníka Předehřívák a vybudování tůní - část 1</v>
      </c>
      <c r="F70" s="96"/>
      <c r="G70" s="96"/>
      <c r="H70" s="96"/>
      <c r="L70" s="23"/>
    </row>
    <row r="71" spans="2:12" s="22" customFormat="1" ht="12" customHeight="1">
      <c r="B71" s="23"/>
      <c r="C71" s="15" t="s">
        <v>114</v>
      </c>
      <c r="L71" s="23"/>
    </row>
    <row r="72" spans="2:12" s="22" customFormat="1" ht="16.5" customHeight="1">
      <c r="B72" s="23"/>
      <c r="E72" s="97" t="str">
        <f>E9</f>
        <v>VON - Vedlejší a ostatní náklady</v>
      </c>
      <c r="F72" s="97"/>
      <c r="G72" s="97"/>
      <c r="H72" s="97"/>
      <c r="L72" s="23"/>
    </row>
    <row r="73" spans="2:12" s="22" customFormat="1" ht="6.95" customHeight="1">
      <c r="B73" s="23"/>
      <c r="L73" s="23"/>
    </row>
    <row r="74" spans="2:12" s="22" customFormat="1" ht="12" customHeight="1">
      <c r="B74" s="23"/>
      <c r="C74" s="15" t="s">
        <v>20</v>
      </c>
      <c r="F74" s="16" t="str">
        <f>F12</f>
        <v>k. ú. Nové Město na Moravě</v>
      </c>
      <c r="I74" s="15" t="s">
        <v>22</v>
      </c>
      <c r="J74" s="98" t="str">
        <f>IF(J12="","",J12)</f>
        <v>6. 5. 2024</v>
      </c>
      <c r="L74" s="23"/>
    </row>
    <row r="75" spans="2:12" s="22" customFormat="1" ht="6.95" customHeight="1">
      <c r="B75" s="23"/>
      <c r="L75" s="23"/>
    </row>
    <row r="76" spans="2:12" s="22" customFormat="1" ht="15.2" customHeight="1">
      <c r="B76" s="23"/>
      <c r="C76" s="15" t="s">
        <v>24</v>
      </c>
      <c r="F76" s="16" t="str">
        <f>E15</f>
        <v>Město Nové Město na Moravě</v>
      </c>
      <c r="I76" s="15" t="s">
        <v>32</v>
      </c>
      <c r="J76" s="114" t="str">
        <f>E21</f>
        <v>Golik VH, s. r. o.</v>
      </c>
      <c r="L76" s="23"/>
    </row>
    <row r="77" spans="2:12" s="22" customFormat="1" ht="15.2" customHeight="1">
      <c r="B77" s="23"/>
      <c r="C77" s="15" t="s">
        <v>30</v>
      </c>
      <c r="F77" s="16" t="str">
        <f>IF(E18="","",E18)</f>
        <v>Vyplň údaj</v>
      </c>
      <c r="I77" s="15" t="s">
        <v>37</v>
      </c>
      <c r="J77" s="114" t="str">
        <f>E24</f>
        <v/>
      </c>
      <c r="L77" s="23"/>
    </row>
    <row r="78" spans="2:12" s="22" customFormat="1" ht="10.35" customHeight="1">
      <c r="B78" s="23"/>
      <c r="L78" s="23"/>
    </row>
    <row r="79" spans="2:20" s="128" customFormat="1" ht="29.25" customHeight="1">
      <c r="B79" s="129"/>
      <c r="C79" s="130" t="s">
        <v>142</v>
      </c>
      <c r="D79" s="131" t="s">
        <v>60</v>
      </c>
      <c r="E79" s="131" t="s">
        <v>56</v>
      </c>
      <c r="F79" s="131" t="s">
        <v>57</v>
      </c>
      <c r="G79" s="131" t="s">
        <v>143</v>
      </c>
      <c r="H79" s="131" t="s">
        <v>144</v>
      </c>
      <c r="I79" s="131" t="s">
        <v>145</v>
      </c>
      <c r="J79" s="131" t="s">
        <v>133</v>
      </c>
      <c r="K79" s="132" t="s">
        <v>146</v>
      </c>
      <c r="L79" s="129"/>
      <c r="M79" s="60"/>
      <c r="N79" s="61" t="s">
        <v>45</v>
      </c>
      <c r="O79" s="61" t="s">
        <v>147</v>
      </c>
      <c r="P79" s="61" t="s">
        <v>148</v>
      </c>
      <c r="Q79" s="61" t="s">
        <v>149</v>
      </c>
      <c r="R79" s="61" t="s">
        <v>150</v>
      </c>
      <c r="S79" s="61" t="s">
        <v>151</v>
      </c>
      <c r="T79" s="62" t="s">
        <v>152</v>
      </c>
    </row>
    <row r="80" spans="2:63" s="22" customFormat="1" ht="22.9" customHeight="1">
      <c r="B80" s="23"/>
      <c r="C80" s="66" t="s">
        <v>153</v>
      </c>
      <c r="J80" s="133">
        <f>BK80</f>
        <v>0</v>
      </c>
      <c r="L80" s="23"/>
      <c r="M80" s="63"/>
      <c r="N80" s="52"/>
      <c r="O80" s="52"/>
      <c r="P80" s="134">
        <f>P81</f>
        <v>0</v>
      </c>
      <c r="Q80" s="52"/>
      <c r="R80" s="134">
        <f>R81</f>
        <v>0</v>
      </c>
      <c r="S80" s="52"/>
      <c r="T80" s="135">
        <f>T81</f>
        <v>0</v>
      </c>
      <c r="AT80" s="3" t="s">
        <v>74</v>
      </c>
      <c r="AU80" s="3" t="s">
        <v>134</v>
      </c>
      <c r="BK80" s="136">
        <f>BK81</f>
        <v>0</v>
      </c>
    </row>
    <row r="81" spans="2:63" s="137" customFormat="1" ht="25.9" customHeight="1">
      <c r="B81" s="138"/>
      <c r="D81" s="139" t="s">
        <v>74</v>
      </c>
      <c r="E81" s="140" t="s">
        <v>89</v>
      </c>
      <c r="F81" s="140" t="s">
        <v>90</v>
      </c>
      <c r="I81" s="141"/>
      <c r="J81" s="142">
        <f>BK81</f>
        <v>0</v>
      </c>
      <c r="L81" s="138"/>
      <c r="M81" s="143"/>
      <c r="P81" s="144">
        <f>SUM(P82:P116)</f>
        <v>0</v>
      </c>
      <c r="R81" s="144">
        <f>SUM(R82:R116)</f>
        <v>0</v>
      </c>
      <c r="T81" s="145">
        <f>SUM(T82:T116)</f>
        <v>0</v>
      </c>
      <c r="AR81" s="139" t="s">
        <v>188</v>
      </c>
      <c r="AT81" s="146" t="s">
        <v>74</v>
      </c>
      <c r="AU81" s="146" t="s">
        <v>75</v>
      </c>
      <c r="AY81" s="139" t="s">
        <v>156</v>
      </c>
      <c r="BK81" s="147">
        <f>SUM(BK82:BK116)</f>
        <v>0</v>
      </c>
    </row>
    <row r="82" spans="2:65" s="22" customFormat="1" ht="16.5" customHeight="1">
      <c r="B82" s="150"/>
      <c r="C82" s="151" t="s">
        <v>83</v>
      </c>
      <c r="D82" s="151" t="s">
        <v>158</v>
      </c>
      <c r="E82" s="152" t="s">
        <v>628</v>
      </c>
      <c r="F82" s="153" t="s">
        <v>629</v>
      </c>
      <c r="G82" s="154" t="s">
        <v>180</v>
      </c>
      <c r="H82" s="155">
        <v>1</v>
      </c>
      <c r="I82" s="156"/>
      <c r="J82" s="157">
        <f>ROUND(I82*H82,2)</f>
        <v>0</v>
      </c>
      <c r="K82" s="153"/>
      <c r="L82" s="23"/>
      <c r="M82" s="158"/>
      <c r="N82" s="159" t="s">
        <v>46</v>
      </c>
      <c r="P82" s="160">
        <f>O82*H82</f>
        <v>0</v>
      </c>
      <c r="Q82" s="160">
        <v>0</v>
      </c>
      <c r="R82" s="160">
        <f>Q82*H82</f>
        <v>0</v>
      </c>
      <c r="S82" s="160">
        <v>0</v>
      </c>
      <c r="T82" s="161">
        <f>S82*H82</f>
        <v>0</v>
      </c>
      <c r="AR82" s="162" t="s">
        <v>630</v>
      </c>
      <c r="AT82" s="162" t="s">
        <v>158</v>
      </c>
      <c r="AU82" s="162" t="s">
        <v>83</v>
      </c>
      <c r="AY82" s="3" t="s">
        <v>156</v>
      </c>
      <c r="BE82" s="163">
        <f>IF(N82="základní",J82,0)</f>
        <v>0</v>
      </c>
      <c r="BF82" s="163">
        <f>IF(N82="snížená",J82,0)</f>
        <v>0</v>
      </c>
      <c r="BG82" s="163">
        <f>IF(N82="zákl. přenesená",J82,0)</f>
        <v>0</v>
      </c>
      <c r="BH82" s="163">
        <f>IF(N82="sníž. přenesená",J82,0)</f>
        <v>0</v>
      </c>
      <c r="BI82" s="163">
        <f>IF(N82="nulová",J82,0)</f>
        <v>0</v>
      </c>
      <c r="BJ82" s="3" t="s">
        <v>83</v>
      </c>
      <c r="BK82" s="163">
        <f>ROUND(I82*H82,2)</f>
        <v>0</v>
      </c>
      <c r="BL82" s="3" t="s">
        <v>630</v>
      </c>
      <c r="BM82" s="162" t="s">
        <v>631</v>
      </c>
    </row>
    <row r="83" spans="2:47" s="22" customFormat="1" ht="29.25">
      <c r="B83" s="23"/>
      <c r="D83" s="164" t="s">
        <v>164</v>
      </c>
      <c r="F83" s="165" t="s">
        <v>632</v>
      </c>
      <c r="I83" s="166"/>
      <c r="L83" s="23"/>
      <c r="M83" s="167"/>
      <c r="T83" s="54"/>
      <c r="AT83" s="3" t="s">
        <v>164</v>
      </c>
      <c r="AU83" s="3" t="s">
        <v>83</v>
      </c>
    </row>
    <row r="84" spans="2:65" s="22" customFormat="1" ht="16.5" customHeight="1">
      <c r="B84" s="150"/>
      <c r="C84" s="151" t="s">
        <v>85</v>
      </c>
      <c r="D84" s="151" t="s">
        <v>158</v>
      </c>
      <c r="E84" s="152" t="s">
        <v>633</v>
      </c>
      <c r="F84" s="153" t="s">
        <v>634</v>
      </c>
      <c r="G84" s="154" t="s">
        <v>180</v>
      </c>
      <c r="H84" s="155">
        <v>1</v>
      </c>
      <c r="I84" s="156"/>
      <c r="J84" s="157">
        <f>ROUND(I84*H84,2)</f>
        <v>0</v>
      </c>
      <c r="K84" s="153"/>
      <c r="L84" s="23"/>
      <c r="M84" s="158"/>
      <c r="N84" s="159" t="s">
        <v>46</v>
      </c>
      <c r="P84" s="160">
        <f>O84*H84</f>
        <v>0</v>
      </c>
      <c r="Q84" s="160">
        <v>0</v>
      </c>
      <c r="R84" s="160">
        <f>Q84*H84</f>
        <v>0</v>
      </c>
      <c r="S84" s="160">
        <v>0</v>
      </c>
      <c r="T84" s="161">
        <f>S84*H84</f>
        <v>0</v>
      </c>
      <c r="AR84" s="162" t="s">
        <v>630</v>
      </c>
      <c r="AT84" s="162" t="s">
        <v>158</v>
      </c>
      <c r="AU84" s="162" t="s">
        <v>83</v>
      </c>
      <c r="AY84" s="3" t="s">
        <v>156</v>
      </c>
      <c r="BE84" s="163">
        <f>IF(N84="základní",J84,0)</f>
        <v>0</v>
      </c>
      <c r="BF84" s="163">
        <f>IF(N84="snížená",J84,0)</f>
        <v>0</v>
      </c>
      <c r="BG84" s="163">
        <f>IF(N84="zákl. přenesená",J84,0)</f>
        <v>0</v>
      </c>
      <c r="BH84" s="163">
        <f>IF(N84="sníž. přenesená",J84,0)</f>
        <v>0</v>
      </c>
      <c r="BI84" s="163">
        <f>IF(N84="nulová",J84,0)</f>
        <v>0</v>
      </c>
      <c r="BJ84" s="3" t="s">
        <v>83</v>
      </c>
      <c r="BK84" s="163">
        <f>ROUND(I84*H84,2)</f>
        <v>0</v>
      </c>
      <c r="BL84" s="3" t="s">
        <v>630</v>
      </c>
      <c r="BM84" s="162" t="s">
        <v>635</v>
      </c>
    </row>
    <row r="85" spans="2:47" s="22" customFormat="1" ht="48.75">
      <c r="B85" s="23"/>
      <c r="D85" s="164" t="s">
        <v>164</v>
      </c>
      <c r="F85" s="165" t="s">
        <v>636</v>
      </c>
      <c r="I85" s="166"/>
      <c r="L85" s="23"/>
      <c r="M85" s="167"/>
      <c r="T85" s="54"/>
      <c r="AT85" s="3" t="s">
        <v>164</v>
      </c>
      <c r="AU85" s="3" t="s">
        <v>83</v>
      </c>
    </row>
    <row r="86" spans="2:65" s="22" customFormat="1" ht="16.5" customHeight="1">
      <c r="B86" s="150"/>
      <c r="C86" s="151" t="s">
        <v>103</v>
      </c>
      <c r="D86" s="151" t="s">
        <v>158</v>
      </c>
      <c r="E86" s="152" t="s">
        <v>637</v>
      </c>
      <c r="F86" s="153" t="s">
        <v>638</v>
      </c>
      <c r="G86" s="154" t="s">
        <v>180</v>
      </c>
      <c r="H86" s="155">
        <v>1</v>
      </c>
      <c r="I86" s="156"/>
      <c r="J86" s="157">
        <f>ROUND(I86*H86,2)</f>
        <v>0</v>
      </c>
      <c r="K86" s="153"/>
      <c r="L86" s="23"/>
      <c r="M86" s="158"/>
      <c r="N86" s="159" t="s">
        <v>46</v>
      </c>
      <c r="P86" s="160">
        <f>O86*H86</f>
        <v>0</v>
      </c>
      <c r="Q86" s="160">
        <v>0</v>
      </c>
      <c r="R86" s="160">
        <f>Q86*H86</f>
        <v>0</v>
      </c>
      <c r="S86" s="160">
        <v>0</v>
      </c>
      <c r="T86" s="161">
        <f>S86*H86</f>
        <v>0</v>
      </c>
      <c r="AR86" s="162" t="s">
        <v>630</v>
      </c>
      <c r="AT86" s="162" t="s">
        <v>158</v>
      </c>
      <c r="AU86" s="162" t="s">
        <v>83</v>
      </c>
      <c r="AY86" s="3" t="s">
        <v>156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3" t="s">
        <v>83</v>
      </c>
      <c r="BK86" s="163">
        <f>ROUND(I86*H86,2)</f>
        <v>0</v>
      </c>
      <c r="BL86" s="3" t="s">
        <v>630</v>
      </c>
      <c r="BM86" s="162" t="s">
        <v>639</v>
      </c>
    </row>
    <row r="87" spans="2:47" s="22" customFormat="1" ht="19.5">
      <c r="B87" s="23"/>
      <c r="D87" s="164" t="s">
        <v>164</v>
      </c>
      <c r="F87" s="165" t="s">
        <v>640</v>
      </c>
      <c r="I87" s="166"/>
      <c r="L87" s="23"/>
      <c r="M87" s="167"/>
      <c r="T87" s="54"/>
      <c r="AT87" s="3" t="s">
        <v>164</v>
      </c>
      <c r="AU87" s="3" t="s">
        <v>83</v>
      </c>
    </row>
    <row r="88" spans="2:65" s="22" customFormat="1" ht="16.5" customHeight="1">
      <c r="B88" s="150"/>
      <c r="C88" s="151" t="s">
        <v>162</v>
      </c>
      <c r="D88" s="151" t="s">
        <v>158</v>
      </c>
      <c r="E88" s="152" t="s">
        <v>641</v>
      </c>
      <c r="F88" s="153" t="s">
        <v>642</v>
      </c>
      <c r="G88" s="154" t="s">
        <v>180</v>
      </c>
      <c r="H88" s="155">
        <v>1</v>
      </c>
      <c r="I88" s="156"/>
      <c r="J88" s="157">
        <f>ROUND(I88*H88,2)</f>
        <v>0</v>
      </c>
      <c r="K88" s="153"/>
      <c r="L88" s="23"/>
      <c r="M88" s="158"/>
      <c r="N88" s="159" t="s">
        <v>46</v>
      </c>
      <c r="P88" s="160">
        <f>O88*H88</f>
        <v>0</v>
      </c>
      <c r="Q88" s="160">
        <v>0</v>
      </c>
      <c r="R88" s="160">
        <f>Q88*H88</f>
        <v>0</v>
      </c>
      <c r="S88" s="160">
        <v>0</v>
      </c>
      <c r="T88" s="161">
        <f>S88*H88</f>
        <v>0</v>
      </c>
      <c r="AR88" s="162" t="s">
        <v>630</v>
      </c>
      <c r="AT88" s="162" t="s">
        <v>158</v>
      </c>
      <c r="AU88" s="162" t="s">
        <v>83</v>
      </c>
      <c r="AY88" s="3" t="s">
        <v>156</v>
      </c>
      <c r="BE88" s="163">
        <f>IF(N88="základní",J88,0)</f>
        <v>0</v>
      </c>
      <c r="BF88" s="163">
        <f>IF(N88="snížená",J88,0)</f>
        <v>0</v>
      </c>
      <c r="BG88" s="163">
        <f>IF(N88="zákl. přenesená",J88,0)</f>
        <v>0</v>
      </c>
      <c r="BH88" s="163">
        <f>IF(N88="sníž. přenesená",J88,0)</f>
        <v>0</v>
      </c>
      <c r="BI88" s="163">
        <f>IF(N88="nulová",J88,0)</f>
        <v>0</v>
      </c>
      <c r="BJ88" s="3" t="s">
        <v>83</v>
      </c>
      <c r="BK88" s="163">
        <f>ROUND(I88*H88,2)</f>
        <v>0</v>
      </c>
      <c r="BL88" s="3" t="s">
        <v>630</v>
      </c>
      <c r="BM88" s="162" t="s">
        <v>643</v>
      </c>
    </row>
    <row r="89" spans="2:47" s="22" customFormat="1" ht="11.25">
      <c r="B89" s="23"/>
      <c r="D89" s="164" t="s">
        <v>164</v>
      </c>
      <c r="F89" s="165" t="s">
        <v>642</v>
      </c>
      <c r="I89" s="166"/>
      <c r="L89" s="23"/>
      <c r="M89" s="167"/>
      <c r="T89" s="54"/>
      <c r="AT89" s="3" t="s">
        <v>164</v>
      </c>
      <c r="AU89" s="3" t="s">
        <v>83</v>
      </c>
    </row>
    <row r="90" spans="2:65" s="22" customFormat="1" ht="16.5" customHeight="1">
      <c r="B90" s="150"/>
      <c r="C90" s="151" t="s">
        <v>188</v>
      </c>
      <c r="D90" s="151" t="s">
        <v>158</v>
      </c>
      <c r="E90" s="152" t="s">
        <v>644</v>
      </c>
      <c r="F90" s="153" t="s">
        <v>645</v>
      </c>
      <c r="G90" s="154" t="s">
        <v>180</v>
      </c>
      <c r="H90" s="155">
        <v>1</v>
      </c>
      <c r="I90" s="156"/>
      <c r="J90" s="157">
        <f>ROUND(I90*H90,2)</f>
        <v>0</v>
      </c>
      <c r="K90" s="153"/>
      <c r="L90" s="23"/>
      <c r="M90" s="158"/>
      <c r="N90" s="159" t="s">
        <v>46</v>
      </c>
      <c r="P90" s="160">
        <f>O90*H90</f>
        <v>0</v>
      </c>
      <c r="Q90" s="160">
        <v>0</v>
      </c>
      <c r="R90" s="160">
        <f>Q90*H90</f>
        <v>0</v>
      </c>
      <c r="S90" s="160">
        <v>0</v>
      </c>
      <c r="T90" s="161">
        <f>S90*H90</f>
        <v>0</v>
      </c>
      <c r="AR90" s="162" t="s">
        <v>630</v>
      </c>
      <c r="AT90" s="162" t="s">
        <v>158</v>
      </c>
      <c r="AU90" s="162" t="s">
        <v>83</v>
      </c>
      <c r="AY90" s="3" t="s">
        <v>156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3" t="s">
        <v>83</v>
      </c>
      <c r="BK90" s="163">
        <f>ROUND(I90*H90,2)</f>
        <v>0</v>
      </c>
      <c r="BL90" s="3" t="s">
        <v>630</v>
      </c>
      <c r="BM90" s="162" t="s">
        <v>646</v>
      </c>
    </row>
    <row r="91" spans="2:47" s="22" customFormat="1" ht="11.25">
      <c r="B91" s="23"/>
      <c r="D91" s="164" t="s">
        <v>164</v>
      </c>
      <c r="F91" s="165" t="s">
        <v>645</v>
      </c>
      <c r="I91" s="166"/>
      <c r="L91" s="23"/>
      <c r="M91" s="167"/>
      <c r="T91" s="54"/>
      <c r="AT91" s="3" t="s">
        <v>164</v>
      </c>
      <c r="AU91" s="3" t="s">
        <v>83</v>
      </c>
    </row>
    <row r="92" spans="2:65" s="22" customFormat="1" ht="21.75" customHeight="1">
      <c r="B92" s="150"/>
      <c r="C92" s="151" t="s">
        <v>195</v>
      </c>
      <c r="D92" s="151" t="s">
        <v>158</v>
      </c>
      <c r="E92" s="152" t="s">
        <v>647</v>
      </c>
      <c r="F92" s="153" t="s">
        <v>648</v>
      </c>
      <c r="G92" s="154" t="s">
        <v>180</v>
      </c>
      <c r="H92" s="155">
        <v>1</v>
      </c>
      <c r="I92" s="156"/>
      <c r="J92" s="157">
        <f>ROUND(I92*H92,2)</f>
        <v>0</v>
      </c>
      <c r="K92" s="153"/>
      <c r="L92" s="23"/>
      <c r="M92" s="158"/>
      <c r="N92" s="159" t="s">
        <v>46</v>
      </c>
      <c r="P92" s="160">
        <f>O92*H92</f>
        <v>0</v>
      </c>
      <c r="Q92" s="160">
        <v>0</v>
      </c>
      <c r="R92" s="160">
        <f>Q92*H92</f>
        <v>0</v>
      </c>
      <c r="S92" s="160">
        <v>0</v>
      </c>
      <c r="T92" s="161">
        <f>S92*H92</f>
        <v>0</v>
      </c>
      <c r="AR92" s="162" t="s">
        <v>630</v>
      </c>
      <c r="AT92" s="162" t="s">
        <v>158</v>
      </c>
      <c r="AU92" s="162" t="s">
        <v>83</v>
      </c>
      <c r="AY92" s="3" t="s">
        <v>156</v>
      </c>
      <c r="BE92" s="163">
        <f>IF(N92="základní",J92,0)</f>
        <v>0</v>
      </c>
      <c r="BF92" s="163">
        <f>IF(N92="snížená",J92,0)</f>
        <v>0</v>
      </c>
      <c r="BG92" s="163">
        <f>IF(N92="zákl. přenesená",J92,0)</f>
        <v>0</v>
      </c>
      <c r="BH92" s="163">
        <f>IF(N92="sníž. přenesená",J92,0)</f>
        <v>0</v>
      </c>
      <c r="BI92" s="163">
        <f>IF(N92="nulová",J92,0)</f>
        <v>0</v>
      </c>
      <c r="BJ92" s="3" t="s">
        <v>83</v>
      </c>
      <c r="BK92" s="163">
        <f>ROUND(I92*H92,2)</f>
        <v>0</v>
      </c>
      <c r="BL92" s="3" t="s">
        <v>630</v>
      </c>
      <c r="BM92" s="162" t="s">
        <v>649</v>
      </c>
    </row>
    <row r="93" spans="2:47" s="22" customFormat="1" ht="11.25">
      <c r="B93" s="23"/>
      <c r="D93" s="164" t="s">
        <v>164</v>
      </c>
      <c r="F93" s="165" t="s">
        <v>648</v>
      </c>
      <c r="I93" s="166"/>
      <c r="L93" s="23"/>
      <c r="M93" s="167"/>
      <c r="T93" s="54"/>
      <c r="AT93" s="3" t="s">
        <v>164</v>
      </c>
      <c r="AU93" s="3" t="s">
        <v>83</v>
      </c>
    </row>
    <row r="94" spans="2:65" s="22" customFormat="1" ht="24.2" customHeight="1">
      <c r="B94" s="150"/>
      <c r="C94" s="151" t="s">
        <v>204</v>
      </c>
      <c r="D94" s="151" t="s">
        <v>158</v>
      </c>
      <c r="E94" s="152" t="s">
        <v>650</v>
      </c>
      <c r="F94" s="153" t="s">
        <v>651</v>
      </c>
      <c r="G94" s="154" t="s">
        <v>180</v>
      </c>
      <c r="H94" s="155">
        <v>1</v>
      </c>
      <c r="I94" s="156"/>
      <c r="J94" s="157">
        <f>ROUND(I94*H94,2)</f>
        <v>0</v>
      </c>
      <c r="K94" s="153"/>
      <c r="L94" s="23"/>
      <c r="M94" s="158"/>
      <c r="N94" s="159" t="s">
        <v>46</v>
      </c>
      <c r="P94" s="160">
        <f>O94*H94</f>
        <v>0</v>
      </c>
      <c r="Q94" s="160">
        <v>0</v>
      </c>
      <c r="R94" s="160">
        <f>Q94*H94</f>
        <v>0</v>
      </c>
      <c r="S94" s="160">
        <v>0</v>
      </c>
      <c r="T94" s="161">
        <f>S94*H94</f>
        <v>0</v>
      </c>
      <c r="AR94" s="162" t="s">
        <v>630</v>
      </c>
      <c r="AT94" s="162" t="s">
        <v>158</v>
      </c>
      <c r="AU94" s="162" t="s">
        <v>83</v>
      </c>
      <c r="AY94" s="3" t="s">
        <v>156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3" t="s">
        <v>83</v>
      </c>
      <c r="BK94" s="163">
        <f>ROUND(I94*H94,2)</f>
        <v>0</v>
      </c>
      <c r="BL94" s="3" t="s">
        <v>630</v>
      </c>
      <c r="BM94" s="162" t="s">
        <v>652</v>
      </c>
    </row>
    <row r="95" spans="2:47" s="22" customFormat="1" ht="11.25">
      <c r="B95" s="23"/>
      <c r="D95" s="164" t="s">
        <v>164</v>
      </c>
      <c r="F95" s="165" t="s">
        <v>651</v>
      </c>
      <c r="I95" s="166"/>
      <c r="L95" s="23"/>
      <c r="M95" s="167"/>
      <c r="T95" s="54"/>
      <c r="AT95" s="3" t="s">
        <v>164</v>
      </c>
      <c r="AU95" s="3" t="s">
        <v>83</v>
      </c>
    </row>
    <row r="96" spans="2:47" s="22" customFormat="1" ht="29.25">
      <c r="B96" s="23"/>
      <c r="D96" s="164" t="s">
        <v>175</v>
      </c>
      <c r="F96" s="178" t="s">
        <v>653</v>
      </c>
      <c r="I96" s="166"/>
      <c r="L96" s="23"/>
      <c r="M96" s="167"/>
      <c r="T96" s="54"/>
      <c r="AT96" s="3" t="s">
        <v>175</v>
      </c>
      <c r="AU96" s="3" t="s">
        <v>83</v>
      </c>
    </row>
    <row r="97" spans="2:65" s="22" customFormat="1" ht="16.5" customHeight="1">
      <c r="B97" s="150"/>
      <c r="C97" s="151" t="s">
        <v>121</v>
      </c>
      <c r="D97" s="151" t="s">
        <v>158</v>
      </c>
      <c r="E97" s="152" t="s">
        <v>654</v>
      </c>
      <c r="F97" s="153" t="s">
        <v>655</v>
      </c>
      <c r="G97" s="154" t="s">
        <v>180</v>
      </c>
      <c r="H97" s="155">
        <v>1</v>
      </c>
      <c r="I97" s="156"/>
      <c r="J97" s="157">
        <f>ROUND(I97*H97,2)</f>
        <v>0</v>
      </c>
      <c r="K97" s="153"/>
      <c r="L97" s="23"/>
      <c r="M97" s="158"/>
      <c r="N97" s="159" t="s">
        <v>46</v>
      </c>
      <c r="P97" s="160">
        <f>O97*H97</f>
        <v>0</v>
      </c>
      <c r="Q97" s="160">
        <v>0</v>
      </c>
      <c r="R97" s="160">
        <f>Q97*H97</f>
        <v>0</v>
      </c>
      <c r="S97" s="160">
        <v>0</v>
      </c>
      <c r="T97" s="161">
        <f>S97*H97</f>
        <v>0</v>
      </c>
      <c r="AR97" s="162" t="s">
        <v>630</v>
      </c>
      <c r="AT97" s="162" t="s">
        <v>158</v>
      </c>
      <c r="AU97" s="162" t="s">
        <v>83</v>
      </c>
      <c r="AY97" s="3" t="s">
        <v>156</v>
      </c>
      <c r="BE97" s="163">
        <f>IF(N97="základní",J97,0)</f>
        <v>0</v>
      </c>
      <c r="BF97" s="163">
        <f>IF(N97="snížená",J97,0)</f>
        <v>0</v>
      </c>
      <c r="BG97" s="163">
        <f>IF(N97="zákl. přenesená",J97,0)</f>
        <v>0</v>
      </c>
      <c r="BH97" s="163">
        <f>IF(N97="sníž. přenesená",J97,0)</f>
        <v>0</v>
      </c>
      <c r="BI97" s="163">
        <f>IF(N97="nulová",J97,0)</f>
        <v>0</v>
      </c>
      <c r="BJ97" s="3" t="s">
        <v>83</v>
      </c>
      <c r="BK97" s="163">
        <f>ROUND(I97*H97,2)</f>
        <v>0</v>
      </c>
      <c r="BL97" s="3" t="s">
        <v>630</v>
      </c>
      <c r="BM97" s="162" t="s">
        <v>656</v>
      </c>
    </row>
    <row r="98" spans="2:47" s="22" customFormat="1" ht="58.5">
      <c r="B98" s="23"/>
      <c r="D98" s="164" t="s">
        <v>164</v>
      </c>
      <c r="F98" s="165" t="s">
        <v>657</v>
      </c>
      <c r="I98" s="166"/>
      <c r="L98" s="23"/>
      <c r="M98" s="167"/>
      <c r="T98" s="54"/>
      <c r="AT98" s="3" t="s">
        <v>164</v>
      </c>
      <c r="AU98" s="3" t="s">
        <v>83</v>
      </c>
    </row>
    <row r="99" spans="2:65" s="22" customFormat="1" ht="21.75" customHeight="1">
      <c r="B99" s="150"/>
      <c r="C99" s="151" t="s">
        <v>213</v>
      </c>
      <c r="D99" s="151" t="s">
        <v>158</v>
      </c>
      <c r="E99" s="152" t="s">
        <v>658</v>
      </c>
      <c r="F99" s="153" t="s">
        <v>659</v>
      </c>
      <c r="G99" s="154" t="s">
        <v>180</v>
      </c>
      <c r="H99" s="155">
        <v>1</v>
      </c>
      <c r="I99" s="156"/>
      <c r="J99" s="157">
        <f>ROUND(I99*H99,2)</f>
        <v>0</v>
      </c>
      <c r="K99" s="153"/>
      <c r="L99" s="23"/>
      <c r="M99" s="158"/>
      <c r="N99" s="159" t="s">
        <v>46</v>
      </c>
      <c r="P99" s="160">
        <f>O99*H99</f>
        <v>0</v>
      </c>
      <c r="Q99" s="160">
        <v>0</v>
      </c>
      <c r="R99" s="160">
        <f>Q99*H99</f>
        <v>0</v>
      </c>
      <c r="S99" s="160">
        <v>0</v>
      </c>
      <c r="T99" s="161">
        <f>S99*H99</f>
        <v>0</v>
      </c>
      <c r="AR99" s="162" t="s">
        <v>630</v>
      </c>
      <c r="AT99" s="162" t="s">
        <v>158</v>
      </c>
      <c r="AU99" s="162" t="s">
        <v>83</v>
      </c>
      <c r="AY99" s="3" t="s">
        <v>156</v>
      </c>
      <c r="BE99" s="163">
        <f>IF(N99="základní",J99,0)</f>
        <v>0</v>
      </c>
      <c r="BF99" s="163">
        <f>IF(N99="snížená",J99,0)</f>
        <v>0</v>
      </c>
      <c r="BG99" s="163">
        <f>IF(N99="zákl. přenesená",J99,0)</f>
        <v>0</v>
      </c>
      <c r="BH99" s="163">
        <f>IF(N99="sníž. přenesená",J99,0)</f>
        <v>0</v>
      </c>
      <c r="BI99" s="163">
        <f>IF(N99="nulová",J99,0)</f>
        <v>0</v>
      </c>
      <c r="BJ99" s="3" t="s">
        <v>83</v>
      </c>
      <c r="BK99" s="163">
        <f>ROUND(I99*H99,2)</f>
        <v>0</v>
      </c>
      <c r="BL99" s="3" t="s">
        <v>630</v>
      </c>
      <c r="BM99" s="162" t="s">
        <v>660</v>
      </c>
    </row>
    <row r="100" spans="2:47" s="22" customFormat="1" ht="11.25">
      <c r="B100" s="23"/>
      <c r="D100" s="164" t="s">
        <v>164</v>
      </c>
      <c r="F100" s="165" t="s">
        <v>659</v>
      </c>
      <c r="I100" s="166"/>
      <c r="L100" s="23"/>
      <c r="M100" s="167"/>
      <c r="T100" s="54"/>
      <c r="AT100" s="3" t="s">
        <v>164</v>
      </c>
      <c r="AU100" s="3" t="s">
        <v>83</v>
      </c>
    </row>
    <row r="101" spans="2:65" s="22" customFormat="1" ht="16.5" customHeight="1">
      <c r="B101" s="150"/>
      <c r="C101" s="151" t="s">
        <v>222</v>
      </c>
      <c r="D101" s="151" t="s">
        <v>158</v>
      </c>
      <c r="E101" s="152" t="s">
        <v>661</v>
      </c>
      <c r="F101" s="153" t="s">
        <v>662</v>
      </c>
      <c r="G101" s="154" t="s">
        <v>180</v>
      </c>
      <c r="H101" s="155">
        <v>1</v>
      </c>
      <c r="I101" s="156"/>
      <c r="J101" s="157">
        <f>ROUND(I101*H101,2)</f>
        <v>0</v>
      </c>
      <c r="K101" s="153"/>
      <c r="L101" s="23"/>
      <c r="M101" s="158"/>
      <c r="N101" s="159" t="s">
        <v>46</v>
      </c>
      <c r="P101" s="160">
        <f>O101*H101</f>
        <v>0</v>
      </c>
      <c r="Q101" s="160">
        <v>0</v>
      </c>
      <c r="R101" s="160">
        <f>Q101*H101</f>
        <v>0</v>
      </c>
      <c r="S101" s="160">
        <v>0</v>
      </c>
      <c r="T101" s="161">
        <f>S101*H101</f>
        <v>0</v>
      </c>
      <c r="AR101" s="162" t="s">
        <v>630</v>
      </c>
      <c r="AT101" s="162" t="s">
        <v>158</v>
      </c>
      <c r="AU101" s="162" t="s">
        <v>83</v>
      </c>
      <c r="AY101" s="3" t="s">
        <v>156</v>
      </c>
      <c r="BE101" s="163">
        <f>IF(N101="základní",J101,0)</f>
        <v>0</v>
      </c>
      <c r="BF101" s="163">
        <f>IF(N101="snížená",J101,0)</f>
        <v>0</v>
      </c>
      <c r="BG101" s="163">
        <f>IF(N101="zákl. přenesená",J101,0)</f>
        <v>0</v>
      </c>
      <c r="BH101" s="163">
        <f>IF(N101="sníž. přenesená",J101,0)</f>
        <v>0</v>
      </c>
      <c r="BI101" s="163">
        <f>IF(N101="nulová",J101,0)</f>
        <v>0</v>
      </c>
      <c r="BJ101" s="3" t="s">
        <v>83</v>
      </c>
      <c r="BK101" s="163">
        <f>ROUND(I101*H101,2)</f>
        <v>0</v>
      </c>
      <c r="BL101" s="3" t="s">
        <v>630</v>
      </c>
      <c r="BM101" s="162" t="s">
        <v>663</v>
      </c>
    </row>
    <row r="102" spans="2:47" s="22" customFormat="1" ht="11.25">
      <c r="B102" s="23"/>
      <c r="D102" s="164" t="s">
        <v>164</v>
      </c>
      <c r="F102" s="165" t="s">
        <v>662</v>
      </c>
      <c r="I102" s="166"/>
      <c r="L102" s="23"/>
      <c r="M102" s="167"/>
      <c r="T102" s="54"/>
      <c r="AT102" s="3" t="s">
        <v>164</v>
      </c>
      <c r="AU102" s="3" t="s">
        <v>83</v>
      </c>
    </row>
    <row r="103" spans="2:65" s="22" customFormat="1" ht="16.5" customHeight="1">
      <c r="B103" s="150"/>
      <c r="C103" s="151" t="s">
        <v>230</v>
      </c>
      <c r="D103" s="151" t="s">
        <v>158</v>
      </c>
      <c r="E103" s="152" t="s">
        <v>664</v>
      </c>
      <c r="F103" s="153" t="s">
        <v>665</v>
      </c>
      <c r="G103" s="154" t="s">
        <v>180</v>
      </c>
      <c r="H103" s="155">
        <v>1</v>
      </c>
      <c r="I103" s="156"/>
      <c r="J103" s="157">
        <f>ROUND(I103*H103,2)</f>
        <v>0</v>
      </c>
      <c r="K103" s="153"/>
      <c r="L103" s="23"/>
      <c r="M103" s="158"/>
      <c r="N103" s="159" t="s">
        <v>46</v>
      </c>
      <c r="P103" s="160">
        <f>O103*H103</f>
        <v>0</v>
      </c>
      <c r="Q103" s="160">
        <v>0</v>
      </c>
      <c r="R103" s="160">
        <f>Q103*H103</f>
        <v>0</v>
      </c>
      <c r="S103" s="160">
        <v>0</v>
      </c>
      <c r="T103" s="161">
        <f>S103*H103</f>
        <v>0</v>
      </c>
      <c r="AR103" s="162" t="s">
        <v>630</v>
      </c>
      <c r="AT103" s="162" t="s">
        <v>158</v>
      </c>
      <c r="AU103" s="162" t="s">
        <v>83</v>
      </c>
      <c r="AY103" s="3" t="s">
        <v>156</v>
      </c>
      <c r="BE103" s="163">
        <f>IF(N103="základní",J103,0)</f>
        <v>0</v>
      </c>
      <c r="BF103" s="163">
        <f>IF(N103="snížená",J103,0)</f>
        <v>0</v>
      </c>
      <c r="BG103" s="163">
        <f>IF(N103="zákl. přenesená",J103,0)</f>
        <v>0</v>
      </c>
      <c r="BH103" s="163">
        <f>IF(N103="sníž. přenesená",J103,0)</f>
        <v>0</v>
      </c>
      <c r="BI103" s="163">
        <f>IF(N103="nulová",J103,0)</f>
        <v>0</v>
      </c>
      <c r="BJ103" s="3" t="s">
        <v>83</v>
      </c>
      <c r="BK103" s="163">
        <f>ROUND(I103*H103,2)</f>
        <v>0</v>
      </c>
      <c r="BL103" s="3" t="s">
        <v>630</v>
      </c>
      <c r="BM103" s="162" t="s">
        <v>666</v>
      </c>
    </row>
    <row r="104" spans="2:47" s="22" customFormat="1" ht="11.25">
      <c r="B104" s="23"/>
      <c r="D104" s="164" t="s">
        <v>164</v>
      </c>
      <c r="F104" s="165" t="s">
        <v>665</v>
      </c>
      <c r="I104" s="166"/>
      <c r="L104" s="23"/>
      <c r="M104" s="167"/>
      <c r="T104" s="54"/>
      <c r="AT104" s="3" t="s">
        <v>164</v>
      </c>
      <c r="AU104" s="3" t="s">
        <v>83</v>
      </c>
    </row>
    <row r="105" spans="2:65" s="22" customFormat="1" ht="16.5" customHeight="1">
      <c r="B105" s="150"/>
      <c r="C105" s="151" t="s">
        <v>8</v>
      </c>
      <c r="D105" s="151" t="s">
        <v>158</v>
      </c>
      <c r="E105" s="152" t="s">
        <v>667</v>
      </c>
      <c r="F105" s="153" t="s">
        <v>668</v>
      </c>
      <c r="G105" s="154" t="s">
        <v>180</v>
      </c>
      <c r="H105" s="155">
        <v>1</v>
      </c>
      <c r="I105" s="156"/>
      <c r="J105" s="157">
        <f>ROUND(I105*H105,2)</f>
        <v>0</v>
      </c>
      <c r="K105" s="153"/>
      <c r="L105" s="23"/>
      <c r="M105" s="158"/>
      <c r="N105" s="159" t="s">
        <v>46</v>
      </c>
      <c r="P105" s="160">
        <f>O105*H105</f>
        <v>0</v>
      </c>
      <c r="Q105" s="160">
        <v>0</v>
      </c>
      <c r="R105" s="160">
        <f>Q105*H105</f>
        <v>0</v>
      </c>
      <c r="S105" s="160">
        <v>0</v>
      </c>
      <c r="T105" s="161">
        <f>S105*H105</f>
        <v>0</v>
      </c>
      <c r="AR105" s="162" t="s">
        <v>630</v>
      </c>
      <c r="AT105" s="162" t="s">
        <v>158</v>
      </c>
      <c r="AU105" s="162" t="s">
        <v>83</v>
      </c>
      <c r="AY105" s="3" t="s">
        <v>156</v>
      </c>
      <c r="BE105" s="163">
        <f>IF(N105="základní",J105,0)</f>
        <v>0</v>
      </c>
      <c r="BF105" s="163">
        <f>IF(N105="snížená",J105,0)</f>
        <v>0</v>
      </c>
      <c r="BG105" s="163">
        <f>IF(N105="zákl. přenesená",J105,0)</f>
        <v>0</v>
      </c>
      <c r="BH105" s="163">
        <f>IF(N105="sníž. přenesená",J105,0)</f>
        <v>0</v>
      </c>
      <c r="BI105" s="163">
        <f>IF(N105="nulová",J105,0)</f>
        <v>0</v>
      </c>
      <c r="BJ105" s="3" t="s">
        <v>83</v>
      </c>
      <c r="BK105" s="163">
        <f>ROUND(I105*H105,2)</f>
        <v>0</v>
      </c>
      <c r="BL105" s="3" t="s">
        <v>630</v>
      </c>
      <c r="BM105" s="162" t="s">
        <v>669</v>
      </c>
    </row>
    <row r="106" spans="2:47" s="22" customFormat="1" ht="11.25">
      <c r="B106" s="23"/>
      <c r="D106" s="164" t="s">
        <v>164</v>
      </c>
      <c r="F106" s="165" t="s">
        <v>668</v>
      </c>
      <c r="I106" s="166"/>
      <c r="L106" s="23"/>
      <c r="M106" s="167"/>
      <c r="T106" s="54"/>
      <c r="AT106" s="3" t="s">
        <v>164</v>
      </c>
      <c r="AU106" s="3" t="s">
        <v>83</v>
      </c>
    </row>
    <row r="107" spans="2:65" s="22" customFormat="1" ht="24.2" customHeight="1">
      <c r="B107" s="150"/>
      <c r="C107" s="151" t="s">
        <v>244</v>
      </c>
      <c r="D107" s="151" t="s">
        <v>158</v>
      </c>
      <c r="E107" s="152" t="s">
        <v>670</v>
      </c>
      <c r="F107" s="153" t="s">
        <v>671</v>
      </c>
      <c r="G107" s="154" t="s">
        <v>180</v>
      </c>
      <c r="H107" s="155">
        <v>1</v>
      </c>
      <c r="I107" s="156"/>
      <c r="J107" s="157">
        <f>ROUND(I107*H107,2)</f>
        <v>0</v>
      </c>
      <c r="K107" s="153"/>
      <c r="L107" s="23"/>
      <c r="M107" s="158"/>
      <c r="N107" s="159" t="s">
        <v>46</v>
      </c>
      <c r="P107" s="160">
        <f>O107*H107</f>
        <v>0</v>
      </c>
      <c r="Q107" s="160">
        <v>0</v>
      </c>
      <c r="R107" s="160">
        <f>Q107*H107</f>
        <v>0</v>
      </c>
      <c r="S107" s="160">
        <v>0</v>
      </c>
      <c r="T107" s="161">
        <f>S107*H107</f>
        <v>0</v>
      </c>
      <c r="AR107" s="162" t="s">
        <v>630</v>
      </c>
      <c r="AT107" s="162" t="s">
        <v>158</v>
      </c>
      <c r="AU107" s="162" t="s">
        <v>83</v>
      </c>
      <c r="AY107" s="3" t="s">
        <v>156</v>
      </c>
      <c r="BE107" s="163">
        <f>IF(N107="základní",J107,0)</f>
        <v>0</v>
      </c>
      <c r="BF107" s="163">
        <f>IF(N107="snížená",J107,0)</f>
        <v>0</v>
      </c>
      <c r="BG107" s="163">
        <f>IF(N107="zákl. přenesená",J107,0)</f>
        <v>0</v>
      </c>
      <c r="BH107" s="163">
        <f>IF(N107="sníž. přenesená",J107,0)</f>
        <v>0</v>
      </c>
      <c r="BI107" s="163">
        <f>IF(N107="nulová",J107,0)</f>
        <v>0</v>
      </c>
      <c r="BJ107" s="3" t="s">
        <v>83</v>
      </c>
      <c r="BK107" s="163">
        <f>ROUND(I107*H107,2)</f>
        <v>0</v>
      </c>
      <c r="BL107" s="3" t="s">
        <v>630</v>
      </c>
      <c r="BM107" s="162" t="s">
        <v>672</v>
      </c>
    </row>
    <row r="108" spans="2:47" s="22" customFormat="1" ht="11.25">
      <c r="B108" s="23"/>
      <c r="D108" s="164" t="s">
        <v>164</v>
      </c>
      <c r="F108" s="165" t="s">
        <v>671</v>
      </c>
      <c r="I108" s="166"/>
      <c r="L108" s="23"/>
      <c r="M108" s="167"/>
      <c r="T108" s="54"/>
      <c r="AT108" s="3" t="s">
        <v>164</v>
      </c>
      <c r="AU108" s="3" t="s">
        <v>83</v>
      </c>
    </row>
    <row r="109" spans="2:65" s="22" customFormat="1" ht="16.5" customHeight="1">
      <c r="B109" s="150"/>
      <c r="C109" s="151" t="s">
        <v>250</v>
      </c>
      <c r="D109" s="151" t="s">
        <v>158</v>
      </c>
      <c r="E109" s="152" t="s">
        <v>673</v>
      </c>
      <c r="F109" s="153" t="s">
        <v>674</v>
      </c>
      <c r="G109" s="154" t="s">
        <v>180</v>
      </c>
      <c r="H109" s="155">
        <v>1</v>
      </c>
      <c r="I109" s="156"/>
      <c r="J109" s="157">
        <f>ROUND(I109*H109,2)</f>
        <v>0</v>
      </c>
      <c r="K109" s="153"/>
      <c r="L109" s="23"/>
      <c r="M109" s="158"/>
      <c r="N109" s="159" t="s">
        <v>46</v>
      </c>
      <c r="P109" s="160">
        <f>O109*H109</f>
        <v>0</v>
      </c>
      <c r="Q109" s="160">
        <v>0</v>
      </c>
      <c r="R109" s="160">
        <f>Q109*H109</f>
        <v>0</v>
      </c>
      <c r="S109" s="160">
        <v>0</v>
      </c>
      <c r="T109" s="161">
        <f>S109*H109</f>
        <v>0</v>
      </c>
      <c r="AR109" s="162" t="s">
        <v>630</v>
      </c>
      <c r="AT109" s="162" t="s">
        <v>158</v>
      </c>
      <c r="AU109" s="162" t="s">
        <v>83</v>
      </c>
      <c r="AY109" s="3" t="s">
        <v>156</v>
      </c>
      <c r="BE109" s="163">
        <f>IF(N109="základní",J109,0)</f>
        <v>0</v>
      </c>
      <c r="BF109" s="163">
        <f>IF(N109="snížená",J109,0)</f>
        <v>0</v>
      </c>
      <c r="BG109" s="163">
        <f>IF(N109="zákl. přenesená",J109,0)</f>
        <v>0</v>
      </c>
      <c r="BH109" s="163">
        <f>IF(N109="sníž. přenesená",J109,0)</f>
        <v>0</v>
      </c>
      <c r="BI109" s="163">
        <f>IF(N109="nulová",J109,0)</f>
        <v>0</v>
      </c>
      <c r="BJ109" s="3" t="s">
        <v>83</v>
      </c>
      <c r="BK109" s="163">
        <f>ROUND(I109*H109,2)</f>
        <v>0</v>
      </c>
      <c r="BL109" s="3" t="s">
        <v>630</v>
      </c>
      <c r="BM109" s="162" t="s">
        <v>675</v>
      </c>
    </row>
    <row r="110" spans="2:47" s="22" customFormat="1" ht="19.5">
      <c r="B110" s="23"/>
      <c r="D110" s="164" t="s">
        <v>164</v>
      </c>
      <c r="F110" s="165" t="s">
        <v>676</v>
      </c>
      <c r="I110" s="166"/>
      <c r="L110" s="23"/>
      <c r="M110" s="167"/>
      <c r="T110" s="54"/>
      <c r="AT110" s="3" t="s">
        <v>164</v>
      </c>
      <c r="AU110" s="3" t="s">
        <v>83</v>
      </c>
    </row>
    <row r="111" spans="2:65" s="22" customFormat="1" ht="16.5" customHeight="1">
      <c r="B111" s="150"/>
      <c r="C111" s="151" t="s">
        <v>258</v>
      </c>
      <c r="D111" s="151" t="s">
        <v>158</v>
      </c>
      <c r="E111" s="152" t="s">
        <v>677</v>
      </c>
      <c r="F111" s="153" t="s">
        <v>678</v>
      </c>
      <c r="G111" s="154" t="s">
        <v>180</v>
      </c>
      <c r="H111" s="155">
        <v>1</v>
      </c>
      <c r="I111" s="156"/>
      <c r="J111" s="157">
        <f>ROUND(I111*H111,2)</f>
        <v>0</v>
      </c>
      <c r="K111" s="153"/>
      <c r="L111" s="23"/>
      <c r="M111" s="158"/>
      <c r="N111" s="159" t="s">
        <v>46</v>
      </c>
      <c r="P111" s="160">
        <f>O111*H111</f>
        <v>0</v>
      </c>
      <c r="Q111" s="160">
        <v>0</v>
      </c>
      <c r="R111" s="160">
        <f>Q111*H111</f>
        <v>0</v>
      </c>
      <c r="S111" s="160">
        <v>0</v>
      </c>
      <c r="T111" s="161">
        <f>S111*H111</f>
        <v>0</v>
      </c>
      <c r="AR111" s="162" t="s">
        <v>630</v>
      </c>
      <c r="AT111" s="162" t="s">
        <v>158</v>
      </c>
      <c r="AU111" s="162" t="s">
        <v>83</v>
      </c>
      <c r="AY111" s="3" t="s">
        <v>156</v>
      </c>
      <c r="BE111" s="163">
        <f>IF(N111="základní",J111,0)</f>
        <v>0</v>
      </c>
      <c r="BF111" s="163">
        <f>IF(N111="snížená",J111,0)</f>
        <v>0</v>
      </c>
      <c r="BG111" s="163">
        <f>IF(N111="zákl. přenesená",J111,0)</f>
        <v>0</v>
      </c>
      <c r="BH111" s="163">
        <f>IF(N111="sníž. přenesená",J111,0)</f>
        <v>0</v>
      </c>
      <c r="BI111" s="163">
        <f>IF(N111="nulová",J111,0)</f>
        <v>0</v>
      </c>
      <c r="BJ111" s="3" t="s">
        <v>83</v>
      </c>
      <c r="BK111" s="163">
        <f>ROUND(I111*H111,2)</f>
        <v>0</v>
      </c>
      <c r="BL111" s="3" t="s">
        <v>630</v>
      </c>
      <c r="BM111" s="162" t="s">
        <v>679</v>
      </c>
    </row>
    <row r="112" spans="2:47" s="22" customFormat="1" ht="19.5">
      <c r="B112" s="23"/>
      <c r="D112" s="164" t="s">
        <v>164</v>
      </c>
      <c r="F112" s="165" t="s">
        <v>680</v>
      </c>
      <c r="I112" s="166"/>
      <c r="L112" s="23"/>
      <c r="M112" s="167"/>
      <c r="T112" s="54"/>
      <c r="AT112" s="3" t="s">
        <v>164</v>
      </c>
      <c r="AU112" s="3" t="s">
        <v>83</v>
      </c>
    </row>
    <row r="113" spans="2:65" s="22" customFormat="1" ht="16.5" customHeight="1">
      <c r="B113" s="150"/>
      <c r="C113" s="151" t="s">
        <v>266</v>
      </c>
      <c r="D113" s="151" t="s">
        <v>158</v>
      </c>
      <c r="E113" s="152" t="s">
        <v>681</v>
      </c>
      <c r="F113" s="153" t="s">
        <v>682</v>
      </c>
      <c r="G113" s="154" t="s">
        <v>180</v>
      </c>
      <c r="H113" s="155">
        <v>1</v>
      </c>
      <c r="I113" s="156"/>
      <c r="J113" s="157">
        <f>ROUND(I113*H113,2)</f>
        <v>0</v>
      </c>
      <c r="K113" s="153"/>
      <c r="L113" s="23"/>
      <c r="M113" s="158"/>
      <c r="N113" s="159" t="s">
        <v>46</v>
      </c>
      <c r="P113" s="160">
        <f>O113*H113</f>
        <v>0</v>
      </c>
      <c r="Q113" s="160">
        <v>0</v>
      </c>
      <c r="R113" s="160">
        <f>Q113*H113</f>
        <v>0</v>
      </c>
      <c r="S113" s="160">
        <v>0</v>
      </c>
      <c r="T113" s="161">
        <f>S113*H113</f>
        <v>0</v>
      </c>
      <c r="AR113" s="162" t="s">
        <v>630</v>
      </c>
      <c r="AT113" s="162" t="s">
        <v>158</v>
      </c>
      <c r="AU113" s="162" t="s">
        <v>83</v>
      </c>
      <c r="AY113" s="3" t="s">
        <v>156</v>
      </c>
      <c r="BE113" s="163">
        <f>IF(N113="základní",J113,0)</f>
        <v>0</v>
      </c>
      <c r="BF113" s="163">
        <f>IF(N113="snížená",J113,0)</f>
        <v>0</v>
      </c>
      <c r="BG113" s="163">
        <f>IF(N113="zákl. přenesená",J113,0)</f>
        <v>0</v>
      </c>
      <c r="BH113" s="163">
        <f>IF(N113="sníž. přenesená",J113,0)</f>
        <v>0</v>
      </c>
      <c r="BI113" s="163">
        <f>IF(N113="nulová",J113,0)</f>
        <v>0</v>
      </c>
      <c r="BJ113" s="3" t="s">
        <v>83</v>
      </c>
      <c r="BK113" s="163">
        <f>ROUND(I113*H113,2)</f>
        <v>0</v>
      </c>
      <c r="BL113" s="3" t="s">
        <v>630</v>
      </c>
      <c r="BM113" s="162" t="s">
        <v>683</v>
      </c>
    </row>
    <row r="114" spans="2:47" s="22" customFormat="1" ht="11.25">
      <c r="B114" s="23"/>
      <c r="D114" s="164" t="s">
        <v>164</v>
      </c>
      <c r="F114" s="165" t="s">
        <v>682</v>
      </c>
      <c r="I114" s="166"/>
      <c r="L114" s="23"/>
      <c r="M114" s="167"/>
      <c r="T114" s="54"/>
      <c r="AT114" s="3" t="s">
        <v>164</v>
      </c>
      <c r="AU114" s="3" t="s">
        <v>83</v>
      </c>
    </row>
    <row r="115" spans="2:65" s="22" customFormat="1" ht="16.5" customHeight="1">
      <c r="B115" s="150"/>
      <c r="C115" s="151" t="s">
        <v>273</v>
      </c>
      <c r="D115" s="151" t="s">
        <v>158</v>
      </c>
      <c r="E115" s="152" t="s">
        <v>684</v>
      </c>
      <c r="F115" s="153" t="s">
        <v>685</v>
      </c>
      <c r="G115" s="154" t="s">
        <v>180</v>
      </c>
      <c r="H115" s="155">
        <v>1</v>
      </c>
      <c r="I115" s="156"/>
      <c r="J115" s="157">
        <f>ROUND(I115*H115,2)</f>
        <v>0</v>
      </c>
      <c r="K115" s="153"/>
      <c r="L115" s="23"/>
      <c r="M115" s="158"/>
      <c r="N115" s="159" t="s">
        <v>46</v>
      </c>
      <c r="P115" s="160">
        <f>O115*H115</f>
        <v>0</v>
      </c>
      <c r="Q115" s="160">
        <v>0</v>
      </c>
      <c r="R115" s="160">
        <f>Q115*H115</f>
        <v>0</v>
      </c>
      <c r="S115" s="160">
        <v>0</v>
      </c>
      <c r="T115" s="161">
        <f>S115*H115</f>
        <v>0</v>
      </c>
      <c r="AR115" s="162" t="s">
        <v>630</v>
      </c>
      <c r="AT115" s="162" t="s">
        <v>158</v>
      </c>
      <c r="AU115" s="162" t="s">
        <v>83</v>
      </c>
      <c r="AY115" s="3" t="s">
        <v>156</v>
      </c>
      <c r="BE115" s="163">
        <f>IF(N115="základní",J115,0)</f>
        <v>0</v>
      </c>
      <c r="BF115" s="163">
        <f>IF(N115="snížená",J115,0)</f>
        <v>0</v>
      </c>
      <c r="BG115" s="163">
        <f>IF(N115="zákl. přenesená",J115,0)</f>
        <v>0</v>
      </c>
      <c r="BH115" s="163">
        <f>IF(N115="sníž. přenesená",J115,0)</f>
        <v>0</v>
      </c>
      <c r="BI115" s="163">
        <f>IF(N115="nulová",J115,0)</f>
        <v>0</v>
      </c>
      <c r="BJ115" s="3" t="s">
        <v>83</v>
      </c>
      <c r="BK115" s="163">
        <f>ROUND(I115*H115,2)</f>
        <v>0</v>
      </c>
      <c r="BL115" s="3" t="s">
        <v>630</v>
      </c>
      <c r="BM115" s="162" t="s">
        <v>686</v>
      </c>
    </row>
    <row r="116" spans="2:47" s="22" customFormat="1" ht="11.25">
      <c r="B116" s="23"/>
      <c r="D116" s="164" t="s">
        <v>164</v>
      </c>
      <c r="F116" s="165" t="s">
        <v>685</v>
      </c>
      <c r="I116" s="166"/>
      <c r="L116" s="23"/>
      <c r="M116" s="212"/>
      <c r="N116" s="213"/>
      <c r="O116" s="213"/>
      <c r="P116" s="213"/>
      <c r="Q116" s="213"/>
      <c r="R116" s="213"/>
      <c r="S116" s="213"/>
      <c r="T116" s="214"/>
      <c r="AT116" s="3" t="s">
        <v>164</v>
      </c>
      <c r="AU116" s="3" t="s">
        <v>83</v>
      </c>
    </row>
    <row r="117" spans="2:12" s="22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23"/>
    </row>
  </sheetData>
  <autoFilter ref="C79:K116"/>
  <mergeCells count="9">
    <mergeCell ref="L2:V2"/>
    <mergeCell ref="E7:H7"/>
    <mergeCell ref="E9:H9"/>
    <mergeCell ref="E18:H18"/>
    <mergeCell ref="E27:H27"/>
    <mergeCell ref="E48:H48"/>
    <mergeCell ref="E50:H50"/>
    <mergeCell ref="E70:H70"/>
    <mergeCell ref="E72:H72"/>
  </mergeCells>
  <printOptions/>
  <pageMargins left="0.39375" right="0.39375" top="0.39375" bottom="0.39375" header="0.511811023622047" footer="0"/>
  <pageSetup fitToHeight="100" fitToWidth="1" horizontalDpi="300" verticalDpi="300" orientation="landscape" paperSize="9" copies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3:H183"/>
  <sheetViews>
    <sheetView showGridLines="0" workbookViewId="0" topLeftCell="A1">
      <selection activeCell="A1" sqref="A1"/>
    </sheetView>
  </sheetViews>
  <sheetFormatPr defaultColWidth="8.8515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4"/>
      <c r="C3" s="5"/>
      <c r="D3" s="5"/>
      <c r="E3" s="5"/>
      <c r="F3" s="5"/>
      <c r="G3" s="5"/>
      <c r="H3" s="6"/>
    </row>
    <row r="4" spans="2:8" ht="24.95" customHeight="1">
      <c r="B4" s="6"/>
      <c r="C4" s="7" t="s">
        <v>687</v>
      </c>
      <c r="H4" s="6"/>
    </row>
    <row r="5" spans="2:8" ht="12" customHeight="1">
      <c r="B5" s="6"/>
      <c r="C5" s="10" t="s">
        <v>13</v>
      </c>
      <c r="D5" s="20" t="s">
        <v>14</v>
      </c>
      <c r="E5" s="20"/>
      <c r="F5" s="20"/>
      <c r="H5" s="6"/>
    </row>
    <row r="6" spans="2:8" ht="36.95" customHeight="1">
      <c r="B6" s="6"/>
      <c r="C6" s="13" t="s">
        <v>16</v>
      </c>
      <c r="D6" s="14" t="s">
        <v>17</v>
      </c>
      <c r="E6" s="14"/>
      <c r="F6" s="14"/>
      <c r="H6" s="6"/>
    </row>
    <row r="7" spans="2:8" ht="16.5" customHeight="1">
      <c r="B7" s="6"/>
      <c r="C7" s="15" t="s">
        <v>22</v>
      </c>
      <c r="D7" s="98" t="str">
        <f>'Rekapitulace stavby'!AN8</f>
        <v>6. 5. 2024</v>
      </c>
      <c r="H7" s="6"/>
    </row>
    <row r="8" spans="2:8" s="22" customFormat="1" ht="10.9" customHeight="1">
      <c r="B8" s="23"/>
      <c r="H8" s="23"/>
    </row>
    <row r="9" spans="2:8" s="128" customFormat="1" ht="29.25" customHeight="1">
      <c r="B9" s="129"/>
      <c r="C9" s="130" t="s">
        <v>56</v>
      </c>
      <c r="D9" s="131" t="s">
        <v>57</v>
      </c>
      <c r="E9" s="131" t="s">
        <v>143</v>
      </c>
      <c r="F9" s="132" t="s">
        <v>688</v>
      </c>
      <c r="H9" s="129"/>
    </row>
    <row r="10" spans="2:8" s="22" customFormat="1" ht="26.45" customHeight="1">
      <c r="B10" s="23"/>
      <c r="C10" s="215" t="s">
        <v>689</v>
      </c>
      <c r="D10" s="215" t="s">
        <v>81</v>
      </c>
      <c r="H10" s="23"/>
    </row>
    <row r="11" spans="2:8" s="22" customFormat="1" ht="16.9" customHeight="1">
      <c r="B11" s="23"/>
      <c r="C11" s="216" t="s">
        <v>100</v>
      </c>
      <c r="D11" s="217" t="s">
        <v>101</v>
      </c>
      <c r="E11" s="218" t="s">
        <v>102</v>
      </c>
      <c r="F11" s="219">
        <v>3</v>
      </c>
      <c r="H11" s="23"/>
    </row>
    <row r="12" spans="2:8" s="22" customFormat="1" ht="16.9" customHeight="1">
      <c r="B12" s="23"/>
      <c r="C12" s="220"/>
      <c r="D12" s="220" t="s">
        <v>279</v>
      </c>
      <c r="E12" s="3"/>
      <c r="F12" s="221">
        <v>0</v>
      </c>
      <c r="H12" s="23"/>
    </row>
    <row r="13" spans="2:8" s="22" customFormat="1" ht="16.9" customHeight="1">
      <c r="B13" s="23"/>
      <c r="C13" s="220"/>
      <c r="D13" s="220" t="s">
        <v>280</v>
      </c>
      <c r="E13" s="3"/>
      <c r="F13" s="221">
        <v>3</v>
      </c>
      <c r="H13" s="23"/>
    </row>
    <row r="14" spans="2:8" s="22" customFormat="1" ht="16.9" customHeight="1">
      <c r="B14" s="23"/>
      <c r="C14" s="220" t="s">
        <v>100</v>
      </c>
      <c r="D14" s="220" t="s">
        <v>221</v>
      </c>
      <c r="E14" s="3"/>
      <c r="F14" s="221">
        <v>3</v>
      </c>
      <c r="H14" s="23"/>
    </row>
    <row r="15" spans="2:8" s="22" customFormat="1" ht="16.9" customHeight="1">
      <c r="B15" s="23"/>
      <c r="C15" s="222" t="s">
        <v>690</v>
      </c>
      <c r="H15" s="23"/>
    </row>
    <row r="16" spans="2:8" s="22" customFormat="1" ht="16.9" customHeight="1">
      <c r="B16" s="23"/>
      <c r="C16" s="220" t="s">
        <v>274</v>
      </c>
      <c r="D16" s="220" t="s">
        <v>275</v>
      </c>
      <c r="E16" s="3" t="s">
        <v>102</v>
      </c>
      <c r="F16" s="221">
        <v>3</v>
      </c>
      <c r="H16" s="23"/>
    </row>
    <row r="17" spans="2:8" s="22" customFormat="1" ht="16.9" customHeight="1">
      <c r="B17" s="23"/>
      <c r="C17" s="220" t="s">
        <v>223</v>
      </c>
      <c r="D17" s="220" t="s">
        <v>224</v>
      </c>
      <c r="E17" s="3" t="s">
        <v>102</v>
      </c>
      <c r="F17" s="221">
        <v>11</v>
      </c>
      <c r="H17" s="23"/>
    </row>
    <row r="18" spans="2:8" s="22" customFormat="1" ht="16.9" customHeight="1">
      <c r="B18" s="23"/>
      <c r="C18" s="220" t="s">
        <v>231</v>
      </c>
      <c r="D18" s="220" t="s">
        <v>232</v>
      </c>
      <c r="E18" s="3" t="s">
        <v>102</v>
      </c>
      <c r="F18" s="221">
        <v>3</v>
      </c>
      <c r="H18" s="23"/>
    </row>
    <row r="19" spans="2:8" s="22" customFormat="1" ht="16.9" customHeight="1">
      <c r="B19" s="23"/>
      <c r="C19" s="220" t="s">
        <v>267</v>
      </c>
      <c r="D19" s="220" t="s">
        <v>268</v>
      </c>
      <c r="E19" s="3" t="s">
        <v>102</v>
      </c>
      <c r="F19" s="221">
        <v>3</v>
      </c>
      <c r="H19" s="23"/>
    </row>
    <row r="20" spans="2:8" s="22" customFormat="1" ht="16.9" customHeight="1">
      <c r="B20" s="23"/>
      <c r="C20" s="216" t="s">
        <v>92</v>
      </c>
      <c r="D20" s="217" t="s">
        <v>93</v>
      </c>
      <c r="E20" s="218" t="s">
        <v>94</v>
      </c>
      <c r="F20" s="219">
        <v>110</v>
      </c>
      <c r="H20" s="23"/>
    </row>
    <row r="21" spans="2:8" s="22" customFormat="1" ht="16.9" customHeight="1">
      <c r="B21" s="23"/>
      <c r="C21" s="220" t="s">
        <v>92</v>
      </c>
      <c r="D21" s="220" t="s">
        <v>177</v>
      </c>
      <c r="E21" s="3"/>
      <c r="F21" s="221">
        <v>110</v>
      </c>
      <c r="H21" s="23"/>
    </row>
    <row r="22" spans="2:8" s="22" customFormat="1" ht="16.9" customHeight="1">
      <c r="B22" s="23"/>
      <c r="C22" s="222" t="s">
        <v>690</v>
      </c>
      <c r="H22" s="23"/>
    </row>
    <row r="23" spans="2:8" s="22" customFormat="1" ht="16.9" customHeight="1">
      <c r="B23" s="23"/>
      <c r="C23" s="220" t="s">
        <v>170</v>
      </c>
      <c r="D23" s="220" t="s">
        <v>171</v>
      </c>
      <c r="E23" s="3" t="s">
        <v>94</v>
      </c>
      <c r="F23" s="221">
        <v>110</v>
      </c>
      <c r="H23" s="23"/>
    </row>
    <row r="24" spans="2:8" s="22" customFormat="1" ht="16.9" customHeight="1">
      <c r="B24" s="23"/>
      <c r="C24" s="220" t="s">
        <v>182</v>
      </c>
      <c r="D24" s="220" t="s">
        <v>183</v>
      </c>
      <c r="E24" s="3" t="s">
        <v>94</v>
      </c>
      <c r="F24" s="221">
        <v>110</v>
      </c>
      <c r="H24" s="23"/>
    </row>
    <row r="25" spans="2:8" s="22" customFormat="1" ht="16.9" customHeight="1">
      <c r="B25" s="23"/>
      <c r="C25" s="216" t="s">
        <v>104</v>
      </c>
      <c r="D25" s="217" t="s">
        <v>105</v>
      </c>
      <c r="E25" s="218" t="s">
        <v>102</v>
      </c>
      <c r="F25" s="219">
        <v>0.283</v>
      </c>
      <c r="H25" s="23"/>
    </row>
    <row r="26" spans="2:8" s="22" customFormat="1" ht="16.9" customHeight="1">
      <c r="B26" s="23"/>
      <c r="C26" s="220"/>
      <c r="D26" s="220" t="s">
        <v>410</v>
      </c>
      <c r="E26" s="3"/>
      <c r="F26" s="221">
        <v>0</v>
      </c>
      <c r="H26" s="23"/>
    </row>
    <row r="27" spans="2:8" s="22" customFormat="1" ht="16.9" customHeight="1">
      <c r="B27" s="23"/>
      <c r="C27" s="220"/>
      <c r="D27" s="220" t="s">
        <v>411</v>
      </c>
      <c r="E27" s="3"/>
      <c r="F27" s="221">
        <v>0.283</v>
      </c>
      <c r="H27" s="23"/>
    </row>
    <row r="28" spans="2:8" s="22" customFormat="1" ht="16.9" customHeight="1">
      <c r="B28" s="23"/>
      <c r="C28" s="220" t="s">
        <v>104</v>
      </c>
      <c r="D28" s="220" t="s">
        <v>221</v>
      </c>
      <c r="E28" s="3"/>
      <c r="F28" s="221">
        <v>0.283</v>
      </c>
      <c r="H28" s="23"/>
    </row>
    <row r="29" spans="2:8" s="22" customFormat="1" ht="16.9" customHeight="1">
      <c r="B29" s="23"/>
      <c r="C29" s="222" t="s">
        <v>690</v>
      </c>
      <c r="H29" s="23"/>
    </row>
    <row r="30" spans="2:8" s="22" customFormat="1" ht="16.9" customHeight="1">
      <c r="B30" s="23"/>
      <c r="C30" s="220" t="s">
        <v>407</v>
      </c>
      <c r="D30" s="220" t="s">
        <v>408</v>
      </c>
      <c r="E30" s="3" t="s">
        <v>102</v>
      </c>
      <c r="F30" s="221">
        <v>0.297</v>
      </c>
      <c r="H30" s="23"/>
    </row>
    <row r="31" spans="2:8" s="22" customFormat="1" ht="16.9" customHeight="1">
      <c r="B31" s="23"/>
      <c r="C31" s="220" t="s">
        <v>394</v>
      </c>
      <c r="D31" s="220" t="s">
        <v>395</v>
      </c>
      <c r="E31" s="3" t="s">
        <v>102</v>
      </c>
      <c r="F31" s="221">
        <v>0.283</v>
      </c>
      <c r="H31" s="23"/>
    </row>
    <row r="32" spans="2:8" s="22" customFormat="1" ht="16.9" customHeight="1">
      <c r="B32" s="23"/>
      <c r="C32" s="216" t="s">
        <v>107</v>
      </c>
      <c r="D32" s="217" t="s">
        <v>108</v>
      </c>
      <c r="E32" s="218" t="s">
        <v>109</v>
      </c>
      <c r="F32" s="219">
        <v>28.8</v>
      </c>
      <c r="H32" s="23"/>
    </row>
    <row r="33" spans="2:8" s="22" customFormat="1" ht="16.9" customHeight="1">
      <c r="B33" s="23"/>
      <c r="C33" s="220"/>
      <c r="D33" s="220" t="s">
        <v>108</v>
      </c>
      <c r="E33" s="3"/>
      <c r="F33" s="221">
        <v>0</v>
      </c>
      <c r="H33" s="23"/>
    </row>
    <row r="34" spans="2:8" s="22" customFormat="1" ht="16.9" customHeight="1">
      <c r="B34" s="23"/>
      <c r="C34" s="220"/>
      <c r="D34" s="220" t="s">
        <v>405</v>
      </c>
      <c r="E34" s="3"/>
      <c r="F34" s="221">
        <v>28.8</v>
      </c>
      <c r="H34" s="23"/>
    </row>
    <row r="35" spans="2:8" s="22" customFormat="1" ht="16.9" customHeight="1">
      <c r="B35" s="23"/>
      <c r="C35" s="220" t="s">
        <v>107</v>
      </c>
      <c r="D35" s="220" t="s">
        <v>221</v>
      </c>
      <c r="E35" s="3"/>
      <c r="F35" s="221">
        <v>28.8</v>
      </c>
      <c r="H35" s="23"/>
    </row>
    <row r="36" spans="2:8" s="22" customFormat="1" ht="16.9" customHeight="1">
      <c r="B36" s="23"/>
      <c r="C36" s="222" t="s">
        <v>690</v>
      </c>
      <c r="H36" s="23"/>
    </row>
    <row r="37" spans="2:8" s="22" customFormat="1" ht="16.9" customHeight="1">
      <c r="B37" s="23"/>
      <c r="C37" s="220" t="s">
        <v>400</v>
      </c>
      <c r="D37" s="220" t="s">
        <v>401</v>
      </c>
      <c r="E37" s="3" t="s">
        <v>109</v>
      </c>
      <c r="F37" s="221">
        <v>28.8</v>
      </c>
      <c r="H37" s="23"/>
    </row>
    <row r="38" spans="2:8" s="22" customFormat="1" ht="16.9" customHeight="1">
      <c r="B38" s="23"/>
      <c r="C38" s="220" t="s">
        <v>414</v>
      </c>
      <c r="D38" s="220" t="s">
        <v>415</v>
      </c>
      <c r="E38" s="3" t="s">
        <v>109</v>
      </c>
      <c r="F38" s="221">
        <v>28.8</v>
      </c>
      <c r="H38" s="23"/>
    </row>
    <row r="39" spans="2:8" s="22" customFormat="1" ht="16.9" customHeight="1">
      <c r="B39" s="23"/>
      <c r="C39" s="216" t="s">
        <v>111</v>
      </c>
      <c r="D39" s="217" t="s">
        <v>112</v>
      </c>
      <c r="E39" s="218" t="s">
        <v>102</v>
      </c>
      <c r="F39" s="219">
        <v>1680</v>
      </c>
      <c r="H39" s="23"/>
    </row>
    <row r="40" spans="2:8" s="22" customFormat="1" ht="16.9" customHeight="1">
      <c r="B40" s="23"/>
      <c r="C40" s="220"/>
      <c r="D40" s="220" t="s">
        <v>220</v>
      </c>
      <c r="E40" s="3"/>
      <c r="F40" s="221">
        <v>1680</v>
      </c>
      <c r="H40" s="23"/>
    </row>
    <row r="41" spans="2:8" s="22" customFormat="1" ht="16.9" customHeight="1">
      <c r="B41" s="23"/>
      <c r="C41" s="220" t="s">
        <v>111</v>
      </c>
      <c r="D41" s="220" t="s">
        <v>221</v>
      </c>
      <c r="E41" s="3"/>
      <c r="F41" s="221">
        <v>1680</v>
      </c>
      <c r="H41" s="23"/>
    </row>
    <row r="42" spans="2:8" s="22" customFormat="1" ht="16.9" customHeight="1">
      <c r="B42" s="23"/>
      <c r="C42" s="222" t="s">
        <v>690</v>
      </c>
      <c r="H42" s="23"/>
    </row>
    <row r="43" spans="2:8" s="22" customFormat="1" ht="16.9" customHeight="1">
      <c r="B43" s="23"/>
      <c r="C43" s="220" t="s">
        <v>214</v>
      </c>
      <c r="D43" s="220" t="s">
        <v>215</v>
      </c>
      <c r="E43" s="3" t="s">
        <v>102</v>
      </c>
      <c r="F43" s="221">
        <v>1680</v>
      </c>
      <c r="H43" s="23"/>
    </row>
    <row r="44" spans="2:8" s="22" customFormat="1" ht="16.9" customHeight="1">
      <c r="B44" s="23"/>
      <c r="C44" s="220" t="s">
        <v>237</v>
      </c>
      <c r="D44" s="220" t="s">
        <v>238</v>
      </c>
      <c r="E44" s="3" t="s">
        <v>102</v>
      </c>
      <c r="F44" s="221">
        <v>168</v>
      </c>
      <c r="H44" s="23"/>
    </row>
    <row r="45" spans="2:8" s="22" customFormat="1" ht="16.9" customHeight="1">
      <c r="B45" s="23"/>
      <c r="C45" s="220" t="s">
        <v>245</v>
      </c>
      <c r="D45" s="220" t="s">
        <v>246</v>
      </c>
      <c r="E45" s="3" t="s">
        <v>102</v>
      </c>
      <c r="F45" s="221">
        <v>168</v>
      </c>
      <c r="H45" s="23"/>
    </row>
    <row r="46" spans="2:8" s="22" customFormat="1" ht="16.9" customHeight="1">
      <c r="B46" s="23"/>
      <c r="C46" s="220" t="s">
        <v>251</v>
      </c>
      <c r="D46" s="220" t="s">
        <v>252</v>
      </c>
      <c r="E46" s="3" t="s">
        <v>102</v>
      </c>
      <c r="F46" s="221">
        <v>1696</v>
      </c>
      <c r="H46" s="23"/>
    </row>
    <row r="47" spans="2:8" s="22" customFormat="1" ht="16.9" customHeight="1">
      <c r="B47" s="23"/>
      <c r="C47" s="220" t="s">
        <v>259</v>
      </c>
      <c r="D47" s="220" t="s">
        <v>260</v>
      </c>
      <c r="E47" s="3" t="s">
        <v>102</v>
      </c>
      <c r="F47" s="221">
        <v>176</v>
      </c>
      <c r="H47" s="23"/>
    </row>
    <row r="48" spans="2:8" s="22" customFormat="1" ht="16.9" customHeight="1">
      <c r="B48" s="23"/>
      <c r="C48" s="220" t="s">
        <v>282</v>
      </c>
      <c r="D48" s="220" t="s">
        <v>283</v>
      </c>
      <c r="E48" s="3" t="s">
        <v>102</v>
      </c>
      <c r="F48" s="221">
        <v>176</v>
      </c>
      <c r="H48" s="23"/>
    </row>
    <row r="49" spans="2:8" s="22" customFormat="1" ht="16.9" customHeight="1">
      <c r="B49" s="23"/>
      <c r="C49" s="216" t="s">
        <v>119</v>
      </c>
      <c r="D49" s="217" t="s">
        <v>120</v>
      </c>
      <c r="E49" s="218" t="s">
        <v>102</v>
      </c>
      <c r="F49" s="219">
        <v>8</v>
      </c>
      <c r="H49" s="23"/>
    </row>
    <row r="50" spans="2:8" s="22" customFormat="1" ht="16.9" customHeight="1">
      <c r="B50" s="23"/>
      <c r="C50" s="220"/>
      <c r="D50" s="220" t="s">
        <v>229</v>
      </c>
      <c r="E50" s="3"/>
      <c r="F50" s="221">
        <v>0</v>
      </c>
      <c r="H50" s="23"/>
    </row>
    <row r="51" spans="2:8" s="22" customFormat="1" ht="16.9" customHeight="1">
      <c r="B51" s="23"/>
      <c r="C51" s="220" t="s">
        <v>119</v>
      </c>
      <c r="D51" s="220" t="s">
        <v>121</v>
      </c>
      <c r="E51" s="3"/>
      <c r="F51" s="221">
        <v>8</v>
      </c>
      <c r="H51" s="23"/>
    </row>
    <row r="52" spans="2:8" s="22" customFormat="1" ht="16.9" customHeight="1">
      <c r="B52" s="23"/>
      <c r="C52" s="222" t="s">
        <v>690</v>
      </c>
      <c r="H52" s="23"/>
    </row>
    <row r="53" spans="2:8" s="22" customFormat="1" ht="16.9" customHeight="1">
      <c r="B53" s="23"/>
      <c r="C53" s="220" t="s">
        <v>223</v>
      </c>
      <c r="D53" s="220" t="s">
        <v>224</v>
      </c>
      <c r="E53" s="3" t="s">
        <v>102</v>
      </c>
      <c r="F53" s="221">
        <v>11</v>
      </c>
      <c r="H53" s="23"/>
    </row>
    <row r="54" spans="2:8" s="22" customFormat="1" ht="16.9" customHeight="1">
      <c r="B54" s="23"/>
      <c r="C54" s="220" t="s">
        <v>251</v>
      </c>
      <c r="D54" s="220" t="s">
        <v>252</v>
      </c>
      <c r="E54" s="3" t="s">
        <v>102</v>
      </c>
      <c r="F54" s="221">
        <v>1696</v>
      </c>
      <c r="H54" s="23"/>
    </row>
    <row r="55" spans="2:8" s="22" customFormat="1" ht="16.9" customHeight="1">
      <c r="B55" s="23"/>
      <c r="C55" s="220" t="s">
        <v>259</v>
      </c>
      <c r="D55" s="220" t="s">
        <v>260</v>
      </c>
      <c r="E55" s="3" t="s">
        <v>102</v>
      </c>
      <c r="F55" s="221">
        <v>176</v>
      </c>
      <c r="H55" s="23"/>
    </row>
    <row r="56" spans="2:8" s="22" customFormat="1" ht="16.9" customHeight="1">
      <c r="B56" s="23"/>
      <c r="C56" s="220" t="s">
        <v>282</v>
      </c>
      <c r="D56" s="220" t="s">
        <v>283</v>
      </c>
      <c r="E56" s="3" t="s">
        <v>102</v>
      </c>
      <c r="F56" s="221">
        <v>176</v>
      </c>
      <c r="H56" s="23"/>
    </row>
    <row r="57" spans="2:8" s="22" customFormat="1" ht="16.9" customHeight="1">
      <c r="B57" s="23"/>
      <c r="C57" s="220" t="s">
        <v>290</v>
      </c>
      <c r="D57" s="220" t="s">
        <v>291</v>
      </c>
      <c r="E57" s="3" t="s">
        <v>102</v>
      </c>
      <c r="F57" s="221">
        <v>8</v>
      </c>
      <c r="H57" s="23"/>
    </row>
    <row r="58" spans="2:8" s="22" customFormat="1" ht="16.9" customHeight="1">
      <c r="B58" s="23"/>
      <c r="C58" s="216" t="s">
        <v>96</v>
      </c>
      <c r="D58" s="217" t="s">
        <v>97</v>
      </c>
      <c r="E58" s="218" t="s">
        <v>98</v>
      </c>
      <c r="F58" s="219">
        <v>110</v>
      </c>
      <c r="H58" s="23"/>
    </row>
    <row r="59" spans="2:8" s="22" customFormat="1" ht="16.9" customHeight="1">
      <c r="B59" s="23"/>
      <c r="C59" s="220" t="s">
        <v>96</v>
      </c>
      <c r="D59" s="220" t="s">
        <v>169</v>
      </c>
      <c r="E59" s="3"/>
      <c r="F59" s="221">
        <v>110</v>
      </c>
      <c r="H59" s="23"/>
    </row>
    <row r="60" spans="2:8" s="22" customFormat="1" ht="16.9" customHeight="1">
      <c r="B60" s="23"/>
      <c r="C60" s="222" t="s">
        <v>690</v>
      </c>
      <c r="H60" s="23"/>
    </row>
    <row r="61" spans="2:8" s="22" customFormat="1" ht="16.9" customHeight="1">
      <c r="B61" s="23"/>
      <c r="C61" s="220" t="s">
        <v>159</v>
      </c>
      <c r="D61" s="220" t="s">
        <v>160</v>
      </c>
      <c r="E61" s="3" t="s">
        <v>98</v>
      </c>
      <c r="F61" s="221">
        <v>110</v>
      </c>
      <c r="H61" s="23"/>
    </row>
    <row r="62" spans="2:8" s="22" customFormat="1" ht="16.9" customHeight="1">
      <c r="B62" s="23"/>
      <c r="C62" s="220" t="s">
        <v>189</v>
      </c>
      <c r="D62" s="220" t="s">
        <v>190</v>
      </c>
      <c r="E62" s="3" t="s">
        <v>98</v>
      </c>
      <c r="F62" s="221">
        <v>110</v>
      </c>
      <c r="H62" s="23"/>
    </row>
    <row r="63" spans="2:8" s="22" customFormat="1" ht="16.9" customHeight="1">
      <c r="B63" s="23"/>
      <c r="C63" s="216" t="s">
        <v>125</v>
      </c>
      <c r="D63" s="217" t="s">
        <v>126</v>
      </c>
      <c r="E63" s="218" t="s">
        <v>98</v>
      </c>
      <c r="F63" s="219">
        <v>5355</v>
      </c>
      <c r="H63" s="23"/>
    </row>
    <row r="64" spans="2:8" s="22" customFormat="1" ht="16.9" customHeight="1">
      <c r="B64" s="23"/>
      <c r="C64" s="220"/>
      <c r="D64" s="220" t="s">
        <v>317</v>
      </c>
      <c r="E64" s="3"/>
      <c r="F64" s="221">
        <v>5355</v>
      </c>
      <c r="H64" s="23"/>
    </row>
    <row r="65" spans="2:8" s="22" customFormat="1" ht="16.9" customHeight="1">
      <c r="B65" s="23"/>
      <c r="C65" s="220" t="s">
        <v>125</v>
      </c>
      <c r="D65" s="220" t="s">
        <v>318</v>
      </c>
      <c r="E65" s="3"/>
      <c r="F65" s="221">
        <v>5355</v>
      </c>
      <c r="H65" s="23"/>
    </row>
    <row r="66" spans="2:8" s="22" customFormat="1" ht="16.9" customHeight="1">
      <c r="B66" s="23"/>
      <c r="C66" s="222" t="s">
        <v>690</v>
      </c>
      <c r="H66" s="23"/>
    </row>
    <row r="67" spans="2:8" s="22" customFormat="1" ht="16.9" customHeight="1">
      <c r="B67" s="23"/>
      <c r="C67" s="220" t="s">
        <v>312</v>
      </c>
      <c r="D67" s="220" t="s">
        <v>313</v>
      </c>
      <c r="E67" s="3" t="s">
        <v>98</v>
      </c>
      <c r="F67" s="221">
        <v>6470</v>
      </c>
      <c r="H67" s="23"/>
    </row>
    <row r="68" spans="2:8" s="22" customFormat="1" ht="16.9" customHeight="1">
      <c r="B68" s="23"/>
      <c r="C68" s="220" t="s">
        <v>380</v>
      </c>
      <c r="D68" s="220" t="s">
        <v>381</v>
      </c>
      <c r="E68" s="3" t="s">
        <v>102</v>
      </c>
      <c r="F68" s="221">
        <v>194.1</v>
      </c>
      <c r="H68" s="23"/>
    </row>
    <row r="69" spans="2:8" s="22" customFormat="1" ht="16.9" customHeight="1">
      <c r="B69" s="23"/>
      <c r="C69" s="220" t="s">
        <v>322</v>
      </c>
      <c r="D69" s="220" t="s">
        <v>323</v>
      </c>
      <c r="E69" s="3" t="s">
        <v>324</v>
      </c>
      <c r="F69" s="221">
        <v>107.1</v>
      </c>
      <c r="H69" s="23"/>
    </row>
    <row r="70" spans="2:8" s="22" customFormat="1" ht="16.9" customHeight="1">
      <c r="B70" s="23"/>
      <c r="C70" s="216" t="s">
        <v>122</v>
      </c>
      <c r="D70" s="217" t="s">
        <v>123</v>
      </c>
      <c r="E70" s="218" t="s">
        <v>98</v>
      </c>
      <c r="F70" s="219">
        <v>1115</v>
      </c>
      <c r="H70" s="23"/>
    </row>
    <row r="71" spans="2:8" s="22" customFormat="1" ht="16.9" customHeight="1">
      <c r="B71" s="23"/>
      <c r="C71" s="220"/>
      <c r="D71" s="220" t="s">
        <v>310</v>
      </c>
      <c r="E71" s="3"/>
      <c r="F71" s="221">
        <v>415</v>
      </c>
      <c r="H71" s="23"/>
    </row>
    <row r="72" spans="2:8" s="22" customFormat="1" ht="16.9" customHeight="1">
      <c r="B72" s="23"/>
      <c r="C72" s="220"/>
      <c r="D72" s="220" t="s">
        <v>319</v>
      </c>
      <c r="E72" s="3"/>
      <c r="F72" s="221">
        <v>700</v>
      </c>
      <c r="H72" s="23"/>
    </row>
    <row r="73" spans="2:8" s="22" customFormat="1" ht="16.9" customHeight="1">
      <c r="B73" s="23"/>
      <c r="C73" s="220" t="s">
        <v>122</v>
      </c>
      <c r="D73" s="220" t="s">
        <v>318</v>
      </c>
      <c r="E73" s="3"/>
      <c r="F73" s="221">
        <v>1115</v>
      </c>
      <c r="H73" s="23"/>
    </row>
    <row r="74" spans="2:8" s="22" customFormat="1" ht="16.9" customHeight="1">
      <c r="B74" s="23"/>
      <c r="C74" s="222" t="s">
        <v>690</v>
      </c>
      <c r="H74" s="23"/>
    </row>
    <row r="75" spans="2:8" s="22" customFormat="1" ht="16.9" customHeight="1">
      <c r="B75" s="23"/>
      <c r="C75" s="220" t="s">
        <v>312</v>
      </c>
      <c r="D75" s="220" t="s">
        <v>313</v>
      </c>
      <c r="E75" s="3" t="s">
        <v>98</v>
      </c>
      <c r="F75" s="221">
        <v>6470</v>
      </c>
      <c r="H75" s="23"/>
    </row>
    <row r="76" spans="2:8" s="22" customFormat="1" ht="16.9" customHeight="1">
      <c r="B76" s="23"/>
      <c r="C76" s="220" t="s">
        <v>380</v>
      </c>
      <c r="D76" s="220" t="s">
        <v>381</v>
      </c>
      <c r="E76" s="3" t="s">
        <v>102</v>
      </c>
      <c r="F76" s="221">
        <v>194.1</v>
      </c>
      <c r="H76" s="23"/>
    </row>
    <row r="77" spans="2:8" s="22" customFormat="1" ht="16.9" customHeight="1">
      <c r="B77" s="23"/>
      <c r="C77" s="220" t="s">
        <v>329</v>
      </c>
      <c r="D77" s="220" t="s">
        <v>330</v>
      </c>
      <c r="E77" s="3" t="s">
        <v>324</v>
      </c>
      <c r="F77" s="221">
        <v>22.3</v>
      </c>
      <c r="H77" s="23"/>
    </row>
    <row r="78" spans="2:8" s="22" customFormat="1" ht="16.9" customHeight="1">
      <c r="B78" s="23"/>
      <c r="C78" s="216" t="s">
        <v>115</v>
      </c>
      <c r="D78" s="217" t="s">
        <v>116</v>
      </c>
      <c r="E78" s="218" t="s">
        <v>98</v>
      </c>
      <c r="F78" s="219">
        <v>700</v>
      </c>
      <c r="H78" s="23"/>
    </row>
    <row r="79" spans="2:8" s="22" customFormat="1" ht="16.9" customHeight="1">
      <c r="B79" s="23"/>
      <c r="C79" s="220"/>
      <c r="D79" s="220" t="s">
        <v>691</v>
      </c>
      <c r="E79" s="3"/>
      <c r="F79" s="221">
        <v>0</v>
      </c>
      <c r="H79" s="23"/>
    </row>
    <row r="80" spans="2:8" s="22" customFormat="1" ht="16.9" customHeight="1">
      <c r="B80" s="23"/>
      <c r="C80" s="220"/>
      <c r="D80" s="220" t="s">
        <v>340</v>
      </c>
      <c r="E80" s="3"/>
      <c r="F80" s="221">
        <v>700</v>
      </c>
      <c r="H80" s="23"/>
    </row>
    <row r="81" spans="2:8" s="22" customFormat="1" ht="16.9" customHeight="1">
      <c r="B81" s="23"/>
      <c r="C81" s="220" t="s">
        <v>115</v>
      </c>
      <c r="D81" s="220" t="s">
        <v>221</v>
      </c>
      <c r="E81" s="3"/>
      <c r="F81" s="221">
        <v>700</v>
      </c>
      <c r="H81" s="23"/>
    </row>
    <row r="82" spans="2:8" s="22" customFormat="1" ht="16.9" customHeight="1">
      <c r="B82" s="23"/>
      <c r="C82" s="222" t="s">
        <v>690</v>
      </c>
      <c r="H82" s="23"/>
    </row>
    <row r="83" spans="2:8" s="22" customFormat="1" ht="16.9" customHeight="1">
      <c r="B83" s="23"/>
      <c r="C83" s="220" t="s">
        <v>312</v>
      </c>
      <c r="D83" s="220" t="s">
        <v>313</v>
      </c>
      <c r="E83" s="3" t="s">
        <v>98</v>
      </c>
      <c r="F83" s="221">
        <v>6470</v>
      </c>
      <c r="H83" s="23"/>
    </row>
    <row r="84" spans="2:8" s="22" customFormat="1" ht="16.9" customHeight="1">
      <c r="B84" s="23"/>
      <c r="C84" s="216" t="s">
        <v>128</v>
      </c>
      <c r="D84" s="217" t="s">
        <v>129</v>
      </c>
      <c r="E84" s="218" t="s">
        <v>102</v>
      </c>
      <c r="F84" s="219">
        <v>194.1</v>
      </c>
      <c r="H84" s="23"/>
    </row>
    <row r="85" spans="2:8" s="22" customFormat="1" ht="16.9" customHeight="1">
      <c r="B85" s="23"/>
      <c r="C85" s="220"/>
      <c r="D85" s="220" t="s">
        <v>385</v>
      </c>
      <c r="E85" s="3"/>
      <c r="F85" s="221">
        <v>33.45</v>
      </c>
      <c r="H85" s="23"/>
    </row>
    <row r="86" spans="2:8" s="22" customFormat="1" ht="16.9" customHeight="1">
      <c r="B86" s="23"/>
      <c r="C86" s="220"/>
      <c r="D86" s="220" t="s">
        <v>386</v>
      </c>
      <c r="E86" s="3"/>
      <c r="F86" s="221">
        <v>160.65</v>
      </c>
      <c r="H86" s="23"/>
    </row>
    <row r="87" spans="2:8" s="22" customFormat="1" ht="16.9" customHeight="1">
      <c r="B87" s="23"/>
      <c r="C87" s="220" t="s">
        <v>128</v>
      </c>
      <c r="D87" s="220" t="s">
        <v>221</v>
      </c>
      <c r="E87" s="3"/>
      <c r="F87" s="221">
        <v>194.1</v>
      </c>
      <c r="H87" s="23"/>
    </row>
    <row r="88" spans="2:8" s="22" customFormat="1" ht="16.9" customHeight="1">
      <c r="B88" s="23"/>
      <c r="C88" s="222" t="s">
        <v>690</v>
      </c>
      <c r="H88" s="23"/>
    </row>
    <row r="89" spans="2:8" s="22" customFormat="1" ht="16.9" customHeight="1">
      <c r="B89" s="23"/>
      <c r="C89" s="220" t="s">
        <v>380</v>
      </c>
      <c r="D89" s="220" t="s">
        <v>381</v>
      </c>
      <c r="E89" s="3" t="s">
        <v>102</v>
      </c>
      <c r="F89" s="221">
        <v>194.1</v>
      </c>
      <c r="H89" s="23"/>
    </row>
    <row r="90" spans="2:8" s="22" customFormat="1" ht="16.9" customHeight="1">
      <c r="B90" s="23"/>
      <c r="C90" s="220" t="s">
        <v>388</v>
      </c>
      <c r="D90" s="220" t="s">
        <v>389</v>
      </c>
      <c r="E90" s="3" t="s">
        <v>102</v>
      </c>
      <c r="F90" s="221">
        <v>194.1</v>
      </c>
      <c r="H90" s="23"/>
    </row>
    <row r="91" spans="2:8" s="22" customFormat="1" ht="26.45" customHeight="1">
      <c r="B91" s="23"/>
      <c r="C91" s="215" t="s">
        <v>692</v>
      </c>
      <c r="D91" s="215" t="s">
        <v>87</v>
      </c>
      <c r="H91" s="23"/>
    </row>
    <row r="92" spans="2:8" s="22" customFormat="1" ht="16.9" customHeight="1">
      <c r="B92" s="23"/>
      <c r="C92" s="216" t="s">
        <v>480</v>
      </c>
      <c r="D92" s="217" t="s">
        <v>481</v>
      </c>
      <c r="E92" s="218" t="s">
        <v>102</v>
      </c>
      <c r="F92" s="219">
        <v>12.8</v>
      </c>
      <c r="H92" s="23"/>
    </row>
    <row r="93" spans="2:8" s="22" customFormat="1" ht="16.9" customHeight="1">
      <c r="B93" s="23"/>
      <c r="C93" s="220"/>
      <c r="D93" s="220" t="s">
        <v>528</v>
      </c>
      <c r="E93" s="3"/>
      <c r="F93" s="221">
        <v>0</v>
      </c>
      <c r="H93" s="23"/>
    </row>
    <row r="94" spans="2:8" s="22" customFormat="1" ht="16.9" customHeight="1">
      <c r="B94" s="23"/>
      <c r="C94" s="220"/>
      <c r="D94" s="220" t="s">
        <v>529</v>
      </c>
      <c r="E94" s="3"/>
      <c r="F94" s="221">
        <v>0</v>
      </c>
      <c r="H94" s="23"/>
    </row>
    <row r="95" spans="2:8" s="22" customFormat="1" ht="16.9" customHeight="1">
      <c r="B95" s="23"/>
      <c r="C95" s="220"/>
      <c r="D95" s="220" t="s">
        <v>530</v>
      </c>
      <c r="E95" s="3"/>
      <c r="F95" s="221">
        <v>12.8</v>
      </c>
      <c r="H95" s="23"/>
    </row>
    <row r="96" spans="2:8" s="22" customFormat="1" ht="16.9" customHeight="1">
      <c r="B96" s="23"/>
      <c r="C96" s="220" t="s">
        <v>480</v>
      </c>
      <c r="D96" s="220" t="s">
        <v>318</v>
      </c>
      <c r="E96" s="3"/>
      <c r="F96" s="221">
        <v>12.8</v>
      </c>
      <c r="H96" s="23"/>
    </row>
    <row r="97" spans="2:8" s="22" customFormat="1" ht="16.9" customHeight="1">
      <c r="B97" s="23"/>
      <c r="C97" s="222" t="s">
        <v>690</v>
      </c>
      <c r="H97" s="23"/>
    </row>
    <row r="98" spans="2:8" s="22" customFormat="1" ht="16.9" customHeight="1">
      <c r="B98" s="23"/>
      <c r="C98" s="220" t="s">
        <v>223</v>
      </c>
      <c r="D98" s="220" t="s">
        <v>224</v>
      </c>
      <c r="E98" s="3" t="s">
        <v>102</v>
      </c>
      <c r="F98" s="221">
        <v>17.8</v>
      </c>
      <c r="H98" s="23"/>
    </row>
    <row r="99" spans="2:8" s="22" customFormat="1" ht="16.9" customHeight="1">
      <c r="B99" s="23"/>
      <c r="C99" s="220" t="s">
        <v>259</v>
      </c>
      <c r="D99" s="220" t="s">
        <v>260</v>
      </c>
      <c r="E99" s="3" t="s">
        <v>102</v>
      </c>
      <c r="F99" s="221">
        <v>279.24</v>
      </c>
      <c r="H99" s="23"/>
    </row>
    <row r="100" spans="2:8" s="22" customFormat="1" ht="16.9" customHeight="1">
      <c r="B100" s="23"/>
      <c r="C100" s="216" t="s">
        <v>96</v>
      </c>
      <c r="D100" s="217" t="s">
        <v>97</v>
      </c>
      <c r="E100" s="218" t="s">
        <v>98</v>
      </c>
      <c r="F100" s="219">
        <v>30</v>
      </c>
      <c r="H100" s="23"/>
    </row>
    <row r="101" spans="2:8" s="22" customFormat="1" ht="16.9" customHeight="1">
      <c r="B101" s="23"/>
      <c r="C101" s="220" t="s">
        <v>96</v>
      </c>
      <c r="D101" s="220" t="s">
        <v>487</v>
      </c>
      <c r="E101" s="3"/>
      <c r="F101" s="221">
        <v>30</v>
      </c>
      <c r="H101" s="23"/>
    </row>
    <row r="102" spans="2:8" s="22" customFormat="1" ht="16.9" customHeight="1">
      <c r="B102" s="23"/>
      <c r="C102" s="222" t="s">
        <v>690</v>
      </c>
      <c r="H102" s="23"/>
    </row>
    <row r="103" spans="2:8" s="22" customFormat="1" ht="16.9" customHeight="1">
      <c r="B103" s="23"/>
      <c r="C103" s="220" t="s">
        <v>159</v>
      </c>
      <c r="D103" s="220" t="s">
        <v>160</v>
      </c>
      <c r="E103" s="3" t="s">
        <v>98</v>
      </c>
      <c r="F103" s="221">
        <v>30</v>
      </c>
      <c r="H103" s="23"/>
    </row>
    <row r="104" spans="2:8" s="22" customFormat="1" ht="16.9" customHeight="1">
      <c r="B104" s="23"/>
      <c r="C104" s="220" t="s">
        <v>189</v>
      </c>
      <c r="D104" s="220" t="s">
        <v>190</v>
      </c>
      <c r="E104" s="3" t="s">
        <v>98</v>
      </c>
      <c r="F104" s="221">
        <v>30</v>
      </c>
      <c r="H104" s="23"/>
    </row>
    <row r="105" spans="2:8" s="22" customFormat="1" ht="16.9" customHeight="1">
      <c r="B105" s="23"/>
      <c r="C105" s="216" t="s">
        <v>475</v>
      </c>
      <c r="D105" s="217" t="s">
        <v>476</v>
      </c>
      <c r="E105" s="218" t="s">
        <v>102</v>
      </c>
      <c r="F105" s="219">
        <v>5</v>
      </c>
      <c r="H105" s="23"/>
    </row>
    <row r="106" spans="2:8" s="22" customFormat="1" ht="16.9" customHeight="1">
      <c r="B106" s="23"/>
      <c r="C106" s="220" t="s">
        <v>475</v>
      </c>
      <c r="D106" s="220" t="s">
        <v>559</v>
      </c>
      <c r="E106" s="3"/>
      <c r="F106" s="221">
        <v>5</v>
      </c>
      <c r="H106" s="23"/>
    </row>
    <row r="107" spans="2:8" s="22" customFormat="1" ht="16.9" customHeight="1">
      <c r="B107" s="23"/>
      <c r="C107" s="222" t="s">
        <v>690</v>
      </c>
      <c r="H107" s="23"/>
    </row>
    <row r="108" spans="2:8" s="22" customFormat="1" ht="16.9" customHeight="1">
      <c r="B108" s="23"/>
      <c r="C108" s="220" t="s">
        <v>259</v>
      </c>
      <c r="D108" s="220" t="s">
        <v>260</v>
      </c>
      <c r="E108" s="3" t="s">
        <v>102</v>
      </c>
      <c r="F108" s="221">
        <v>279.24</v>
      </c>
      <c r="H108" s="23"/>
    </row>
    <row r="109" spans="2:8" s="22" customFormat="1" ht="16.9" customHeight="1">
      <c r="B109" s="23"/>
      <c r="C109" s="220" t="s">
        <v>550</v>
      </c>
      <c r="D109" s="220" t="s">
        <v>551</v>
      </c>
      <c r="E109" s="3" t="s">
        <v>102</v>
      </c>
      <c r="F109" s="221">
        <v>5</v>
      </c>
      <c r="H109" s="23"/>
    </row>
    <row r="110" spans="2:8" s="22" customFormat="1" ht="16.9" customHeight="1">
      <c r="B110" s="23"/>
      <c r="C110" s="220" t="s">
        <v>282</v>
      </c>
      <c r="D110" s="220" t="s">
        <v>283</v>
      </c>
      <c r="E110" s="3" t="s">
        <v>102</v>
      </c>
      <c r="F110" s="221">
        <v>271.44</v>
      </c>
      <c r="H110" s="23"/>
    </row>
    <row r="111" spans="2:8" s="22" customFormat="1" ht="16.9" customHeight="1">
      <c r="B111" s="23"/>
      <c r="C111" s="216" t="s">
        <v>477</v>
      </c>
      <c r="D111" s="217" t="s">
        <v>478</v>
      </c>
      <c r="E111" s="218" t="s">
        <v>98</v>
      </c>
      <c r="F111" s="219">
        <v>605.8</v>
      </c>
      <c r="H111" s="23"/>
    </row>
    <row r="112" spans="2:8" s="22" customFormat="1" ht="16.9" customHeight="1">
      <c r="B112" s="23"/>
      <c r="C112" s="220"/>
      <c r="D112" s="220" t="s">
        <v>526</v>
      </c>
      <c r="E112" s="3"/>
      <c r="F112" s="221">
        <v>0</v>
      </c>
      <c r="H112" s="23"/>
    </row>
    <row r="113" spans="2:8" s="22" customFormat="1" ht="16.9" customHeight="1">
      <c r="B113" s="23"/>
      <c r="C113" s="220"/>
      <c r="D113" s="220" t="s">
        <v>593</v>
      </c>
      <c r="E113" s="3"/>
      <c r="F113" s="221">
        <v>0</v>
      </c>
      <c r="H113" s="23"/>
    </row>
    <row r="114" spans="2:8" s="22" customFormat="1" ht="16.9" customHeight="1">
      <c r="B114" s="23"/>
      <c r="C114" s="220" t="s">
        <v>477</v>
      </c>
      <c r="D114" s="220" t="s">
        <v>594</v>
      </c>
      <c r="E114" s="3"/>
      <c r="F114" s="221">
        <v>605.8</v>
      </c>
      <c r="H114" s="23"/>
    </row>
    <row r="115" spans="2:8" s="22" customFormat="1" ht="16.9" customHeight="1">
      <c r="B115" s="23"/>
      <c r="C115" s="222" t="s">
        <v>690</v>
      </c>
      <c r="H115" s="23"/>
    </row>
    <row r="116" spans="2:8" s="22" customFormat="1" ht="16.9" customHeight="1">
      <c r="B116" s="23"/>
      <c r="C116" s="220" t="s">
        <v>588</v>
      </c>
      <c r="D116" s="220" t="s">
        <v>589</v>
      </c>
      <c r="E116" s="3" t="s">
        <v>98</v>
      </c>
      <c r="F116" s="221">
        <v>605.8</v>
      </c>
      <c r="H116" s="23"/>
    </row>
    <row r="117" spans="2:8" s="22" customFormat="1" ht="16.9" customHeight="1">
      <c r="B117" s="23"/>
      <c r="C117" s="220" t="s">
        <v>251</v>
      </c>
      <c r="D117" s="220" t="s">
        <v>252</v>
      </c>
      <c r="E117" s="3" t="s">
        <v>102</v>
      </c>
      <c r="F117" s="221">
        <v>540.68</v>
      </c>
      <c r="H117" s="23"/>
    </row>
    <row r="118" spans="2:8" s="22" customFormat="1" ht="16.9" customHeight="1">
      <c r="B118" s="23"/>
      <c r="C118" s="220" t="s">
        <v>259</v>
      </c>
      <c r="D118" s="220" t="s">
        <v>260</v>
      </c>
      <c r="E118" s="3" t="s">
        <v>102</v>
      </c>
      <c r="F118" s="221">
        <v>279.24</v>
      </c>
      <c r="H118" s="23"/>
    </row>
    <row r="119" spans="2:8" s="22" customFormat="1" ht="16.9" customHeight="1">
      <c r="B119" s="23"/>
      <c r="C119" s="216" t="s">
        <v>467</v>
      </c>
      <c r="D119" s="217" t="s">
        <v>468</v>
      </c>
      <c r="E119" s="218" t="s">
        <v>98</v>
      </c>
      <c r="F119" s="219">
        <v>12</v>
      </c>
      <c r="H119" s="23"/>
    </row>
    <row r="120" spans="2:8" s="22" customFormat="1" ht="16.9" customHeight="1">
      <c r="B120" s="23"/>
      <c r="C120" s="220"/>
      <c r="D120" s="220" t="s">
        <v>615</v>
      </c>
      <c r="E120" s="3"/>
      <c r="F120" s="221">
        <v>0</v>
      </c>
      <c r="H120" s="23"/>
    </row>
    <row r="121" spans="2:8" s="22" customFormat="1" ht="16.9" customHeight="1">
      <c r="B121" s="23"/>
      <c r="C121" s="220" t="s">
        <v>467</v>
      </c>
      <c r="D121" s="220" t="s">
        <v>616</v>
      </c>
      <c r="E121" s="3"/>
      <c r="F121" s="221">
        <v>12</v>
      </c>
      <c r="H121" s="23"/>
    </row>
    <row r="122" spans="2:8" s="22" customFormat="1" ht="16.9" customHeight="1">
      <c r="B122" s="23"/>
      <c r="C122" s="222" t="s">
        <v>690</v>
      </c>
      <c r="H122" s="23"/>
    </row>
    <row r="123" spans="2:8" s="22" customFormat="1" ht="16.9" customHeight="1">
      <c r="B123" s="23"/>
      <c r="C123" s="220" t="s">
        <v>610</v>
      </c>
      <c r="D123" s="220" t="s">
        <v>611</v>
      </c>
      <c r="E123" s="3" t="s">
        <v>98</v>
      </c>
      <c r="F123" s="221">
        <v>12</v>
      </c>
      <c r="H123" s="23"/>
    </row>
    <row r="124" spans="2:8" s="22" customFormat="1" ht="16.9" customHeight="1">
      <c r="B124" s="23"/>
      <c r="C124" s="220" t="s">
        <v>489</v>
      </c>
      <c r="D124" s="220" t="s">
        <v>490</v>
      </c>
      <c r="E124" s="3" t="s">
        <v>98</v>
      </c>
      <c r="F124" s="221">
        <v>12</v>
      </c>
      <c r="H124" s="23"/>
    </row>
    <row r="125" spans="2:8" s="22" customFormat="1" ht="16.9" customHeight="1">
      <c r="B125" s="23"/>
      <c r="C125" s="220" t="s">
        <v>595</v>
      </c>
      <c r="D125" s="220" t="s">
        <v>596</v>
      </c>
      <c r="E125" s="3" t="s">
        <v>98</v>
      </c>
      <c r="F125" s="221">
        <v>12</v>
      </c>
      <c r="H125" s="23"/>
    </row>
    <row r="126" spans="2:8" s="22" customFormat="1" ht="16.9" customHeight="1">
      <c r="B126" s="23"/>
      <c r="C126" s="220" t="s">
        <v>617</v>
      </c>
      <c r="D126" s="220" t="s">
        <v>618</v>
      </c>
      <c r="E126" s="3" t="s">
        <v>94</v>
      </c>
      <c r="F126" s="221">
        <v>4</v>
      </c>
      <c r="H126" s="23"/>
    </row>
    <row r="127" spans="2:8" s="22" customFormat="1" ht="16.9" customHeight="1">
      <c r="B127" s="23"/>
      <c r="C127" s="216" t="s">
        <v>483</v>
      </c>
      <c r="D127" s="217" t="s">
        <v>484</v>
      </c>
      <c r="E127" s="218" t="s">
        <v>102</v>
      </c>
      <c r="F127" s="219">
        <v>65.5</v>
      </c>
      <c r="H127" s="23"/>
    </row>
    <row r="128" spans="2:8" s="22" customFormat="1" ht="16.9" customHeight="1">
      <c r="B128" s="23"/>
      <c r="C128" s="220"/>
      <c r="D128" s="220" t="s">
        <v>560</v>
      </c>
      <c r="E128" s="3"/>
      <c r="F128" s="221">
        <v>0</v>
      </c>
      <c r="H128" s="23"/>
    </row>
    <row r="129" spans="2:8" s="22" customFormat="1" ht="16.9" customHeight="1">
      <c r="B129" s="23"/>
      <c r="C129" s="220"/>
      <c r="D129" s="220" t="s">
        <v>561</v>
      </c>
      <c r="E129" s="3"/>
      <c r="F129" s="221">
        <v>16</v>
      </c>
      <c r="H129" s="23"/>
    </row>
    <row r="130" spans="2:8" s="22" customFormat="1" ht="16.9" customHeight="1">
      <c r="B130" s="23"/>
      <c r="C130" s="220"/>
      <c r="D130" s="220" t="s">
        <v>562</v>
      </c>
      <c r="E130" s="3"/>
      <c r="F130" s="221">
        <v>49.5</v>
      </c>
      <c r="H130" s="23"/>
    </row>
    <row r="131" spans="2:8" s="22" customFormat="1" ht="16.9" customHeight="1">
      <c r="B131" s="23"/>
      <c r="C131" s="220" t="s">
        <v>483</v>
      </c>
      <c r="D131" s="220" t="s">
        <v>318</v>
      </c>
      <c r="E131" s="3"/>
      <c r="F131" s="221">
        <v>65.5</v>
      </c>
      <c r="H131" s="23"/>
    </row>
    <row r="132" spans="2:8" s="22" customFormat="1" ht="16.9" customHeight="1">
      <c r="B132" s="23"/>
      <c r="C132" s="222" t="s">
        <v>690</v>
      </c>
      <c r="H132" s="23"/>
    </row>
    <row r="133" spans="2:8" s="22" customFormat="1" ht="16.9" customHeight="1">
      <c r="B133" s="23"/>
      <c r="C133" s="220" t="s">
        <v>259</v>
      </c>
      <c r="D133" s="220" t="s">
        <v>260</v>
      </c>
      <c r="E133" s="3" t="s">
        <v>102</v>
      </c>
      <c r="F133" s="221">
        <v>279.24</v>
      </c>
      <c r="H133" s="23"/>
    </row>
    <row r="134" spans="2:8" s="22" customFormat="1" ht="16.9" customHeight="1">
      <c r="B134" s="23"/>
      <c r="C134" s="220" t="s">
        <v>251</v>
      </c>
      <c r="D134" s="220" t="s">
        <v>252</v>
      </c>
      <c r="E134" s="3" t="s">
        <v>102</v>
      </c>
      <c r="F134" s="221">
        <v>540.68</v>
      </c>
      <c r="H134" s="23"/>
    </row>
    <row r="135" spans="2:8" s="22" customFormat="1" ht="16.9" customHeight="1">
      <c r="B135" s="23"/>
      <c r="C135" s="220" t="s">
        <v>581</v>
      </c>
      <c r="D135" s="220" t="s">
        <v>582</v>
      </c>
      <c r="E135" s="3" t="s">
        <v>98</v>
      </c>
      <c r="F135" s="221">
        <v>655</v>
      </c>
      <c r="H135" s="23"/>
    </row>
    <row r="136" spans="2:8" s="22" customFormat="1" ht="16.9" customHeight="1">
      <c r="B136" s="23"/>
      <c r="C136" s="216" t="s">
        <v>459</v>
      </c>
      <c r="D136" s="217" t="s">
        <v>460</v>
      </c>
      <c r="E136" s="218" t="s">
        <v>98</v>
      </c>
      <c r="F136" s="219">
        <v>670</v>
      </c>
      <c r="H136" s="23"/>
    </row>
    <row r="137" spans="2:8" s="22" customFormat="1" ht="16.9" customHeight="1">
      <c r="B137" s="23"/>
      <c r="C137" s="220"/>
      <c r="D137" s="220" t="s">
        <v>516</v>
      </c>
      <c r="E137" s="3"/>
      <c r="F137" s="221">
        <v>0</v>
      </c>
      <c r="H137" s="23"/>
    </row>
    <row r="138" spans="2:8" s="22" customFormat="1" ht="16.9" customHeight="1">
      <c r="B138" s="23"/>
      <c r="C138" s="220"/>
      <c r="D138" s="220" t="s">
        <v>517</v>
      </c>
      <c r="E138" s="3"/>
      <c r="F138" s="221">
        <v>670</v>
      </c>
      <c r="H138" s="23"/>
    </row>
    <row r="139" spans="2:8" s="22" customFormat="1" ht="16.9" customHeight="1">
      <c r="B139" s="23"/>
      <c r="C139" s="220" t="s">
        <v>459</v>
      </c>
      <c r="D139" s="220" t="s">
        <v>221</v>
      </c>
      <c r="E139" s="3"/>
      <c r="F139" s="221">
        <v>670</v>
      </c>
      <c r="H139" s="23"/>
    </row>
    <row r="140" spans="2:8" s="22" customFormat="1" ht="16.9" customHeight="1">
      <c r="B140" s="23"/>
      <c r="C140" s="222" t="s">
        <v>690</v>
      </c>
      <c r="H140" s="23"/>
    </row>
    <row r="141" spans="2:8" s="22" customFormat="1" ht="16.9" customHeight="1">
      <c r="B141" s="23"/>
      <c r="C141" s="220" t="s">
        <v>513</v>
      </c>
      <c r="D141" s="220" t="s">
        <v>514</v>
      </c>
      <c r="E141" s="3" t="s">
        <v>98</v>
      </c>
      <c r="F141" s="221">
        <v>670</v>
      </c>
      <c r="H141" s="23"/>
    </row>
    <row r="142" spans="2:8" s="22" customFormat="1" ht="16.9" customHeight="1">
      <c r="B142" s="23"/>
      <c r="C142" s="220" t="s">
        <v>251</v>
      </c>
      <c r="D142" s="220" t="s">
        <v>252</v>
      </c>
      <c r="E142" s="3" t="s">
        <v>102</v>
      </c>
      <c r="F142" s="221">
        <v>540.68</v>
      </c>
      <c r="H142" s="23"/>
    </row>
    <row r="143" spans="2:8" s="22" customFormat="1" ht="16.9" customHeight="1">
      <c r="B143" s="23"/>
      <c r="C143" s="220" t="s">
        <v>259</v>
      </c>
      <c r="D143" s="220" t="s">
        <v>260</v>
      </c>
      <c r="E143" s="3" t="s">
        <v>102</v>
      </c>
      <c r="F143" s="221">
        <v>279.24</v>
      </c>
      <c r="H143" s="23"/>
    </row>
    <row r="144" spans="2:8" s="22" customFormat="1" ht="16.9" customHeight="1">
      <c r="B144" s="23"/>
      <c r="C144" s="220" t="s">
        <v>282</v>
      </c>
      <c r="D144" s="220" t="s">
        <v>283</v>
      </c>
      <c r="E144" s="3" t="s">
        <v>102</v>
      </c>
      <c r="F144" s="221">
        <v>271.44</v>
      </c>
      <c r="H144" s="23"/>
    </row>
    <row r="145" spans="2:8" s="22" customFormat="1" ht="16.9" customHeight="1">
      <c r="B145" s="23"/>
      <c r="C145" s="216" t="s">
        <v>462</v>
      </c>
      <c r="D145" s="217" t="s">
        <v>463</v>
      </c>
      <c r="E145" s="218" t="s">
        <v>98</v>
      </c>
      <c r="F145" s="219">
        <v>100.8</v>
      </c>
      <c r="H145" s="23"/>
    </row>
    <row r="146" spans="2:8" s="22" customFormat="1" ht="16.9" customHeight="1">
      <c r="B146" s="23"/>
      <c r="C146" s="220"/>
      <c r="D146" s="220" t="s">
        <v>523</v>
      </c>
      <c r="E146" s="3"/>
      <c r="F146" s="221">
        <v>0</v>
      </c>
      <c r="H146" s="23"/>
    </row>
    <row r="147" spans="2:8" s="22" customFormat="1" ht="16.9" customHeight="1">
      <c r="B147" s="23"/>
      <c r="C147" s="220"/>
      <c r="D147" s="220" t="s">
        <v>524</v>
      </c>
      <c r="E147" s="3"/>
      <c r="F147" s="221">
        <v>100.8</v>
      </c>
      <c r="H147" s="23"/>
    </row>
    <row r="148" spans="2:8" s="22" customFormat="1" ht="16.9" customHeight="1">
      <c r="B148" s="23"/>
      <c r="C148" s="220" t="s">
        <v>462</v>
      </c>
      <c r="D148" s="220" t="s">
        <v>221</v>
      </c>
      <c r="E148" s="3"/>
      <c r="F148" s="221">
        <v>100.8</v>
      </c>
      <c r="H148" s="23"/>
    </row>
    <row r="149" spans="2:8" s="22" customFormat="1" ht="16.9" customHeight="1">
      <c r="B149" s="23"/>
      <c r="C149" s="222" t="s">
        <v>690</v>
      </c>
      <c r="H149" s="23"/>
    </row>
    <row r="150" spans="2:8" s="22" customFormat="1" ht="16.9" customHeight="1">
      <c r="B150" s="23"/>
      <c r="C150" s="220" t="s">
        <v>518</v>
      </c>
      <c r="D150" s="220" t="s">
        <v>519</v>
      </c>
      <c r="E150" s="3" t="s">
        <v>98</v>
      </c>
      <c r="F150" s="221">
        <v>100.8</v>
      </c>
      <c r="H150" s="23"/>
    </row>
    <row r="151" spans="2:8" s="22" customFormat="1" ht="16.9" customHeight="1">
      <c r="B151" s="23"/>
      <c r="C151" s="220" t="s">
        <v>251</v>
      </c>
      <c r="D151" s="220" t="s">
        <v>252</v>
      </c>
      <c r="E151" s="3" t="s">
        <v>102</v>
      </c>
      <c r="F151" s="221">
        <v>540.68</v>
      </c>
      <c r="H151" s="23"/>
    </row>
    <row r="152" spans="2:8" s="22" customFormat="1" ht="16.9" customHeight="1">
      <c r="B152" s="23"/>
      <c r="C152" s="220" t="s">
        <v>259</v>
      </c>
      <c r="D152" s="220" t="s">
        <v>260</v>
      </c>
      <c r="E152" s="3" t="s">
        <v>102</v>
      </c>
      <c r="F152" s="221">
        <v>279.24</v>
      </c>
      <c r="H152" s="23"/>
    </row>
    <row r="153" spans="2:8" s="22" customFormat="1" ht="16.9" customHeight="1">
      <c r="B153" s="23"/>
      <c r="C153" s="220" t="s">
        <v>282</v>
      </c>
      <c r="D153" s="220" t="s">
        <v>283</v>
      </c>
      <c r="E153" s="3" t="s">
        <v>102</v>
      </c>
      <c r="F153" s="221">
        <v>271.44</v>
      </c>
      <c r="H153" s="23"/>
    </row>
    <row r="154" spans="2:8" s="22" customFormat="1" ht="16.9" customHeight="1">
      <c r="B154" s="23"/>
      <c r="C154" s="216" t="s">
        <v>465</v>
      </c>
      <c r="D154" s="217" t="s">
        <v>466</v>
      </c>
      <c r="E154" s="218" t="s">
        <v>102</v>
      </c>
      <c r="F154" s="219">
        <v>5</v>
      </c>
      <c r="H154" s="23"/>
    </row>
    <row r="155" spans="2:8" s="22" customFormat="1" ht="16.9" customHeight="1">
      <c r="B155" s="23"/>
      <c r="C155" s="220"/>
      <c r="D155" s="220" t="s">
        <v>526</v>
      </c>
      <c r="E155" s="3"/>
      <c r="F155" s="221">
        <v>0</v>
      </c>
      <c r="H155" s="23"/>
    </row>
    <row r="156" spans="2:8" s="22" customFormat="1" ht="16.9" customHeight="1">
      <c r="B156" s="23"/>
      <c r="C156" s="220"/>
      <c r="D156" s="220" t="s">
        <v>527</v>
      </c>
      <c r="E156" s="3"/>
      <c r="F156" s="221">
        <v>5</v>
      </c>
      <c r="H156" s="23"/>
    </row>
    <row r="157" spans="2:8" s="22" customFormat="1" ht="16.9" customHeight="1">
      <c r="B157" s="23"/>
      <c r="C157" s="220" t="s">
        <v>465</v>
      </c>
      <c r="D157" s="220" t="s">
        <v>318</v>
      </c>
      <c r="E157" s="3"/>
      <c r="F157" s="221">
        <v>5</v>
      </c>
      <c r="H157" s="23"/>
    </row>
    <row r="158" spans="2:8" s="22" customFormat="1" ht="16.9" customHeight="1">
      <c r="B158" s="23"/>
      <c r="C158" s="222" t="s">
        <v>690</v>
      </c>
      <c r="H158" s="23"/>
    </row>
    <row r="159" spans="2:8" s="22" customFormat="1" ht="16.9" customHeight="1">
      <c r="B159" s="23"/>
      <c r="C159" s="220" t="s">
        <v>223</v>
      </c>
      <c r="D159" s="220" t="s">
        <v>224</v>
      </c>
      <c r="E159" s="3" t="s">
        <v>102</v>
      </c>
      <c r="F159" s="221">
        <v>17.8</v>
      </c>
      <c r="H159" s="23"/>
    </row>
    <row r="160" spans="2:8" s="22" customFormat="1" ht="16.9" customHeight="1">
      <c r="B160" s="23"/>
      <c r="C160" s="220" t="s">
        <v>563</v>
      </c>
      <c r="D160" s="220" t="s">
        <v>564</v>
      </c>
      <c r="E160" s="3" t="s">
        <v>102</v>
      </c>
      <c r="F160" s="221">
        <v>5</v>
      </c>
      <c r="H160" s="23"/>
    </row>
    <row r="161" spans="2:8" s="22" customFormat="1" ht="16.9" customHeight="1">
      <c r="B161" s="23"/>
      <c r="C161" s="216" t="s">
        <v>472</v>
      </c>
      <c r="D161" s="217" t="s">
        <v>473</v>
      </c>
      <c r="E161" s="218" t="s">
        <v>102</v>
      </c>
      <c r="F161" s="219">
        <v>27</v>
      </c>
      <c r="H161" s="23"/>
    </row>
    <row r="162" spans="2:8" s="22" customFormat="1" ht="16.9" customHeight="1">
      <c r="B162" s="23"/>
      <c r="C162" s="220"/>
      <c r="D162" s="220" t="s">
        <v>579</v>
      </c>
      <c r="E162" s="3"/>
      <c r="F162" s="221">
        <v>0</v>
      </c>
      <c r="H162" s="23"/>
    </row>
    <row r="163" spans="2:8" s="22" customFormat="1" ht="16.9" customHeight="1">
      <c r="B163" s="23"/>
      <c r="C163" s="220"/>
      <c r="D163" s="220" t="s">
        <v>526</v>
      </c>
      <c r="E163" s="3"/>
      <c r="F163" s="221">
        <v>0</v>
      </c>
      <c r="H163" s="23"/>
    </row>
    <row r="164" spans="2:8" s="22" customFormat="1" ht="16.9" customHeight="1">
      <c r="B164" s="23"/>
      <c r="C164" s="220"/>
      <c r="D164" s="220" t="s">
        <v>580</v>
      </c>
      <c r="E164" s="3"/>
      <c r="F164" s="221">
        <v>27</v>
      </c>
      <c r="H164" s="23"/>
    </row>
    <row r="165" spans="2:8" s="22" customFormat="1" ht="16.9" customHeight="1">
      <c r="B165" s="23"/>
      <c r="C165" s="220" t="s">
        <v>472</v>
      </c>
      <c r="D165" s="220" t="s">
        <v>221</v>
      </c>
      <c r="E165" s="3"/>
      <c r="F165" s="221">
        <v>27</v>
      </c>
      <c r="H165" s="23"/>
    </row>
    <row r="166" spans="2:8" s="22" customFormat="1" ht="16.9" customHeight="1">
      <c r="B166" s="23"/>
      <c r="C166" s="222" t="s">
        <v>690</v>
      </c>
      <c r="H166" s="23"/>
    </row>
    <row r="167" spans="2:8" s="22" customFormat="1" ht="16.9" customHeight="1">
      <c r="B167" s="23"/>
      <c r="C167" s="220" t="s">
        <v>574</v>
      </c>
      <c r="D167" s="220" t="s">
        <v>575</v>
      </c>
      <c r="E167" s="3" t="s">
        <v>102</v>
      </c>
      <c r="F167" s="221">
        <v>27</v>
      </c>
      <c r="H167" s="23"/>
    </row>
    <row r="168" spans="2:8" s="22" customFormat="1" ht="16.9" customHeight="1">
      <c r="B168" s="23"/>
      <c r="C168" s="220" t="s">
        <v>251</v>
      </c>
      <c r="D168" s="220" t="s">
        <v>252</v>
      </c>
      <c r="E168" s="3" t="s">
        <v>102</v>
      </c>
      <c r="F168" s="221">
        <v>540.68</v>
      </c>
      <c r="H168" s="23"/>
    </row>
    <row r="169" spans="2:8" s="22" customFormat="1" ht="16.9" customHeight="1">
      <c r="B169" s="23"/>
      <c r="C169" s="220" t="s">
        <v>259</v>
      </c>
      <c r="D169" s="220" t="s">
        <v>260</v>
      </c>
      <c r="E169" s="3" t="s">
        <v>102</v>
      </c>
      <c r="F169" s="221">
        <v>279.24</v>
      </c>
      <c r="H169" s="23"/>
    </row>
    <row r="170" spans="2:8" s="22" customFormat="1" ht="16.9" customHeight="1">
      <c r="B170" s="23"/>
      <c r="C170" s="216" t="s">
        <v>469</v>
      </c>
      <c r="D170" s="217" t="s">
        <v>470</v>
      </c>
      <c r="E170" s="218" t="s">
        <v>102</v>
      </c>
      <c r="F170" s="219">
        <v>35.2</v>
      </c>
      <c r="H170" s="23"/>
    </row>
    <row r="171" spans="2:8" s="22" customFormat="1" ht="16.9" customHeight="1">
      <c r="B171" s="23"/>
      <c r="C171" s="220"/>
      <c r="D171" s="220" t="s">
        <v>526</v>
      </c>
      <c r="E171" s="3"/>
      <c r="F171" s="221">
        <v>0</v>
      </c>
      <c r="H171" s="23"/>
    </row>
    <row r="172" spans="2:8" s="22" customFormat="1" ht="16.9" customHeight="1">
      <c r="B172" s="23"/>
      <c r="C172" s="220"/>
      <c r="D172" s="220" t="s">
        <v>538</v>
      </c>
      <c r="E172" s="3"/>
      <c r="F172" s="221">
        <v>0</v>
      </c>
      <c r="H172" s="23"/>
    </row>
    <row r="173" spans="2:8" s="22" customFormat="1" ht="16.9" customHeight="1">
      <c r="B173" s="23"/>
      <c r="C173" s="220"/>
      <c r="D173" s="220" t="s">
        <v>539</v>
      </c>
      <c r="E173" s="3"/>
      <c r="F173" s="221">
        <v>3.2</v>
      </c>
      <c r="H173" s="23"/>
    </row>
    <row r="174" spans="2:8" s="22" customFormat="1" ht="16.9" customHeight="1">
      <c r="B174" s="23"/>
      <c r="C174" s="220"/>
      <c r="D174" s="220" t="s">
        <v>540</v>
      </c>
      <c r="E174" s="3"/>
      <c r="F174" s="221">
        <v>0</v>
      </c>
      <c r="H174" s="23"/>
    </row>
    <row r="175" spans="2:8" s="22" customFormat="1" ht="16.9" customHeight="1">
      <c r="B175" s="23"/>
      <c r="C175" s="220"/>
      <c r="D175" s="220" t="s">
        <v>541</v>
      </c>
      <c r="E175" s="3"/>
      <c r="F175" s="221">
        <v>32</v>
      </c>
      <c r="H175" s="23"/>
    </row>
    <row r="176" spans="2:8" s="22" customFormat="1" ht="16.9" customHeight="1">
      <c r="B176" s="23"/>
      <c r="C176" s="220" t="s">
        <v>469</v>
      </c>
      <c r="D176" s="220" t="s">
        <v>221</v>
      </c>
      <c r="E176" s="3"/>
      <c r="F176" s="221">
        <v>35.2</v>
      </c>
      <c r="H176" s="23"/>
    </row>
    <row r="177" spans="2:8" s="22" customFormat="1" ht="16.9" customHeight="1">
      <c r="B177" s="23"/>
      <c r="C177" s="222" t="s">
        <v>690</v>
      </c>
      <c r="H177" s="23"/>
    </row>
    <row r="178" spans="2:8" s="22" customFormat="1" ht="16.9" customHeight="1">
      <c r="B178" s="23"/>
      <c r="C178" s="220" t="s">
        <v>533</v>
      </c>
      <c r="D178" s="220" t="s">
        <v>534</v>
      </c>
      <c r="E178" s="3" t="s">
        <v>102</v>
      </c>
      <c r="F178" s="221">
        <v>24.64</v>
      </c>
      <c r="H178" s="23"/>
    </row>
    <row r="179" spans="2:8" s="22" customFormat="1" ht="16.9" customHeight="1">
      <c r="B179" s="23"/>
      <c r="C179" s="220" t="s">
        <v>231</v>
      </c>
      <c r="D179" s="220" t="s">
        <v>232</v>
      </c>
      <c r="E179" s="3" t="s">
        <v>102</v>
      </c>
      <c r="F179" s="221">
        <v>10.56</v>
      </c>
      <c r="H179" s="23"/>
    </row>
    <row r="180" spans="2:8" s="22" customFormat="1" ht="16.9" customHeight="1">
      <c r="B180" s="23"/>
      <c r="C180" s="220" t="s">
        <v>251</v>
      </c>
      <c r="D180" s="220" t="s">
        <v>252</v>
      </c>
      <c r="E180" s="3" t="s">
        <v>102</v>
      </c>
      <c r="F180" s="221">
        <v>540.68</v>
      </c>
      <c r="H180" s="23"/>
    </row>
    <row r="181" spans="2:8" s="22" customFormat="1" ht="16.9" customHeight="1">
      <c r="B181" s="23"/>
      <c r="C181" s="220" t="s">
        <v>259</v>
      </c>
      <c r="D181" s="220" t="s">
        <v>260</v>
      </c>
      <c r="E181" s="3" t="s">
        <v>102</v>
      </c>
      <c r="F181" s="221">
        <v>279.24</v>
      </c>
      <c r="H181" s="23"/>
    </row>
    <row r="182" spans="2:8" s="22" customFormat="1" ht="16.9" customHeight="1">
      <c r="B182" s="23"/>
      <c r="C182" s="220" t="s">
        <v>282</v>
      </c>
      <c r="D182" s="220" t="s">
        <v>283</v>
      </c>
      <c r="E182" s="3" t="s">
        <v>102</v>
      </c>
      <c r="F182" s="221">
        <v>271.44</v>
      </c>
      <c r="H182" s="23"/>
    </row>
    <row r="183" spans="2:8" s="22" customFormat="1" ht="7.35" customHeight="1">
      <c r="B183" s="38"/>
      <c r="C183" s="39"/>
      <c r="D183" s="39"/>
      <c r="E183" s="39"/>
      <c r="F183" s="39"/>
      <c r="G183" s="39"/>
      <c r="H183" s="23"/>
    </row>
    <row r="184" s="22" customFormat="1" ht="11.25"/>
  </sheetData>
  <mergeCells count="2">
    <mergeCell ref="D5:F5"/>
    <mergeCell ref="D6:F6"/>
  </mergeCells>
  <printOptions/>
  <pageMargins left="0.7" right="0.7" top="0.7875" bottom="0.7875" header="0.511811023622047" footer="0.3"/>
  <pageSetup fitToHeight="100" fitToWidth="1" horizontalDpi="300" verticalDpi="300" orientation="landscape" paperSize="9" copies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2:K219"/>
  <sheetViews>
    <sheetView showGridLines="0" zoomScale="110" zoomScaleNormal="110" workbookViewId="0" topLeftCell="A58">
      <selection activeCell="A58" sqref="A58"/>
    </sheetView>
  </sheetViews>
  <sheetFormatPr defaultColWidth="8.8515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227" customFormat="1" ht="45" customHeight="1">
      <c r="B3" s="228"/>
      <c r="C3" s="229" t="s">
        <v>693</v>
      </c>
      <c r="D3" s="229"/>
      <c r="E3" s="229"/>
      <c r="F3" s="229"/>
      <c r="G3" s="229"/>
      <c r="H3" s="229"/>
      <c r="I3" s="229"/>
      <c r="J3" s="229"/>
      <c r="K3" s="230"/>
    </row>
    <row r="4" spans="2:11" ht="25.5" customHeight="1">
      <c r="B4" s="231"/>
      <c r="C4" s="232" t="s">
        <v>694</v>
      </c>
      <c r="D4" s="232"/>
      <c r="E4" s="232"/>
      <c r="F4" s="232"/>
      <c r="G4" s="232"/>
      <c r="H4" s="232"/>
      <c r="I4" s="232"/>
      <c r="J4" s="232"/>
      <c r="K4" s="233"/>
    </row>
    <row r="5" spans="2:11" ht="5.25" customHeight="1">
      <c r="B5" s="231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1"/>
      <c r="C6" s="235" t="s">
        <v>695</v>
      </c>
      <c r="D6" s="235"/>
      <c r="E6" s="235"/>
      <c r="F6" s="235"/>
      <c r="G6" s="235"/>
      <c r="H6" s="235"/>
      <c r="I6" s="235"/>
      <c r="J6" s="235"/>
      <c r="K6" s="233"/>
    </row>
    <row r="7" spans="2:11" ht="15" customHeight="1">
      <c r="B7" s="236"/>
      <c r="C7" s="235" t="s">
        <v>696</v>
      </c>
      <c r="D7" s="235"/>
      <c r="E7" s="235"/>
      <c r="F7" s="235"/>
      <c r="G7" s="235"/>
      <c r="H7" s="235"/>
      <c r="I7" s="235"/>
      <c r="J7" s="235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237" t="s">
        <v>697</v>
      </c>
      <c r="D9" s="237"/>
      <c r="E9" s="237"/>
      <c r="F9" s="237"/>
      <c r="G9" s="237"/>
      <c r="H9" s="237"/>
      <c r="I9" s="237"/>
      <c r="J9" s="237"/>
      <c r="K9" s="233"/>
    </row>
    <row r="10" spans="2:11" ht="15" customHeight="1">
      <c r="B10" s="236"/>
      <c r="C10" s="235"/>
      <c r="D10" s="235" t="s">
        <v>698</v>
      </c>
      <c r="E10" s="235"/>
      <c r="F10" s="235"/>
      <c r="G10" s="235"/>
      <c r="H10" s="235"/>
      <c r="I10" s="235"/>
      <c r="J10" s="235"/>
      <c r="K10" s="233"/>
    </row>
    <row r="11" spans="2:11" ht="15" customHeight="1">
      <c r="B11" s="236"/>
      <c r="C11" s="238"/>
      <c r="D11" s="235" t="s">
        <v>699</v>
      </c>
      <c r="E11" s="235"/>
      <c r="F11" s="235"/>
      <c r="G11" s="235"/>
      <c r="H11" s="235"/>
      <c r="I11" s="235"/>
      <c r="J11" s="235"/>
      <c r="K11" s="233"/>
    </row>
    <row r="12" spans="2:11" ht="15" customHeight="1">
      <c r="B12" s="236"/>
      <c r="C12" s="238"/>
      <c r="D12" s="235"/>
      <c r="E12" s="235"/>
      <c r="F12" s="235"/>
      <c r="G12" s="235"/>
      <c r="H12" s="235"/>
      <c r="I12" s="235"/>
      <c r="J12" s="235"/>
      <c r="K12" s="233"/>
    </row>
    <row r="13" spans="2:11" ht="15" customHeight="1">
      <c r="B13" s="236"/>
      <c r="C13" s="238"/>
      <c r="D13" s="239" t="s">
        <v>700</v>
      </c>
      <c r="E13" s="235"/>
      <c r="F13" s="235"/>
      <c r="G13" s="235"/>
      <c r="H13" s="235"/>
      <c r="I13" s="235"/>
      <c r="J13" s="235"/>
      <c r="K13" s="233"/>
    </row>
    <row r="14" spans="2:11" ht="12.75" customHeight="1">
      <c r="B14" s="236"/>
      <c r="C14" s="238"/>
      <c r="D14" s="238"/>
      <c r="E14" s="238"/>
      <c r="F14" s="238"/>
      <c r="G14" s="238"/>
      <c r="H14" s="238"/>
      <c r="I14" s="238"/>
      <c r="J14" s="238"/>
      <c r="K14" s="233"/>
    </row>
    <row r="15" spans="2:11" ht="15" customHeight="1">
      <c r="B15" s="236"/>
      <c r="C15" s="238"/>
      <c r="D15" s="235" t="s">
        <v>701</v>
      </c>
      <c r="E15" s="235"/>
      <c r="F15" s="235"/>
      <c r="G15" s="235"/>
      <c r="H15" s="235"/>
      <c r="I15" s="235"/>
      <c r="J15" s="235"/>
      <c r="K15" s="233"/>
    </row>
    <row r="16" spans="2:11" ht="15" customHeight="1">
      <c r="B16" s="236"/>
      <c r="C16" s="238"/>
      <c r="D16" s="235" t="s">
        <v>702</v>
      </c>
      <c r="E16" s="235"/>
      <c r="F16" s="235"/>
      <c r="G16" s="235"/>
      <c r="H16" s="235"/>
      <c r="I16" s="235"/>
      <c r="J16" s="235"/>
      <c r="K16" s="233"/>
    </row>
    <row r="17" spans="2:11" ht="15" customHeight="1">
      <c r="B17" s="236"/>
      <c r="C17" s="238"/>
      <c r="D17" s="235" t="s">
        <v>703</v>
      </c>
      <c r="E17" s="235"/>
      <c r="F17" s="235"/>
      <c r="G17" s="235"/>
      <c r="H17" s="235"/>
      <c r="I17" s="235"/>
      <c r="J17" s="235"/>
      <c r="K17" s="233"/>
    </row>
    <row r="18" spans="2:11" ht="15" customHeight="1">
      <c r="B18" s="236"/>
      <c r="C18" s="238"/>
      <c r="D18" s="238"/>
      <c r="E18" s="240" t="s">
        <v>82</v>
      </c>
      <c r="F18" s="235" t="s">
        <v>704</v>
      </c>
      <c r="G18" s="235"/>
      <c r="H18" s="235"/>
      <c r="I18" s="235"/>
      <c r="J18" s="235"/>
      <c r="K18" s="233"/>
    </row>
    <row r="19" spans="2:11" ht="15" customHeight="1">
      <c r="B19" s="236"/>
      <c r="C19" s="238"/>
      <c r="D19" s="238"/>
      <c r="E19" s="240" t="s">
        <v>705</v>
      </c>
      <c r="F19" s="235" t="s">
        <v>706</v>
      </c>
      <c r="G19" s="235"/>
      <c r="H19" s="235"/>
      <c r="I19" s="235"/>
      <c r="J19" s="235"/>
      <c r="K19" s="233"/>
    </row>
    <row r="20" spans="2:11" ht="15" customHeight="1">
      <c r="B20" s="236"/>
      <c r="C20" s="238"/>
      <c r="D20" s="238"/>
      <c r="E20" s="240" t="s">
        <v>707</v>
      </c>
      <c r="F20" s="235" t="s">
        <v>708</v>
      </c>
      <c r="G20" s="235"/>
      <c r="H20" s="235"/>
      <c r="I20" s="235"/>
      <c r="J20" s="235"/>
      <c r="K20" s="233"/>
    </row>
    <row r="21" spans="2:11" ht="15" customHeight="1">
      <c r="B21" s="236"/>
      <c r="C21" s="238"/>
      <c r="D21" s="238"/>
      <c r="E21" s="240" t="s">
        <v>89</v>
      </c>
      <c r="F21" s="235" t="s">
        <v>90</v>
      </c>
      <c r="G21" s="235"/>
      <c r="H21" s="235"/>
      <c r="I21" s="235"/>
      <c r="J21" s="235"/>
      <c r="K21" s="233"/>
    </row>
    <row r="22" spans="2:11" ht="15" customHeight="1">
      <c r="B22" s="236"/>
      <c r="C22" s="238"/>
      <c r="D22" s="238"/>
      <c r="E22" s="240" t="s">
        <v>709</v>
      </c>
      <c r="F22" s="235" t="s">
        <v>710</v>
      </c>
      <c r="G22" s="235"/>
      <c r="H22" s="235"/>
      <c r="I22" s="235"/>
      <c r="J22" s="235"/>
      <c r="K22" s="233"/>
    </row>
    <row r="23" spans="2:11" ht="15" customHeight="1">
      <c r="B23" s="236"/>
      <c r="C23" s="238"/>
      <c r="D23" s="238"/>
      <c r="E23" s="240" t="s">
        <v>711</v>
      </c>
      <c r="F23" s="235" t="s">
        <v>712</v>
      </c>
      <c r="G23" s="235"/>
      <c r="H23" s="235"/>
      <c r="I23" s="235"/>
      <c r="J23" s="235"/>
      <c r="K23" s="233"/>
    </row>
    <row r="24" spans="2:11" ht="12.75" customHeight="1">
      <c r="B24" s="236"/>
      <c r="C24" s="238"/>
      <c r="D24" s="238"/>
      <c r="E24" s="238"/>
      <c r="F24" s="238"/>
      <c r="G24" s="238"/>
      <c r="H24" s="238"/>
      <c r="I24" s="238"/>
      <c r="J24" s="238"/>
      <c r="K24" s="233"/>
    </row>
    <row r="25" spans="2:11" ht="15" customHeight="1">
      <c r="B25" s="236"/>
      <c r="C25" s="237" t="s">
        <v>713</v>
      </c>
      <c r="D25" s="237"/>
      <c r="E25" s="237"/>
      <c r="F25" s="237"/>
      <c r="G25" s="237"/>
      <c r="H25" s="237"/>
      <c r="I25" s="237"/>
      <c r="J25" s="237"/>
      <c r="K25" s="233"/>
    </row>
    <row r="26" spans="2:11" ht="15" customHeight="1">
      <c r="B26" s="236"/>
      <c r="C26" s="235" t="s">
        <v>714</v>
      </c>
      <c r="D26" s="235"/>
      <c r="E26" s="235"/>
      <c r="F26" s="235"/>
      <c r="G26" s="235"/>
      <c r="H26" s="235"/>
      <c r="I26" s="235"/>
      <c r="J26" s="235"/>
      <c r="K26" s="233"/>
    </row>
    <row r="27" spans="2:11" ht="15" customHeight="1">
      <c r="B27" s="236"/>
      <c r="C27" s="235"/>
      <c r="D27" s="241" t="s">
        <v>715</v>
      </c>
      <c r="E27" s="241"/>
      <c r="F27" s="241"/>
      <c r="G27" s="241"/>
      <c r="H27" s="241"/>
      <c r="I27" s="241"/>
      <c r="J27" s="241"/>
      <c r="K27" s="233"/>
    </row>
    <row r="28" spans="2:11" ht="15" customHeight="1">
      <c r="B28" s="236"/>
      <c r="C28" s="238"/>
      <c r="D28" s="235" t="s">
        <v>716</v>
      </c>
      <c r="E28" s="235"/>
      <c r="F28" s="235"/>
      <c r="G28" s="235"/>
      <c r="H28" s="235"/>
      <c r="I28" s="235"/>
      <c r="J28" s="235"/>
      <c r="K28" s="233"/>
    </row>
    <row r="29" spans="2:11" ht="12.75" customHeight="1">
      <c r="B29" s="236"/>
      <c r="C29" s="238"/>
      <c r="D29" s="238"/>
      <c r="E29" s="238"/>
      <c r="F29" s="238"/>
      <c r="G29" s="238"/>
      <c r="H29" s="238"/>
      <c r="I29" s="238"/>
      <c r="J29" s="238"/>
      <c r="K29" s="233"/>
    </row>
    <row r="30" spans="2:11" ht="15" customHeight="1">
      <c r="B30" s="236"/>
      <c r="C30" s="238"/>
      <c r="D30" s="241" t="s">
        <v>717</v>
      </c>
      <c r="E30" s="241"/>
      <c r="F30" s="241"/>
      <c r="G30" s="241"/>
      <c r="H30" s="241"/>
      <c r="I30" s="241"/>
      <c r="J30" s="241"/>
      <c r="K30" s="233"/>
    </row>
    <row r="31" spans="2:11" ht="15" customHeight="1">
      <c r="B31" s="236"/>
      <c r="C31" s="238"/>
      <c r="D31" s="235" t="s">
        <v>718</v>
      </c>
      <c r="E31" s="235"/>
      <c r="F31" s="235"/>
      <c r="G31" s="235"/>
      <c r="H31" s="235"/>
      <c r="I31" s="235"/>
      <c r="J31" s="235"/>
      <c r="K31" s="233"/>
    </row>
    <row r="32" spans="2:11" ht="12.75" customHeight="1">
      <c r="B32" s="236"/>
      <c r="C32" s="238"/>
      <c r="D32" s="238"/>
      <c r="E32" s="238"/>
      <c r="F32" s="238"/>
      <c r="G32" s="238"/>
      <c r="H32" s="238"/>
      <c r="I32" s="238"/>
      <c r="J32" s="238"/>
      <c r="K32" s="233"/>
    </row>
    <row r="33" spans="2:11" ht="15" customHeight="1">
      <c r="B33" s="236"/>
      <c r="C33" s="238"/>
      <c r="D33" s="241" t="s">
        <v>719</v>
      </c>
      <c r="E33" s="241"/>
      <c r="F33" s="241"/>
      <c r="G33" s="241"/>
      <c r="H33" s="241"/>
      <c r="I33" s="241"/>
      <c r="J33" s="241"/>
      <c r="K33" s="233"/>
    </row>
    <row r="34" spans="2:11" ht="15" customHeight="1">
      <c r="B34" s="236"/>
      <c r="C34" s="238"/>
      <c r="D34" s="235" t="s">
        <v>720</v>
      </c>
      <c r="E34" s="235"/>
      <c r="F34" s="235"/>
      <c r="G34" s="235"/>
      <c r="H34" s="235"/>
      <c r="I34" s="235"/>
      <c r="J34" s="235"/>
      <c r="K34" s="233"/>
    </row>
    <row r="35" spans="2:11" ht="15" customHeight="1">
      <c r="B35" s="236"/>
      <c r="C35" s="238"/>
      <c r="D35" s="235" t="s">
        <v>721</v>
      </c>
      <c r="E35" s="235"/>
      <c r="F35" s="235"/>
      <c r="G35" s="235"/>
      <c r="H35" s="235"/>
      <c r="I35" s="235"/>
      <c r="J35" s="235"/>
      <c r="K35" s="233"/>
    </row>
    <row r="36" spans="2:11" ht="15" customHeight="1">
      <c r="B36" s="236"/>
      <c r="C36" s="238"/>
      <c r="D36" s="235"/>
      <c r="E36" s="239" t="s">
        <v>142</v>
      </c>
      <c r="F36" s="235"/>
      <c r="G36" s="235" t="s">
        <v>722</v>
      </c>
      <c r="H36" s="235"/>
      <c r="I36" s="235"/>
      <c r="J36" s="235"/>
      <c r="K36" s="233"/>
    </row>
    <row r="37" spans="2:11" ht="30.75" customHeight="1">
      <c r="B37" s="236"/>
      <c r="C37" s="238"/>
      <c r="D37" s="235"/>
      <c r="E37" s="239" t="s">
        <v>723</v>
      </c>
      <c r="F37" s="235"/>
      <c r="G37" s="235" t="s">
        <v>724</v>
      </c>
      <c r="H37" s="235"/>
      <c r="I37" s="235"/>
      <c r="J37" s="235"/>
      <c r="K37" s="233"/>
    </row>
    <row r="38" spans="2:11" ht="15" customHeight="1">
      <c r="B38" s="236"/>
      <c r="C38" s="238"/>
      <c r="D38" s="235"/>
      <c r="E38" s="239" t="s">
        <v>56</v>
      </c>
      <c r="F38" s="235"/>
      <c r="G38" s="235" t="s">
        <v>725</v>
      </c>
      <c r="H38" s="235"/>
      <c r="I38" s="235"/>
      <c r="J38" s="235"/>
      <c r="K38" s="233"/>
    </row>
    <row r="39" spans="2:11" ht="15" customHeight="1">
      <c r="B39" s="236"/>
      <c r="C39" s="238"/>
      <c r="D39" s="235"/>
      <c r="E39" s="239" t="s">
        <v>57</v>
      </c>
      <c r="F39" s="235"/>
      <c r="G39" s="235" t="s">
        <v>726</v>
      </c>
      <c r="H39" s="235"/>
      <c r="I39" s="235"/>
      <c r="J39" s="235"/>
      <c r="K39" s="233"/>
    </row>
    <row r="40" spans="2:11" ht="15" customHeight="1">
      <c r="B40" s="236"/>
      <c r="C40" s="238"/>
      <c r="D40" s="235"/>
      <c r="E40" s="239" t="s">
        <v>143</v>
      </c>
      <c r="F40" s="235"/>
      <c r="G40" s="235" t="s">
        <v>727</v>
      </c>
      <c r="H40" s="235"/>
      <c r="I40" s="235"/>
      <c r="J40" s="235"/>
      <c r="K40" s="233"/>
    </row>
    <row r="41" spans="2:11" ht="15" customHeight="1">
      <c r="B41" s="236"/>
      <c r="C41" s="238"/>
      <c r="D41" s="235"/>
      <c r="E41" s="239" t="s">
        <v>144</v>
      </c>
      <c r="F41" s="235"/>
      <c r="G41" s="235" t="s">
        <v>728</v>
      </c>
      <c r="H41" s="235"/>
      <c r="I41" s="235"/>
      <c r="J41" s="235"/>
      <c r="K41" s="233"/>
    </row>
    <row r="42" spans="2:11" ht="15" customHeight="1">
      <c r="B42" s="236"/>
      <c r="C42" s="238"/>
      <c r="D42" s="235"/>
      <c r="E42" s="239" t="s">
        <v>729</v>
      </c>
      <c r="F42" s="235"/>
      <c r="G42" s="235" t="s">
        <v>730</v>
      </c>
      <c r="H42" s="235"/>
      <c r="I42" s="235"/>
      <c r="J42" s="235"/>
      <c r="K42" s="233"/>
    </row>
    <row r="43" spans="2:11" ht="15" customHeight="1">
      <c r="B43" s="236"/>
      <c r="C43" s="238"/>
      <c r="D43" s="235"/>
      <c r="E43" s="239"/>
      <c r="F43" s="235"/>
      <c r="G43" s="235" t="s">
        <v>731</v>
      </c>
      <c r="H43" s="235"/>
      <c r="I43" s="235"/>
      <c r="J43" s="235"/>
      <c r="K43" s="233"/>
    </row>
    <row r="44" spans="2:11" ht="15" customHeight="1">
      <c r="B44" s="236"/>
      <c r="C44" s="238"/>
      <c r="D44" s="235"/>
      <c r="E44" s="239" t="s">
        <v>732</v>
      </c>
      <c r="F44" s="235"/>
      <c r="G44" s="235" t="s">
        <v>733</v>
      </c>
      <c r="H44" s="235"/>
      <c r="I44" s="235"/>
      <c r="J44" s="235"/>
      <c r="K44" s="233"/>
    </row>
    <row r="45" spans="2:11" ht="15" customHeight="1">
      <c r="B45" s="236"/>
      <c r="C45" s="238"/>
      <c r="D45" s="235"/>
      <c r="E45" s="239" t="s">
        <v>146</v>
      </c>
      <c r="F45" s="235"/>
      <c r="G45" s="235" t="s">
        <v>734</v>
      </c>
      <c r="H45" s="235"/>
      <c r="I45" s="235"/>
      <c r="J45" s="235"/>
      <c r="K45" s="233"/>
    </row>
    <row r="46" spans="2:11" ht="12.75" customHeight="1">
      <c r="B46" s="236"/>
      <c r="C46" s="238"/>
      <c r="D46" s="235"/>
      <c r="E46" s="235"/>
      <c r="F46" s="235"/>
      <c r="G46" s="235"/>
      <c r="H46" s="235"/>
      <c r="I46" s="235"/>
      <c r="J46" s="235"/>
      <c r="K46" s="233"/>
    </row>
    <row r="47" spans="2:11" ht="15" customHeight="1">
      <c r="B47" s="236"/>
      <c r="C47" s="238"/>
      <c r="D47" s="235" t="s">
        <v>735</v>
      </c>
      <c r="E47" s="235"/>
      <c r="F47" s="235"/>
      <c r="G47" s="235"/>
      <c r="H47" s="235"/>
      <c r="I47" s="235"/>
      <c r="J47" s="235"/>
      <c r="K47" s="233"/>
    </row>
    <row r="48" spans="2:11" ht="15" customHeight="1">
      <c r="B48" s="236"/>
      <c r="C48" s="238"/>
      <c r="D48" s="238"/>
      <c r="E48" s="235" t="s">
        <v>736</v>
      </c>
      <c r="F48" s="235"/>
      <c r="G48" s="235"/>
      <c r="H48" s="235"/>
      <c r="I48" s="235"/>
      <c r="J48" s="235"/>
      <c r="K48" s="233"/>
    </row>
    <row r="49" spans="2:11" ht="15" customHeight="1">
      <c r="B49" s="236"/>
      <c r="C49" s="238"/>
      <c r="D49" s="238"/>
      <c r="E49" s="235" t="s">
        <v>737</v>
      </c>
      <c r="F49" s="235"/>
      <c r="G49" s="235"/>
      <c r="H49" s="235"/>
      <c r="I49" s="235"/>
      <c r="J49" s="235"/>
      <c r="K49" s="233"/>
    </row>
    <row r="50" spans="2:11" ht="15" customHeight="1">
      <c r="B50" s="236"/>
      <c r="C50" s="238"/>
      <c r="D50" s="238"/>
      <c r="E50" s="235" t="s">
        <v>738</v>
      </c>
      <c r="F50" s="235"/>
      <c r="G50" s="235"/>
      <c r="H50" s="235"/>
      <c r="I50" s="235"/>
      <c r="J50" s="235"/>
      <c r="K50" s="233"/>
    </row>
    <row r="51" spans="2:11" ht="15" customHeight="1">
      <c r="B51" s="236"/>
      <c r="C51" s="238"/>
      <c r="D51" s="235" t="s">
        <v>739</v>
      </c>
      <c r="E51" s="235"/>
      <c r="F51" s="235"/>
      <c r="G51" s="235"/>
      <c r="H51" s="235"/>
      <c r="I51" s="235"/>
      <c r="J51" s="235"/>
      <c r="K51" s="233"/>
    </row>
    <row r="52" spans="2:11" ht="25.5" customHeight="1">
      <c r="B52" s="231"/>
      <c r="C52" s="232" t="s">
        <v>740</v>
      </c>
      <c r="D52" s="232"/>
      <c r="E52" s="232"/>
      <c r="F52" s="232"/>
      <c r="G52" s="232"/>
      <c r="H52" s="232"/>
      <c r="I52" s="232"/>
      <c r="J52" s="232"/>
      <c r="K52" s="233"/>
    </row>
    <row r="53" spans="2:11" ht="5.25" customHeight="1">
      <c r="B53" s="231"/>
      <c r="C53" s="234"/>
      <c r="D53" s="234"/>
      <c r="E53" s="234"/>
      <c r="F53" s="234"/>
      <c r="G53" s="234"/>
      <c r="H53" s="234"/>
      <c r="I53" s="234"/>
      <c r="J53" s="234"/>
      <c r="K53" s="233"/>
    </row>
    <row r="54" spans="2:11" ht="15" customHeight="1">
      <c r="B54" s="231"/>
      <c r="C54" s="235" t="s">
        <v>741</v>
      </c>
      <c r="D54" s="235"/>
      <c r="E54" s="235"/>
      <c r="F54" s="235"/>
      <c r="G54" s="235"/>
      <c r="H54" s="235"/>
      <c r="I54" s="235"/>
      <c r="J54" s="235"/>
      <c r="K54" s="233"/>
    </row>
    <row r="55" spans="2:11" ht="15" customHeight="1">
      <c r="B55" s="231"/>
      <c r="C55" s="235" t="s">
        <v>742</v>
      </c>
      <c r="D55" s="235"/>
      <c r="E55" s="235"/>
      <c r="F55" s="235"/>
      <c r="G55" s="235"/>
      <c r="H55" s="235"/>
      <c r="I55" s="235"/>
      <c r="J55" s="235"/>
      <c r="K55" s="233"/>
    </row>
    <row r="56" spans="2:11" ht="12.75" customHeight="1">
      <c r="B56" s="231"/>
      <c r="C56" s="235"/>
      <c r="D56" s="235"/>
      <c r="E56" s="235"/>
      <c r="F56" s="235"/>
      <c r="G56" s="235"/>
      <c r="H56" s="235"/>
      <c r="I56" s="235"/>
      <c r="J56" s="235"/>
      <c r="K56" s="233"/>
    </row>
    <row r="57" spans="2:11" ht="15" customHeight="1">
      <c r="B57" s="231"/>
      <c r="C57" s="235" t="s">
        <v>743</v>
      </c>
      <c r="D57" s="235"/>
      <c r="E57" s="235"/>
      <c r="F57" s="235"/>
      <c r="G57" s="235"/>
      <c r="H57" s="235"/>
      <c r="I57" s="235"/>
      <c r="J57" s="235"/>
      <c r="K57" s="233"/>
    </row>
    <row r="58" spans="2:11" ht="15" customHeight="1">
      <c r="B58" s="231"/>
      <c r="C58" s="238"/>
      <c r="D58" s="235" t="s">
        <v>744</v>
      </c>
      <c r="E58" s="235"/>
      <c r="F58" s="235"/>
      <c r="G58" s="235"/>
      <c r="H58" s="235"/>
      <c r="I58" s="235"/>
      <c r="J58" s="235"/>
      <c r="K58" s="233"/>
    </row>
    <row r="59" spans="2:11" ht="15" customHeight="1">
      <c r="B59" s="231"/>
      <c r="C59" s="238"/>
      <c r="D59" s="235" t="s">
        <v>745</v>
      </c>
      <c r="E59" s="235"/>
      <c r="F59" s="235"/>
      <c r="G59" s="235"/>
      <c r="H59" s="235"/>
      <c r="I59" s="235"/>
      <c r="J59" s="235"/>
      <c r="K59" s="233"/>
    </row>
    <row r="60" spans="2:11" ht="15" customHeight="1">
      <c r="B60" s="231"/>
      <c r="C60" s="238"/>
      <c r="D60" s="235" t="s">
        <v>746</v>
      </c>
      <c r="E60" s="235"/>
      <c r="F60" s="235"/>
      <c r="G60" s="235"/>
      <c r="H60" s="235"/>
      <c r="I60" s="235"/>
      <c r="J60" s="235"/>
      <c r="K60" s="233"/>
    </row>
    <row r="61" spans="2:11" ht="15" customHeight="1">
      <c r="B61" s="231"/>
      <c r="C61" s="238"/>
      <c r="D61" s="235" t="s">
        <v>747</v>
      </c>
      <c r="E61" s="235"/>
      <c r="F61" s="235"/>
      <c r="G61" s="235"/>
      <c r="H61" s="235"/>
      <c r="I61" s="235"/>
      <c r="J61" s="235"/>
      <c r="K61" s="233"/>
    </row>
    <row r="62" spans="2:11" ht="15" customHeight="1">
      <c r="B62" s="231"/>
      <c r="C62" s="238"/>
      <c r="D62" s="242" t="s">
        <v>748</v>
      </c>
      <c r="E62" s="242"/>
      <c r="F62" s="242"/>
      <c r="G62" s="242"/>
      <c r="H62" s="242"/>
      <c r="I62" s="242"/>
      <c r="J62" s="242"/>
      <c r="K62" s="233"/>
    </row>
    <row r="63" spans="2:11" ht="15" customHeight="1">
      <c r="B63" s="231"/>
      <c r="C63" s="238"/>
      <c r="D63" s="235" t="s">
        <v>749</v>
      </c>
      <c r="E63" s="235"/>
      <c r="F63" s="235"/>
      <c r="G63" s="235"/>
      <c r="H63" s="235"/>
      <c r="I63" s="235"/>
      <c r="J63" s="235"/>
      <c r="K63" s="233"/>
    </row>
    <row r="64" spans="2:11" ht="12.75" customHeight="1">
      <c r="B64" s="231"/>
      <c r="C64" s="238"/>
      <c r="D64" s="238"/>
      <c r="E64" s="243"/>
      <c r="F64" s="238"/>
      <c r="G64" s="238"/>
      <c r="H64" s="238"/>
      <c r="I64" s="238"/>
      <c r="J64" s="238"/>
      <c r="K64" s="233"/>
    </row>
    <row r="65" spans="2:11" ht="15" customHeight="1">
      <c r="B65" s="231"/>
      <c r="C65" s="238"/>
      <c r="D65" s="235" t="s">
        <v>750</v>
      </c>
      <c r="E65" s="235"/>
      <c r="F65" s="235"/>
      <c r="G65" s="235"/>
      <c r="H65" s="235"/>
      <c r="I65" s="235"/>
      <c r="J65" s="235"/>
      <c r="K65" s="233"/>
    </row>
    <row r="66" spans="2:11" ht="15" customHeight="1">
      <c r="B66" s="231"/>
      <c r="C66" s="238"/>
      <c r="D66" s="242" t="s">
        <v>751</v>
      </c>
      <c r="E66" s="242"/>
      <c r="F66" s="242"/>
      <c r="G66" s="242"/>
      <c r="H66" s="242"/>
      <c r="I66" s="242"/>
      <c r="J66" s="242"/>
      <c r="K66" s="233"/>
    </row>
    <row r="67" spans="2:11" ht="15" customHeight="1">
      <c r="B67" s="231"/>
      <c r="C67" s="238"/>
      <c r="D67" s="235" t="s">
        <v>752</v>
      </c>
      <c r="E67" s="235"/>
      <c r="F67" s="235"/>
      <c r="G67" s="235"/>
      <c r="H67" s="235"/>
      <c r="I67" s="235"/>
      <c r="J67" s="235"/>
      <c r="K67" s="233"/>
    </row>
    <row r="68" spans="2:11" ht="15" customHeight="1">
      <c r="B68" s="231"/>
      <c r="C68" s="238"/>
      <c r="D68" s="235" t="s">
        <v>753</v>
      </c>
      <c r="E68" s="235"/>
      <c r="F68" s="235"/>
      <c r="G68" s="235"/>
      <c r="H68" s="235"/>
      <c r="I68" s="235"/>
      <c r="J68" s="235"/>
      <c r="K68" s="233"/>
    </row>
    <row r="69" spans="2:11" ht="15" customHeight="1">
      <c r="B69" s="231"/>
      <c r="C69" s="238"/>
      <c r="D69" s="235" t="s">
        <v>754</v>
      </c>
      <c r="E69" s="235"/>
      <c r="F69" s="235"/>
      <c r="G69" s="235"/>
      <c r="H69" s="235"/>
      <c r="I69" s="235"/>
      <c r="J69" s="235"/>
      <c r="K69" s="233"/>
    </row>
    <row r="70" spans="2:11" ht="15" customHeight="1">
      <c r="B70" s="231"/>
      <c r="C70" s="238"/>
      <c r="D70" s="235" t="s">
        <v>755</v>
      </c>
      <c r="E70" s="235"/>
      <c r="F70" s="235"/>
      <c r="G70" s="235"/>
      <c r="H70" s="235"/>
      <c r="I70" s="235"/>
      <c r="J70" s="235"/>
      <c r="K70" s="233"/>
    </row>
    <row r="71" spans="2:11" ht="12.75" customHeight="1">
      <c r="B71" s="244"/>
      <c r="C71" s="245"/>
      <c r="D71" s="245"/>
      <c r="E71" s="245"/>
      <c r="F71" s="245"/>
      <c r="G71" s="245"/>
      <c r="H71" s="245"/>
      <c r="I71" s="245"/>
      <c r="J71" s="245"/>
      <c r="K71" s="246"/>
    </row>
    <row r="72" spans="2:11" ht="18.75" customHeight="1">
      <c r="B72" s="247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18.75" customHeigh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</row>
    <row r="74" spans="2:11" ht="7.5" customHeight="1">
      <c r="B74" s="249"/>
      <c r="C74" s="250"/>
      <c r="D74" s="250"/>
      <c r="E74" s="250"/>
      <c r="F74" s="250"/>
      <c r="G74" s="250"/>
      <c r="H74" s="250"/>
      <c r="I74" s="250"/>
      <c r="J74" s="250"/>
      <c r="K74" s="251"/>
    </row>
    <row r="75" spans="2:11" ht="45" customHeight="1">
      <c r="B75" s="252"/>
      <c r="C75" s="253" t="s">
        <v>756</v>
      </c>
      <c r="D75" s="253"/>
      <c r="E75" s="253"/>
      <c r="F75" s="253"/>
      <c r="G75" s="253"/>
      <c r="H75" s="253"/>
      <c r="I75" s="253"/>
      <c r="J75" s="253"/>
      <c r="K75" s="254"/>
    </row>
    <row r="76" spans="2:11" ht="17.25" customHeight="1">
      <c r="B76" s="252"/>
      <c r="C76" s="255" t="s">
        <v>757</v>
      </c>
      <c r="D76" s="255"/>
      <c r="E76" s="255"/>
      <c r="F76" s="255" t="s">
        <v>758</v>
      </c>
      <c r="G76" s="256"/>
      <c r="H76" s="255" t="s">
        <v>57</v>
      </c>
      <c r="I76" s="255" t="s">
        <v>60</v>
      </c>
      <c r="J76" s="255" t="s">
        <v>759</v>
      </c>
      <c r="K76" s="254"/>
    </row>
    <row r="77" spans="2:11" ht="17.25" customHeight="1">
      <c r="B77" s="252"/>
      <c r="C77" s="257" t="s">
        <v>760</v>
      </c>
      <c r="D77" s="257"/>
      <c r="E77" s="257"/>
      <c r="F77" s="258" t="s">
        <v>761</v>
      </c>
      <c r="G77" s="259"/>
      <c r="H77" s="257"/>
      <c r="I77" s="257"/>
      <c r="J77" s="257" t="s">
        <v>762</v>
      </c>
      <c r="K77" s="254"/>
    </row>
    <row r="78" spans="2:11" ht="5.25" customHeight="1">
      <c r="B78" s="252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ht="15" customHeight="1">
      <c r="B79" s="252"/>
      <c r="C79" s="239" t="s">
        <v>56</v>
      </c>
      <c r="D79" s="262"/>
      <c r="E79" s="262"/>
      <c r="F79" s="263" t="s">
        <v>763</v>
      </c>
      <c r="G79" s="264"/>
      <c r="H79" s="239" t="s">
        <v>764</v>
      </c>
      <c r="I79" s="239" t="s">
        <v>765</v>
      </c>
      <c r="J79" s="239">
        <v>20</v>
      </c>
      <c r="K79" s="254"/>
    </row>
    <row r="80" spans="2:11" ht="15" customHeight="1">
      <c r="B80" s="252"/>
      <c r="C80" s="239" t="s">
        <v>766</v>
      </c>
      <c r="D80" s="239"/>
      <c r="E80" s="239"/>
      <c r="F80" s="263" t="s">
        <v>763</v>
      </c>
      <c r="G80" s="264"/>
      <c r="H80" s="239" t="s">
        <v>767</v>
      </c>
      <c r="I80" s="239" t="s">
        <v>765</v>
      </c>
      <c r="J80" s="239">
        <v>120</v>
      </c>
      <c r="K80" s="254"/>
    </row>
    <row r="81" spans="2:11" ht="15" customHeight="1">
      <c r="B81" s="265"/>
      <c r="C81" s="239" t="s">
        <v>768</v>
      </c>
      <c r="D81" s="239"/>
      <c r="E81" s="239"/>
      <c r="F81" s="263" t="s">
        <v>769</v>
      </c>
      <c r="G81" s="264"/>
      <c r="H81" s="239" t="s">
        <v>770</v>
      </c>
      <c r="I81" s="239" t="s">
        <v>765</v>
      </c>
      <c r="J81" s="239">
        <v>50</v>
      </c>
      <c r="K81" s="254"/>
    </row>
    <row r="82" spans="2:11" ht="15" customHeight="1">
      <c r="B82" s="265"/>
      <c r="C82" s="239" t="s">
        <v>771</v>
      </c>
      <c r="D82" s="239"/>
      <c r="E82" s="239"/>
      <c r="F82" s="263" t="s">
        <v>763</v>
      </c>
      <c r="G82" s="264"/>
      <c r="H82" s="239" t="s">
        <v>772</v>
      </c>
      <c r="I82" s="239" t="s">
        <v>773</v>
      </c>
      <c r="J82" s="239"/>
      <c r="K82" s="254"/>
    </row>
    <row r="83" spans="2:11" ht="15" customHeight="1">
      <c r="B83" s="265"/>
      <c r="C83" s="239" t="s">
        <v>774</v>
      </c>
      <c r="D83" s="239"/>
      <c r="E83" s="239"/>
      <c r="F83" s="263" t="s">
        <v>769</v>
      </c>
      <c r="G83" s="239"/>
      <c r="H83" s="239" t="s">
        <v>775</v>
      </c>
      <c r="I83" s="239" t="s">
        <v>765</v>
      </c>
      <c r="J83" s="239">
        <v>15</v>
      </c>
      <c r="K83" s="254"/>
    </row>
    <row r="84" spans="2:11" ht="15" customHeight="1">
      <c r="B84" s="265"/>
      <c r="C84" s="239" t="s">
        <v>776</v>
      </c>
      <c r="D84" s="239"/>
      <c r="E84" s="239"/>
      <c r="F84" s="263" t="s">
        <v>769</v>
      </c>
      <c r="G84" s="239"/>
      <c r="H84" s="239" t="s">
        <v>777</v>
      </c>
      <c r="I84" s="239" t="s">
        <v>765</v>
      </c>
      <c r="J84" s="239">
        <v>15</v>
      </c>
      <c r="K84" s="254"/>
    </row>
    <row r="85" spans="2:11" ht="15" customHeight="1">
      <c r="B85" s="265"/>
      <c r="C85" s="239" t="s">
        <v>778</v>
      </c>
      <c r="D85" s="239"/>
      <c r="E85" s="239"/>
      <c r="F85" s="263" t="s">
        <v>769</v>
      </c>
      <c r="G85" s="239"/>
      <c r="H85" s="239" t="s">
        <v>779</v>
      </c>
      <c r="I85" s="239" t="s">
        <v>765</v>
      </c>
      <c r="J85" s="239">
        <v>20</v>
      </c>
      <c r="K85" s="254"/>
    </row>
    <row r="86" spans="2:11" ht="15" customHeight="1">
      <c r="B86" s="265"/>
      <c r="C86" s="239" t="s">
        <v>780</v>
      </c>
      <c r="D86" s="239"/>
      <c r="E86" s="239"/>
      <c r="F86" s="263" t="s">
        <v>769</v>
      </c>
      <c r="G86" s="239"/>
      <c r="H86" s="239" t="s">
        <v>781</v>
      </c>
      <c r="I86" s="239" t="s">
        <v>765</v>
      </c>
      <c r="J86" s="239">
        <v>20</v>
      </c>
      <c r="K86" s="254"/>
    </row>
    <row r="87" spans="2:11" ht="15" customHeight="1">
      <c r="B87" s="265"/>
      <c r="C87" s="239" t="s">
        <v>782</v>
      </c>
      <c r="D87" s="239"/>
      <c r="E87" s="239"/>
      <c r="F87" s="263" t="s">
        <v>769</v>
      </c>
      <c r="G87" s="264"/>
      <c r="H87" s="239" t="s">
        <v>783</v>
      </c>
      <c r="I87" s="239" t="s">
        <v>765</v>
      </c>
      <c r="J87" s="239">
        <v>50</v>
      </c>
      <c r="K87" s="254"/>
    </row>
    <row r="88" spans="2:11" ht="15" customHeight="1">
      <c r="B88" s="265"/>
      <c r="C88" s="239" t="s">
        <v>784</v>
      </c>
      <c r="D88" s="239"/>
      <c r="E88" s="239"/>
      <c r="F88" s="263" t="s">
        <v>769</v>
      </c>
      <c r="G88" s="264"/>
      <c r="H88" s="239" t="s">
        <v>785</v>
      </c>
      <c r="I88" s="239" t="s">
        <v>765</v>
      </c>
      <c r="J88" s="239">
        <v>20</v>
      </c>
      <c r="K88" s="254"/>
    </row>
    <row r="89" spans="2:11" ht="15" customHeight="1">
      <c r="B89" s="265"/>
      <c r="C89" s="239" t="s">
        <v>786</v>
      </c>
      <c r="D89" s="239"/>
      <c r="E89" s="239"/>
      <c r="F89" s="263" t="s">
        <v>769</v>
      </c>
      <c r="G89" s="264"/>
      <c r="H89" s="239" t="s">
        <v>787</v>
      </c>
      <c r="I89" s="239" t="s">
        <v>765</v>
      </c>
      <c r="J89" s="239">
        <v>20</v>
      </c>
      <c r="K89" s="254"/>
    </row>
    <row r="90" spans="2:11" ht="15" customHeight="1">
      <c r="B90" s="265"/>
      <c r="C90" s="239" t="s">
        <v>788</v>
      </c>
      <c r="D90" s="239"/>
      <c r="E90" s="239"/>
      <c r="F90" s="263" t="s">
        <v>769</v>
      </c>
      <c r="G90" s="264"/>
      <c r="H90" s="239" t="s">
        <v>789</v>
      </c>
      <c r="I90" s="239" t="s">
        <v>765</v>
      </c>
      <c r="J90" s="239">
        <v>50</v>
      </c>
      <c r="K90" s="254"/>
    </row>
    <row r="91" spans="2:11" ht="15" customHeight="1">
      <c r="B91" s="265"/>
      <c r="C91" s="239" t="s">
        <v>790</v>
      </c>
      <c r="D91" s="239"/>
      <c r="E91" s="239"/>
      <c r="F91" s="263" t="s">
        <v>769</v>
      </c>
      <c r="G91" s="264"/>
      <c r="H91" s="239" t="s">
        <v>790</v>
      </c>
      <c r="I91" s="239" t="s">
        <v>765</v>
      </c>
      <c r="J91" s="239">
        <v>50</v>
      </c>
      <c r="K91" s="254"/>
    </row>
    <row r="92" spans="2:11" ht="15" customHeight="1">
      <c r="B92" s="265"/>
      <c r="C92" s="239" t="s">
        <v>791</v>
      </c>
      <c r="D92" s="239"/>
      <c r="E92" s="239"/>
      <c r="F92" s="263" t="s">
        <v>769</v>
      </c>
      <c r="G92" s="264"/>
      <c r="H92" s="239" t="s">
        <v>792</v>
      </c>
      <c r="I92" s="239" t="s">
        <v>765</v>
      </c>
      <c r="J92" s="239">
        <v>255</v>
      </c>
      <c r="K92" s="254"/>
    </row>
    <row r="93" spans="2:11" ht="15" customHeight="1">
      <c r="B93" s="265"/>
      <c r="C93" s="239" t="s">
        <v>793</v>
      </c>
      <c r="D93" s="239"/>
      <c r="E93" s="239"/>
      <c r="F93" s="263" t="s">
        <v>763</v>
      </c>
      <c r="G93" s="264"/>
      <c r="H93" s="239" t="s">
        <v>794</v>
      </c>
      <c r="I93" s="239" t="s">
        <v>795</v>
      </c>
      <c r="J93" s="239"/>
      <c r="K93" s="254"/>
    </row>
    <row r="94" spans="2:11" ht="15" customHeight="1">
      <c r="B94" s="265"/>
      <c r="C94" s="239" t="s">
        <v>796</v>
      </c>
      <c r="D94" s="239"/>
      <c r="E94" s="239"/>
      <c r="F94" s="263" t="s">
        <v>763</v>
      </c>
      <c r="G94" s="264"/>
      <c r="H94" s="239" t="s">
        <v>797</v>
      </c>
      <c r="I94" s="239" t="s">
        <v>798</v>
      </c>
      <c r="J94" s="239"/>
      <c r="K94" s="254"/>
    </row>
    <row r="95" spans="2:11" ht="15" customHeight="1">
      <c r="B95" s="265"/>
      <c r="C95" s="239" t="s">
        <v>799</v>
      </c>
      <c r="D95" s="239"/>
      <c r="E95" s="239"/>
      <c r="F95" s="263" t="s">
        <v>763</v>
      </c>
      <c r="G95" s="264"/>
      <c r="H95" s="239" t="s">
        <v>799</v>
      </c>
      <c r="I95" s="239" t="s">
        <v>798</v>
      </c>
      <c r="J95" s="239"/>
      <c r="K95" s="254"/>
    </row>
    <row r="96" spans="2:11" ht="15" customHeight="1">
      <c r="B96" s="265"/>
      <c r="C96" s="239" t="s">
        <v>41</v>
      </c>
      <c r="D96" s="239"/>
      <c r="E96" s="239"/>
      <c r="F96" s="263" t="s">
        <v>763</v>
      </c>
      <c r="G96" s="264"/>
      <c r="H96" s="239" t="s">
        <v>800</v>
      </c>
      <c r="I96" s="239" t="s">
        <v>798</v>
      </c>
      <c r="J96" s="239"/>
      <c r="K96" s="254"/>
    </row>
    <row r="97" spans="2:11" ht="15" customHeight="1">
      <c r="B97" s="265"/>
      <c r="C97" s="239" t="s">
        <v>51</v>
      </c>
      <c r="D97" s="239"/>
      <c r="E97" s="239"/>
      <c r="F97" s="263" t="s">
        <v>763</v>
      </c>
      <c r="G97" s="264"/>
      <c r="H97" s="239" t="s">
        <v>801</v>
      </c>
      <c r="I97" s="239" t="s">
        <v>798</v>
      </c>
      <c r="J97" s="239"/>
      <c r="K97" s="254"/>
    </row>
    <row r="98" spans="2:11" ht="15" customHeight="1">
      <c r="B98" s="266"/>
      <c r="C98" s="267"/>
      <c r="D98" s="267"/>
      <c r="E98" s="267"/>
      <c r="F98" s="267"/>
      <c r="G98" s="267"/>
      <c r="H98" s="267"/>
      <c r="I98" s="267"/>
      <c r="J98" s="267"/>
      <c r="K98" s="268"/>
    </row>
    <row r="99" spans="2:11" ht="18.7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69"/>
    </row>
    <row r="100" spans="2:11" ht="18.75" customHeight="1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</row>
    <row r="101" spans="2:11" ht="7.5" customHeight="1">
      <c r="B101" s="249"/>
      <c r="C101" s="250"/>
      <c r="D101" s="250"/>
      <c r="E101" s="250"/>
      <c r="F101" s="250"/>
      <c r="G101" s="250"/>
      <c r="H101" s="250"/>
      <c r="I101" s="250"/>
      <c r="J101" s="250"/>
      <c r="K101" s="251"/>
    </row>
    <row r="102" spans="2:11" ht="45" customHeight="1">
      <c r="B102" s="252"/>
      <c r="C102" s="253" t="s">
        <v>802</v>
      </c>
      <c r="D102" s="253"/>
      <c r="E102" s="253"/>
      <c r="F102" s="253"/>
      <c r="G102" s="253"/>
      <c r="H102" s="253"/>
      <c r="I102" s="253"/>
      <c r="J102" s="253"/>
      <c r="K102" s="254"/>
    </row>
    <row r="103" spans="2:11" ht="17.25" customHeight="1">
      <c r="B103" s="252"/>
      <c r="C103" s="255" t="s">
        <v>757</v>
      </c>
      <c r="D103" s="255"/>
      <c r="E103" s="255"/>
      <c r="F103" s="255" t="s">
        <v>758</v>
      </c>
      <c r="G103" s="256"/>
      <c r="H103" s="255" t="s">
        <v>57</v>
      </c>
      <c r="I103" s="255" t="s">
        <v>60</v>
      </c>
      <c r="J103" s="255" t="s">
        <v>759</v>
      </c>
      <c r="K103" s="254"/>
    </row>
    <row r="104" spans="2:11" ht="17.25" customHeight="1">
      <c r="B104" s="252"/>
      <c r="C104" s="257" t="s">
        <v>760</v>
      </c>
      <c r="D104" s="257"/>
      <c r="E104" s="257"/>
      <c r="F104" s="258" t="s">
        <v>761</v>
      </c>
      <c r="G104" s="259"/>
      <c r="H104" s="257"/>
      <c r="I104" s="257"/>
      <c r="J104" s="257" t="s">
        <v>762</v>
      </c>
      <c r="K104" s="254"/>
    </row>
    <row r="105" spans="2:11" ht="5.25" customHeight="1">
      <c r="B105" s="252"/>
      <c r="C105" s="255"/>
      <c r="D105" s="255"/>
      <c r="E105" s="255"/>
      <c r="F105" s="255"/>
      <c r="G105" s="271"/>
      <c r="H105" s="255"/>
      <c r="I105" s="255"/>
      <c r="J105" s="255"/>
      <c r="K105" s="254"/>
    </row>
    <row r="106" spans="2:11" ht="15" customHeight="1">
      <c r="B106" s="252"/>
      <c r="C106" s="239" t="s">
        <v>56</v>
      </c>
      <c r="D106" s="262"/>
      <c r="E106" s="262"/>
      <c r="F106" s="263" t="s">
        <v>763</v>
      </c>
      <c r="G106" s="239"/>
      <c r="H106" s="239" t="s">
        <v>803</v>
      </c>
      <c r="I106" s="239" t="s">
        <v>765</v>
      </c>
      <c r="J106" s="239">
        <v>20</v>
      </c>
      <c r="K106" s="254"/>
    </row>
    <row r="107" spans="2:11" ht="15" customHeight="1">
      <c r="B107" s="252"/>
      <c r="C107" s="239" t="s">
        <v>766</v>
      </c>
      <c r="D107" s="239"/>
      <c r="E107" s="239"/>
      <c r="F107" s="263" t="s">
        <v>763</v>
      </c>
      <c r="G107" s="239"/>
      <c r="H107" s="239" t="s">
        <v>803</v>
      </c>
      <c r="I107" s="239" t="s">
        <v>765</v>
      </c>
      <c r="J107" s="239">
        <v>120</v>
      </c>
      <c r="K107" s="254"/>
    </row>
    <row r="108" spans="2:11" ht="15" customHeight="1">
      <c r="B108" s="265"/>
      <c r="C108" s="239" t="s">
        <v>768</v>
      </c>
      <c r="D108" s="239"/>
      <c r="E108" s="239"/>
      <c r="F108" s="263" t="s">
        <v>769</v>
      </c>
      <c r="G108" s="239"/>
      <c r="H108" s="239" t="s">
        <v>803</v>
      </c>
      <c r="I108" s="239" t="s">
        <v>765</v>
      </c>
      <c r="J108" s="239">
        <v>50</v>
      </c>
      <c r="K108" s="254"/>
    </row>
    <row r="109" spans="2:11" ht="15" customHeight="1">
      <c r="B109" s="265"/>
      <c r="C109" s="239" t="s">
        <v>771</v>
      </c>
      <c r="D109" s="239"/>
      <c r="E109" s="239"/>
      <c r="F109" s="263" t="s">
        <v>763</v>
      </c>
      <c r="G109" s="239"/>
      <c r="H109" s="239" t="s">
        <v>803</v>
      </c>
      <c r="I109" s="239" t="s">
        <v>773</v>
      </c>
      <c r="J109" s="239"/>
      <c r="K109" s="254"/>
    </row>
    <row r="110" spans="2:11" ht="15" customHeight="1">
      <c r="B110" s="265"/>
      <c r="C110" s="239" t="s">
        <v>782</v>
      </c>
      <c r="D110" s="239"/>
      <c r="E110" s="239"/>
      <c r="F110" s="263" t="s">
        <v>769</v>
      </c>
      <c r="G110" s="239"/>
      <c r="H110" s="239" t="s">
        <v>803</v>
      </c>
      <c r="I110" s="239" t="s">
        <v>765</v>
      </c>
      <c r="J110" s="239">
        <v>50</v>
      </c>
      <c r="K110" s="254"/>
    </row>
    <row r="111" spans="2:11" ht="15" customHeight="1">
      <c r="B111" s="265"/>
      <c r="C111" s="239" t="s">
        <v>790</v>
      </c>
      <c r="D111" s="239"/>
      <c r="E111" s="239"/>
      <c r="F111" s="263" t="s">
        <v>769</v>
      </c>
      <c r="G111" s="239"/>
      <c r="H111" s="239" t="s">
        <v>803</v>
      </c>
      <c r="I111" s="239" t="s">
        <v>765</v>
      </c>
      <c r="J111" s="239">
        <v>50</v>
      </c>
      <c r="K111" s="254"/>
    </row>
    <row r="112" spans="2:11" ht="15" customHeight="1">
      <c r="B112" s="265"/>
      <c r="C112" s="239" t="s">
        <v>788</v>
      </c>
      <c r="D112" s="239"/>
      <c r="E112" s="239"/>
      <c r="F112" s="263" t="s">
        <v>769</v>
      </c>
      <c r="G112" s="239"/>
      <c r="H112" s="239" t="s">
        <v>803</v>
      </c>
      <c r="I112" s="239" t="s">
        <v>765</v>
      </c>
      <c r="J112" s="239">
        <v>50</v>
      </c>
      <c r="K112" s="254"/>
    </row>
    <row r="113" spans="2:11" ht="15" customHeight="1">
      <c r="B113" s="265"/>
      <c r="C113" s="239" t="s">
        <v>56</v>
      </c>
      <c r="D113" s="239"/>
      <c r="E113" s="239"/>
      <c r="F113" s="263" t="s">
        <v>763</v>
      </c>
      <c r="G113" s="239"/>
      <c r="H113" s="239" t="s">
        <v>804</v>
      </c>
      <c r="I113" s="239" t="s">
        <v>765</v>
      </c>
      <c r="J113" s="239">
        <v>20</v>
      </c>
      <c r="K113" s="254"/>
    </row>
    <row r="114" spans="2:11" ht="15" customHeight="1">
      <c r="B114" s="265"/>
      <c r="C114" s="239" t="s">
        <v>805</v>
      </c>
      <c r="D114" s="239"/>
      <c r="E114" s="239"/>
      <c r="F114" s="263" t="s">
        <v>763</v>
      </c>
      <c r="G114" s="239"/>
      <c r="H114" s="239" t="s">
        <v>806</v>
      </c>
      <c r="I114" s="239" t="s">
        <v>765</v>
      </c>
      <c r="J114" s="239">
        <v>120</v>
      </c>
      <c r="K114" s="254"/>
    </row>
    <row r="115" spans="2:11" ht="15" customHeight="1">
      <c r="B115" s="265"/>
      <c r="C115" s="239" t="s">
        <v>41</v>
      </c>
      <c r="D115" s="239"/>
      <c r="E115" s="239"/>
      <c r="F115" s="263" t="s">
        <v>763</v>
      </c>
      <c r="G115" s="239"/>
      <c r="H115" s="239" t="s">
        <v>807</v>
      </c>
      <c r="I115" s="239" t="s">
        <v>798</v>
      </c>
      <c r="J115" s="239"/>
      <c r="K115" s="254"/>
    </row>
    <row r="116" spans="2:11" ht="15" customHeight="1">
      <c r="B116" s="265"/>
      <c r="C116" s="239" t="s">
        <v>51</v>
      </c>
      <c r="D116" s="239"/>
      <c r="E116" s="239"/>
      <c r="F116" s="263" t="s">
        <v>763</v>
      </c>
      <c r="G116" s="239"/>
      <c r="H116" s="239" t="s">
        <v>808</v>
      </c>
      <c r="I116" s="239" t="s">
        <v>798</v>
      </c>
      <c r="J116" s="239"/>
      <c r="K116" s="254"/>
    </row>
    <row r="117" spans="2:11" ht="15" customHeight="1">
      <c r="B117" s="265"/>
      <c r="C117" s="239" t="s">
        <v>60</v>
      </c>
      <c r="D117" s="239"/>
      <c r="E117" s="239"/>
      <c r="F117" s="263" t="s">
        <v>763</v>
      </c>
      <c r="G117" s="239"/>
      <c r="H117" s="239" t="s">
        <v>809</v>
      </c>
      <c r="I117" s="239" t="s">
        <v>810</v>
      </c>
      <c r="J117" s="239"/>
      <c r="K117" s="254"/>
    </row>
    <row r="118" spans="2:11" ht="15" customHeight="1">
      <c r="B118" s="266"/>
      <c r="C118" s="272"/>
      <c r="D118" s="272"/>
      <c r="E118" s="272"/>
      <c r="F118" s="272"/>
      <c r="G118" s="272"/>
      <c r="H118" s="272"/>
      <c r="I118" s="272"/>
      <c r="J118" s="272"/>
      <c r="K118" s="268"/>
    </row>
    <row r="119" spans="2:11" ht="18.75" customHeight="1">
      <c r="B119" s="273"/>
      <c r="C119" s="274"/>
      <c r="D119" s="274"/>
      <c r="E119" s="274"/>
      <c r="F119" s="275"/>
      <c r="G119" s="274"/>
      <c r="H119" s="274"/>
      <c r="I119" s="274"/>
      <c r="J119" s="274"/>
      <c r="K119" s="273"/>
    </row>
    <row r="120" spans="2:11" ht="18.75" customHeight="1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2:11" ht="7.5" customHeight="1">
      <c r="B121" s="276"/>
      <c r="C121" s="277"/>
      <c r="D121" s="277"/>
      <c r="E121" s="277"/>
      <c r="F121" s="277"/>
      <c r="G121" s="277"/>
      <c r="H121" s="277"/>
      <c r="I121" s="277"/>
      <c r="J121" s="277"/>
      <c r="K121" s="278"/>
    </row>
    <row r="122" spans="2:11" ht="45" customHeight="1">
      <c r="B122" s="279"/>
      <c r="C122" s="229" t="s">
        <v>811</v>
      </c>
      <c r="D122" s="229"/>
      <c r="E122" s="229"/>
      <c r="F122" s="229"/>
      <c r="G122" s="229"/>
      <c r="H122" s="229"/>
      <c r="I122" s="229"/>
      <c r="J122" s="229"/>
      <c r="K122" s="280"/>
    </row>
    <row r="123" spans="2:11" ht="17.25" customHeight="1">
      <c r="B123" s="281"/>
      <c r="C123" s="255" t="s">
        <v>757</v>
      </c>
      <c r="D123" s="255"/>
      <c r="E123" s="255"/>
      <c r="F123" s="255" t="s">
        <v>758</v>
      </c>
      <c r="G123" s="256"/>
      <c r="H123" s="255" t="s">
        <v>57</v>
      </c>
      <c r="I123" s="255" t="s">
        <v>60</v>
      </c>
      <c r="J123" s="255" t="s">
        <v>759</v>
      </c>
      <c r="K123" s="282"/>
    </row>
    <row r="124" spans="2:11" ht="17.25" customHeight="1">
      <c r="B124" s="281"/>
      <c r="C124" s="257" t="s">
        <v>760</v>
      </c>
      <c r="D124" s="257"/>
      <c r="E124" s="257"/>
      <c r="F124" s="258" t="s">
        <v>761</v>
      </c>
      <c r="G124" s="259"/>
      <c r="H124" s="257"/>
      <c r="I124" s="257"/>
      <c r="J124" s="257" t="s">
        <v>762</v>
      </c>
      <c r="K124" s="282"/>
    </row>
    <row r="125" spans="2:11" ht="5.25" customHeight="1">
      <c r="B125" s="283"/>
      <c r="C125" s="260"/>
      <c r="D125" s="260"/>
      <c r="E125" s="260"/>
      <c r="F125" s="260"/>
      <c r="G125" s="284"/>
      <c r="H125" s="260"/>
      <c r="I125" s="260"/>
      <c r="J125" s="260"/>
      <c r="K125" s="285"/>
    </row>
    <row r="126" spans="2:11" ht="15" customHeight="1">
      <c r="B126" s="283"/>
      <c r="C126" s="239" t="s">
        <v>766</v>
      </c>
      <c r="D126" s="262"/>
      <c r="E126" s="262"/>
      <c r="F126" s="263" t="s">
        <v>763</v>
      </c>
      <c r="G126" s="239"/>
      <c r="H126" s="239" t="s">
        <v>803</v>
      </c>
      <c r="I126" s="239" t="s">
        <v>765</v>
      </c>
      <c r="J126" s="239">
        <v>120</v>
      </c>
      <c r="K126" s="286"/>
    </row>
    <row r="127" spans="2:11" ht="15" customHeight="1">
      <c r="B127" s="283"/>
      <c r="C127" s="239" t="s">
        <v>812</v>
      </c>
      <c r="D127" s="239"/>
      <c r="E127" s="239"/>
      <c r="F127" s="263" t="s">
        <v>763</v>
      </c>
      <c r="G127" s="239"/>
      <c r="H127" s="239" t="s">
        <v>813</v>
      </c>
      <c r="I127" s="239" t="s">
        <v>765</v>
      </c>
      <c r="J127" s="239" t="s">
        <v>814</v>
      </c>
      <c r="K127" s="286"/>
    </row>
    <row r="128" spans="2:11" ht="15" customHeight="1">
      <c r="B128" s="283"/>
      <c r="C128" s="239" t="s">
        <v>711</v>
      </c>
      <c r="D128" s="239"/>
      <c r="E128" s="239"/>
      <c r="F128" s="263" t="s">
        <v>763</v>
      </c>
      <c r="G128" s="239"/>
      <c r="H128" s="239" t="s">
        <v>815</v>
      </c>
      <c r="I128" s="239" t="s">
        <v>765</v>
      </c>
      <c r="J128" s="239" t="s">
        <v>814</v>
      </c>
      <c r="K128" s="286"/>
    </row>
    <row r="129" spans="2:11" ht="15" customHeight="1">
      <c r="B129" s="283"/>
      <c r="C129" s="239" t="s">
        <v>774</v>
      </c>
      <c r="D129" s="239"/>
      <c r="E129" s="239"/>
      <c r="F129" s="263" t="s">
        <v>769</v>
      </c>
      <c r="G129" s="239"/>
      <c r="H129" s="239" t="s">
        <v>775</v>
      </c>
      <c r="I129" s="239" t="s">
        <v>765</v>
      </c>
      <c r="J129" s="239">
        <v>15</v>
      </c>
      <c r="K129" s="286"/>
    </row>
    <row r="130" spans="2:11" ht="15" customHeight="1">
      <c r="B130" s="283"/>
      <c r="C130" s="239" t="s">
        <v>776</v>
      </c>
      <c r="D130" s="239"/>
      <c r="E130" s="239"/>
      <c r="F130" s="263" t="s">
        <v>769</v>
      </c>
      <c r="G130" s="239"/>
      <c r="H130" s="239" t="s">
        <v>777</v>
      </c>
      <c r="I130" s="239" t="s">
        <v>765</v>
      </c>
      <c r="J130" s="239">
        <v>15</v>
      </c>
      <c r="K130" s="286"/>
    </row>
    <row r="131" spans="2:11" ht="15" customHeight="1">
      <c r="B131" s="283"/>
      <c r="C131" s="239" t="s">
        <v>778</v>
      </c>
      <c r="D131" s="239"/>
      <c r="E131" s="239"/>
      <c r="F131" s="263" t="s">
        <v>769</v>
      </c>
      <c r="G131" s="239"/>
      <c r="H131" s="239" t="s">
        <v>779</v>
      </c>
      <c r="I131" s="239" t="s">
        <v>765</v>
      </c>
      <c r="J131" s="239">
        <v>20</v>
      </c>
      <c r="K131" s="286"/>
    </row>
    <row r="132" spans="2:11" ht="15" customHeight="1">
      <c r="B132" s="283"/>
      <c r="C132" s="239" t="s">
        <v>780</v>
      </c>
      <c r="D132" s="239"/>
      <c r="E132" s="239"/>
      <c r="F132" s="263" t="s">
        <v>769</v>
      </c>
      <c r="G132" s="239"/>
      <c r="H132" s="239" t="s">
        <v>781</v>
      </c>
      <c r="I132" s="239" t="s">
        <v>765</v>
      </c>
      <c r="J132" s="239">
        <v>20</v>
      </c>
      <c r="K132" s="286"/>
    </row>
    <row r="133" spans="2:11" ht="15" customHeight="1">
      <c r="B133" s="283"/>
      <c r="C133" s="239" t="s">
        <v>768</v>
      </c>
      <c r="D133" s="239"/>
      <c r="E133" s="239"/>
      <c r="F133" s="263" t="s">
        <v>769</v>
      </c>
      <c r="G133" s="239"/>
      <c r="H133" s="239" t="s">
        <v>803</v>
      </c>
      <c r="I133" s="239" t="s">
        <v>765</v>
      </c>
      <c r="J133" s="239">
        <v>50</v>
      </c>
      <c r="K133" s="286"/>
    </row>
    <row r="134" spans="2:11" ht="15" customHeight="1">
      <c r="B134" s="283"/>
      <c r="C134" s="239" t="s">
        <v>782</v>
      </c>
      <c r="D134" s="239"/>
      <c r="E134" s="239"/>
      <c r="F134" s="263" t="s">
        <v>769</v>
      </c>
      <c r="G134" s="239"/>
      <c r="H134" s="239" t="s">
        <v>803</v>
      </c>
      <c r="I134" s="239" t="s">
        <v>765</v>
      </c>
      <c r="J134" s="239">
        <v>50</v>
      </c>
      <c r="K134" s="286"/>
    </row>
    <row r="135" spans="2:11" ht="15" customHeight="1">
      <c r="B135" s="283"/>
      <c r="C135" s="239" t="s">
        <v>788</v>
      </c>
      <c r="D135" s="239"/>
      <c r="E135" s="239"/>
      <c r="F135" s="263" t="s">
        <v>769</v>
      </c>
      <c r="G135" s="239"/>
      <c r="H135" s="239" t="s">
        <v>803</v>
      </c>
      <c r="I135" s="239" t="s">
        <v>765</v>
      </c>
      <c r="J135" s="239">
        <v>50</v>
      </c>
      <c r="K135" s="286"/>
    </row>
    <row r="136" spans="2:11" ht="15" customHeight="1">
      <c r="B136" s="283"/>
      <c r="C136" s="239" t="s">
        <v>790</v>
      </c>
      <c r="D136" s="239"/>
      <c r="E136" s="239"/>
      <c r="F136" s="263" t="s">
        <v>769</v>
      </c>
      <c r="G136" s="239"/>
      <c r="H136" s="239" t="s">
        <v>803</v>
      </c>
      <c r="I136" s="239" t="s">
        <v>765</v>
      </c>
      <c r="J136" s="239">
        <v>50</v>
      </c>
      <c r="K136" s="286"/>
    </row>
    <row r="137" spans="2:11" ht="15" customHeight="1">
      <c r="B137" s="283"/>
      <c r="C137" s="239" t="s">
        <v>791</v>
      </c>
      <c r="D137" s="239"/>
      <c r="E137" s="239"/>
      <c r="F137" s="263" t="s">
        <v>769</v>
      </c>
      <c r="G137" s="239"/>
      <c r="H137" s="239" t="s">
        <v>816</v>
      </c>
      <c r="I137" s="239" t="s">
        <v>765</v>
      </c>
      <c r="J137" s="239">
        <v>255</v>
      </c>
      <c r="K137" s="286"/>
    </row>
    <row r="138" spans="2:11" ht="15" customHeight="1">
      <c r="B138" s="283"/>
      <c r="C138" s="239" t="s">
        <v>793</v>
      </c>
      <c r="D138" s="239"/>
      <c r="E138" s="239"/>
      <c r="F138" s="263" t="s">
        <v>763</v>
      </c>
      <c r="G138" s="239"/>
      <c r="H138" s="239" t="s">
        <v>817</v>
      </c>
      <c r="I138" s="239" t="s">
        <v>795</v>
      </c>
      <c r="J138" s="239"/>
      <c r="K138" s="286"/>
    </row>
    <row r="139" spans="2:11" ht="15" customHeight="1">
      <c r="B139" s="283"/>
      <c r="C139" s="239" t="s">
        <v>796</v>
      </c>
      <c r="D139" s="239"/>
      <c r="E139" s="239"/>
      <c r="F139" s="263" t="s">
        <v>763</v>
      </c>
      <c r="G139" s="239"/>
      <c r="H139" s="239" t="s">
        <v>818</v>
      </c>
      <c r="I139" s="239" t="s">
        <v>798</v>
      </c>
      <c r="J139" s="239"/>
      <c r="K139" s="286"/>
    </row>
    <row r="140" spans="2:11" ht="15" customHeight="1">
      <c r="B140" s="283"/>
      <c r="C140" s="239" t="s">
        <v>799</v>
      </c>
      <c r="D140" s="239"/>
      <c r="E140" s="239"/>
      <c r="F140" s="263" t="s">
        <v>763</v>
      </c>
      <c r="G140" s="239"/>
      <c r="H140" s="239" t="s">
        <v>799</v>
      </c>
      <c r="I140" s="239" t="s">
        <v>798</v>
      </c>
      <c r="J140" s="239"/>
      <c r="K140" s="286"/>
    </row>
    <row r="141" spans="2:11" ht="15" customHeight="1">
      <c r="B141" s="283"/>
      <c r="C141" s="239" t="s">
        <v>41</v>
      </c>
      <c r="D141" s="239"/>
      <c r="E141" s="239"/>
      <c r="F141" s="263" t="s">
        <v>763</v>
      </c>
      <c r="G141" s="239"/>
      <c r="H141" s="239" t="s">
        <v>819</v>
      </c>
      <c r="I141" s="239" t="s">
        <v>798</v>
      </c>
      <c r="J141" s="239"/>
      <c r="K141" s="286"/>
    </row>
    <row r="142" spans="2:11" ht="15" customHeight="1">
      <c r="B142" s="283"/>
      <c r="C142" s="239" t="s">
        <v>820</v>
      </c>
      <c r="D142" s="239"/>
      <c r="E142" s="239"/>
      <c r="F142" s="263" t="s">
        <v>763</v>
      </c>
      <c r="G142" s="239"/>
      <c r="H142" s="239" t="s">
        <v>821</v>
      </c>
      <c r="I142" s="239" t="s">
        <v>798</v>
      </c>
      <c r="J142" s="239"/>
      <c r="K142" s="286"/>
    </row>
    <row r="143" spans="2:11" ht="15" customHeight="1">
      <c r="B143" s="287"/>
      <c r="C143" s="288"/>
      <c r="D143" s="288"/>
      <c r="E143" s="288"/>
      <c r="F143" s="288"/>
      <c r="G143" s="288"/>
      <c r="H143" s="288"/>
      <c r="I143" s="288"/>
      <c r="J143" s="288"/>
      <c r="K143" s="289"/>
    </row>
    <row r="144" spans="2:11" ht="18.75" customHeight="1">
      <c r="B144" s="274"/>
      <c r="C144" s="274"/>
      <c r="D144" s="274"/>
      <c r="E144" s="274"/>
      <c r="F144" s="275"/>
      <c r="G144" s="274"/>
      <c r="H144" s="274"/>
      <c r="I144" s="274"/>
      <c r="J144" s="274"/>
      <c r="K144" s="274"/>
    </row>
    <row r="145" spans="2:11" ht="18.75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</row>
    <row r="146" spans="2:11" ht="7.5" customHeight="1">
      <c r="B146" s="249"/>
      <c r="C146" s="250"/>
      <c r="D146" s="250"/>
      <c r="E146" s="250"/>
      <c r="F146" s="250"/>
      <c r="G146" s="250"/>
      <c r="H146" s="250"/>
      <c r="I146" s="250"/>
      <c r="J146" s="250"/>
      <c r="K146" s="251"/>
    </row>
    <row r="147" spans="2:11" ht="45" customHeight="1">
      <c r="B147" s="252"/>
      <c r="C147" s="253" t="s">
        <v>822</v>
      </c>
      <c r="D147" s="253"/>
      <c r="E147" s="253"/>
      <c r="F147" s="253"/>
      <c r="G147" s="253"/>
      <c r="H147" s="253"/>
      <c r="I147" s="253"/>
      <c r="J147" s="253"/>
      <c r="K147" s="254"/>
    </row>
    <row r="148" spans="2:11" ht="17.25" customHeight="1">
      <c r="B148" s="252"/>
      <c r="C148" s="255" t="s">
        <v>757</v>
      </c>
      <c r="D148" s="255"/>
      <c r="E148" s="255"/>
      <c r="F148" s="255" t="s">
        <v>758</v>
      </c>
      <c r="G148" s="256"/>
      <c r="H148" s="255" t="s">
        <v>57</v>
      </c>
      <c r="I148" s="255" t="s">
        <v>60</v>
      </c>
      <c r="J148" s="255" t="s">
        <v>759</v>
      </c>
      <c r="K148" s="254"/>
    </row>
    <row r="149" spans="2:11" ht="17.25" customHeight="1">
      <c r="B149" s="252"/>
      <c r="C149" s="257" t="s">
        <v>760</v>
      </c>
      <c r="D149" s="257"/>
      <c r="E149" s="257"/>
      <c r="F149" s="258" t="s">
        <v>761</v>
      </c>
      <c r="G149" s="259"/>
      <c r="H149" s="257"/>
      <c r="I149" s="257"/>
      <c r="J149" s="257" t="s">
        <v>762</v>
      </c>
      <c r="K149" s="254"/>
    </row>
    <row r="150" spans="2:1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6"/>
    </row>
    <row r="151" spans="2:11" ht="15" customHeight="1">
      <c r="B151" s="265"/>
      <c r="C151" s="290" t="s">
        <v>766</v>
      </c>
      <c r="D151" s="239"/>
      <c r="E151" s="239"/>
      <c r="F151" s="291" t="s">
        <v>763</v>
      </c>
      <c r="G151" s="239"/>
      <c r="H151" s="290" t="s">
        <v>803</v>
      </c>
      <c r="I151" s="290" t="s">
        <v>765</v>
      </c>
      <c r="J151" s="290">
        <v>120</v>
      </c>
      <c r="K151" s="286"/>
    </row>
    <row r="152" spans="2:11" ht="15" customHeight="1">
      <c r="B152" s="265"/>
      <c r="C152" s="290" t="s">
        <v>812</v>
      </c>
      <c r="D152" s="239"/>
      <c r="E152" s="239"/>
      <c r="F152" s="291" t="s">
        <v>763</v>
      </c>
      <c r="G152" s="239"/>
      <c r="H152" s="290" t="s">
        <v>823</v>
      </c>
      <c r="I152" s="290" t="s">
        <v>765</v>
      </c>
      <c r="J152" s="290" t="s">
        <v>814</v>
      </c>
      <c r="K152" s="286"/>
    </row>
    <row r="153" spans="2:11" ht="15" customHeight="1">
      <c r="B153" s="265"/>
      <c r="C153" s="290" t="s">
        <v>711</v>
      </c>
      <c r="D153" s="239"/>
      <c r="E153" s="239"/>
      <c r="F153" s="291" t="s">
        <v>763</v>
      </c>
      <c r="G153" s="239"/>
      <c r="H153" s="290" t="s">
        <v>824</v>
      </c>
      <c r="I153" s="290" t="s">
        <v>765</v>
      </c>
      <c r="J153" s="290" t="s">
        <v>814</v>
      </c>
      <c r="K153" s="286"/>
    </row>
    <row r="154" spans="2:11" ht="15" customHeight="1">
      <c r="B154" s="265"/>
      <c r="C154" s="290" t="s">
        <v>768</v>
      </c>
      <c r="D154" s="239"/>
      <c r="E154" s="239"/>
      <c r="F154" s="291" t="s">
        <v>769</v>
      </c>
      <c r="G154" s="239"/>
      <c r="H154" s="290" t="s">
        <v>803</v>
      </c>
      <c r="I154" s="290" t="s">
        <v>765</v>
      </c>
      <c r="J154" s="290">
        <v>50</v>
      </c>
      <c r="K154" s="286"/>
    </row>
    <row r="155" spans="2:11" ht="15" customHeight="1">
      <c r="B155" s="265"/>
      <c r="C155" s="290" t="s">
        <v>771</v>
      </c>
      <c r="D155" s="239"/>
      <c r="E155" s="239"/>
      <c r="F155" s="291" t="s">
        <v>763</v>
      </c>
      <c r="G155" s="239"/>
      <c r="H155" s="290" t="s">
        <v>803</v>
      </c>
      <c r="I155" s="290" t="s">
        <v>773</v>
      </c>
      <c r="J155" s="290"/>
      <c r="K155" s="286"/>
    </row>
    <row r="156" spans="2:11" ht="15" customHeight="1">
      <c r="B156" s="265"/>
      <c r="C156" s="290" t="s">
        <v>782</v>
      </c>
      <c r="D156" s="239"/>
      <c r="E156" s="239"/>
      <c r="F156" s="291" t="s">
        <v>769</v>
      </c>
      <c r="G156" s="239"/>
      <c r="H156" s="290" t="s">
        <v>803</v>
      </c>
      <c r="I156" s="290" t="s">
        <v>765</v>
      </c>
      <c r="J156" s="290">
        <v>50</v>
      </c>
      <c r="K156" s="286"/>
    </row>
    <row r="157" spans="2:11" ht="15" customHeight="1">
      <c r="B157" s="265"/>
      <c r="C157" s="290" t="s">
        <v>790</v>
      </c>
      <c r="D157" s="239"/>
      <c r="E157" s="239"/>
      <c r="F157" s="291" t="s">
        <v>769</v>
      </c>
      <c r="G157" s="239"/>
      <c r="H157" s="290" t="s">
        <v>803</v>
      </c>
      <c r="I157" s="290" t="s">
        <v>765</v>
      </c>
      <c r="J157" s="290">
        <v>50</v>
      </c>
      <c r="K157" s="286"/>
    </row>
    <row r="158" spans="2:11" ht="15" customHeight="1">
      <c r="B158" s="265"/>
      <c r="C158" s="290" t="s">
        <v>788</v>
      </c>
      <c r="D158" s="239"/>
      <c r="E158" s="239"/>
      <c r="F158" s="291" t="s">
        <v>769</v>
      </c>
      <c r="G158" s="239"/>
      <c r="H158" s="290" t="s">
        <v>803</v>
      </c>
      <c r="I158" s="290" t="s">
        <v>765</v>
      </c>
      <c r="J158" s="290">
        <v>50</v>
      </c>
      <c r="K158" s="286"/>
    </row>
    <row r="159" spans="2:11" ht="15" customHeight="1">
      <c r="B159" s="265"/>
      <c r="C159" s="290" t="s">
        <v>132</v>
      </c>
      <c r="D159" s="239"/>
      <c r="E159" s="239"/>
      <c r="F159" s="291" t="s">
        <v>763</v>
      </c>
      <c r="G159" s="239"/>
      <c r="H159" s="290" t="s">
        <v>825</v>
      </c>
      <c r="I159" s="290" t="s">
        <v>765</v>
      </c>
      <c r="J159" s="290" t="s">
        <v>826</v>
      </c>
      <c r="K159" s="286"/>
    </row>
    <row r="160" spans="2:11" ht="15" customHeight="1">
      <c r="B160" s="265"/>
      <c r="C160" s="290" t="s">
        <v>827</v>
      </c>
      <c r="D160" s="239"/>
      <c r="E160" s="239"/>
      <c r="F160" s="291" t="s">
        <v>763</v>
      </c>
      <c r="G160" s="239"/>
      <c r="H160" s="290" t="s">
        <v>828</v>
      </c>
      <c r="I160" s="290" t="s">
        <v>798</v>
      </c>
      <c r="J160" s="290"/>
      <c r="K160" s="286"/>
    </row>
    <row r="161" spans="2:11" ht="15" customHeight="1">
      <c r="B161" s="292"/>
      <c r="C161" s="272"/>
      <c r="D161" s="272"/>
      <c r="E161" s="272"/>
      <c r="F161" s="272"/>
      <c r="G161" s="272"/>
      <c r="H161" s="272"/>
      <c r="I161" s="272"/>
      <c r="J161" s="272"/>
      <c r="K161" s="293"/>
    </row>
    <row r="162" spans="2:11" ht="18.75" customHeight="1">
      <c r="B162" s="274"/>
      <c r="C162" s="284"/>
      <c r="D162" s="284"/>
      <c r="E162" s="284"/>
      <c r="F162" s="294"/>
      <c r="G162" s="284"/>
      <c r="H162" s="284"/>
      <c r="I162" s="284"/>
      <c r="J162" s="284"/>
      <c r="K162" s="274"/>
    </row>
    <row r="163" spans="2:11" ht="18.75" customHeight="1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</row>
    <row r="164" spans="2:1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ht="45" customHeight="1">
      <c r="B165" s="228"/>
      <c r="C165" s="229" t="s">
        <v>829</v>
      </c>
      <c r="D165" s="229"/>
      <c r="E165" s="229"/>
      <c r="F165" s="229"/>
      <c r="G165" s="229"/>
      <c r="H165" s="229"/>
      <c r="I165" s="229"/>
      <c r="J165" s="229"/>
      <c r="K165" s="230"/>
    </row>
    <row r="166" spans="2:11" ht="17.25" customHeight="1">
      <c r="B166" s="228"/>
      <c r="C166" s="255" t="s">
        <v>757</v>
      </c>
      <c r="D166" s="255"/>
      <c r="E166" s="255"/>
      <c r="F166" s="255" t="s">
        <v>758</v>
      </c>
      <c r="G166" s="295"/>
      <c r="H166" s="296" t="s">
        <v>57</v>
      </c>
      <c r="I166" s="296" t="s">
        <v>60</v>
      </c>
      <c r="J166" s="255" t="s">
        <v>759</v>
      </c>
      <c r="K166" s="230"/>
    </row>
    <row r="167" spans="2:11" ht="17.25" customHeight="1">
      <c r="B167" s="231"/>
      <c r="C167" s="257" t="s">
        <v>760</v>
      </c>
      <c r="D167" s="257"/>
      <c r="E167" s="257"/>
      <c r="F167" s="258" t="s">
        <v>761</v>
      </c>
      <c r="G167" s="297"/>
      <c r="H167" s="298"/>
      <c r="I167" s="298"/>
      <c r="J167" s="257" t="s">
        <v>762</v>
      </c>
      <c r="K167" s="233"/>
    </row>
    <row r="168" spans="2:1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6"/>
    </row>
    <row r="169" spans="2:11" ht="15" customHeight="1">
      <c r="B169" s="265"/>
      <c r="C169" s="239" t="s">
        <v>766</v>
      </c>
      <c r="D169" s="239"/>
      <c r="E169" s="239"/>
      <c r="F169" s="263" t="s">
        <v>763</v>
      </c>
      <c r="G169" s="239"/>
      <c r="H169" s="239" t="s">
        <v>803</v>
      </c>
      <c r="I169" s="239" t="s">
        <v>765</v>
      </c>
      <c r="J169" s="239">
        <v>120</v>
      </c>
      <c r="K169" s="286"/>
    </row>
    <row r="170" spans="2:11" ht="15" customHeight="1">
      <c r="B170" s="265"/>
      <c r="C170" s="239" t="s">
        <v>812</v>
      </c>
      <c r="D170" s="239"/>
      <c r="E170" s="239"/>
      <c r="F170" s="263" t="s">
        <v>763</v>
      </c>
      <c r="G170" s="239"/>
      <c r="H170" s="239" t="s">
        <v>813</v>
      </c>
      <c r="I170" s="239" t="s">
        <v>765</v>
      </c>
      <c r="J170" s="239" t="s">
        <v>814</v>
      </c>
      <c r="K170" s="286"/>
    </row>
    <row r="171" spans="2:11" ht="15" customHeight="1">
      <c r="B171" s="265"/>
      <c r="C171" s="239" t="s">
        <v>711</v>
      </c>
      <c r="D171" s="239"/>
      <c r="E171" s="239"/>
      <c r="F171" s="263" t="s">
        <v>763</v>
      </c>
      <c r="G171" s="239"/>
      <c r="H171" s="239" t="s">
        <v>830</v>
      </c>
      <c r="I171" s="239" t="s">
        <v>765</v>
      </c>
      <c r="J171" s="239" t="s">
        <v>814</v>
      </c>
      <c r="K171" s="286"/>
    </row>
    <row r="172" spans="2:11" ht="15" customHeight="1">
      <c r="B172" s="265"/>
      <c r="C172" s="239" t="s">
        <v>768</v>
      </c>
      <c r="D172" s="239"/>
      <c r="E172" s="239"/>
      <c r="F172" s="263" t="s">
        <v>769</v>
      </c>
      <c r="G172" s="239"/>
      <c r="H172" s="239" t="s">
        <v>830</v>
      </c>
      <c r="I172" s="239" t="s">
        <v>765</v>
      </c>
      <c r="J172" s="239">
        <v>50</v>
      </c>
      <c r="K172" s="286"/>
    </row>
    <row r="173" spans="2:11" ht="15" customHeight="1">
      <c r="B173" s="265"/>
      <c r="C173" s="239" t="s">
        <v>771</v>
      </c>
      <c r="D173" s="239"/>
      <c r="E173" s="239"/>
      <c r="F173" s="263" t="s">
        <v>763</v>
      </c>
      <c r="G173" s="239"/>
      <c r="H173" s="239" t="s">
        <v>830</v>
      </c>
      <c r="I173" s="239" t="s">
        <v>773</v>
      </c>
      <c r="J173" s="239"/>
      <c r="K173" s="286"/>
    </row>
    <row r="174" spans="2:11" ht="15" customHeight="1">
      <c r="B174" s="265"/>
      <c r="C174" s="239" t="s">
        <v>782</v>
      </c>
      <c r="D174" s="239"/>
      <c r="E174" s="239"/>
      <c r="F174" s="263" t="s">
        <v>769</v>
      </c>
      <c r="G174" s="239"/>
      <c r="H174" s="239" t="s">
        <v>830</v>
      </c>
      <c r="I174" s="239" t="s">
        <v>765</v>
      </c>
      <c r="J174" s="239">
        <v>50</v>
      </c>
      <c r="K174" s="286"/>
    </row>
    <row r="175" spans="2:11" ht="15" customHeight="1">
      <c r="B175" s="265"/>
      <c r="C175" s="239" t="s">
        <v>790</v>
      </c>
      <c r="D175" s="239"/>
      <c r="E175" s="239"/>
      <c r="F175" s="263" t="s">
        <v>769</v>
      </c>
      <c r="G175" s="239"/>
      <c r="H175" s="239" t="s">
        <v>830</v>
      </c>
      <c r="I175" s="239" t="s">
        <v>765</v>
      </c>
      <c r="J175" s="239">
        <v>50</v>
      </c>
      <c r="K175" s="286"/>
    </row>
    <row r="176" spans="2:11" ht="15" customHeight="1">
      <c r="B176" s="265"/>
      <c r="C176" s="239" t="s">
        <v>788</v>
      </c>
      <c r="D176" s="239"/>
      <c r="E176" s="239"/>
      <c r="F176" s="263" t="s">
        <v>769</v>
      </c>
      <c r="G176" s="239"/>
      <c r="H176" s="239" t="s">
        <v>830</v>
      </c>
      <c r="I176" s="239" t="s">
        <v>765</v>
      </c>
      <c r="J176" s="239">
        <v>50</v>
      </c>
      <c r="K176" s="286"/>
    </row>
    <row r="177" spans="2:11" ht="15" customHeight="1">
      <c r="B177" s="265"/>
      <c r="C177" s="239" t="s">
        <v>142</v>
      </c>
      <c r="D177" s="239"/>
      <c r="E177" s="239"/>
      <c r="F177" s="263" t="s">
        <v>763</v>
      </c>
      <c r="G177" s="239"/>
      <c r="H177" s="239" t="s">
        <v>831</v>
      </c>
      <c r="I177" s="239" t="s">
        <v>832</v>
      </c>
      <c r="J177" s="239"/>
      <c r="K177" s="286"/>
    </row>
    <row r="178" spans="2:11" ht="15" customHeight="1">
      <c r="B178" s="265"/>
      <c r="C178" s="239" t="s">
        <v>60</v>
      </c>
      <c r="D178" s="239"/>
      <c r="E178" s="239"/>
      <c r="F178" s="263" t="s">
        <v>763</v>
      </c>
      <c r="G178" s="239"/>
      <c r="H178" s="239" t="s">
        <v>833</v>
      </c>
      <c r="I178" s="239" t="s">
        <v>834</v>
      </c>
      <c r="J178" s="239">
        <v>1</v>
      </c>
      <c r="K178" s="286"/>
    </row>
    <row r="179" spans="2:11" ht="15" customHeight="1">
      <c r="B179" s="265"/>
      <c r="C179" s="239" t="s">
        <v>56</v>
      </c>
      <c r="D179" s="239"/>
      <c r="E179" s="239"/>
      <c r="F179" s="263" t="s">
        <v>763</v>
      </c>
      <c r="G179" s="239"/>
      <c r="H179" s="239" t="s">
        <v>835</v>
      </c>
      <c r="I179" s="239" t="s">
        <v>765</v>
      </c>
      <c r="J179" s="239">
        <v>20</v>
      </c>
      <c r="K179" s="286"/>
    </row>
    <row r="180" spans="2:11" ht="15" customHeight="1">
      <c r="B180" s="265"/>
      <c r="C180" s="239" t="s">
        <v>57</v>
      </c>
      <c r="D180" s="239"/>
      <c r="E180" s="239"/>
      <c r="F180" s="263" t="s">
        <v>763</v>
      </c>
      <c r="G180" s="239"/>
      <c r="H180" s="239" t="s">
        <v>836</v>
      </c>
      <c r="I180" s="239" t="s">
        <v>765</v>
      </c>
      <c r="J180" s="239">
        <v>255</v>
      </c>
      <c r="K180" s="286"/>
    </row>
    <row r="181" spans="2:11" ht="15" customHeight="1">
      <c r="B181" s="265"/>
      <c r="C181" s="239" t="s">
        <v>143</v>
      </c>
      <c r="D181" s="239"/>
      <c r="E181" s="239"/>
      <c r="F181" s="263" t="s">
        <v>763</v>
      </c>
      <c r="G181" s="239"/>
      <c r="H181" s="239" t="s">
        <v>727</v>
      </c>
      <c r="I181" s="239" t="s">
        <v>765</v>
      </c>
      <c r="J181" s="239">
        <v>10</v>
      </c>
      <c r="K181" s="286"/>
    </row>
    <row r="182" spans="2:11" ht="15" customHeight="1">
      <c r="B182" s="265"/>
      <c r="C182" s="239" t="s">
        <v>144</v>
      </c>
      <c r="D182" s="239"/>
      <c r="E182" s="239"/>
      <c r="F182" s="263" t="s">
        <v>763</v>
      </c>
      <c r="G182" s="239"/>
      <c r="H182" s="239" t="s">
        <v>837</v>
      </c>
      <c r="I182" s="239" t="s">
        <v>798</v>
      </c>
      <c r="J182" s="239"/>
      <c r="K182" s="286"/>
    </row>
    <row r="183" spans="2:11" ht="15" customHeight="1">
      <c r="B183" s="265"/>
      <c r="C183" s="239" t="s">
        <v>838</v>
      </c>
      <c r="D183" s="239"/>
      <c r="E183" s="239"/>
      <c r="F183" s="263" t="s">
        <v>763</v>
      </c>
      <c r="G183" s="239"/>
      <c r="H183" s="239" t="s">
        <v>839</v>
      </c>
      <c r="I183" s="239" t="s">
        <v>798</v>
      </c>
      <c r="J183" s="239"/>
      <c r="K183" s="286"/>
    </row>
    <row r="184" spans="2:11" ht="15" customHeight="1">
      <c r="B184" s="265"/>
      <c r="C184" s="239" t="s">
        <v>827</v>
      </c>
      <c r="D184" s="239"/>
      <c r="E184" s="239"/>
      <c r="F184" s="263" t="s">
        <v>763</v>
      </c>
      <c r="G184" s="239"/>
      <c r="H184" s="239" t="s">
        <v>840</v>
      </c>
      <c r="I184" s="239" t="s">
        <v>798</v>
      </c>
      <c r="J184" s="239"/>
      <c r="K184" s="286"/>
    </row>
    <row r="185" spans="2:11" ht="15" customHeight="1">
      <c r="B185" s="265"/>
      <c r="C185" s="239" t="s">
        <v>146</v>
      </c>
      <c r="D185" s="239"/>
      <c r="E185" s="239"/>
      <c r="F185" s="263" t="s">
        <v>769</v>
      </c>
      <c r="G185" s="239"/>
      <c r="H185" s="239" t="s">
        <v>841</v>
      </c>
      <c r="I185" s="239" t="s">
        <v>765</v>
      </c>
      <c r="J185" s="239">
        <v>50</v>
      </c>
      <c r="K185" s="286"/>
    </row>
    <row r="186" spans="2:11" ht="15" customHeight="1">
      <c r="B186" s="265"/>
      <c r="C186" s="239" t="s">
        <v>842</v>
      </c>
      <c r="D186" s="239"/>
      <c r="E186" s="239"/>
      <c r="F186" s="263" t="s">
        <v>769</v>
      </c>
      <c r="G186" s="239"/>
      <c r="H186" s="239" t="s">
        <v>843</v>
      </c>
      <c r="I186" s="239" t="s">
        <v>844</v>
      </c>
      <c r="J186" s="239"/>
      <c r="K186" s="286"/>
    </row>
    <row r="187" spans="2:11" ht="15" customHeight="1">
      <c r="B187" s="265"/>
      <c r="C187" s="239" t="s">
        <v>845</v>
      </c>
      <c r="D187" s="239"/>
      <c r="E187" s="239"/>
      <c r="F187" s="263" t="s">
        <v>769</v>
      </c>
      <c r="G187" s="239"/>
      <c r="H187" s="239" t="s">
        <v>846</v>
      </c>
      <c r="I187" s="239" t="s">
        <v>844</v>
      </c>
      <c r="J187" s="239"/>
      <c r="K187" s="286"/>
    </row>
    <row r="188" spans="2:11" ht="15" customHeight="1">
      <c r="B188" s="265"/>
      <c r="C188" s="239" t="s">
        <v>847</v>
      </c>
      <c r="D188" s="239"/>
      <c r="E188" s="239"/>
      <c r="F188" s="263" t="s">
        <v>769</v>
      </c>
      <c r="G188" s="239"/>
      <c r="H188" s="239" t="s">
        <v>848</v>
      </c>
      <c r="I188" s="239" t="s">
        <v>844</v>
      </c>
      <c r="J188" s="239"/>
      <c r="K188" s="286"/>
    </row>
    <row r="189" spans="2:11" ht="15" customHeight="1">
      <c r="B189" s="265"/>
      <c r="C189" s="299" t="s">
        <v>849</v>
      </c>
      <c r="D189" s="239"/>
      <c r="E189" s="239"/>
      <c r="F189" s="263" t="s">
        <v>769</v>
      </c>
      <c r="G189" s="239"/>
      <c r="H189" s="239" t="s">
        <v>850</v>
      </c>
      <c r="I189" s="239" t="s">
        <v>851</v>
      </c>
      <c r="J189" s="300" t="s">
        <v>852</v>
      </c>
      <c r="K189" s="286"/>
    </row>
    <row r="190" spans="2:11" ht="15" customHeight="1">
      <c r="B190" s="265"/>
      <c r="C190" s="299" t="s">
        <v>853</v>
      </c>
      <c r="D190" s="239"/>
      <c r="E190" s="239"/>
      <c r="F190" s="263" t="s">
        <v>769</v>
      </c>
      <c r="G190" s="239"/>
      <c r="H190" s="239" t="s">
        <v>854</v>
      </c>
      <c r="I190" s="239" t="s">
        <v>851</v>
      </c>
      <c r="J190" s="300" t="s">
        <v>852</v>
      </c>
      <c r="K190" s="286"/>
    </row>
    <row r="191" spans="2:11" ht="15" customHeight="1">
      <c r="B191" s="265"/>
      <c r="C191" s="299" t="s">
        <v>45</v>
      </c>
      <c r="D191" s="239"/>
      <c r="E191" s="239"/>
      <c r="F191" s="263" t="s">
        <v>763</v>
      </c>
      <c r="G191" s="239"/>
      <c r="H191" s="235" t="s">
        <v>855</v>
      </c>
      <c r="I191" s="239" t="s">
        <v>856</v>
      </c>
      <c r="J191" s="239"/>
      <c r="K191" s="286"/>
    </row>
    <row r="192" spans="2:11" ht="15" customHeight="1">
      <c r="B192" s="265"/>
      <c r="C192" s="299" t="s">
        <v>857</v>
      </c>
      <c r="D192" s="239"/>
      <c r="E192" s="239"/>
      <c r="F192" s="263" t="s">
        <v>763</v>
      </c>
      <c r="G192" s="239"/>
      <c r="H192" s="239" t="s">
        <v>858</v>
      </c>
      <c r="I192" s="239" t="s">
        <v>798</v>
      </c>
      <c r="J192" s="239"/>
      <c r="K192" s="286"/>
    </row>
    <row r="193" spans="2:11" ht="15" customHeight="1">
      <c r="B193" s="265"/>
      <c r="C193" s="299" t="s">
        <v>859</v>
      </c>
      <c r="D193" s="239"/>
      <c r="E193" s="239"/>
      <c r="F193" s="263" t="s">
        <v>763</v>
      </c>
      <c r="G193" s="239"/>
      <c r="H193" s="239" t="s">
        <v>860</v>
      </c>
      <c r="I193" s="239" t="s">
        <v>798</v>
      </c>
      <c r="J193" s="239"/>
      <c r="K193" s="286"/>
    </row>
    <row r="194" spans="2:11" ht="15" customHeight="1">
      <c r="B194" s="265"/>
      <c r="C194" s="299" t="s">
        <v>861</v>
      </c>
      <c r="D194" s="239"/>
      <c r="E194" s="239"/>
      <c r="F194" s="263" t="s">
        <v>769</v>
      </c>
      <c r="G194" s="239"/>
      <c r="H194" s="239" t="s">
        <v>862</v>
      </c>
      <c r="I194" s="239" t="s">
        <v>798</v>
      </c>
      <c r="J194" s="239"/>
      <c r="K194" s="286"/>
    </row>
    <row r="195" spans="2:11" ht="15" customHeight="1">
      <c r="B195" s="292"/>
      <c r="C195" s="301"/>
      <c r="D195" s="272"/>
      <c r="E195" s="272"/>
      <c r="F195" s="272"/>
      <c r="G195" s="272"/>
      <c r="H195" s="272"/>
      <c r="I195" s="272"/>
      <c r="J195" s="272"/>
      <c r="K195" s="293"/>
    </row>
    <row r="196" spans="2:11" ht="18.75" customHeight="1">
      <c r="B196" s="274"/>
      <c r="C196" s="284"/>
      <c r="D196" s="284"/>
      <c r="E196" s="284"/>
      <c r="F196" s="294"/>
      <c r="G196" s="284"/>
      <c r="H196" s="284"/>
      <c r="I196" s="284"/>
      <c r="J196" s="284"/>
      <c r="K196" s="274"/>
    </row>
    <row r="197" spans="2:11" ht="18.75" customHeight="1">
      <c r="B197" s="274"/>
      <c r="C197" s="284"/>
      <c r="D197" s="284"/>
      <c r="E197" s="284"/>
      <c r="F197" s="294"/>
      <c r="G197" s="284"/>
      <c r="H197" s="284"/>
      <c r="I197" s="284"/>
      <c r="J197" s="284"/>
      <c r="K197" s="274"/>
    </row>
    <row r="198" spans="2:11" ht="18.75" customHeight="1"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</row>
    <row r="199" spans="2:11" ht="13.5">
      <c r="B199" s="224"/>
      <c r="C199" s="225"/>
      <c r="D199" s="225"/>
      <c r="E199" s="225"/>
      <c r="F199" s="225"/>
      <c r="G199" s="225"/>
      <c r="H199" s="225"/>
      <c r="I199" s="225"/>
      <c r="J199" s="225"/>
      <c r="K199" s="226"/>
    </row>
    <row r="200" spans="2:11" ht="21" customHeight="1">
      <c r="B200" s="228"/>
      <c r="C200" s="229" t="s">
        <v>863</v>
      </c>
      <c r="D200" s="229"/>
      <c r="E200" s="229"/>
      <c r="F200" s="229"/>
      <c r="G200" s="229"/>
      <c r="H200" s="229"/>
      <c r="I200" s="229"/>
      <c r="J200" s="229"/>
      <c r="K200" s="230"/>
    </row>
    <row r="201" spans="2:11" ht="25.5" customHeight="1">
      <c r="B201" s="228"/>
      <c r="C201" s="302" t="s">
        <v>864</v>
      </c>
      <c r="D201" s="302"/>
      <c r="E201" s="302"/>
      <c r="F201" s="302" t="s">
        <v>865</v>
      </c>
      <c r="G201" s="303"/>
      <c r="H201" s="302" t="s">
        <v>866</v>
      </c>
      <c r="I201" s="302"/>
      <c r="J201" s="302"/>
      <c r="K201" s="230"/>
    </row>
    <row r="202" spans="2:11" ht="5.25" customHeight="1">
      <c r="B202" s="265"/>
      <c r="C202" s="260"/>
      <c r="D202" s="260"/>
      <c r="E202" s="260"/>
      <c r="F202" s="260"/>
      <c r="G202" s="284"/>
      <c r="H202" s="260"/>
      <c r="I202" s="260"/>
      <c r="J202" s="260"/>
      <c r="K202" s="286"/>
    </row>
    <row r="203" spans="2:11" ht="15" customHeight="1">
      <c r="B203" s="265"/>
      <c r="C203" s="239" t="s">
        <v>856</v>
      </c>
      <c r="D203" s="239"/>
      <c r="E203" s="239"/>
      <c r="F203" s="263" t="s">
        <v>46</v>
      </c>
      <c r="G203" s="239"/>
      <c r="H203" s="239" t="s">
        <v>867</v>
      </c>
      <c r="I203" s="239"/>
      <c r="J203" s="239"/>
      <c r="K203" s="286"/>
    </row>
    <row r="204" spans="2:11" ht="15" customHeight="1">
      <c r="B204" s="265"/>
      <c r="C204" s="239"/>
      <c r="D204" s="239"/>
      <c r="E204" s="239"/>
      <c r="F204" s="263" t="s">
        <v>47</v>
      </c>
      <c r="G204" s="239"/>
      <c r="H204" s="239" t="s">
        <v>868</v>
      </c>
      <c r="I204" s="239"/>
      <c r="J204" s="239"/>
      <c r="K204" s="286"/>
    </row>
    <row r="205" spans="2:11" ht="15" customHeight="1">
      <c r="B205" s="265"/>
      <c r="C205" s="239"/>
      <c r="D205" s="239"/>
      <c r="E205" s="239"/>
      <c r="F205" s="263" t="s">
        <v>50</v>
      </c>
      <c r="G205" s="239"/>
      <c r="H205" s="239" t="s">
        <v>869</v>
      </c>
      <c r="I205" s="239"/>
      <c r="J205" s="239"/>
      <c r="K205" s="286"/>
    </row>
    <row r="206" spans="2:11" ht="15" customHeight="1">
      <c r="B206" s="265"/>
      <c r="C206" s="239"/>
      <c r="D206" s="239"/>
      <c r="E206" s="239"/>
      <c r="F206" s="263" t="s">
        <v>48</v>
      </c>
      <c r="G206" s="239"/>
      <c r="H206" s="239" t="s">
        <v>870</v>
      </c>
      <c r="I206" s="239"/>
      <c r="J206" s="239"/>
      <c r="K206" s="286"/>
    </row>
    <row r="207" spans="2:11" ht="15" customHeight="1">
      <c r="B207" s="265"/>
      <c r="C207" s="239"/>
      <c r="D207" s="239"/>
      <c r="E207" s="239"/>
      <c r="F207" s="263" t="s">
        <v>49</v>
      </c>
      <c r="G207" s="239"/>
      <c r="H207" s="239" t="s">
        <v>871</v>
      </c>
      <c r="I207" s="239"/>
      <c r="J207" s="239"/>
      <c r="K207" s="286"/>
    </row>
    <row r="208" spans="2:11" ht="15" customHeight="1">
      <c r="B208" s="265"/>
      <c r="C208" s="239"/>
      <c r="D208" s="239"/>
      <c r="E208" s="239"/>
      <c r="F208" s="263"/>
      <c r="G208" s="239"/>
      <c r="H208" s="239"/>
      <c r="I208" s="239"/>
      <c r="J208" s="239"/>
      <c r="K208" s="286"/>
    </row>
    <row r="209" spans="2:11" ht="15" customHeight="1">
      <c r="B209" s="265"/>
      <c r="C209" s="239" t="s">
        <v>810</v>
      </c>
      <c r="D209" s="239"/>
      <c r="E209" s="239"/>
      <c r="F209" s="263" t="s">
        <v>82</v>
      </c>
      <c r="G209" s="239"/>
      <c r="H209" s="239" t="s">
        <v>872</v>
      </c>
      <c r="I209" s="239"/>
      <c r="J209" s="239"/>
      <c r="K209" s="286"/>
    </row>
    <row r="210" spans="2:11" ht="15" customHeight="1">
      <c r="B210" s="265"/>
      <c r="C210" s="239"/>
      <c r="D210" s="239"/>
      <c r="E210" s="239"/>
      <c r="F210" s="263" t="s">
        <v>707</v>
      </c>
      <c r="G210" s="239"/>
      <c r="H210" s="239" t="s">
        <v>708</v>
      </c>
      <c r="I210" s="239"/>
      <c r="J210" s="239"/>
      <c r="K210" s="286"/>
    </row>
    <row r="211" spans="2:11" ht="15" customHeight="1">
      <c r="B211" s="265"/>
      <c r="C211" s="239"/>
      <c r="D211" s="239"/>
      <c r="E211" s="239"/>
      <c r="F211" s="263" t="s">
        <v>705</v>
      </c>
      <c r="G211" s="239"/>
      <c r="H211" s="239" t="s">
        <v>873</v>
      </c>
      <c r="I211" s="239"/>
      <c r="J211" s="239"/>
      <c r="K211" s="286"/>
    </row>
    <row r="212" spans="2:11" ht="15" customHeight="1">
      <c r="B212" s="304"/>
      <c r="C212" s="239"/>
      <c r="D212" s="239"/>
      <c r="E212" s="239"/>
      <c r="F212" s="263" t="s">
        <v>89</v>
      </c>
      <c r="G212" s="299"/>
      <c r="H212" s="290" t="s">
        <v>90</v>
      </c>
      <c r="I212" s="290"/>
      <c r="J212" s="290"/>
      <c r="K212" s="305"/>
    </row>
    <row r="213" spans="2:11" ht="15" customHeight="1">
      <c r="B213" s="304"/>
      <c r="C213" s="239"/>
      <c r="D213" s="239"/>
      <c r="E213" s="239"/>
      <c r="F213" s="263" t="s">
        <v>709</v>
      </c>
      <c r="G213" s="299"/>
      <c r="H213" s="290" t="s">
        <v>874</v>
      </c>
      <c r="I213" s="290"/>
      <c r="J213" s="290"/>
      <c r="K213" s="305"/>
    </row>
    <row r="214" spans="2:11" ht="15" customHeight="1">
      <c r="B214" s="304"/>
      <c r="C214" s="239"/>
      <c r="D214" s="239"/>
      <c r="E214" s="239"/>
      <c r="F214" s="263"/>
      <c r="G214" s="299"/>
      <c r="H214" s="290"/>
      <c r="I214" s="290"/>
      <c r="J214" s="290"/>
      <c r="K214" s="305"/>
    </row>
    <row r="215" spans="2:11" ht="15" customHeight="1">
      <c r="B215" s="304"/>
      <c r="C215" s="239" t="s">
        <v>834</v>
      </c>
      <c r="D215" s="239"/>
      <c r="E215" s="239"/>
      <c r="F215" s="263">
        <v>1</v>
      </c>
      <c r="G215" s="299"/>
      <c r="H215" s="290" t="s">
        <v>875</v>
      </c>
      <c r="I215" s="290"/>
      <c r="J215" s="290"/>
      <c r="K215" s="305"/>
    </row>
    <row r="216" spans="2:11" ht="15" customHeight="1">
      <c r="B216" s="304"/>
      <c r="C216" s="239"/>
      <c r="D216" s="239"/>
      <c r="E216" s="239"/>
      <c r="F216" s="263">
        <v>2</v>
      </c>
      <c r="G216" s="299"/>
      <c r="H216" s="290" t="s">
        <v>876</v>
      </c>
      <c r="I216" s="290"/>
      <c r="J216" s="290"/>
      <c r="K216" s="305"/>
    </row>
    <row r="217" spans="2:11" ht="15" customHeight="1">
      <c r="B217" s="304"/>
      <c r="C217" s="239"/>
      <c r="D217" s="239"/>
      <c r="E217" s="239"/>
      <c r="F217" s="263">
        <v>3</v>
      </c>
      <c r="G217" s="299"/>
      <c r="H217" s="290" t="s">
        <v>877</v>
      </c>
      <c r="I217" s="290"/>
      <c r="J217" s="290"/>
      <c r="K217" s="305"/>
    </row>
    <row r="218" spans="2:11" ht="15" customHeight="1">
      <c r="B218" s="304"/>
      <c r="C218" s="239"/>
      <c r="D218" s="239"/>
      <c r="E218" s="239"/>
      <c r="F218" s="263">
        <v>4</v>
      </c>
      <c r="G218" s="299"/>
      <c r="H218" s="290" t="s">
        <v>878</v>
      </c>
      <c r="I218" s="290"/>
      <c r="J218" s="290"/>
      <c r="K218" s="305"/>
    </row>
    <row r="219" spans="2:11" ht="12.75" customHeight="1">
      <c r="B219" s="306"/>
      <c r="C219" s="307"/>
      <c r="D219" s="307"/>
      <c r="E219" s="307"/>
      <c r="F219" s="307"/>
      <c r="G219" s="307"/>
      <c r="H219" s="307"/>
      <c r="I219" s="307"/>
      <c r="J219" s="307"/>
      <c r="K219" s="308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0:J210"/>
    <mergeCell ref="H211:J211"/>
    <mergeCell ref="H212:J212"/>
    <mergeCell ref="H213:J213"/>
    <mergeCell ref="H215:J215"/>
    <mergeCell ref="H216:J216"/>
    <mergeCell ref="H217:J217"/>
    <mergeCell ref="H218:J218"/>
  </mergeCells>
  <printOptions/>
  <pageMargins left="0.590277777777778" right="0.590277777777778" top="0.590277777777778" bottom="0.590277777777778" header="0.511811023622047" footer="0.511811023622047"/>
  <pageSetup fitToHeight="0" fitToWidth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2024-05-05T15:47:00Z</dcterms:created>
  <dcterms:modified xsi:type="dcterms:W3CDTF">2024-05-05T15:47:28Z</dcterms:modified>
  <cp:category/>
  <cp:version/>
  <cp:contentType/>
  <cp:contentStatus/>
</cp:coreProperties>
</file>