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Rekapitulace stavby" sheetId="1" r:id="rId1"/>
    <sheet name="01 - 01 Zrušení Návesního..." sheetId="2" r:id="rId2"/>
    <sheet name="02 - 02 Vedlejší a ostatn..." sheetId="3" r:id="rId3"/>
  </sheets>
  <definedNames>
    <definedName name="_xlnm.Print_Area" localSheetId="1">'01 - 01 Zrušení Návesního...'!$C$4:$J$76,'01 - 01 Zrušení Návesního...'!$C$111:$J$298</definedName>
    <definedName name="_xlnm._FilterDatabase" localSheetId="1" hidden="1">'01 - 01 Zrušení Návesního...'!$C$123:$K$298</definedName>
    <definedName name="_xlnm.Print_Area" localSheetId="2">'02 - 02 Vedlejší a ostatn...'!$C$4:$J$76,'02 - 02 Vedlejší a ostatn...'!$C$107:$J$129</definedName>
    <definedName name="_xlnm._FilterDatabase" localSheetId="2" hidden="1">'02 - 02 Vedlejší a ostatn...'!$C$119:$K$129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'01 - 01 Zrušení Návesního...'!$123:$123</definedName>
    <definedName name="_xlnm.Print_Titles" localSheetId="2">'02 - 02 Vedlejší a ostatn...'!$119:$119</definedName>
  </definedNames>
  <calcPr calcId="145621"/>
  <extLst/>
</workbook>
</file>

<file path=xl/sharedStrings.xml><?xml version="1.0" encoding="utf-8"?>
<sst xmlns="http://schemas.openxmlformats.org/spreadsheetml/2006/main" count="2068" uniqueCount="450">
  <si>
    <t>Export Komplet</t>
  </si>
  <si>
    <t>2.0</t>
  </si>
  <si>
    <t>ZAMOK</t>
  </si>
  <si>
    <t>False</t>
  </si>
  <si>
    <t>{f90c93f2-c325-453b-9890-ffd38296c1b7}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</si>
  <si>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</si>
  <si>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</si>
  <si>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</si>
  <si>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</si>
  <si>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</si>
  <si>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</si>
  <si>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</si>
  <si>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</si>
  <si>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MARSOVICE</t>
  </si>
  <si>
    <t>Měnit lze pouze buňky se žlutým podbarvením!_x005F_x000d_
_x005F_x000d_
1) na prvním listu Rekapitulace stavby vyplňte v sestavě_x005F_x000d_
_x005F_x000d_
    a) Souhrnný list_x005F_x000d_
       - údaje o Uchazeči_x005F_x000d_
         (přenesou se do ostatních sestav i v jiných listech)_x005F_x000d_
_x005F_x000d_
    b) Rekapitulace objektů_x005F_x000d_
       - potřebné Ostatní náklady_x005F_x000d_
_x005F_x000d_
2) na vybraných listech vyplňte v sestavě_x005F_x000d_
_x005F_x000d_
    a) Krycí list_x005F_x000d_
       - údaje o Uchazeči, pokud se liší od údajů o Uchazeči na Souhrnném listu_x005F_x000d_
         (údaje se přenesou do ostatních sestav v daném listu)_x005F_x000d_
_x005F_x000d_
    b) Rekapitulace rozpočtu_x005F_x000d_
       - potřebné Ostatní náklady_x005F_x000d_
_x005F_x000d_
    c) Celkové náklady za stavbu_x005F_x000d_
       - ceny u položek_x005F_x000d_
       - množství, pokud má žluté podbarvení_x005F_x000d_
       - a v případě potřeby poznámku (ta je ve skrytém sloupci)</t>
  </si>
  <si>
    <t>Stavba:</t>
  </si>
  <si>
    <t>Zrušení Horního návesního rybníka v Maršovicích</t>
  </si>
  <si>
    <t>KSO:</t>
  </si>
  <si>
    <t>CC-CZ:</t>
  </si>
  <si>
    <t>Místo:</t>
  </si>
  <si>
    <t>Maršovice</t>
  </si>
  <si>
    <t>Datum:</t>
  </si>
  <si>
    <t>13. 10. 2023</t>
  </si>
  <si>
    <t>Zadavatel:</t>
  </si>
  <si>
    <t>IČ:</t>
  </si>
  <si>
    <t>00294900</t>
  </si>
  <si>
    <t>Město Nové Město na Mor.</t>
  </si>
  <si>
    <t>DIČ:</t>
  </si>
  <si>
    <t>Uchazeč:</t>
  </si>
  <si>
    <t>Vyplň údaj</t>
  </si>
  <si>
    <t>Projektant:</t>
  </si>
  <si>
    <t>67518214</t>
  </si>
  <si>
    <t>Ing. Miroslav Skryja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</si>
  <si>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</si>
  <si>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</si>
  <si>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</si>
  <si>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</si>
  <si>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</si>
  <si>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</si>
  <si>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</si>
  <si>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</si>
  <si>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</si>
  <si>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</si>
  <si>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</si>
  <si>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</si>
  <si>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</si>
  <si>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</si>
  <si>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</si>
  <si>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</si>
  <si>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</si>
  <si>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</si>
  <si>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</si>
  <si>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</si>
  <si>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</si>
  <si>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</si>
  <si>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</si>
  <si>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</si>
  <si>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</si>
  <si>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</si>
  <si>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</si>
  <si>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</si>
  <si>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</si>
  <si>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</si>
  <si>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</si>
  <si>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</si>
  <si>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</si>
  <si>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</si>
  <si>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</si>
  <si>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</si>
  <si>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</si>
  <si>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</si>
  <si>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</si>
  <si>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</si>
  <si>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</si>
  <si>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</si>
  <si>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</si>
  <si>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</si>
  <si>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</si>
  <si>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</si>
  <si>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</si>
  <si>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</si>
  <si>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</si>
  <si>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01 Zrušení Návesního rybníka</t>
  </si>
  <si>
    <t>STA</t>
  </si>
  <si>
    <t>1</t>
  </si>
  <si>
    <t>{284d8bfc-0b3e-4cdd-a042-07f23aaf0ca6}</t>
  </si>
  <si>
    <t>833 15</t>
  </si>
  <si>
    <t>2</t>
  </si>
  <si>
    <t>02</t>
  </si>
  <si>
    <t>02 Vedlejší a ostatní náklady</t>
  </si>
  <si>
    <t>{510905c6-13bb-48f1-81da-25aa529985e6}</t>
  </si>
  <si>
    <t>KRYCÍ LIST SOUPISU PRACÍ</t>
  </si>
  <si>
    <t>Objekt:</t>
  </si>
  <si>
    <t>01 - 01 Zrušení Návesního rybníka</t>
  </si>
  <si>
    <t>24208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</si>
  <si>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</si>
  <si>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</si>
  <si>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</si>
  <si>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</si>
  <si>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</si>
  <si>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</si>
  <si>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</si>
  <si>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</si>
  <si>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</si>
  <si>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</si>
  <si>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</si>
  <si>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</si>
  <si>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</si>
  <si>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</si>
  <si>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</si>
  <si>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</si>
  <si>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</si>
  <si>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</si>
  <si>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</si>
  <si>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</si>
  <si>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</si>
  <si>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</si>
  <si>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</si>
  <si>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</si>
  <si>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</si>
  <si>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</si>
  <si>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</si>
  <si>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</si>
  <si>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</si>
  <si>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</si>
  <si>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</si>
  <si>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115101201</t>
  </si>
  <si>
    <t>Čerpání vody na dopravní výšku do 10 m průměrný přítok do 500 l/min</t>
  </si>
  <si>
    <t>hod</t>
  </si>
  <si>
    <t>4</t>
  </si>
  <si>
    <t>-513869594</t>
  </si>
  <si>
    <t>VV</t>
  </si>
  <si>
    <t>po dobu výstavby šachet a potrubí - dle textu</t>
  </si>
  <si>
    <t>5*8</t>
  </si>
  <si>
    <t>121151103</t>
  </si>
  <si>
    <t>Sejmutí ornice strojně při souvislé ploše do 100 m2, tl. vrstvy do 200 mm</t>
  </si>
  <si>
    <t>m2</t>
  </si>
  <si>
    <t>-97163190</t>
  </si>
  <si>
    <t>ornice v ploše stavby pod hrází - dle textu</t>
  </si>
  <si>
    <t>12,0*5,0</t>
  </si>
  <si>
    <t>3</t>
  </si>
  <si>
    <t>122703603</t>
  </si>
  <si>
    <t>Odstranění nánosů z vypuštěných vodních nádrží nebo rybníků s uložením do hromad na vzdálenost do 20 m ve výkopišti při únosnosti dna přes 60 kPa</t>
  </si>
  <si>
    <t>m3</t>
  </si>
  <si>
    <t>48950398</t>
  </si>
  <si>
    <t>odstranění z levé části zdrže do pravé - dle C.4</t>
  </si>
  <si>
    <t>141*0,8</t>
  </si>
  <si>
    <t>odstranění podél nemovitosti - dle C.4</t>
  </si>
  <si>
    <t>16,0*1,2*0,6</t>
  </si>
  <si>
    <t>Součet</t>
  </si>
  <si>
    <t>123252103</t>
  </si>
  <si>
    <t>Vykopávky zářezů se šikmými stěnami pro podzemní vedení strojně v hornině třídy těžitelnosti I skupiny 3 přes 50 do 100 m3</t>
  </si>
  <si>
    <t>1430784335</t>
  </si>
  <si>
    <t>překop tělesa hráze pro potrubí - dle C.4</t>
  </si>
  <si>
    <t>(0,8+1,6)/2*1,8*24,0</t>
  </si>
  <si>
    <t>5</t>
  </si>
  <si>
    <t>131213701</t>
  </si>
  <si>
    <t>Hloubení nezapažených jam ručně s urovnáním dna do předepsaného profilu a spádu v hornině třídy těžitelnosti I skupiny 3 soudržných</t>
  </si>
  <si>
    <t>-130489605</t>
  </si>
  <si>
    <t>sonda pro odhalení kanalizace - dle textu</t>
  </si>
  <si>
    <t>1,0*1,2*1,5</t>
  </si>
  <si>
    <t>sonda pro odhalení vodovodu - dle textu</t>
  </si>
  <si>
    <t>1,0*1,2*1,6</t>
  </si>
  <si>
    <t>6</t>
  </si>
  <si>
    <t>131351100</t>
  </si>
  <si>
    <t>Hloubení nezapažených jam a zářezů strojně s urovnáním dna do předepsaného profilu a spádu v hornině třídy těžitelnosti II skupiny 4 do 20 m3</t>
  </si>
  <si>
    <t>1765135297</t>
  </si>
  <si>
    <t>jáma pro šachtu  Š1 - dle C.4</t>
  </si>
  <si>
    <t>1,4*1,4*0,8</t>
  </si>
  <si>
    <t>jáma pro šachtu Š2 - dle C.4 a D.3.3</t>
  </si>
  <si>
    <t>1,8*1,8*1,3</t>
  </si>
  <si>
    <t>7</t>
  </si>
  <si>
    <t>132251101</t>
  </si>
  <si>
    <t>Hloubení nezapažených rýh šířky do 800 mm strojně s urovnáním dna do předepsaného profilu a spádu v hornině třídy těžitelnosti I skupiny 3 do 20 m3</t>
  </si>
  <si>
    <t>552856129</t>
  </si>
  <si>
    <t>flexibilní potrubí - dle C.4</t>
  </si>
  <si>
    <t>0,25*0,25*28,5</t>
  </si>
  <si>
    <t>větev A - DN  200 a 150 - dle C.4 a D.3.1</t>
  </si>
  <si>
    <t>0,5*0,4*15,0</t>
  </si>
  <si>
    <t>větev B - DN  400 - dle C.4 a D.3.2</t>
  </si>
  <si>
    <t>0,8*0,5*8,0</t>
  </si>
  <si>
    <t>8</t>
  </si>
  <si>
    <t>162351124</t>
  </si>
  <si>
    <t>Vodorovné přemístění výkopku nebo sypaniny po suchu na obvyklém dopravním prostředku, bez naložení výkopku, avšak se složením bez rozhrnutí z horniny třídy těžitelnosti II skupiny 4 a 5 na vzdálenost přes 500 do 1 000 m</t>
  </si>
  <si>
    <t>1028441850</t>
  </si>
  <si>
    <t>odvoz kamene z hráze - dle textu a C.5</t>
  </si>
  <si>
    <t>26,0*0,4*2,0</t>
  </si>
  <si>
    <t>9</t>
  </si>
  <si>
    <t>162651112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</si>
  <si>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</si>
  <si>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880701419</t>
  </si>
  <si>
    <t>ornice na úpravu plochy rybníka - dle C.4</t>
  </si>
  <si>
    <t>382*0,1</t>
  </si>
  <si>
    <t>zemina ze skládky pro zásyp rybníka - dle C.4</t>
  </si>
  <si>
    <t>241*1,1+141*0,6+141*0,9</t>
  </si>
  <si>
    <t>10</t>
  </si>
  <si>
    <t>167103101</t>
  </si>
  <si>
    <t>Nakládání neulehlého výkopku z hromad zeminy schopné zúrodnění</t>
  </si>
  <si>
    <t>-706126979</t>
  </si>
  <si>
    <t>11</t>
  </si>
  <si>
    <t>167151102</t>
  </si>
  <si>
    <t>Nakládání, skládání a překládání neulehlého výkopku nebo sypaniny strojně nakládání, množství do 100 m3, z horniny třídy těžitelnosti II, skupiny 4 a 5</t>
  </si>
  <si>
    <t>-246633143</t>
  </si>
  <si>
    <t>kamenné opevnění hráze pro odvoz - dle textu a C.5</t>
  </si>
  <si>
    <t>12</t>
  </si>
  <si>
    <t>167151111</t>
  </si>
  <si>
    <t>Nakládání, skládání a překládání neulehlého výkopku nebo sypaniny strojně nakládání, množství přes 100 m3, z hornin třídy těžitelnosti I, skupiny 1 až 3</t>
  </si>
  <si>
    <t>-1143238393</t>
  </si>
  <si>
    <t>13</t>
  </si>
  <si>
    <t>171151103</t>
  </si>
  <si>
    <t>Uložení sypanin do násypů strojně s rozprostřením sypaniny ve vrstvách a s hrubým urovnáním zhutněných z hornin soudržných jakékoliv třídy těžitelnosti</t>
  </si>
  <si>
    <t>-104351765</t>
  </si>
  <si>
    <t>zásyp rybníka po úroveň terénu - dle C.4</t>
  </si>
  <si>
    <t>241*1,1+141*0,6</t>
  </si>
  <si>
    <t>úprava dna levé části zdrže pro uložení potrubí - dle C.4</t>
  </si>
  <si>
    <t>141*0,9</t>
  </si>
  <si>
    <t>14</t>
  </si>
  <si>
    <t>171251201</t>
  </si>
  <si>
    <t>Uložení sypaniny na skládky nebo meziskládky bez hutnění s upravením uložené sypaniny do předepsaného tvaru</t>
  </si>
  <si>
    <t>82385718</t>
  </si>
  <si>
    <t>uložení kamene z hráze - dle textu a C.5</t>
  </si>
  <si>
    <t>174101101</t>
  </si>
  <si>
    <t>Zásyp jam, šachet rýh nebo kolem objektů sypaninou se zhutněním</t>
  </si>
  <si>
    <t>-1782796717</t>
  </si>
  <si>
    <t>zásyp zářezu pro potrubí ve hrázi - dle C.4</t>
  </si>
  <si>
    <t>16</t>
  </si>
  <si>
    <t>175151201</t>
  </si>
  <si>
    <t>Obsypání objektů nad přilehlým původním terénem strojně sypaninou z vhodných hornin třídy těžitelnosti I a II, skupiny 1 až 4 nebo materiálem uloženým ve vzdálenosti do 3 m od vnějšího kraje objektu pro jakoukoliv míru zhutnění bez prohození sypaniny</t>
  </si>
  <si>
    <t>570831013</t>
  </si>
  <si>
    <t>obsypání nopové folie - dle C.4</t>
  </si>
  <si>
    <t>15,6*1,75*0,25</t>
  </si>
  <si>
    <t>obsypy potrubí - dle C.5 a D.3.4</t>
  </si>
  <si>
    <t>(24,0+8,0)*0,8*0,5</t>
  </si>
  <si>
    <t>15,0*0,5*0,3</t>
  </si>
  <si>
    <t>28,0*0,25*0,2</t>
  </si>
  <si>
    <t>17</t>
  </si>
  <si>
    <t>M</t>
  </si>
  <si>
    <t>58344171</t>
  </si>
  <si>
    <t>štěrkodrť frakce 0/32</t>
  </si>
  <si>
    <t>t</t>
  </si>
  <si>
    <t>-173570872</t>
  </si>
  <si>
    <t>23,275*2 'Přepočtené koeficientem množství</t>
  </si>
  <si>
    <t>18</t>
  </si>
  <si>
    <t>181351003</t>
  </si>
  <si>
    <t>Rozprostření a urovnání ornice v rovině nebo ve svahu sklonu do 1:5 strojně při souvislé ploše do 100 m2, tl. vrstvy do 200 mm</t>
  </si>
  <si>
    <t>-928637230</t>
  </si>
  <si>
    <t>19</t>
  </si>
  <si>
    <t>181411121</t>
  </si>
  <si>
    <t>Založení trávníku na půdě předem připravené plochy do 1000 m2 výsevem včetně utažení lučního v rovině nebo na svahu do 1:5</t>
  </si>
  <si>
    <t>1553643742</t>
  </si>
  <si>
    <t>na ploše původního rybníka - dle C.4</t>
  </si>
  <si>
    <t>382</t>
  </si>
  <si>
    <t>na ploše stavby pod hrází - dle textu</t>
  </si>
  <si>
    <t>20</t>
  </si>
  <si>
    <t>00572470</t>
  </si>
  <si>
    <t>osivo směs travní univerzál</t>
  </si>
  <si>
    <t>kg</t>
  </si>
  <si>
    <t>-1281311538</t>
  </si>
  <si>
    <t>442*0,02 'Přepočtené koeficientem množství</t>
  </si>
  <si>
    <t>181951112</t>
  </si>
  <si>
    <t>Úprava pláně vyrovnáním výškových rozdílů strojně v hornině třídy těžitelnosti I, skupiny 1 až 3 se zhutněním</t>
  </si>
  <si>
    <t>-453738947</t>
  </si>
  <si>
    <t>v ploše pokládky kanalizačních potrubí - dle C.4</t>
  </si>
  <si>
    <t>Zakládání</t>
  </si>
  <si>
    <t>22</t>
  </si>
  <si>
    <t>274351111</t>
  </si>
  <si>
    <t>Bednění základových konstrukcí pasů tradiční oboustranné</t>
  </si>
  <si>
    <t>-599285629</t>
  </si>
  <si>
    <t>bednění napojení větve B - dle textu</t>
  </si>
  <si>
    <t>0,6*1,0*2</t>
  </si>
  <si>
    <t>bednění šachty Š1 - dle D.3.3</t>
  </si>
  <si>
    <t>1,1*1,5*4+0,6*0,9*4</t>
  </si>
  <si>
    <t>bednění dna šachty Š2 - dle C.4</t>
  </si>
  <si>
    <t>1,2*0,8*4</t>
  </si>
  <si>
    <t>23</t>
  </si>
  <si>
    <t>279311811</t>
  </si>
  <si>
    <t>Základové zdi z betonu prostého bez zvláštních nároků na vliv prostředí tř. C 12/15</t>
  </si>
  <si>
    <t>953112221</t>
  </si>
  <si>
    <t>zalití původního potrubí betonem prostým - dle textu</t>
  </si>
  <si>
    <t>3,14*0,2*0,2*18,0</t>
  </si>
  <si>
    <t>Svislé a kompletní konstrukce</t>
  </si>
  <si>
    <t>24</t>
  </si>
  <si>
    <t>321311115</t>
  </si>
  <si>
    <t>Konstrukce vodních staveb z betonu přehrad, jezů a plavebních komor, spodní stavby vodních elektráren, jader přehrad, odběrných věží a výpustných zařízení, opěrných zdí, šachet, šachtic a ostatních konstrukcí prostého pro prostředí s mrazovými cykly tř. C 25/30</t>
  </si>
  <si>
    <t>-2040416619</t>
  </si>
  <si>
    <t>betonáž šachty Š1 - dle D.3.3</t>
  </si>
  <si>
    <t>1,1*1,1*1,5-0,6*0,6*0,9</t>
  </si>
  <si>
    <t>betonáž šachty Š2 - dle C.4</t>
  </si>
  <si>
    <t>1,4*1,4*0,8-3,14*0,*0,6*0,4</t>
  </si>
  <si>
    <t>betonáž napojení větve B - dle textu</t>
  </si>
  <si>
    <t>0,6*0,7*0,8-3,14*0,25*0,25*0,8</t>
  </si>
  <si>
    <t>25</t>
  </si>
  <si>
    <t>321368211</t>
  </si>
  <si>
    <t>Výztuž železobetonových konstrukcí vodních staveb ze svařovaných sítí</t>
  </si>
  <si>
    <t>1421321621</t>
  </si>
  <si>
    <t>výztuž šachty Š1 - dle D.3.3</t>
  </si>
  <si>
    <t>1,1*1,5*4*0,0079</t>
  </si>
  <si>
    <t>výztuž šachty Š2 - dle C.4</t>
  </si>
  <si>
    <t>1,4*0,8*4*0,0079</t>
  </si>
  <si>
    <t>26</t>
  </si>
  <si>
    <t>R01</t>
  </si>
  <si>
    <t>Dodání a montáž svařené mříže šachty Š1 včetně žárového zinkování - dle výkresu D.3.3</t>
  </si>
  <si>
    <t>-872401626</t>
  </si>
  <si>
    <t>27</t>
  </si>
  <si>
    <t>R02</t>
  </si>
  <si>
    <t>Dodání a montáž ocelové lávky dle podrobného výkresu včetně protikorozní úpravy žárovým zinkováním</t>
  </si>
  <si>
    <t>2022737091</t>
  </si>
  <si>
    <t>odizolování nemovitosti - dle textu a C.4</t>
  </si>
  <si>
    <t>15,6*2,0</t>
  </si>
  <si>
    <t>28</t>
  </si>
  <si>
    <t>R03</t>
  </si>
  <si>
    <t>Dodání a montáž pamětní tabulky dle požadavků poskytovatele dotace</t>
  </si>
  <si>
    <t>kus</t>
  </si>
  <si>
    <t>-2033553444</t>
  </si>
  <si>
    <t>Vodorovné konstrukce</t>
  </si>
  <si>
    <t>29</t>
  </si>
  <si>
    <t>451541111</t>
  </si>
  <si>
    <t>Lože pod potrubí, stoky a drobné objekty v otevřeném výkopu ze štěrkodrtě 0-63 mm</t>
  </si>
  <si>
    <t>385584208</t>
  </si>
  <si>
    <t>pod potrubí kanalizace - dle C. 4</t>
  </si>
  <si>
    <t>(24,0+8,0)*0,8*0,1</t>
  </si>
  <si>
    <t>15,0*0,5*0,1</t>
  </si>
  <si>
    <t>pod drenážní potrubí - dle C.4</t>
  </si>
  <si>
    <t>(18,0+10,0)*0,25*0,1</t>
  </si>
  <si>
    <t>Komunikace pozemní</t>
  </si>
  <si>
    <t>30</t>
  </si>
  <si>
    <t>564761101</t>
  </si>
  <si>
    <t>Podklad nebo kryt z kameniva hrubého drceného vel. 32-63 mm s rozprostřením a zhutněním plochy jednotlivě do 100 m2, po zhutnění tl. 200 mm</t>
  </si>
  <si>
    <t>791410004</t>
  </si>
  <si>
    <t>oprava vozovky po pův. hrázi - dle C.4</t>
  </si>
  <si>
    <t>5,0*5,0</t>
  </si>
  <si>
    <t>31</t>
  </si>
  <si>
    <t>564811013</t>
  </si>
  <si>
    <t>Podklad ze štěrkodrti ŠD s rozprostřením a zhutněním plochy jednotlivě do 100 m2, po zhutnění tl. 70 mm</t>
  </si>
  <si>
    <t>575675302</t>
  </si>
  <si>
    <t>Trubní vedení</t>
  </si>
  <si>
    <t>32</t>
  </si>
  <si>
    <t>871219999</t>
  </si>
  <si>
    <t>Kladení drenážního potrubí z plastických hmot do připravené rýhy z flexibilního PVC, průměru do 65 mm</t>
  </si>
  <si>
    <t>m</t>
  </si>
  <si>
    <t>1709325401</t>
  </si>
  <si>
    <t>drenážní potrubí - dle C.4</t>
  </si>
  <si>
    <t>15,0+3,0+10,0</t>
  </si>
  <si>
    <t>33</t>
  </si>
  <si>
    <t>28611223</t>
  </si>
  <si>
    <t>trubka drenážní flexibilní celoperforovaná PVC-U SN 4 DN 100 pro meliorace, dočasné nebo odlehčovací drenáže</t>
  </si>
  <si>
    <t>1102668568</t>
  </si>
  <si>
    <t>28*1,01 'Přepočtené koeficientem množství</t>
  </si>
  <si>
    <t>34</t>
  </si>
  <si>
    <t>871313121</t>
  </si>
  <si>
    <t>Montáž kanalizačního potrubí z plastů z tvrdého PVC těsněných gumovým kroužkem v otevřeném výkopu ve sklonu do 20 % DN 160</t>
  </si>
  <si>
    <t>82062688</t>
  </si>
  <si>
    <t>větev A - dle C.4</t>
  </si>
  <si>
    <t>11,0</t>
  </si>
  <si>
    <t>35</t>
  </si>
  <si>
    <t>OSM.770540</t>
  </si>
  <si>
    <t>PPKGEM trouba DN160x4,9/1000 SN10</t>
  </si>
  <si>
    <t>1168619479</t>
  </si>
  <si>
    <t>11*1,03 'Přepočtené koeficientem množství</t>
  </si>
  <si>
    <t>36</t>
  </si>
  <si>
    <t>871353121</t>
  </si>
  <si>
    <t>Montáž kanalizačního potrubí z plastů z tvrdého PVC těsněných gumovým kroužkem v otevřeném výkopu ve sklonu do 20 % DN 200</t>
  </si>
  <si>
    <t>-2058690077</t>
  </si>
  <si>
    <t>4,0</t>
  </si>
  <si>
    <t>37</t>
  </si>
  <si>
    <t>OSM.770640</t>
  </si>
  <si>
    <t>PPKGEM trouba DN200x6,2/1000 SN10</t>
  </si>
  <si>
    <t>-1009669850</t>
  </si>
  <si>
    <t>4*1,03 'Přepočtené koeficientem množství</t>
  </si>
  <si>
    <t>38</t>
  </si>
  <si>
    <t>871393121</t>
  </si>
  <si>
    <t>Montáž kanalizačního potrubí z plastů z tvrdého PVC těsněných gumovým kroužkem v otevřeném výkopu ve sklonu do 20 % DN 400</t>
  </si>
  <si>
    <t>935655987</t>
  </si>
  <si>
    <t>větev A a větev B - dle C.4</t>
  </si>
  <si>
    <t>24,0+8,0</t>
  </si>
  <si>
    <t>39</t>
  </si>
  <si>
    <t>28611207</t>
  </si>
  <si>
    <t>trubka kanalizační PPKGEM 400x12,3x6000mm SN10</t>
  </si>
  <si>
    <t>-317069390</t>
  </si>
  <si>
    <t>32*1,03 'Přepočtené koeficientem množství</t>
  </si>
  <si>
    <t>40</t>
  </si>
  <si>
    <t>877310320</t>
  </si>
  <si>
    <t>Montáž tvarovek na kanalizačním plastovém potrubí z polypropylenu PP nebo tvrdého PVC hladkého plnostěnného odboček DN 150</t>
  </si>
  <si>
    <t>-1347173470</t>
  </si>
  <si>
    <t>pro napojení flexibilního potrubí - dle C.4</t>
  </si>
  <si>
    <t>2,0</t>
  </si>
  <si>
    <t>41</t>
  </si>
  <si>
    <t>28617203</t>
  </si>
  <si>
    <t>odbočka kanalizační PP SN16 45° DN 150/100</t>
  </si>
  <si>
    <t>712020234</t>
  </si>
  <si>
    <t>42</t>
  </si>
  <si>
    <t>877350330</t>
  </si>
  <si>
    <t>Montáž tvarovek na kanalizačním plastovém potrubí z polypropylenu PP nebo tvrdého PVC hladkého plnostěnného spojek nebo redukcí DN 200</t>
  </si>
  <si>
    <t>727616554</t>
  </si>
  <si>
    <t>43</t>
  </si>
  <si>
    <t>28611508</t>
  </si>
  <si>
    <t>redukce kanalizační PVC 200/160</t>
  </si>
  <si>
    <t>-508669859</t>
  </si>
  <si>
    <t>44</t>
  </si>
  <si>
    <t>894411131</t>
  </si>
  <si>
    <t>Zřízení šachet kanalizačních z betonových dílců výšky vstupu do 1,50 m s obložením dna betonem tř. C 25/30, na potrubí DN přes 300 do 400</t>
  </si>
  <si>
    <t>-203662317</t>
  </si>
  <si>
    <t>45</t>
  </si>
  <si>
    <t>59224002</t>
  </si>
  <si>
    <t>dílec betonový pro vstupní šachty 100x100x9cm</t>
  </si>
  <si>
    <t>-1868708287</t>
  </si>
  <si>
    <t>46</t>
  </si>
  <si>
    <t>59224414</t>
  </si>
  <si>
    <t>konus betonové šachty DN 1000 kanalizační 100x62,5x58cm tl stěny 10, stupadla poplastovaná</t>
  </si>
  <si>
    <t>551739900</t>
  </si>
  <si>
    <t>47</t>
  </si>
  <si>
    <t>28661760</t>
  </si>
  <si>
    <t>poklop šachtový litinový, litinový rám na betonový kónus DN 315 pro třídu zatížení B125</t>
  </si>
  <si>
    <t>261485840</t>
  </si>
  <si>
    <t>998</t>
  </si>
  <si>
    <t>Přesun hmot</t>
  </si>
  <si>
    <t>48</t>
  </si>
  <si>
    <t>998276101</t>
  </si>
  <si>
    <t>Přesun hmot pro trubní vedení hloubené z trub z plastických hmot nebo sklolaminátových pro vodovody, kanalizace, teplovody, produktovody v otevřeném výkopu dopravní vzdálenost do 15 m</t>
  </si>
  <si>
    <t>-2043474303</t>
  </si>
  <si>
    <t>02 - 02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</si>
  <si>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</si>
  <si>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</si>
  <si>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</si>
  <si>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</si>
  <si>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</si>
  <si>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</si>
  <si>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</si>
  <si>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</si>
  <si>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012103000</t>
  </si>
  <si>
    <t>Zajištění a provedení vytyčení inženýrských sítí v prostoru stavby</t>
  </si>
  <si>
    <t>soubor</t>
  </si>
  <si>
    <t>1024</t>
  </si>
  <si>
    <t>1936300866</t>
  </si>
  <si>
    <t>013254000</t>
  </si>
  <si>
    <t>Zaměření skutečného provedení stavby – geodetická část dokumentace (3 paré + 1 v elektronické formě) v rozsahu odpovídajícím právním předpisům</t>
  </si>
  <si>
    <t>817957444</t>
  </si>
  <si>
    <t>VRN3</t>
  </si>
  <si>
    <t>Zařízení staveniště</t>
  </si>
  <si>
    <t>031002000</t>
  </si>
  <si>
    <t xml:space="preserve">Zajištění a zabezpečení staveniště, zřízení a likvidace zařízení staveniště, včetně případných přípojek, přístupů, skládek, deponií apod. </t>
  </si>
  <si>
    <t>-1512654488</t>
  </si>
  <si>
    <t>039002000</t>
  </si>
  <si>
    <t xml:space="preserve">Protokolární předání stavbou dotčených pozemků a komunikací, uvedených do původního stavu, zpět jejich vlastníkům. _x005F_x000d_
</t>
  </si>
  <si>
    <t>1439540627</t>
  </si>
  <si>
    <t>VRN4</t>
  </si>
  <si>
    <t>Inženýrská činnost</t>
  </si>
  <si>
    <t>043144000</t>
  </si>
  <si>
    <t>Zkoušky těsnosti</t>
  </si>
  <si>
    <t>-1174988456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</si>
</sst>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.00"/>
    <numFmt numFmtId="167" formatCode="#,##0.00%"/>
    <numFmt numFmtId="168" formatCode="General"/>
    <numFmt numFmtId="169" formatCode="dd\.mm\.yyyy"/>
    <numFmt numFmtId="170" formatCode="#,##0.00000"/>
    <numFmt numFmtId="171" formatCode="#,##0.000"/>
  </numFmts>
  <fonts count="39">
    <font>
      <sz val="8"/>
      <name val="Arial CE"/>
      <family val="2"/>
    </font>
    <font>
      <sz val="10"/>
      <name val="Arial"/>
      <family val="2"/>
    </font>
    <font>
      <sz val="8"/>
      <color rgb="FFFFFFFF"/>
      <name val="Arial CE"/>
      <family val="0"/>
    </font>
    <font>
      <b/>
      <sz val="14"/>
      <name val="Arial CE"/>
      <family val="0"/>
    </font>
    <font>
      <sz val="8"/>
      <color rgb="FF3366FF"/>
      <name val="Arial CE"/>
      <family val="0"/>
    </font>
    <font>
      <b/>
      <sz val="12"/>
      <color rgb="FF969696"/>
      <name val="Arial CE"/>
      <family val="0"/>
    </font>
    <font>
      <sz val="10"/>
      <color rgb="FF969696"/>
      <name val="Arial CE"/>
      <family val="0"/>
    </font>
    <font>
      <sz val="10"/>
      <name val="Arial CE"/>
      <family val="0"/>
    </font>
    <font>
      <b/>
      <sz val="8"/>
      <color rgb="FF969696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10"/>
      <color rgb="FF969696"/>
      <name val="Arial CE"/>
      <family val="0"/>
    </font>
    <font>
      <b/>
      <sz val="12"/>
      <name val="Arial CE"/>
      <family val="0"/>
    </font>
    <font>
      <b/>
      <sz val="10"/>
      <color rgb="FF464646"/>
      <name val="Arial CE"/>
      <family val="0"/>
    </font>
    <font>
      <sz val="12"/>
      <color rgb="FF969696"/>
      <name val="Arial CE"/>
      <family val="0"/>
    </font>
    <font>
      <sz val="9"/>
      <name val="Arial CE"/>
      <family val="0"/>
    </font>
    <font>
      <sz val="9"/>
      <color rgb="FF969696"/>
      <name val="Arial CE"/>
      <family val="0"/>
    </font>
    <font>
      <b/>
      <sz val="12"/>
      <color rgb="FF960000"/>
      <name val="Arial CE"/>
      <family val="0"/>
    </font>
    <font>
      <sz val="12"/>
      <name val="Arial CE"/>
      <family val="0"/>
    </font>
    <font>
      <sz val="18"/>
      <color rgb="FF0000FF"/>
      <name val="Wingdings 2"/>
      <family val="0"/>
    </font>
    <font>
      <u val="single"/>
      <sz val="11"/>
      <color rgb="FF0000FF"/>
      <name val="Calibri"/>
      <family val="0"/>
    </font>
    <font>
      <sz val="11"/>
      <name val="Arial CE"/>
      <family val="0"/>
    </font>
    <font>
      <b/>
      <sz val="11"/>
      <color rgb="FF003366"/>
      <name val="Arial CE"/>
      <family val="0"/>
    </font>
    <font>
      <sz val="11"/>
      <color rgb="FF003366"/>
      <name val="Arial CE"/>
      <family val="0"/>
    </font>
    <font>
      <sz val="11"/>
      <color rgb="FF969696"/>
      <name val="Arial CE"/>
      <family val="0"/>
    </font>
    <font>
      <sz val="10"/>
      <color rgb="FF3366FF"/>
      <name val="Arial CE"/>
      <family val="0"/>
    </font>
    <font>
      <sz val="8"/>
      <color rgb="FF969696"/>
      <name val="Arial CE"/>
      <family val="0"/>
    </font>
    <font>
      <b/>
      <sz val="12"/>
      <color rgb="FF800000"/>
      <name val="Arial CE"/>
      <family val="0"/>
    </font>
    <font>
      <sz val="12"/>
      <color rgb="FF003366"/>
      <name val="Arial CE"/>
      <family val="0"/>
    </font>
    <font>
      <sz val="10"/>
      <color rgb="FF003366"/>
      <name val="Arial CE"/>
      <family val="0"/>
    </font>
    <font>
      <sz val="8"/>
      <color rgb="FF960000"/>
      <name val="Arial CE"/>
      <family val="0"/>
    </font>
    <font>
      <b/>
      <sz val="8"/>
      <name val="Arial CE"/>
      <family val="0"/>
    </font>
    <font>
      <sz val="8"/>
      <color rgb="FF003366"/>
      <name val="Arial CE"/>
      <family val="0"/>
    </font>
    <font>
      <sz val="8"/>
      <color rgb="FF800080"/>
      <name val="Arial CE"/>
      <family val="0"/>
    </font>
    <font>
      <sz val="7"/>
      <color rgb="FF969696"/>
      <name val="Arial CE"/>
      <family val="0"/>
    </font>
    <font>
      <sz val="8"/>
      <color rgb="FF505050"/>
      <name val="Arial CE"/>
      <family val="0"/>
    </font>
    <font>
      <sz val="8"/>
      <color rgb="FFFF0000"/>
      <name val="Arial CE"/>
      <family val="0"/>
    </font>
    <font>
      <i/>
      <sz val="9"/>
      <color rgb="FF0000FF"/>
      <name val="Arial CE"/>
      <family val="0"/>
    </font>
    <font>
      <i/>
      <sz val="8"/>
      <color rgb="FF0000FF"/>
      <name val="Arial CE"/>
      <family val="0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hair"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0" fillId="0" borderId="0" applyBorder="0" applyProtection="0">
      <alignment/>
    </xf>
  </cellStyleXfs>
  <cellXfs count="278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0" fillId="0" borderId="1" xfId="0" applyBorder="1" applyAlignment="1" applyProtection="1">
      <alignment/>
      <protection hidden="1"/>
    </xf>
    <xf numFmtId="164" fontId="0" fillId="0" borderId="2" xfId="0" applyBorder="1" applyAlignment="1" applyProtection="1">
      <alignment/>
      <protection hidden="1"/>
    </xf>
    <xf numFmtId="164" fontId="0" fillId="0" borderId="3" xfId="0" applyBorder="1" applyAlignment="1" applyProtection="1">
      <alignment/>
      <protection hidden="1"/>
    </xf>
    <xf numFmtId="164" fontId="0" fillId="0" borderId="3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left" vertical="center"/>
      <protection hidden="1"/>
    </xf>
    <xf numFmtId="164" fontId="6" fillId="0" borderId="0" xfId="0" applyFont="1" applyAlignment="1" applyProtection="1">
      <alignment horizontal="left" vertical="top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Border="1" applyAlignment="1" applyProtection="1">
      <alignment horizontal="left" vertical="top" wrapText="1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0" applyFont="1" applyBorder="1" applyAlignment="1" applyProtection="1">
      <alignment horizontal="left" vertical="top" wrapText="1"/>
      <protection hidden="1"/>
    </xf>
    <xf numFmtId="164" fontId="6" fillId="0" borderId="0" xfId="0" applyFont="1" applyAlignment="1" applyProtection="1">
      <alignment horizontal="left" vertical="center"/>
      <protection hidden="1"/>
    </xf>
    <xf numFmtId="164" fontId="7" fillId="0" borderId="0" xfId="0" applyFont="1" applyAlignment="1" applyProtection="1">
      <alignment horizontal="left" vertical="center"/>
      <protection hidden="1"/>
    </xf>
    <xf numFmtId="164" fontId="7" fillId="2" borderId="0" xfId="0" applyFont="1" applyAlignment="1" applyProtection="1">
      <alignment horizontal="left" vertical="center"/>
      <protection hidden="1"/>
    </xf>
    <xf numFmtId="165" fontId="7" fillId="2" borderId="0" xfId="0" applyFont="1" applyAlignment="1" applyProtection="1">
      <alignment horizontal="left" vertical="center"/>
      <protection hidden="1"/>
    </xf>
    <xf numFmtId="165" fontId="7" fillId="2" borderId="0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 wrapText="1"/>
      <protection hidden="1"/>
    </xf>
    <xf numFmtId="164" fontId="0" fillId="0" borderId="4" xfId="0" applyBorder="1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3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10" fillId="0" borderId="5" xfId="0" applyFont="1" applyBorder="1" applyAlignment="1" applyProtection="1">
      <alignment horizontal="left" vertical="center"/>
      <protection hidden="1"/>
    </xf>
    <xf numFmtId="164" fontId="0" fillId="0" borderId="5" xfId="0" applyFont="1" applyBorder="1" applyAlignment="1" applyProtection="1">
      <alignment vertical="center"/>
      <protection hidden="1"/>
    </xf>
    <xf numFmtId="166" fontId="10" fillId="0" borderId="5" xfId="0" applyFont="1" applyBorder="1" applyAlignment="1" applyProtection="1">
      <alignment vertical="center"/>
      <protection hidden="1"/>
    </xf>
    <xf numFmtId="164" fontId="0" fillId="0" borderId="3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righ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6" fillId="0" borderId="3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7" fontId="6" fillId="0" borderId="0" xfId="0" applyFont="1" applyBorder="1" applyAlignment="1" applyProtection="1">
      <alignment horizontal="left" vertical="center"/>
      <protection hidden="1"/>
    </xf>
    <xf numFmtId="166" fontId="11" fillId="0" borderId="0" xfId="0" applyFont="1" applyBorder="1" applyAlignment="1" applyProtection="1">
      <alignment vertical="center"/>
      <protection hidden="1"/>
    </xf>
    <xf numFmtId="164" fontId="6" fillId="0" borderId="3" xfId="0" applyFont="1" applyBorder="1" applyAlignment="1" applyProtection="1">
      <alignment vertical="center"/>
      <protection hidden="1"/>
    </xf>
    <xf numFmtId="164" fontId="0" fillId="3" borderId="0" xfId="0" applyFont="1" applyAlignment="1" applyProtection="1">
      <alignment vertical="center"/>
      <protection hidden="1"/>
    </xf>
    <xf numFmtId="164" fontId="12" fillId="3" borderId="6" xfId="0" applyFont="1" applyBorder="1" applyAlignment="1" applyProtection="1">
      <alignment horizontal="left" vertical="center"/>
      <protection hidden="1"/>
    </xf>
    <xf numFmtId="164" fontId="0" fillId="3" borderId="7" xfId="0" applyFont="1" applyBorder="1" applyAlignment="1" applyProtection="1">
      <alignment vertical="center"/>
      <protection hidden="1"/>
    </xf>
    <xf numFmtId="164" fontId="12" fillId="3" borderId="7" xfId="0" applyFont="1" applyBorder="1" applyAlignment="1" applyProtection="1">
      <alignment horizontal="center" vertical="center"/>
      <protection hidden="1"/>
    </xf>
    <xf numFmtId="164" fontId="12" fillId="3" borderId="7" xfId="0" applyFont="1" applyBorder="1" applyAlignment="1" applyProtection="1">
      <alignment horizontal="left" vertical="center"/>
      <protection hidden="1"/>
    </xf>
    <xf numFmtId="166" fontId="12" fillId="3" borderId="8" xfId="0" applyFont="1" applyBorder="1" applyAlignment="1" applyProtection="1">
      <alignment vertical="center"/>
      <protection hidden="1"/>
    </xf>
    <xf numFmtId="164" fontId="0" fillId="0" borderId="3" xfId="0" applyBorder="1" applyAlignment="1" applyProtection="1">
      <alignment vertical="center"/>
      <protection hidden="1"/>
    </xf>
    <xf numFmtId="164" fontId="0" fillId="0" borderId="0" xfId="0" applyAlignment="1" applyProtection="1">
      <alignment vertical="center"/>
      <protection hidden="1"/>
    </xf>
    <xf numFmtId="164" fontId="13" fillId="0" borderId="4" xfId="0" applyFont="1" applyBorder="1" applyAlignment="1" applyProtection="1">
      <alignment horizontal="left" vertical="center"/>
      <protection hidden="1"/>
    </xf>
    <xf numFmtId="164" fontId="0" fillId="0" borderId="4" xfId="0" applyBorder="1" applyAlignment="1" applyProtection="1">
      <alignment vertical="center"/>
      <protection hidden="1"/>
    </xf>
    <xf numFmtId="164" fontId="0" fillId="0" borderId="3" xfId="0" applyBorder="1" applyAlignment="1" applyProtection="1">
      <alignment vertical="center"/>
      <protection hidden="1"/>
    </xf>
    <xf numFmtId="164" fontId="6" fillId="0" borderId="5" xfId="0" applyFont="1" applyBorder="1" applyAlignment="1" applyProtection="1">
      <alignment horizontal="left" vertical="center"/>
      <protection hidden="1"/>
    </xf>
    <xf numFmtId="164" fontId="0" fillId="0" borderId="4" xfId="0" applyFont="1" applyBorder="1" applyAlignment="1" applyProtection="1">
      <alignment vertical="center"/>
      <protection hidden="1"/>
    </xf>
    <xf numFmtId="164" fontId="0" fillId="0" borderId="9" xfId="0" applyFont="1" applyBorder="1" applyAlignment="1" applyProtection="1">
      <alignment vertical="center"/>
      <protection hidden="1"/>
    </xf>
    <xf numFmtId="164" fontId="0" fillId="0" borderId="10" xfId="0" applyFont="1" applyBorder="1" applyAlignment="1" applyProtection="1">
      <alignment vertical="center"/>
      <protection hidden="1"/>
    </xf>
    <xf numFmtId="164" fontId="0" fillId="0" borderId="1" xfId="0" applyFont="1" applyBorder="1" applyAlignment="1" applyProtection="1">
      <alignment vertical="center"/>
      <protection hidden="1"/>
    </xf>
    <xf numFmtId="164" fontId="0" fillId="0" borderId="2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7" fillId="0" borderId="3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7" fillId="0" borderId="3" xfId="0" applyFont="1" applyBorder="1" applyAlignment="1" applyProtection="1">
      <alignment vertical="center"/>
      <protection hidden="1"/>
    </xf>
    <xf numFmtId="164" fontId="9" fillId="0" borderId="0" xfId="0" applyFont="1" applyAlignment="1" applyProtection="1">
      <alignment vertical="center"/>
      <protection hidden="1"/>
    </xf>
    <xf numFmtId="164" fontId="9" fillId="0" borderId="3" xfId="0" applyFont="1" applyBorder="1" applyAlignment="1" applyProtection="1">
      <alignment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9" fillId="0" borderId="0" xfId="0" applyFont="1" applyAlignment="1" applyProtection="1">
      <alignment vertical="center"/>
      <protection hidden="1"/>
    </xf>
    <xf numFmtId="164" fontId="9" fillId="0" borderId="0" xfId="0" applyFont="1" applyBorder="1" applyAlignment="1" applyProtection="1">
      <alignment horizontal="left" vertical="center" wrapText="1"/>
      <protection hidden="1"/>
    </xf>
    <xf numFmtId="164" fontId="9" fillId="0" borderId="3" xfId="0" applyFont="1" applyBorder="1" applyAlignment="1" applyProtection="1">
      <alignment vertical="center"/>
      <protection hidden="1"/>
    </xf>
    <xf numFmtId="164" fontId="10" fillId="0" borderId="0" xfId="0" applyFont="1" applyAlignment="1" applyProtection="1">
      <alignment vertical="center"/>
      <protection hidden="1"/>
    </xf>
    <xf numFmtId="169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vertical="center" wrapText="1"/>
      <protection hidden="1"/>
    </xf>
    <xf numFmtId="164" fontId="14" fillId="0" borderId="11" xfId="0" applyFont="1" applyBorder="1" applyAlignment="1" applyProtection="1">
      <alignment horizontal="center" vertical="center"/>
      <protection hidden="1"/>
    </xf>
    <xf numFmtId="164" fontId="0" fillId="0" borderId="12" xfId="0" applyBorder="1" applyAlignment="1" applyProtection="1">
      <alignment vertical="center"/>
      <protection hidden="1"/>
    </xf>
    <xf numFmtId="164" fontId="0" fillId="0" borderId="13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14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14" xfId="0" applyFont="1" applyBorder="1" applyAlignment="1" applyProtection="1">
      <alignment vertical="center"/>
      <protection hidden="1"/>
    </xf>
    <xf numFmtId="164" fontId="15" fillId="4" borderId="6" xfId="0" applyFont="1" applyBorder="1" applyAlignment="1" applyProtection="1">
      <alignment horizontal="center" vertical="center"/>
      <protection hidden="1"/>
    </xf>
    <xf numFmtId="164" fontId="0" fillId="4" borderId="7" xfId="0" applyFont="1" applyBorder="1" applyAlignment="1" applyProtection="1">
      <alignment vertical="center"/>
      <protection hidden="1"/>
    </xf>
    <xf numFmtId="164" fontId="15" fillId="4" borderId="7" xfId="0" applyFont="1" applyBorder="1" applyAlignment="1" applyProtection="1">
      <alignment horizontal="center" vertical="center"/>
      <protection hidden="1"/>
    </xf>
    <xf numFmtId="164" fontId="15" fillId="4" borderId="7" xfId="0" applyFont="1" applyBorder="1" applyAlignment="1" applyProtection="1">
      <alignment horizontal="right" vertical="center"/>
      <protection hidden="1"/>
    </xf>
    <xf numFmtId="164" fontId="15" fillId="4" borderId="8" xfId="0" applyFont="1" applyBorder="1" applyAlignment="1" applyProtection="1">
      <alignment horizontal="center" vertical="center"/>
      <protection hidden="1"/>
    </xf>
    <xf numFmtId="164" fontId="15" fillId="4" borderId="0" xfId="0" applyFont="1" applyAlignment="1" applyProtection="1">
      <alignment horizontal="center" vertical="center"/>
      <protection hidden="1"/>
    </xf>
    <xf numFmtId="164" fontId="16" fillId="0" borderId="15" xfId="0" applyFont="1" applyBorder="1" applyAlignment="1" applyProtection="1">
      <alignment horizontal="center" vertical="center" wrapText="1"/>
      <protection hidden="1"/>
    </xf>
    <xf numFmtId="164" fontId="16" fillId="0" borderId="16" xfId="0" applyFont="1" applyBorder="1" applyAlignment="1" applyProtection="1">
      <alignment horizontal="center" vertical="center" wrapText="1"/>
      <protection hidden="1"/>
    </xf>
    <xf numFmtId="164" fontId="16" fillId="0" borderId="17" xfId="0" applyFont="1" applyBorder="1" applyAlignment="1" applyProtection="1">
      <alignment horizontal="center" vertical="center" wrapText="1"/>
      <protection hidden="1"/>
    </xf>
    <xf numFmtId="164" fontId="0" fillId="0" borderId="11" xfId="0" applyFont="1" applyBorder="1" applyAlignment="1" applyProtection="1">
      <alignment vertical="center"/>
      <protection hidden="1"/>
    </xf>
    <xf numFmtId="164" fontId="0" fillId="0" borderId="12" xfId="0" applyFont="1" applyBorder="1" applyAlignment="1" applyProtection="1">
      <alignment vertical="center"/>
      <protection hidden="1"/>
    </xf>
    <xf numFmtId="164" fontId="0" fillId="0" borderId="13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3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6" fontId="17" fillId="0" borderId="0" xfId="0" applyFont="1" applyBorder="1" applyAlignment="1" applyProtection="1">
      <alignment horizontal="right" vertical="center"/>
      <protection hidden="1"/>
    </xf>
    <xf numFmtId="166" fontId="17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12" fillId="0" borderId="3" xfId="0" applyFont="1" applyBorder="1" applyAlignment="1" applyProtection="1">
      <alignment vertical="center"/>
      <protection hidden="1"/>
    </xf>
    <xf numFmtId="166" fontId="14" fillId="0" borderId="18" xfId="0" applyFont="1" applyBorder="1" applyAlignment="1" applyProtection="1">
      <alignment vertical="center"/>
      <protection hidden="1"/>
    </xf>
    <xf numFmtId="166" fontId="14" fillId="0" borderId="0" xfId="0" applyFont="1" applyBorder="1" applyAlignment="1" applyProtection="1">
      <alignment vertical="center"/>
      <protection hidden="1"/>
    </xf>
    <xf numFmtId="170" fontId="14" fillId="0" borderId="0" xfId="0" applyFont="1" applyBorder="1" applyAlignment="1" applyProtection="1">
      <alignment vertical="center"/>
      <protection hidden="1"/>
    </xf>
    <xf numFmtId="166" fontId="14" fillId="0" borderId="14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horizontal="left" vertical="center"/>
      <protection hidden="1"/>
    </xf>
    <xf numFmtId="164" fontId="18" fillId="0" borderId="0" xfId="0" applyFont="1" applyAlignment="1" applyProtection="1">
      <alignment horizontal="left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21" fillId="0" borderId="3" xfId="0" applyFont="1" applyBorder="1" applyAlignment="1" applyProtection="1">
      <alignment vertical="center"/>
      <protection hidden="1"/>
    </xf>
    <xf numFmtId="164" fontId="22" fillId="0" borderId="0" xfId="0" applyFont="1" applyAlignment="1" applyProtection="1">
      <alignment vertical="center"/>
      <protection hidden="1"/>
    </xf>
    <xf numFmtId="164" fontId="22" fillId="0" borderId="0" xfId="0" applyFont="1" applyBorder="1" applyAlignment="1" applyProtection="1">
      <alignment horizontal="left" vertical="center" wrapText="1"/>
      <protection hidden="1"/>
    </xf>
    <xf numFmtId="164" fontId="23" fillId="0" borderId="0" xfId="0" applyFont="1" applyAlignment="1" applyProtection="1">
      <alignment vertical="center"/>
      <protection hidden="1"/>
    </xf>
    <xf numFmtId="166" fontId="23" fillId="0" borderId="0" xfId="0" applyFont="1" applyBorder="1" applyAlignment="1" applyProtection="1">
      <alignment vertical="center"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21" fillId="0" borderId="3" xfId="0" applyFont="1" applyBorder="1" applyAlignment="1" applyProtection="1">
      <alignment vertical="center"/>
      <protection hidden="1"/>
    </xf>
    <xf numFmtId="166" fontId="24" fillId="0" borderId="18" xfId="0" applyFont="1" applyBorder="1" applyAlignment="1" applyProtection="1">
      <alignment vertical="center"/>
      <protection hidden="1"/>
    </xf>
    <xf numFmtId="166" fontId="24" fillId="0" borderId="0" xfId="0" applyFont="1" applyBorder="1" applyAlignment="1" applyProtection="1">
      <alignment vertical="center"/>
      <protection hidden="1"/>
    </xf>
    <xf numFmtId="170" fontId="24" fillId="0" borderId="0" xfId="0" applyFont="1" applyBorder="1" applyAlignment="1" applyProtection="1">
      <alignment vertical="center"/>
      <protection hidden="1"/>
    </xf>
    <xf numFmtId="166" fontId="24" fillId="0" borderId="14" xfId="0" applyFont="1" applyBorder="1" applyAlignment="1" applyProtection="1">
      <alignment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left" vertical="center"/>
      <protection hidden="1"/>
    </xf>
    <xf numFmtId="166" fontId="24" fillId="0" borderId="19" xfId="0" applyFont="1" applyBorder="1" applyAlignment="1" applyProtection="1">
      <alignment vertical="center"/>
      <protection hidden="1"/>
    </xf>
    <xf numFmtId="166" fontId="24" fillId="0" borderId="20" xfId="0" applyFont="1" applyBorder="1" applyAlignment="1" applyProtection="1">
      <alignment vertical="center"/>
      <protection hidden="1"/>
    </xf>
    <xf numFmtId="170" fontId="24" fillId="0" borderId="20" xfId="0" applyFont="1" applyBorder="1" applyAlignment="1" applyProtection="1">
      <alignment vertical="center"/>
      <protection hidden="1"/>
    </xf>
    <xf numFmtId="166" fontId="24" fillId="0" borderId="2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/>
      <protection hidden="1"/>
    </xf>
    <xf numFmtId="164" fontId="0" fillId="0" borderId="2" xfId="0" applyBorder="1" applyAlignment="1" applyProtection="1">
      <alignment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25" fillId="0" borderId="0" xfId="0" applyFont="1" applyAlignment="1" applyProtection="1">
      <alignment horizontal="left" vertical="center"/>
      <protection hidden="1"/>
    </xf>
    <xf numFmtId="164" fontId="6" fillId="0" borderId="0" xfId="0" applyFont="1" applyAlignment="1" applyProtection="1">
      <alignment horizontal="left" vertical="center"/>
      <protection hidden="1"/>
    </xf>
    <xf numFmtId="164" fontId="6" fillId="0" borderId="0" xfId="0" applyFont="1" applyBorder="1" applyAlignment="1" applyProtection="1">
      <alignment horizontal="left" vertical="center" wrapText="1"/>
      <protection hidden="1"/>
    </xf>
    <xf numFmtId="164" fontId="9" fillId="0" borderId="0" xfId="0" applyFont="1" applyBorder="1" applyAlignment="1" applyProtection="1">
      <alignment horizontal="left" vertical="center" wrapText="1"/>
      <protection hidden="1"/>
    </xf>
    <xf numFmtId="164" fontId="7" fillId="0" borderId="0" xfId="0" applyFont="1" applyAlignment="1" applyProtection="1">
      <alignment horizontal="left" vertical="center"/>
      <protection hidden="1"/>
    </xf>
    <xf numFmtId="169" fontId="7" fillId="0" borderId="0" xfId="0" applyFont="1" applyAlignment="1" applyProtection="1">
      <alignment horizontal="left" vertical="center"/>
      <protection hidden="1"/>
    </xf>
    <xf numFmtId="164" fontId="7" fillId="2" borderId="0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vertical="center" wrapText="1"/>
      <protection hidden="1"/>
    </xf>
    <xf numFmtId="164" fontId="0" fillId="0" borderId="3" xfId="0" applyFont="1" applyBorder="1" applyAlignment="1" applyProtection="1">
      <alignment vertical="center" wrapText="1"/>
      <protection hidden="1"/>
    </xf>
    <xf numFmtId="164" fontId="7" fillId="0" borderId="0" xfId="0" applyFont="1" applyBorder="1" applyAlignment="1" applyProtection="1">
      <alignment horizontal="left" vertical="center" wrapText="1"/>
      <protection hidden="1"/>
    </xf>
    <xf numFmtId="164" fontId="0" fillId="0" borderId="3" xfId="0" applyBorder="1" applyAlignment="1" applyProtection="1">
      <alignment vertical="center" wrapText="1"/>
      <protection hidden="1"/>
    </xf>
    <xf numFmtId="164" fontId="0" fillId="0" borderId="0" xfId="0" applyAlignment="1" applyProtection="1">
      <alignment vertical="center" wrapText="1"/>
      <protection hidden="1"/>
    </xf>
    <xf numFmtId="164" fontId="0" fillId="0" borderId="12" xfId="0" applyFont="1" applyBorder="1" applyAlignment="1" applyProtection="1">
      <alignment vertical="center"/>
      <protection hidden="1"/>
    </xf>
    <xf numFmtId="164" fontId="10" fillId="0" borderId="0" xfId="0" applyFont="1" applyAlignment="1" applyProtection="1">
      <alignment horizontal="left" vertical="center"/>
      <protection hidden="1"/>
    </xf>
    <xf numFmtId="166" fontId="17" fillId="0" borderId="0" xfId="0" applyFont="1" applyAlignment="1" applyProtection="1">
      <alignment vertical="center"/>
      <protection hidden="1"/>
    </xf>
    <xf numFmtId="164" fontId="6" fillId="0" borderId="0" xfId="0" applyFont="1" applyAlignment="1" applyProtection="1">
      <alignment horizontal="right" vertical="center"/>
      <protection hidden="1"/>
    </xf>
    <xf numFmtId="164" fontId="26" fillId="0" borderId="0" xfId="0" applyFont="1" applyAlignment="1" applyProtection="1">
      <alignment horizontal="left" vertical="center"/>
      <protection hidden="1"/>
    </xf>
    <xf numFmtId="166" fontId="6" fillId="0" borderId="0" xfId="0" applyFont="1" applyAlignment="1" applyProtection="1">
      <alignment vertical="center"/>
      <protection hidden="1"/>
    </xf>
    <xf numFmtId="167" fontId="6" fillId="0" borderId="0" xfId="0" applyFont="1" applyAlignment="1" applyProtection="1">
      <alignment horizontal="right" vertical="center"/>
      <protection hidden="1"/>
    </xf>
    <xf numFmtId="164" fontId="0" fillId="4" borderId="0" xfId="0" applyFont="1" applyAlignment="1" applyProtection="1">
      <alignment vertical="center"/>
      <protection hidden="1"/>
    </xf>
    <xf numFmtId="164" fontId="12" fillId="4" borderId="6" xfId="0" applyFont="1" applyBorder="1" applyAlignment="1" applyProtection="1">
      <alignment horizontal="left" vertical="center"/>
      <protection hidden="1"/>
    </xf>
    <xf numFmtId="164" fontId="0" fillId="4" borderId="7" xfId="0" applyFont="1" applyBorder="1" applyAlignment="1" applyProtection="1">
      <alignment vertical="center"/>
      <protection hidden="1"/>
    </xf>
    <xf numFmtId="164" fontId="12" fillId="4" borderId="7" xfId="0" applyFont="1" applyBorder="1" applyAlignment="1" applyProtection="1">
      <alignment horizontal="right" vertical="center"/>
      <protection hidden="1"/>
    </xf>
    <xf numFmtId="164" fontId="12" fillId="4" borderId="7" xfId="0" applyFont="1" applyBorder="1" applyAlignment="1" applyProtection="1">
      <alignment horizontal="center" vertical="center"/>
      <protection hidden="1"/>
    </xf>
    <xf numFmtId="166" fontId="12" fillId="4" borderId="7" xfId="0" applyFont="1" applyBorder="1" applyAlignment="1" applyProtection="1">
      <alignment vertical="center"/>
      <protection hidden="1"/>
    </xf>
    <xf numFmtId="164" fontId="0" fillId="4" borderId="8" xfId="0" applyFont="1" applyBorder="1" applyAlignment="1" applyProtection="1">
      <alignment vertical="center"/>
      <protection hidden="1"/>
    </xf>
    <xf numFmtId="164" fontId="13" fillId="0" borderId="4" xfId="0" applyFont="1" applyBorder="1" applyAlignment="1" applyProtection="1">
      <alignment horizontal="left" vertical="center"/>
      <protection hidden="1"/>
    </xf>
    <xf numFmtId="164" fontId="0" fillId="0" borderId="4" xfId="0" applyBorder="1" applyAlignment="1" applyProtection="1">
      <alignment vertical="center"/>
      <protection hidden="1"/>
    </xf>
    <xf numFmtId="164" fontId="6" fillId="0" borderId="5" xfId="0" applyFont="1" applyBorder="1" applyAlignment="1" applyProtection="1">
      <alignment horizontal="left" vertical="center"/>
      <protection hidden="1"/>
    </xf>
    <xf numFmtId="164" fontId="0" fillId="0" borderId="5" xfId="0" applyFont="1" applyBorder="1" applyAlignment="1" applyProtection="1">
      <alignment vertical="center"/>
      <protection hidden="1"/>
    </xf>
    <xf numFmtId="164" fontId="6" fillId="0" borderId="5" xfId="0" applyFont="1" applyBorder="1" applyAlignment="1" applyProtection="1">
      <alignment horizontal="center" vertical="center"/>
      <protection hidden="1"/>
    </xf>
    <xf numFmtId="164" fontId="6" fillId="0" borderId="5" xfId="0" applyFont="1" applyBorder="1" applyAlignment="1" applyProtection="1">
      <alignment horizontal="right" vertical="center"/>
      <protection hidden="1"/>
    </xf>
    <xf numFmtId="164" fontId="0" fillId="0" borderId="4" xfId="0" applyFont="1" applyBorder="1" applyAlignment="1" applyProtection="1">
      <alignment vertical="center"/>
      <protection hidden="1"/>
    </xf>
    <xf numFmtId="164" fontId="0" fillId="0" borderId="9" xfId="0" applyFont="1" applyBorder="1" applyAlignment="1" applyProtection="1">
      <alignment vertical="center"/>
      <protection hidden="1"/>
    </xf>
    <xf numFmtId="164" fontId="0" fillId="0" borderId="10" xfId="0" applyFont="1" applyBorder="1" applyAlignment="1" applyProtection="1">
      <alignment vertical="center"/>
      <protection hidden="1"/>
    </xf>
    <xf numFmtId="164" fontId="0" fillId="0" borderId="1" xfId="0" applyFont="1" applyBorder="1" applyAlignment="1" applyProtection="1">
      <alignment vertical="center"/>
      <protection hidden="1"/>
    </xf>
    <xf numFmtId="164" fontId="0" fillId="0" borderId="2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 wrapText="1"/>
      <protection hidden="1"/>
    </xf>
    <xf numFmtId="169" fontId="7" fillId="0" borderId="0" xfId="0" applyFont="1" applyAlignment="1" applyProtection="1">
      <alignment horizontal="left" vertical="center"/>
      <protection hidden="1"/>
    </xf>
    <xf numFmtId="164" fontId="7" fillId="0" borderId="0" xfId="0" applyFont="1" applyAlignment="1" applyProtection="1">
      <alignment horizontal="left" vertical="center" wrapText="1"/>
      <protection hidden="1"/>
    </xf>
    <xf numFmtId="164" fontId="15" fillId="4" borderId="0" xfId="0" applyFont="1" applyAlignment="1" applyProtection="1">
      <alignment horizontal="left" vertical="center"/>
      <protection hidden="1"/>
    </xf>
    <xf numFmtId="164" fontId="0" fillId="4" borderId="0" xfId="0" applyFont="1" applyAlignment="1" applyProtection="1">
      <alignment vertical="center"/>
      <protection hidden="1"/>
    </xf>
    <xf numFmtId="164" fontId="15" fillId="4" borderId="0" xfId="0" applyFont="1" applyAlignment="1" applyProtection="1">
      <alignment horizontal="right" vertical="center"/>
      <protection hidden="1"/>
    </xf>
    <xf numFmtId="164" fontId="27" fillId="0" borderId="0" xfId="0" applyFont="1" applyAlignment="1" applyProtection="1">
      <alignment horizontal="left" vertical="center"/>
      <protection hidden="1"/>
    </xf>
    <xf numFmtId="166" fontId="17" fillId="0" borderId="0" xfId="0" applyFont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4" fontId="28" fillId="0" borderId="3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4" fontId="28" fillId="0" borderId="20" xfId="0" applyFont="1" applyBorder="1" applyAlignment="1" applyProtection="1">
      <alignment horizontal="left" vertical="center"/>
      <protection hidden="1"/>
    </xf>
    <xf numFmtId="164" fontId="28" fillId="0" borderId="20" xfId="0" applyFont="1" applyBorder="1" applyAlignment="1" applyProtection="1">
      <alignment vertical="center"/>
      <protection hidden="1"/>
    </xf>
    <xf numFmtId="166" fontId="28" fillId="0" borderId="20" xfId="0" applyFont="1" applyBorder="1" applyAlignment="1" applyProtection="1">
      <alignment vertical="center"/>
      <protection hidden="1"/>
    </xf>
    <xf numFmtId="164" fontId="28" fillId="0" borderId="3" xfId="0" applyFont="1" applyBorder="1" applyAlignment="1" applyProtection="1">
      <alignment vertical="center"/>
      <protection hidden="1"/>
    </xf>
    <xf numFmtId="164" fontId="29" fillId="0" borderId="0" xfId="0" applyFont="1" applyAlignment="1" applyProtection="1">
      <alignment vertical="center"/>
      <protection hidden="1"/>
    </xf>
    <xf numFmtId="164" fontId="29" fillId="0" borderId="3" xfId="0" applyFont="1" applyBorder="1" applyAlignment="1" applyProtection="1">
      <alignment vertical="center"/>
      <protection hidden="1"/>
    </xf>
    <xf numFmtId="164" fontId="29" fillId="0" borderId="0" xfId="0" applyFont="1" applyAlignment="1" applyProtection="1">
      <alignment vertical="center"/>
      <protection hidden="1"/>
    </xf>
    <xf numFmtId="164" fontId="29" fillId="0" borderId="20" xfId="0" applyFont="1" applyBorder="1" applyAlignment="1" applyProtection="1">
      <alignment horizontal="left" vertical="center"/>
      <protection hidden="1"/>
    </xf>
    <xf numFmtId="164" fontId="29" fillId="0" borderId="20" xfId="0" applyFont="1" applyBorder="1" applyAlignment="1" applyProtection="1">
      <alignment vertical="center"/>
      <protection hidden="1"/>
    </xf>
    <xf numFmtId="166" fontId="29" fillId="0" borderId="20" xfId="0" applyFont="1" applyBorder="1" applyAlignment="1" applyProtection="1">
      <alignment vertical="center"/>
      <protection hidden="1"/>
    </xf>
    <xf numFmtId="164" fontId="29" fillId="0" borderId="3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3" xfId="0" applyFont="1" applyBorder="1" applyAlignment="1" applyProtection="1">
      <alignment horizontal="center" vertical="center" wrapText="1"/>
      <protection hidden="1"/>
    </xf>
    <xf numFmtId="164" fontId="15" fillId="4" borderId="15" xfId="0" applyFont="1" applyBorder="1" applyAlignment="1" applyProtection="1">
      <alignment horizontal="center" vertical="center" wrapText="1"/>
      <protection hidden="1"/>
    </xf>
    <xf numFmtId="164" fontId="15" fillId="4" borderId="16" xfId="0" applyFont="1" applyBorder="1" applyAlignment="1" applyProtection="1">
      <alignment horizontal="center" vertical="center" wrapText="1"/>
      <protection hidden="1"/>
    </xf>
    <xf numFmtId="164" fontId="15" fillId="4" borderId="17" xfId="0" applyFont="1" applyBorder="1" applyAlignment="1" applyProtection="1">
      <alignment horizontal="center" vertical="center" wrapText="1"/>
      <protection hidden="1"/>
    </xf>
    <xf numFmtId="164" fontId="15" fillId="4" borderId="0" xfId="0" applyFont="1" applyAlignment="1" applyProtection="1">
      <alignment horizontal="center" vertical="center" wrapText="1"/>
      <protection hidden="1"/>
    </xf>
    <xf numFmtId="164" fontId="0" fillId="0" borderId="3" xfId="0" applyBorder="1" applyAlignment="1" applyProtection="1">
      <alignment horizontal="center" vertical="center" wrapText="1"/>
      <protection hidden="1"/>
    </xf>
    <xf numFmtId="164" fontId="0" fillId="0" borderId="0" xfId="0" applyAlignment="1" applyProtection="1">
      <alignment horizontal="center" vertical="center" wrapText="1"/>
      <protection hidden="1"/>
    </xf>
    <xf numFmtId="166" fontId="17" fillId="0" borderId="0" xfId="0" applyFont="1" applyAlignment="1" applyProtection="1">
      <alignment/>
      <protection hidden="1"/>
    </xf>
    <xf numFmtId="164" fontId="0" fillId="0" borderId="12" xfId="0" applyBorder="1" applyAlignment="1" applyProtection="1">
      <alignment vertical="center"/>
      <protection hidden="1"/>
    </xf>
    <xf numFmtId="170" fontId="30" fillId="0" borderId="12" xfId="0" applyFont="1" applyBorder="1" applyAlignment="1" applyProtection="1">
      <alignment/>
      <protection hidden="1"/>
    </xf>
    <xf numFmtId="170" fontId="30" fillId="0" borderId="13" xfId="0" applyFont="1" applyBorder="1" applyAlignment="1" applyProtection="1">
      <alignment/>
      <protection hidden="1"/>
    </xf>
    <xf numFmtId="166" fontId="31" fillId="0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/>
      <protection hidden="1"/>
    </xf>
    <xf numFmtId="164" fontId="32" fillId="0" borderId="3" xfId="0" applyFont="1" applyBorder="1" applyAlignment="1" applyProtection="1">
      <alignment/>
      <protection hidden="1"/>
    </xf>
    <xf numFmtId="164" fontId="32" fillId="0" borderId="0" xfId="0" applyFont="1" applyAlignment="1" applyProtection="1">
      <alignment/>
      <protection hidden="1"/>
    </xf>
    <xf numFmtId="164" fontId="32" fillId="0" borderId="0" xfId="0" applyFont="1" applyAlignment="1" applyProtection="1">
      <alignment horizontal="left"/>
      <protection hidden="1"/>
    </xf>
    <xf numFmtId="164" fontId="28" fillId="0" borderId="0" xfId="0" applyFont="1" applyAlignment="1" applyProtection="1">
      <alignment horizontal="left"/>
      <protection hidden="1"/>
    </xf>
    <xf numFmtId="164" fontId="32" fillId="0" borderId="0" xfId="0" applyFont="1" applyAlignment="1" applyProtection="1">
      <alignment/>
      <protection hidden="1"/>
    </xf>
    <xf numFmtId="166" fontId="28" fillId="0" borderId="0" xfId="0" applyFont="1" applyAlignment="1" applyProtection="1">
      <alignment/>
      <protection hidden="1"/>
    </xf>
    <xf numFmtId="164" fontId="32" fillId="0" borderId="3" xfId="0" applyFont="1" applyBorder="1" applyAlignment="1" applyProtection="1">
      <alignment/>
      <protection hidden="1"/>
    </xf>
    <xf numFmtId="164" fontId="32" fillId="0" borderId="18" xfId="0" applyFont="1" applyBorder="1" applyAlignment="1" applyProtection="1">
      <alignment/>
      <protection hidden="1"/>
    </xf>
    <xf numFmtId="164" fontId="32" fillId="0" borderId="0" xfId="0" applyFont="1" applyBorder="1" applyAlignment="1" applyProtection="1">
      <alignment/>
      <protection hidden="1"/>
    </xf>
    <xf numFmtId="170" fontId="32" fillId="0" borderId="0" xfId="0" applyFont="1" applyBorder="1" applyAlignment="1" applyProtection="1">
      <alignment/>
      <protection hidden="1"/>
    </xf>
    <xf numFmtId="170" fontId="32" fillId="0" borderId="14" xfId="0" applyFont="1" applyBorder="1" applyAlignment="1" applyProtection="1">
      <alignment/>
      <protection hidden="1"/>
    </xf>
    <xf numFmtId="164" fontId="32" fillId="0" borderId="0" xfId="0" applyFont="1" applyAlignment="1" applyProtection="1">
      <alignment horizontal="left"/>
      <protection hidden="1"/>
    </xf>
    <xf numFmtId="164" fontId="32" fillId="0" borderId="0" xfId="0" applyFont="1" applyAlignment="1" applyProtection="1">
      <alignment horizontal="center"/>
      <protection hidden="1"/>
    </xf>
    <xf numFmtId="166" fontId="32" fillId="0" borderId="0" xfId="0" applyFont="1" applyAlignment="1" applyProtection="1">
      <alignment vertical="center"/>
      <protection hidden="1"/>
    </xf>
    <xf numFmtId="164" fontId="29" fillId="0" borderId="0" xfId="0" applyFont="1" applyAlignment="1" applyProtection="1">
      <alignment horizontal="left"/>
      <protection hidden="1"/>
    </xf>
    <xf numFmtId="166" fontId="29" fillId="0" borderId="0" xfId="0" applyFont="1" applyAlignment="1" applyProtection="1">
      <alignment/>
      <protection hidden="1"/>
    </xf>
    <xf numFmtId="164" fontId="15" fillId="0" borderId="22" xfId="0" applyFont="1" applyBorder="1" applyAlignment="1" applyProtection="1">
      <alignment horizontal="center" vertical="center"/>
      <protection hidden="1"/>
    </xf>
    <xf numFmtId="165" fontId="15" fillId="0" borderId="22" xfId="0" applyFont="1" applyBorder="1" applyAlignment="1" applyProtection="1">
      <alignment horizontal="left" vertical="center" wrapText="1"/>
      <protection hidden="1"/>
    </xf>
    <xf numFmtId="164" fontId="15" fillId="0" borderId="22" xfId="0" applyFont="1" applyBorder="1" applyAlignment="1" applyProtection="1">
      <alignment horizontal="left" vertical="center" wrapText="1"/>
      <protection hidden="1"/>
    </xf>
    <xf numFmtId="164" fontId="15" fillId="0" borderId="22" xfId="0" applyFont="1" applyBorder="1" applyAlignment="1" applyProtection="1">
      <alignment horizontal="center" vertical="center" wrapText="1"/>
      <protection hidden="1"/>
    </xf>
    <xf numFmtId="171" fontId="15" fillId="0" borderId="22" xfId="0" applyFont="1" applyBorder="1" applyAlignment="1" applyProtection="1">
      <alignment vertical="center"/>
      <protection hidden="1"/>
    </xf>
    <xf numFmtId="166" fontId="15" fillId="2" borderId="22" xfId="0" applyFont="1" applyBorder="1" applyAlignment="1" applyProtection="1">
      <alignment vertical="center"/>
      <protection hidden="1"/>
    </xf>
    <xf numFmtId="166" fontId="15" fillId="0" borderId="22" xfId="0" applyFont="1" applyBorder="1" applyAlignment="1" applyProtection="1">
      <alignment vertical="center"/>
      <protection hidden="1"/>
    </xf>
    <xf numFmtId="164" fontId="0" fillId="0" borderId="22" xfId="0" applyFont="1" applyBorder="1" applyAlignment="1" applyProtection="1">
      <alignment vertical="center"/>
      <protection hidden="1"/>
    </xf>
    <xf numFmtId="164" fontId="16" fillId="2" borderId="18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horizontal="center" vertical="center"/>
      <protection hidden="1"/>
    </xf>
    <xf numFmtId="170" fontId="16" fillId="0" borderId="0" xfId="0" applyFont="1" applyBorder="1" applyAlignment="1" applyProtection="1">
      <alignment vertical="center"/>
      <protection hidden="1"/>
    </xf>
    <xf numFmtId="170" fontId="16" fillId="0" borderId="14" xfId="0" applyFont="1" applyBorder="1" applyAlignment="1" applyProtection="1">
      <alignment vertical="center"/>
      <protection hidden="1"/>
    </xf>
    <xf numFmtId="164" fontId="15" fillId="0" borderId="0" xfId="0" applyFont="1" applyAlignment="1" applyProtection="1">
      <alignment horizontal="left" vertical="center"/>
      <protection hidden="1"/>
    </xf>
    <xf numFmtId="166" fontId="0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3" fillId="0" borderId="3" xfId="0" applyFont="1" applyBorder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0" applyFont="1" applyAlignment="1" applyProtection="1">
      <alignment horizontal="left" vertical="center"/>
      <protection hidden="1"/>
    </xf>
    <xf numFmtId="164" fontId="33" fillId="0" borderId="0" xfId="0" applyFont="1" applyAlignment="1" applyProtection="1">
      <alignment horizontal="left" vertical="center"/>
      <protection hidden="1"/>
    </xf>
    <xf numFmtId="164" fontId="33" fillId="0" borderId="0" xfId="0" applyFont="1" applyAlignment="1" applyProtection="1">
      <alignment horizontal="left" vertical="center" wrapText="1"/>
      <protection hidden="1"/>
    </xf>
    <xf numFmtId="164" fontId="33" fillId="0" borderId="0" xfId="0" applyFont="1" applyAlignment="1" applyProtection="1">
      <alignment vertical="center"/>
      <protection hidden="1"/>
    </xf>
    <xf numFmtId="164" fontId="33" fillId="0" borderId="3" xfId="0" applyFont="1" applyBorder="1" applyAlignment="1" applyProtection="1">
      <alignment vertical="center"/>
      <protection hidden="1"/>
    </xf>
    <xf numFmtId="164" fontId="33" fillId="0" borderId="18" xfId="0" applyFont="1" applyBorder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3" fillId="0" borderId="14" xfId="0" applyFont="1" applyBorder="1" applyAlignment="1" applyProtection="1">
      <alignment vertical="center"/>
      <protection hidden="1"/>
    </xf>
    <xf numFmtId="164" fontId="33" fillId="0" borderId="0" xfId="0" applyFont="1" applyAlignment="1" applyProtection="1">
      <alignment horizontal="left" vertical="center"/>
      <protection hidden="1"/>
    </xf>
    <xf numFmtId="164" fontId="35" fillId="0" borderId="0" xfId="0" applyFont="1" applyAlignment="1" applyProtection="1">
      <alignment vertical="center"/>
      <protection hidden="1"/>
    </xf>
    <xf numFmtId="164" fontId="35" fillId="0" borderId="3" xfId="0" applyFont="1" applyBorder="1" applyAlignment="1" applyProtection="1">
      <alignment vertical="center"/>
      <protection hidden="1"/>
    </xf>
    <xf numFmtId="164" fontId="35" fillId="0" borderId="0" xfId="0" applyFont="1" applyAlignment="1" applyProtection="1">
      <alignment vertical="center"/>
      <protection hidden="1"/>
    </xf>
    <xf numFmtId="164" fontId="35" fillId="0" borderId="0" xfId="0" applyFont="1" applyAlignment="1" applyProtection="1">
      <alignment horizontal="left" vertical="center"/>
      <protection hidden="1"/>
    </xf>
    <xf numFmtId="164" fontId="35" fillId="0" borderId="0" xfId="0" applyFont="1" applyAlignment="1" applyProtection="1">
      <alignment horizontal="left" vertical="center" wrapText="1"/>
      <protection hidden="1"/>
    </xf>
    <xf numFmtId="171" fontId="35" fillId="0" borderId="0" xfId="0" applyFont="1" applyAlignment="1" applyProtection="1">
      <alignment vertical="center"/>
      <protection hidden="1"/>
    </xf>
    <xf numFmtId="164" fontId="35" fillId="0" borderId="0" xfId="0" applyFont="1" applyAlignment="1" applyProtection="1">
      <alignment vertical="center"/>
      <protection hidden="1"/>
    </xf>
    <xf numFmtId="164" fontId="35" fillId="0" borderId="3" xfId="0" applyFont="1" applyBorder="1" applyAlignment="1" applyProtection="1">
      <alignment vertical="center"/>
      <protection hidden="1"/>
    </xf>
    <xf numFmtId="164" fontId="35" fillId="0" borderId="18" xfId="0" applyFont="1" applyBorder="1" applyAlignment="1" applyProtection="1">
      <alignment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35" fillId="0" borderId="14" xfId="0" applyFont="1" applyBorder="1" applyAlignment="1" applyProtection="1">
      <alignment vertical="center"/>
      <protection hidden="1"/>
    </xf>
    <xf numFmtId="164" fontId="35" fillId="0" borderId="0" xfId="0" applyFont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6" fillId="0" borderId="3" xfId="0" applyFont="1" applyBorder="1" applyAlignment="1" applyProtection="1">
      <alignment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6" fillId="0" borderId="0" xfId="0" applyFont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horizontal="left" vertical="center" wrapText="1"/>
      <protection hidden="1"/>
    </xf>
    <xf numFmtId="171" fontId="36" fillId="0" borderId="0" xfId="0" applyFont="1" applyAlignment="1" applyProtection="1">
      <alignment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6" fillId="0" borderId="3" xfId="0" applyFont="1" applyBorder="1" applyAlignment="1" applyProtection="1">
      <alignment vertical="center"/>
      <protection hidden="1"/>
    </xf>
    <xf numFmtId="164" fontId="36" fillId="0" borderId="18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0" borderId="14" xfId="0" applyFont="1" applyBorder="1" applyAlignment="1" applyProtection="1">
      <alignment vertical="center"/>
      <protection hidden="1"/>
    </xf>
    <xf numFmtId="164" fontId="36" fillId="0" borderId="0" xfId="0" applyFont="1" applyAlignment="1" applyProtection="1">
      <alignment horizontal="left" vertical="center"/>
      <protection hidden="1"/>
    </xf>
    <xf numFmtId="164" fontId="37" fillId="0" borderId="22" xfId="0" applyFont="1" applyBorder="1" applyAlignment="1" applyProtection="1">
      <alignment horizontal="center" vertical="center"/>
      <protection hidden="1"/>
    </xf>
    <xf numFmtId="165" fontId="37" fillId="0" borderId="22" xfId="0" applyFont="1" applyBorder="1" applyAlignment="1" applyProtection="1">
      <alignment horizontal="left" vertical="center" wrapText="1"/>
      <protection hidden="1"/>
    </xf>
    <xf numFmtId="164" fontId="37" fillId="0" borderId="22" xfId="0" applyFont="1" applyBorder="1" applyAlignment="1" applyProtection="1">
      <alignment horizontal="left" vertical="center" wrapText="1"/>
      <protection hidden="1"/>
    </xf>
    <xf numFmtId="164" fontId="37" fillId="0" borderId="22" xfId="0" applyFont="1" applyBorder="1" applyAlignment="1" applyProtection="1">
      <alignment horizontal="center" vertical="center" wrapText="1"/>
      <protection hidden="1"/>
    </xf>
    <xf numFmtId="171" fontId="37" fillId="0" borderId="22" xfId="0" applyFont="1" applyBorder="1" applyAlignment="1" applyProtection="1">
      <alignment vertical="center"/>
      <protection hidden="1"/>
    </xf>
    <xf numFmtId="166" fontId="37" fillId="2" borderId="22" xfId="0" applyFont="1" applyBorder="1" applyAlignment="1" applyProtection="1">
      <alignment vertical="center"/>
      <protection hidden="1"/>
    </xf>
    <xf numFmtId="166" fontId="37" fillId="0" borderId="22" xfId="0" applyFont="1" applyBorder="1" applyAlignment="1" applyProtection="1">
      <alignment vertical="center"/>
      <protection hidden="1"/>
    </xf>
    <xf numFmtId="164" fontId="38" fillId="0" borderId="22" xfId="0" applyFont="1" applyBorder="1" applyAlignment="1" applyProtection="1">
      <alignment vertical="center"/>
      <protection hidden="1"/>
    </xf>
    <xf numFmtId="164" fontId="38" fillId="0" borderId="3" xfId="0" applyFont="1" applyBorder="1" applyAlignment="1" applyProtection="1">
      <alignment vertical="center"/>
      <protection hidden="1"/>
    </xf>
    <xf numFmtId="164" fontId="37" fillId="2" borderId="18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16" fillId="2" borderId="19" xfId="0" applyFont="1" applyBorder="1" applyAlignment="1" applyProtection="1">
      <alignment horizontal="left" vertical="center"/>
      <protection hidden="1"/>
    </xf>
    <xf numFmtId="164" fontId="16" fillId="0" borderId="20" xfId="0" applyFont="1" applyBorder="1" applyAlignment="1" applyProtection="1">
      <alignment horizontal="center" vertical="center"/>
      <protection hidden="1"/>
    </xf>
    <xf numFmtId="164" fontId="0" fillId="0" borderId="20" xfId="0" applyFont="1" applyBorder="1" applyAlignment="1" applyProtection="1">
      <alignment vertical="center"/>
      <protection hidden="1"/>
    </xf>
    <xf numFmtId="170" fontId="16" fillId="0" borderId="20" xfId="0" applyFont="1" applyBorder="1" applyAlignment="1" applyProtection="1">
      <alignment vertical="center"/>
      <protection hidden="1"/>
    </xf>
    <xf numFmtId="170" fontId="16" fillId="0" borderId="21" xfId="0" applyFont="1" applyBorder="1" applyAlignment="1" applyProtection="1">
      <alignment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*unknown*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EBEB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505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6464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0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7622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7622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76225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M98"/>
  <sheetViews>
    <sheetView showGridLines="0" tabSelected="1" workbookViewId="0" topLeftCell="A91">
      <selection activeCell="A1" sqref="A1"/>
    </sheetView>
  </sheetViews>
  <sheetFormatPr defaultColWidth="8.5742187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" t="s">
        <v>0</v>
      </c>
      <c r="AZ1" s="1"/>
      <c r="BA1" s="1" t="s">
        <v>1</v>
      </c>
      <c r="BB1" s="1" t="s">
        <v>2</v>
      </c>
      <c r="BT1" s="1" t="s">
        <v>3</v>
      </c>
      <c r="BU1" s="1" t="s">
        <v>3</v>
      </c>
      <c r="BV1" s="1" t="s">
        <v>4</v>
      </c>
    </row>
    <row r="2" spans="44:72" ht="36.95" customHeight="1"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S2" s="3" t="s">
        <v>5</v>
      </c>
      <c r="BT2" s="3" t="s">
        <v>6</v>
      </c>
    </row>
    <row r="3" spans="2:72" ht="6.9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BS3" s="3" t="s">
        <v>5</v>
      </c>
      <c r="BT3" s="3" t="s">
        <v>7</v>
      </c>
    </row>
    <row r="4" spans="2:71" ht="24.95" customHeight="1">
      <c r="B4" s="7"/>
      <c r="C4" s="8"/>
      <c r="D4" s="9" t="s">
        <v>8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6"/>
      <c r="AS4" s="10" t="s">
        <v>9</v>
      </c>
      <c r="BE4" s="11" t="s">
        <v>10</v>
      </c>
      <c r="BS4" s="3" t="s">
        <v>11</v>
      </c>
    </row>
    <row r="5" spans="2:71" ht="12" customHeight="1">
      <c r="B5" s="7"/>
      <c r="C5" s="8"/>
      <c r="D5" s="12" t="s">
        <v>12</v>
      </c>
      <c r="E5" s="8"/>
      <c r="F5" s="8"/>
      <c r="G5" s="8"/>
      <c r="H5" s="8"/>
      <c r="I5" s="8"/>
      <c r="J5" s="8"/>
      <c r="K5" s="13" t="s">
        <v>13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8"/>
      <c r="AL5" s="8"/>
      <c r="AM5" s="8"/>
      <c r="AN5" s="8"/>
      <c r="AO5" s="8"/>
      <c r="AP5" s="8"/>
      <c r="AQ5" s="8"/>
      <c r="AR5" s="6"/>
      <c r="BE5" s="14" t="s">
        <v>14</v>
      </c>
      <c r="BS5" s="3" t="s">
        <v>5</v>
      </c>
    </row>
    <row r="6" spans="2:71" ht="36.95" customHeight="1">
      <c r="B6" s="7"/>
      <c r="C6" s="8"/>
      <c r="D6" s="15" t="s">
        <v>15</v>
      </c>
      <c r="E6" s="8"/>
      <c r="F6" s="8"/>
      <c r="G6" s="8"/>
      <c r="H6" s="8"/>
      <c r="I6" s="8"/>
      <c r="J6" s="8"/>
      <c r="K6" s="16" t="s">
        <v>16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8"/>
      <c r="AL6" s="8"/>
      <c r="AM6" s="8"/>
      <c r="AN6" s="8"/>
      <c r="AO6" s="8"/>
      <c r="AP6" s="8"/>
      <c r="AQ6" s="8"/>
      <c r="AR6" s="6"/>
      <c r="BE6" s="14"/>
      <c r="BS6" s="3" t="s">
        <v>5</v>
      </c>
    </row>
    <row r="7" spans="2:71" ht="12" customHeight="1">
      <c r="B7" s="7"/>
      <c r="C7" s="8"/>
      <c r="D7" s="17" t="s">
        <v>17</v>
      </c>
      <c r="E7" s="8"/>
      <c r="F7" s="8"/>
      <c r="G7" s="8"/>
      <c r="H7" s="8"/>
      <c r="I7" s="8"/>
      <c r="J7" s="8"/>
      <c r="K7" s="1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17" t="s">
        <v>18</v>
      </c>
      <c r="AL7" s="8"/>
      <c r="AM7" s="8"/>
      <c r="AN7" s="18"/>
      <c r="AO7" s="8"/>
      <c r="AP7" s="8"/>
      <c r="AQ7" s="8"/>
      <c r="AR7" s="6"/>
      <c r="BE7" s="14"/>
      <c r="BS7" s="3" t="s">
        <v>5</v>
      </c>
    </row>
    <row r="8" spans="2:71" ht="12" customHeight="1">
      <c r="B8" s="7"/>
      <c r="C8" s="8"/>
      <c r="D8" s="17" t="s">
        <v>19</v>
      </c>
      <c r="E8" s="8"/>
      <c r="F8" s="8"/>
      <c r="G8" s="8"/>
      <c r="H8" s="8"/>
      <c r="I8" s="8"/>
      <c r="J8" s="8"/>
      <c r="K8" s="18" t="s">
        <v>20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17" t="s">
        <v>21</v>
      </c>
      <c r="AL8" s="8"/>
      <c r="AM8" s="8"/>
      <c r="AN8" s="19" t="s">
        <v>22</v>
      </c>
      <c r="AO8" s="8"/>
      <c r="AP8" s="8"/>
      <c r="AQ8" s="8"/>
      <c r="AR8" s="6"/>
      <c r="BE8" s="14"/>
      <c r="BS8" s="3" t="s">
        <v>5</v>
      </c>
    </row>
    <row r="9" spans="2:71" ht="14.4" customHeight="1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6"/>
      <c r="BE9" s="14"/>
      <c r="BS9" s="3" t="s">
        <v>5</v>
      </c>
    </row>
    <row r="10" spans="2:71" ht="12" customHeight="1">
      <c r="B10" s="7"/>
      <c r="C10" s="8"/>
      <c r="D10" s="17" t="s">
        <v>23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17" t="s">
        <v>24</v>
      </c>
      <c r="AL10" s="8"/>
      <c r="AM10" s="8"/>
      <c r="AN10" s="18" t="s">
        <v>25</v>
      </c>
      <c r="AO10" s="8"/>
      <c r="AP10" s="8"/>
      <c r="AQ10" s="8"/>
      <c r="AR10" s="6"/>
      <c r="BE10" s="14"/>
      <c r="BS10" s="3" t="s">
        <v>5</v>
      </c>
    </row>
    <row r="11" spans="2:71" ht="18.5" customHeight="1">
      <c r="B11" s="7"/>
      <c r="C11" s="8"/>
      <c r="D11" s="8"/>
      <c r="E11" s="18" t="s">
        <v>26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17" t="s">
        <v>27</v>
      </c>
      <c r="AL11" s="8"/>
      <c r="AM11" s="8"/>
      <c r="AN11" s="18"/>
      <c r="AO11" s="8"/>
      <c r="AP11" s="8"/>
      <c r="AQ11" s="8"/>
      <c r="AR11" s="6"/>
      <c r="BE11" s="14"/>
      <c r="BS11" s="3" t="s">
        <v>5</v>
      </c>
    </row>
    <row r="12" spans="2:71" ht="6.95" customHeight="1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6"/>
      <c r="BE12" s="14"/>
      <c r="BS12" s="3" t="s">
        <v>5</v>
      </c>
    </row>
    <row r="13" spans="2:71" ht="12" customHeight="1">
      <c r="B13" s="7"/>
      <c r="C13" s="8"/>
      <c r="D13" s="17" t="s">
        <v>28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17" t="s">
        <v>24</v>
      </c>
      <c r="AL13" s="8"/>
      <c r="AM13" s="8"/>
      <c r="AN13" s="20" t="s">
        <v>29</v>
      </c>
      <c r="AO13" s="8"/>
      <c r="AP13" s="8"/>
      <c r="AQ13" s="8"/>
      <c r="AR13" s="6"/>
      <c r="BE13" s="14"/>
      <c r="BS13" s="3" t="s">
        <v>5</v>
      </c>
    </row>
    <row r="14" spans="2:71" ht="12.8">
      <c r="B14" s="7"/>
      <c r="C14" s="8"/>
      <c r="D14" s="8"/>
      <c r="E14" s="21" t="s">
        <v>29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17" t="s">
        <v>27</v>
      </c>
      <c r="AL14" s="8"/>
      <c r="AM14" s="8"/>
      <c r="AN14" s="20" t="s">
        <v>29</v>
      </c>
      <c r="AO14" s="8"/>
      <c r="AP14" s="8"/>
      <c r="AQ14" s="8"/>
      <c r="AR14" s="6"/>
      <c r="BE14" s="14"/>
      <c r="BS14" s="3" t="s">
        <v>5</v>
      </c>
    </row>
    <row r="15" spans="2:71" ht="6.95" customHeight="1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6"/>
      <c r="BE15" s="14"/>
      <c r="BS15" s="3" t="s">
        <v>3</v>
      </c>
    </row>
    <row r="16" spans="2:71" ht="12" customHeight="1">
      <c r="B16" s="7"/>
      <c r="C16" s="8"/>
      <c r="D16" s="17" t="s">
        <v>30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17" t="s">
        <v>24</v>
      </c>
      <c r="AL16" s="8"/>
      <c r="AM16" s="8"/>
      <c r="AN16" s="18" t="s">
        <v>31</v>
      </c>
      <c r="AO16" s="8"/>
      <c r="AP16" s="8"/>
      <c r="AQ16" s="8"/>
      <c r="AR16" s="6"/>
      <c r="BE16" s="14"/>
      <c r="BS16" s="3" t="s">
        <v>3</v>
      </c>
    </row>
    <row r="17" spans="2:71" ht="18.5" customHeight="1">
      <c r="B17" s="7"/>
      <c r="C17" s="8"/>
      <c r="D17" s="8"/>
      <c r="E17" s="18" t="s">
        <v>32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17" t="s">
        <v>27</v>
      </c>
      <c r="AL17" s="8"/>
      <c r="AM17" s="8"/>
      <c r="AN17" s="18"/>
      <c r="AO17" s="8"/>
      <c r="AP17" s="8"/>
      <c r="AQ17" s="8"/>
      <c r="AR17" s="6"/>
      <c r="BE17" s="14"/>
      <c r="BS17" s="3" t="s">
        <v>33</v>
      </c>
    </row>
    <row r="18" spans="2:71" ht="6.95" customHeight="1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6"/>
      <c r="BE18" s="14"/>
      <c r="BS18" s="3" t="s">
        <v>5</v>
      </c>
    </row>
    <row r="19" spans="2:71" ht="12" customHeight="1">
      <c r="B19" s="7"/>
      <c r="C19" s="8"/>
      <c r="D19" s="17" t="s">
        <v>34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17" t="s">
        <v>24</v>
      </c>
      <c r="AL19" s="8"/>
      <c r="AM19" s="8"/>
      <c r="AN19" s="18" t="s">
        <v>31</v>
      </c>
      <c r="AO19" s="8"/>
      <c r="AP19" s="8"/>
      <c r="AQ19" s="8"/>
      <c r="AR19" s="6"/>
      <c r="BE19" s="14"/>
      <c r="BS19" s="3" t="s">
        <v>5</v>
      </c>
    </row>
    <row r="20" spans="2:71" ht="18.5" customHeight="1">
      <c r="B20" s="7"/>
      <c r="C20" s="8"/>
      <c r="D20" s="8"/>
      <c r="E20" s="18" t="s">
        <v>32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17" t="s">
        <v>27</v>
      </c>
      <c r="AL20" s="8"/>
      <c r="AM20" s="8"/>
      <c r="AN20" s="18"/>
      <c r="AO20" s="8"/>
      <c r="AP20" s="8"/>
      <c r="AQ20" s="8"/>
      <c r="AR20" s="6"/>
      <c r="BE20" s="14"/>
      <c r="BS20" s="3" t="s">
        <v>3</v>
      </c>
    </row>
    <row r="21" spans="2:57" ht="6.95" customHeight="1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6"/>
      <c r="BE21" s="14"/>
    </row>
    <row r="22" spans="2:57" ht="12" customHeight="1">
      <c r="B22" s="7"/>
      <c r="C22" s="8"/>
      <c r="D22" s="17" t="s">
        <v>35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6"/>
      <c r="BE22" s="14"/>
    </row>
    <row r="23" spans="2:57" ht="16.5" customHeight="1">
      <c r="B23" s="7"/>
      <c r="C23" s="8"/>
      <c r="D23" s="8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8"/>
      <c r="AP23" s="8"/>
      <c r="AQ23" s="8"/>
      <c r="AR23" s="6"/>
      <c r="BE23" s="14"/>
    </row>
    <row r="24" spans="2:57" ht="6.95" customHeight="1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6"/>
      <c r="BE24" s="14"/>
    </row>
    <row r="25" spans="2:57" ht="6.95" customHeight="1">
      <c r="B25" s="7"/>
      <c r="C25" s="8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8"/>
      <c r="AQ25" s="8"/>
      <c r="AR25" s="6"/>
      <c r="BE25" s="14"/>
    </row>
    <row r="26" spans="1:57" s="31" customFormat="1" ht="25.9" customHeight="1">
      <c r="A26" s="24"/>
      <c r="B26" s="25"/>
      <c r="C26" s="26"/>
      <c r="D26" s="27" t="s">
        <v>36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9">
        <f>ROUND(AG94,2)</f>
        <v>0</v>
      </c>
      <c r="AL26" s="29"/>
      <c r="AM26" s="29"/>
      <c r="AN26" s="29"/>
      <c r="AO26" s="29"/>
      <c r="AP26" s="26"/>
      <c r="AQ26" s="26"/>
      <c r="AR26" s="30"/>
      <c r="BE26" s="14"/>
    </row>
    <row r="27" spans="1:57" s="31" customFormat="1" ht="6.95" customHeight="1">
      <c r="A27" s="24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30"/>
      <c r="BE27" s="14"/>
    </row>
    <row r="28" spans="1:57" s="31" customFormat="1" ht="12.8">
      <c r="A28" s="24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32" t="s">
        <v>37</v>
      </c>
      <c r="M28" s="32"/>
      <c r="N28" s="32"/>
      <c r="O28" s="32"/>
      <c r="P28" s="32"/>
      <c r="Q28" s="26"/>
      <c r="R28" s="26"/>
      <c r="S28" s="26"/>
      <c r="T28" s="26"/>
      <c r="U28" s="26"/>
      <c r="V28" s="26"/>
      <c r="W28" s="32" t="s">
        <v>38</v>
      </c>
      <c r="X28" s="32"/>
      <c r="Y28" s="32"/>
      <c r="Z28" s="32"/>
      <c r="AA28" s="32"/>
      <c r="AB28" s="32"/>
      <c r="AC28" s="32"/>
      <c r="AD28" s="32"/>
      <c r="AE28" s="32"/>
      <c r="AF28" s="26"/>
      <c r="AG28" s="26"/>
      <c r="AH28" s="26"/>
      <c r="AI28" s="26"/>
      <c r="AJ28" s="26"/>
      <c r="AK28" s="32" t="s">
        <v>39</v>
      </c>
      <c r="AL28" s="32"/>
      <c r="AM28" s="32"/>
      <c r="AN28" s="32"/>
      <c r="AO28" s="32"/>
      <c r="AP28" s="26"/>
      <c r="AQ28" s="26"/>
      <c r="AR28" s="30"/>
      <c r="BE28" s="14"/>
    </row>
    <row r="29" spans="2:57" s="33" customFormat="1" ht="14.4" customHeight="1">
      <c r="B29" s="34"/>
      <c r="C29" s="35"/>
      <c r="D29" s="17" t="s">
        <v>40</v>
      </c>
      <c r="E29" s="35"/>
      <c r="F29" s="17" t="s">
        <v>41</v>
      </c>
      <c r="G29" s="35"/>
      <c r="H29" s="35"/>
      <c r="I29" s="35"/>
      <c r="J29" s="35"/>
      <c r="K29" s="35"/>
      <c r="L29" s="36">
        <v>0.21</v>
      </c>
      <c r="M29" s="36"/>
      <c r="N29" s="36"/>
      <c r="O29" s="36"/>
      <c r="P29" s="36"/>
      <c r="Q29" s="35"/>
      <c r="R29" s="35"/>
      <c r="S29" s="35"/>
      <c r="T29" s="35"/>
      <c r="U29" s="35"/>
      <c r="V29" s="35"/>
      <c r="W29" s="37">
        <f>ROUND(AZ94,2)</f>
        <v>0</v>
      </c>
      <c r="X29" s="37"/>
      <c r="Y29" s="37"/>
      <c r="Z29" s="37"/>
      <c r="AA29" s="37"/>
      <c r="AB29" s="37"/>
      <c r="AC29" s="37"/>
      <c r="AD29" s="37"/>
      <c r="AE29" s="37"/>
      <c r="AF29" s="35"/>
      <c r="AG29" s="35"/>
      <c r="AH29" s="35"/>
      <c r="AI29" s="35"/>
      <c r="AJ29" s="35"/>
      <c r="AK29" s="37">
        <f>ROUND(AV94,2)</f>
        <v>0</v>
      </c>
      <c r="AL29" s="37"/>
      <c r="AM29" s="37"/>
      <c r="AN29" s="37"/>
      <c r="AO29" s="37"/>
      <c r="AP29" s="35"/>
      <c r="AQ29" s="35"/>
      <c r="AR29" s="38"/>
      <c r="BE29" s="14"/>
    </row>
    <row r="30" spans="2:57" s="33" customFormat="1" ht="14.4" customHeight="1">
      <c r="B30" s="34"/>
      <c r="C30" s="35"/>
      <c r="D30" s="35"/>
      <c r="E30" s="35"/>
      <c r="F30" s="17" t="s">
        <v>42</v>
      </c>
      <c r="G30" s="35"/>
      <c r="H30" s="35"/>
      <c r="I30" s="35"/>
      <c r="J30" s="35"/>
      <c r="K30" s="35"/>
      <c r="L30" s="36">
        <v>0.15</v>
      </c>
      <c r="M30" s="36"/>
      <c r="N30" s="36"/>
      <c r="O30" s="36"/>
      <c r="P30" s="36"/>
      <c r="Q30" s="35"/>
      <c r="R30" s="35"/>
      <c r="S30" s="35"/>
      <c r="T30" s="35"/>
      <c r="U30" s="35"/>
      <c r="V30" s="35"/>
      <c r="W30" s="37">
        <f>ROUND(BA94,2)</f>
        <v>0</v>
      </c>
      <c r="X30" s="37"/>
      <c r="Y30" s="37"/>
      <c r="Z30" s="37"/>
      <c r="AA30" s="37"/>
      <c r="AB30" s="37"/>
      <c r="AC30" s="37"/>
      <c r="AD30" s="37"/>
      <c r="AE30" s="37"/>
      <c r="AF30" s="35"/>
      <c r="AG30" s="35"/>
      <c r="AH30" s="35"/>
      <c r="AI30" s="35"/>
      <c r="AJ30" s="35"/>
      <c r="AK30" s="37">
        <f>ROUND(AW94,2)</f>
        <v>0</v>
      </c>
      <c r="AL30" s="37"/>
      <c r="AM30" s="37"/>
      <c r="AN30" s="37"/>
      <c r="AO30" s="37"/>
      <c r="AP30" s="35"/>
      <c r="AQ30" s="35"/>
      <c r="AR30" s="38"/>
      <c r="BE30" s="14"/>
    </row>
    <row r="31" spans="2:57" s="33" customFormat="1" ht="14.4" customHeight="1" hidden="1">
      <c r="B31" s="34"/>
      <c r="C31" s="35"/>
      <c r="D31" s="35"/>
      <c r="E31" s="35"/>
      <c r="F31" s="17" t="s">
        <v>43</v>
      </c>
      <c r="G31" s="35"/>
      <c r="H31" s="35"/>
      <c r="I31" s="35"/>
      <c r="J31" s="35"/>
      <c r="K31" s="35"/>
      <c r="L31" s="36">
        <v>0.21</v>
      </c>
      <c r="M31" s="36"/>
      <c r="N31" s="36"/>
      <c r="O31" s="36"/>
      <c r="P31" s="36"/>
      <c r="Q31" s="35"/>
      <c r="R31" s="35"/>
      <c r="S31" s="35"/>
      <c r="T31" s="35"/>
      <c r="U31" s="35"/>
      <c r="V31" s="35"/>
      <c r="W31" s="37">
        <f>ROUND(BB94,2)</f>
        <v>0</v>
      </c>
      <c r="X31" s="37"/>
      <c r="Y31" s="37"/>
      <c r="Z31" s="37"/>
      <c r="AA31" s="37"/>
      <c r="AB31" s="37"/>
      <c r="AC31" s="37"/>
      <c r="AD31" s="37"/>
      <c r="AE31" s="37"/>
      <c r="AF31" s="35"/>
      <c r="AG31" s="35"/>
      <c r="AH31" s="35"/>
      <c r="AI31" s="35"/>
      <c r="AJ31" s="35"/>
      <c r="AK31" s="37">
        <v>0</v>
      </c>
      <c r="AL31" s="37"/>
      <c r="AM31" s="37"/>
      <c r="AN31" s="37"/>
      <c r="AO31" s="37"/>
      <c r="AP31" s="35"/>
      <c r="AQ31" s="35"/>
      <c r="AR31" s="38"/>
      <c r="BE31" s="14"/>
    </row>
    <row r="32" spans="2:57" s="33" customFormat="1" ht="14.4" customHeight="1" hidden="1">
      <c r="B32" s="34"/>
      <c r="C32" s="35"/>
      <c r="D32" s="35"/>
      <c r="E32" s="35"/>
      <c r="F32" s="17" t="s">
        <v>44</v>
      </c>
      <c r="G32" s="35"/>
      <c r="H32" s="35"/>
      <c r="I32" s="35"/>
      <c r="J32" s="35"/>
      <c r="K32" s="35"/>
      <c r="L32" s="36">
        <v>0.15</v>
      </c>
      <c r="M32" s="36"/>
      <c r="N32" s="36"/>
      <c r="O32" s="36"/>
      <c r="P32" s="36"/>
      <c r="Q32" s="35"/>
      <c r="R32" s="35"/>
      <c r="S32" s="35"/>
      <c r="T32" s="35"/>
      <c r="U32" s="35"/>
      <c r="V32" s="35"/>
      <c r="W32" s="37">
        <f>ROUND(BC94,2)</f>
        <v>0</v>
      </c>
      <c r="X32" s="37"/>
      <c r="Y32" s="37"/>
      <c r="Z32" s="37"/>
      <c r="AA32" s="37"/>
      <c r="AB32" s="37"/>
      <c r="AC32" s="37"/>
      <c r="AD32" s="37"/>
      <c r="AE32" s="37"/>
      <c r="AF32" s="35"/>
      <c r="AG32" s="35"/>
      <c r="AH32" s="35"/>
      <c r="AI32" s="35"/>
      <c r="AJ32" s="35"/>
      <c r="AK32" s="37">
        <v>0</v>
      </c>
      <c r="AL32" s="37"/>
      <c r="AM32" s="37"/>
      <c r="AN32" s="37"/>
      <c r="AO32" s="37"/>
      <c r="AP32" s="35"/>
      <c r="AQ32" s="35"/>
      <c r="AR32" s="38"/>
      <c r="BE32" s="14"/>
    </row>
    <row r="33" spans="2:57" s="33" customFormat="1" ht="14.4" customHeight="1" hidden="1">
      <c r="B33" s="34"/>
      <c r="C33" s="35"/>
      <c r="D33" s="35"/>
      <c r="E33" s="35"/>
      <c r="F33" s="17" t="s">
        <v>45</v>
      </c>
      <c r="G33" s="35"/>
      <c r="H33" s="35"/>
      <c r="I33" s="35"/>
      <c r="J33" s="35"/>
      <c r="K33" s="35"/>
      <c r="L33" s="36">
        <v>0</v>
      </c>
      <c r="M33" s="36"/>
      <c r="N33" s="36"/>
      <c r="O33" s="36"/>
      <c r="P33" s="36"/>
      <c r="Q33" s="35"/>
      <c r="R33" s="35"/>
      <c r="S33" s="35"/>
      <c r="T33" s="35"/>
      <c r="U33" s="35"/>
      <c r="V33" s="35"/>
      <c r="W33" s="37">
        <f>ROUND(BD94,2)</f>
        <v>0</v>
      </c>
      <c r="X33" s="37"/>
      <c r="Y33" s="37"/>
      <c r="Z33" s="37"/>
      <c r="AA33" s="37"/>
      <c r="AB33" s="37"/>
      <c r="AC33" s="37"/>
      <c r="AD33" s="37"/>
      <c r="AE33" s="37"/>
      <c r="AF33" s="35"/>
      <c r="AG33" s="35"/>
      <c r="AH33" s="35"/>
      <c r="AI33" s="35"/>
      <c r="AJ33" s="35"/>
      <c r="AK33" s="37">
        <v>0</v>
      </c>
      <c r="AL33" s="37"/>
      <c r="AM33" s="37"/>
      <c r="AN33" s="37"/>
      <c r="AO33" s="37"/>
      <c r="AP33" s="35"/>
      <c r="AQ33" s="35"/>
      <c r="AR33" s="38"/>
      <c r="BE33" s="14"/>
    </row>
    <row r="34" spans="1:57" s="31" customFormat="1" ht="6.95" customHeight="1">
      <c r="A34" s="24"/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30"/>
      <c r="BE34" s="14"/>
    </row>
    <row r="35" spans="1:57" s="31" customFormat="1" ht="25.9" customHeight="1">
      <c r="A35" s="24"/>
      <c r="B35" s="25"/>
      <c r="C35" s="39"/>
      <c r="D35" s="40" t="s">
        <v>46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47</v>
      </c>
      <c r="U35" s="41"/>
      <c r="V35" s="41"/>
      <c r="W35" s="41"/>
      <c r="X35" s="43" t="s">
        <v>48</v>
      </c>
      <c r="Y35" s="43"/>
      <c r="Z35" s="43"/>
      <c r="AA35" s="43"/>
      <c r="AB35" s="43"/>
      <c r="AC35" s="41"/>
      <c r="AD35" s="41"/>
      <c r="AE35" s="41"/>
      <c r="AF35" s="41"/>
      <c r="AG35" s="41"/>
      <c r="AH35" s="41"/>
      <c r="AI35" s="41"/>
      <c r="AJ35" s="41"/>
      <c r="AK35" s="44">
        <f>SUM(AK26:AK33)</f>
        <v>0</v>
      </c>
      <c r="AL35" s="44"/>
      <c r="AM35" s="44"/>
      <c r="AN35" s="44"/>
      <c r="AO35" s="44"/>
      <c r="AP35" s="39"/>
      <c r="AQ35" s="39"/>
      <c r="AR35" s="30"/>
      <c r="BE35" s="24"/>
    </row>
    <row r="36" spans="1:57" s="31" customFormat="1" ht="6.95" customHeight="1">
      <c r="A36" s="24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30"/>
      <c r="BE36" s="24"/>
    </row>
    <row r="37" spans="1:57" s="31" customFormat="1" ht="14.4" customHeight="1">
      <c r="A37" s="24"/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30"/>
      <c r="BE37" s="24"/>
    </row>
    <row r="38" spans="2:44" ht="14.4" customHeight="1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6"/>
    </row>
    <row r="39" spans="2:44" ht="14.4" customHeight="1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6"/>
    </row>
    <row r="40" spans="2:44" ht="14.4" customHeight="1"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6"/>
    </row>
    <row r="41" spans="2:44" ht="14.4" customHeight="1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6"/>
    </row>
    <row r="42" spans="2:44" ht="14.4" customHeight="1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6"/>
    </row>
    <row r="43" spans="2:44" ht="14.4" customHeight="1"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6"/>
    </row>
    <row r="44" spans="2:44" ht="14.4" customHeight="1"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6"/>
    </row>
    <row r="45" spans="2:44" ht="14.4" customHeight="1"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6"/>
    </row>
    <row r="46" spans="2:44" ht="14.4" customHeight="1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6"/>
    </row>
    <row r="47" spans="2:44" ht="14.4" customHeight="1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6"/>
    </row>
    <row r="48" spans="2:44" ht="14.4" customHeight="1"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6"/>
    </row>
    <row r="49" spans="2:44" s="31" customFormat="1" ht="14.4" customHeight="1">
      <c r="B49" s="45"/>
      <c r="C49" s="46"/>
      <c r="D49" s="47" t="s">
        <v>49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50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2:44" ht="12.8"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6"/>
    </row>
    <row r="51" spans="2:44" ht="12.8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6"/>
    </row>
    <row r="52" spans="2:44" ht="12.8"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6"/>
    </row>
    <row r="53" spans="2:44" ht="12.8"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6"/>
    </row>
    <row r="54" spans="2:44" ht="12.8"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6"/>
    </row>
    <row r="55" spans="2:44" ht="12.8"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6"/>
    </row>
    <row r="56" spans="2:44" ht="12.8"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6"/>
    </row>
    <row r="57" spans="2:44" ht="12.8"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6"/>
    </row>
    <row r="58" spans="2:44" ht="12.8"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6"/>
    </row>
    <row r="59" spans="2:44" ht="12.8"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6"/>
    </row>
    <row r="60" spans="1:57" s="31" customFormat="1" ht="12.8">
      <c r="A60" s="24"/>
      <c r="B60" s="25"/>
      <c r="C60" s="26"/>
      <c r="D60" s="50" t="s">
        <v>51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50" t="s">
        <v>52</v>
      </c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50" t="s">
        <v>51</v>
      </c>
      <c r="AI60" s="28"/>
      <c r="AJ60" s="28"/>
      <c r="AK60" s="28"/>
      <c r="AL60" s="28"/>
      <c r="AM60" s="50" t="s">
        <v>52</v>
      </c>
      <c r="AN60" s="28"/>
      <c r="AO60" s="28"/>
      <c r="AP60" s="26"/>
      <c r="AQ60" s="26"/>
      <c r="AR60" s="30"/>
      <c r="BE60" s="24"/>
    </row>
    <row r="61" spans="2:44" ht="12.8">
      <c r="B61" s="7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6"/>
    </row>
    <row r="62" spans="2:44" ht="12.8"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6"/>
    </row>
    <row r="63" spans="2:44" ht="12.8">
      <c r="B63" s="7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6"/>
    </row>
    <row r="64" spans="1:57" s="31" customFormat="1" ht="12.8">
      <c r="A64" s="24"/>
      <c r="B64" s="25"/>
      <c r="C64" s="26"/>
      <c r="D64" s="47" t="s">
        <v>53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54</v>
      </c>
      <c r="AI64" s="51"/>
      <c r="AJ64" s="51"/>
      <c r="AK64" s="51"/>
      <c r="AL64" s="51"/>
      <c r="AM64" s="51"/>
      <c r="AN64" s="51"/>
      <c r="AO64" s="51"/>
      <c r="AP64" s="26"/>
      <c r="AQ64" s="26"/>
      <c r="AR64" s="30"/>
      <c r="BE64" s="24"/>
    </row>
    <row r="65" spans="2:44" ht="12.8"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6"/>
    </row>
    <row r="66" spans="2:44" ht="12.8">
      <c r="B66" s="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6"/>
    </row>
    <row r="67" spans="2:44" ht="12.8">
      <c r="B67" s="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6"/>
    </row>
    <row r="68" spans="2:44" ht="12.8">
      <c r="B68" s="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6"/>
    </row>
    <row r="69" spans="2:44" ht="12.8"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6"/>
    </row>
    <row r="70" spans="2:44" ht="12.8">
      <c r="B70" s="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6"/>
    </row>
    <row r="71" spans="2:44" ht="12.8">
      <c r="B71" s="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6"/>
    </row>
    <row r="72" spans="2:44" ht="12.8">
      <c r="B72" s="7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6"/>
    </row>
    <row r="73" spans="2:44" ht="12.8">
      <c r="B73" s="7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6"/>
    </row>
    <row r="74" spans="2:44" ht="12.8">
      <c r="B74" s="7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6"/>
    </row>
    <row r="75" spans="1:57" s="31" customFormat="1" ht="12.8">
      <c r="A75" s="24"/>
      <c r="B75" s="25"/>
      <c r="C75" s="26"/>
      <c r="D75" s="50" t="s">
        <v>51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50" t="s">
        <v>52</v>
      </c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50" t="s">
        <v>51</v>
      </c>
      <c r="AI75" s="28"/>
      <c r="AJ75" s="28"/>
      <c r="AK75" s="28"/>
      <c r="AL75" s="28"/>
      <c r="AM75" s="50" t="s">
        <v>52</v>
      </c>
      <c r="AN75" s="28"/>
      <c r="AO75" s="28"/>
      <c r="AP75" s="26"/>
      <c r="AQ75" s="26"/>
      <c r="AR75" s="30"/>
      <c r="BE75" s="24"/>
    </row>
    <row r="76" spans="1:57" s="31" customFormat="1" ht="12.8">
      <c r="A76" s="24"/>
      <c r="B76" s="25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30"/>
      <c r="BE76" s="24"/>
    </row>
    <row r="77" spans="1:57" s="31" customFormat="1" ht="6.95" customHeight="1">
      <c r="A77" s="24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0"/>
      <c r="BE77" s="24"/>
    </row>
    <row r="81" spans="1:57" s="31" customFormat="1" ht="6.95" customHeight="1">
      <c r="A81" s="24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0"/>
      <c r="BE81" s="24"/>
    </row>
    <row r="82" spans="1:57" s="31" customFormat="1" ht="24.95" customHeight="1">
      <c r="A82" s="24"/>
      <c r="B82" s="25"/>
      <c r="C82" s="9" t="s">
        <v>55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30"/>
      <c r="BE82" s="24"/>
    </row>
    <row r="83" spans="1:57" s="31" customFormat="1" ht="6.95" customHeight="1">
      <c r="A83" s="24"/>
      <c r="B83" s="25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30"/>
      <c r="BE83" s="24"/>
    </row>
    <row r="84" spans="2:44" s="56" customFormat="1" ht="12" customHeight="1">
      <c r="B84" s="57"/>
      <c r="C84" s="17" t="s">
        <v>12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MARSOVICE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60" customFormat="1" ht="36.95" customHeight="1">
      <c r="B85" s="61"/>
      <c r="C85" s="62" t="s">
        <v>15</v>
      </c>
      <c r="D85" s="63"/>
      <c r="E85" s="63"/>
      <c r="F85" s="63"/>
      <c r="G85" s="63"/>
      <c r="H85" s="63"/>
      <c r="I85" s="63"/>
      <c r="J85" s="63"/>
      <c r="K85" s="63"/>
      <c r="L85" s="64" t="str">
        <f>K6</f>
        <v>Zrušení Horního návesního rybníka v Maršovicích</v>
      </c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3"/>
      <c r="AL85" s="63"/>
      <c r="AM85" s="63"/>
      <c r="AN85" s="63"/>
      <c r="AO85" s="63"/>
      <c r="AP85" s="63"/>
      <c r="AQ85" s="63"/>
      <c r="AR85" s="65"/>
    </row>
    <row r="86" spans="1:57" s="31" customFormat="1" ht="6.95" customHeight="1">
      <c r="A86" s="24"/>
      <c r="B86" s="25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30"/>
      <c r="BE86" s="24"/>
    </row>
    <row r="87" spans="1:57" s="31" customFormat="1" ht="12" customHeight="1">
      <c r="A87" s="24"/>
      <c r="B87" s="25"/>
      <c r="C87" s="17" t="s">
        <v>19</v>
      </c>
      <c r="D87" s="26"/>
      <c r="E87" s="26"/>
      <c r="F87" s="26"/>
      <c r="G87" s="26"/>
      <c r="H87" s="26"/>
      <c r="I87" s="26"/>
      <c r="J87" s="26"/>
      <c r="K87" s="26"/>
      <c r="L87" s="66" t="str">
        <f>IF(K8="","",K8)</f>
        <v>Maršovice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17" t="s">
        <v>21</v>
      </c>
      <c r="AJ87" s="26"/>
      <c r="AK87" s="26"/>
      <c r="AL87" s="26"/>
      <c r="AM87" s="67" t="str">
        <f>IF(AN8="","",AN8)</f>
        <v>13. 10. 2023</v>
      </c>
      <c r="AN87" s="67"/>
      <c r="AO87" s="26"/>
      <c r="AP87" s="26"/>
      <c r="AQ87" s="26"/>
      <c r="AR87" s="30"/>
      <c r="BE87" s="24"/>
    </row>
    <row r="88" spans="1:57" s="31" customFormat="1" ht="6.95" customHeight="1">
      <c r="A88" s="24"/>
      <c r="B88" s="25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30"/>
      <c r="BE88" s="24"/>
    </row>
    <row r="89" spans="1:57" s="31" customFormat="1" ht="15.15" customHeight="1">
      <c r="A89" s="24"/>
      <c r="B89" s="25"/>
      <c r="C89" s="17" t="s">
        <v>23</v>
      </c>
      <c r="D89" s="26"/>
      <c r="E89" s="26"/>
      <c r="F89" s="26"/>
      <c r="G89" s="26"/>
      <c r="H89" s="26"/>
      <c r="I89" s="26"/>
      <c r="J89" s="26"/>
      <c r="K89" s="26"/>
      <c r="L89" s="58" t="str">
        <f>IF(E11="","",E11)</f>
        <v>Město Nové Město na Mor.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17" t="s">
        <v>30</v>
      </c>
      <c r="AJ89" s="26"/>
      <c r="AK89" s="26"/>
      <c r="AL89" s="26"/>
      <c r="AM89" s="68" t="str">
        <f>IF(E17="","",E17)</f>
        <v>Ing. Miroslav Skryja</v>
      </c>
      <c r="AN89" s="68"/>
      <c r="AO89" s="68"/>
      <c r="AP89" s="68"/>
      <c r="AQ89" s="26"/>
      <c r="AR89" s="30"/>
      <c r="AS89" s="69" t="s">
        <v>56</v>
      </c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1"/>
      <c r="BE89" s="24"/>
    </row>
    <row r="90" spans="1:57" s="31" customFormat="1" ht="15.15" customHeight="1">
      <c r="A90" s="24"/>
      <c r="B90" s="25"/>
      <c r="C90" s="17" t="s">
        <v>28</v>
      </c>
      <c r="D90" s="26"/>
      <c r="E90" s="26"/>
      <c r="F90" s="26"/>
      <c r="G90" s="26"/>
      <c r="H90" s="26"/>
      <c r="I90" s="26"/>
      <c r="J90" s="26"/>
      <c r="K90" s="26"/>
      <c r="L90" s="58" t="str">
        <f>IF(E14="Vyplň údaj","",E14)</f>
        <v/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17" t="s">
        <v>34</v>
      </c>
      <c r="AJ90" s="26"/>
      <c r="AK90" s="26"/>
      <c r="AL90" s="26"/>
      <c r="AM90" s="68" t="str">
        <f>IF(E20="","",E20)</f>
        <v>Ing. Miroslav Skryja</v>
      </c>
      <c r="AN90" s="68"/>
      <c r="AO90" s="68"/>
      <c r="AP90" s="68"/>
      <c r="AQ90" s="26"/>
      <c r="AR90" s="30"/>
      <c r="AS90" s="69"/>
      <c r="AT90" s="69"/>
      <c r="AU90" s="72"/>
      <c r="AV90" s="72"/>
      <c r="AW90" s="72"/>
      <c r="AX90" s="72"/>
      <c r="AY90" s="72"/>
      <c r="AZ90" s="72"/>
      <c r="BA90" s="72"/>
      <c r="BB90" s="72"/>
      <c r="BC90" s="72"/>
      <c r="BD90" s="73"/>
      <c r="BE90" s="24"/>
    </row>
    <row r="91" spans="1:57" s="31" customFormat="1" ht="10.8" customHeight="1">
      <c r="A91" s="24"/>
      <c r="B91" s="25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30"/>
      <c r="AS91" s="69"/>
      <c r="AT91" s="69"/>
      <c r="AU91" s="74"/>
      <c r="AV91" s="74"/>
      <c r="AW91" s="74"/>
      <c r="AX91" s="74"/>
      <c r="AY91" s="74"/>
      <c r="AZ91" s="74"/>
      <c r="BA91" s="74"/>
      <c r="BB91" s="74"/>
      <c r="BC91" s="74"/>
      <c r="BD91" s="75"/>
      <c r="BE91" s="24"/>
    </row>
    <row r="92" spans="1:57" s="31" customFormat="1" ht="29.3" customHeight="1">
      <c r="A92" s="24"/>
      <c r="B92" s="25"/>
      <c r="C92" s="76" t="s">
        <v>57</v>
      </c>
      <c r="D92" s="76"/>
      <c r="E92" s="76"/>
      <c r="F92" s="76"/>
      <c r="G92" s="76"/>
      <c r="H92" s="77"/>
      <c r="I92" s="78" t="s">
        <v>58</v>
      </c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9" t="s">
        <v>59</v>
      </c>
      <c r="AH92" s="79"/>
      <c r="AI92" s="79"/>
      <c r="AJ92" s="79"/>
      <c r="AK92" s="79"/>
      <c r="AL92" s="79"/>
      <c r="AM92" s="79"/>
      <c r="AN92" s="80" t="s">
        <v>60</v>
      </c>
      <c r="AO92" s="80"/>
      <c r="AP92" s="80"/>
      <c r="AQ92" s="81" t="s">
        <v>61</v>
      </c>
      <c r="AR92" s="30"/>
      <c r="AS92" s="82" t="s">
        <v>62</v>
      </c>
      <c r="AT92" s="83" t="s">
        <v>63</v>
      </c>
      <c r="AU92" s="83" t="s">
        <v>64</v>
      </c>
      <c r="AV92" s="83" t="s">
        <v>65</v>
      </c>
      <c r="AW92" s="83" t="s">
        <v>66</v>
      </c>
      <c r="AX92" s="83" t="s">
        <v>67</v>
      </c>
      <c r="AY92" s="83" t="s">
        <v>68</v>
      </c>
      <c r="AZ92" s="83" t="s">
        <v>69</v>
      </c>
      <c r="BA92" s="83" t="s">
        <v>70</v>
      </c>
      <c r="BB92" s="83" t="s">
        <v>71</v>
      </c>
      <c r="BC92" s="83" t="s">
        <v>72</v>
      </c>
      <c r="BD92" s="84" t="s">
        <v>73</v>
      </c>
      <c r="BE92" s="24"/>
    </row>
    <row r="93" spans="1:57" s="31" customFormat="1" ht="10.8" customHeight="1">
      <c r="A93" s="24"/>
      <c r="B93" s="25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30"/>
      <c r="AS93" s="85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7"/>
      <c r="BE93" s="24"/>
    </row>
    <row r="94" spans="2:90" s="88" customFormat="1" ht="32.4" customHeight="1">
      <c r="B94" s="89"/>
      <c r="C94" s="90" t="s">
        <v>74</v>
      </c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2">
        <f>ROUND(SUM(AG95:AG96),2)</f>
        <v>0</v>
      </c>
      <c r="AH94" s="92"/>
      <c r="AI94" s="92"/>
      <c r="AJ94" s="92"/>
      <c r="AK94" s="92"/>
      <c r="AL94" s="92"/>
      <c r="AM94" s="92"/>
      <c r="AN94" s="93">
        <f>SUM(AG94,AT94)</f>
        <v>0</v>
      </c>
      <c r="AO94" s="93"/>
      <c r="AP94" s="93"/>
      <c r="AQ94" s="94"/>
      <c r="AR94" s="95"/>
      <c r="AS94" s="96">
        <f>ROUND(SUM(AS95:AS96),2)</f>
        <v>0</v>
      </c>
      <c r="AT94" s="97">
        <f>ROUND(SUM(AV94:AW94),2)</f>
        <v>0</v>
      </c>
      <c r="AU94" s="98">
        <f>ROUND(SUM(AU95:AU96),5)</f>
        <v>0</v>
      </c>
      <c r="AV94" s="97">
        <f>ROUND(AZ94*L29,2)</f>
        <v>0</v>
      </c>
      <c r="AW94" s="97">
        <f>ROUND(BA94*L30,2)</f>
        <v>0</v>
      </c>
      <c r="AX94" s="97">
        <f>ROUND(BB94*L29,2)</f>
        <v>0</v>
      </c>
      <c r="AY94" s="97">
        <f>ROUND(BC94*L30,2)</f>
        <v>0</v>
      </c>
      <c r="AZ94" s="97">
        <f>ROUND(SUM(AZ95:AZ96),2)</f>
        <v>0</v>
      </c>
      <c r="BA94" s="97">
        <f>ROUND(SUM(BA95:BA96),2)</f>
        <v>0</v>
      </c>
      <c r="BB94" s="97">
        <f>ROUND(SUM(BB95:BB96),2)</f>
        <v>0</v>
      </c>
      <c r="BC94" s="97">
        <f>ROUND(SUM(BC95:BC96),2)</f>
        <v>0</v>
      </c>
      <c r="BD94" s="99">
        <f>ROUND(SUM(BD95:BD96),2)</f>
        <v>0</v>
      </c>
      <c r="BS94" s="100" t="s">
        <v>75</v>
      </c>
      <c r="BT94" s="100" t="s">
        <v>76</v>
      </c>
      <c r="BU94" s="101" t="s">
        <v>77</v>
      </c>
      <c r="BV94" s="100" t="s">
        <v>78</v>
      </c>
      <c r="BW94" s="100" t="s">
        <v>4</v>
      </c>
      <c r="BX94" s="100" t="s">
        <v>79</v>
      </c>
      <c r="CL94" s="100"/>
    </row>
    <row r="95" spans="1:91" s="114" customFormat="1" ht="16.5" customHeight="1">
      <c r="A95" s="102" t="s">
        <v>80</v>
      </c>
      <c r="B95" s="103"/>
      <c r="C95" s="104"/>
      <c r="D95" s="105" t="s">
        <v>81</v>
      </c>
      <c r="E95" s="105"/>
      <c r="F95" s="105"/>
      <c r="G95" s="105"/>
      <c r="H95" s="105"/>
      <c r="I95" s="106"/>
      <c r="J95" s="105" t="s">
        <v>82</v>
      </c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7">
        <f>'01 - 01 Zrušení Návesního...'!J30</f>
        <v>0</v>
      </c>
      <c r="AH95" s="107"/>
      <c r="AI95" s="107"/>
      <c r="AJ95" s="107"/>
      <c r="AK95" s="107"/>
      <c r="AL95" s="107"/>
      <c r="AM95" s="107"/>
      <c r="AN95" s="107">
        <f>SUM(AG95,AT95)</f>
        <v>0</v>
      </c>
      <c r="AO95" s="107"/>
      <c r="AP95" s="107"/>
      <c r="AQ95" s="108" t="s">
        <v>83</v>
      </c>
      <c r="AR95" s="109"/>
      <c r="AS95" s="110">
        <v>0</v>
      </c>
      <c r="AT95" s="111">
        <f>ROUND(SUM(AV95:AW95),2)</f>
        <v>0</v>
      </c>
      <c r="AU95" s="112">
        <f>'01 - 01 Zrušení Návesního...'!P124</f>
        <v>0</v>
      </c>
      <c r="AV95" s="111">
        <f>'01 - 01 Zrušení Návesního...'!J33</f>
        <v>0</v>
      </c>
      <c r="AW95" s="111">
        <f>'01 - 01 Zrušení Návesního...'!J34</f>
        <v>0</v>
      </c>
      <c r="AX95" s="111">
        <f>'01 - 01 Zrušení Návesního...'!J35</f>
        <v>0</v>
      </c>
      <c r="AY95" s="111">
        <f>'01 - 01 Zrušení Návesního...'!J36</f>
        <v>0</v>
      </c>
      <c r="AZ95" s="111">
        <f>'01 - 01 Zrušení Návesního...'!F33</f>
        <v>0</v>
      </c>
      <c r="BA95" s="111">
        <f>'01 - 01 Zrušení Návesního...'!F34</f>
        <v>0</v>
      </c>
      <c r="BB95" s="111">
        <f>'01 - 01 Zrušení Návesního...'!F35</f>
        <v>0</v>
      </c>
      <c r="BC95" s="111">
        <f>'01 - 01 Zrušení Návesního...'!F36</f>
        <v>0</v>
      </c>
      <c r="BD95" s="113">
        <f>'01 - 01 Zrušení Návesního...'!F37</f>
        <v>0</v>
      </c>
      <c r="BT95" s="115" t="s">
        <v>84</v>
      </c>
      <c r="BV95" s="115" t="s">
        <v>78</v>
      </c>
      <c r="BW95" s="115" t="s">
        <v>85</v>
      </c>
      <c r="BX95" s="115" t="s">
        <v>4</v>
      </c>
      <c r="CL95" s="115" t="s">
        <v>86</v>
      </c>
      <c r="CM95" s="115" t="s">
        <v>87</v>
      </c>
    </row>
    <row r="96" spans="1:91" s="114" customFormat="1" ht="16.5" customHeight="1">
      <c r="A96" s="102" t="s">
        <v>80</v>
      </c>
      <c r="B96" s="103"/>
      <c r="C96" s="104"/>
      <c r="D96" s="105" t="s">
        <v>88</v>
      </c>
      <c r="E96" s="105"/>
      <c r="F96" s="105"/>
      <c r="G96" s="105"/>
      <c r="H96" s="105"/>
      <c r="I96" s="106"/>
      <c r="J96" s="105" t="s">
        <v>89</v>
      </c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7">
        <f>'02 - 02 Vedlejší a ostatn...'!J30</f>
        <v>0</v>
      </c>
      <c r="AH96" s="107"/>
      <c r="AI96" s="107"/>
      <c r="AJ96" s="107"/>
      <c r="AK96" s="107"/>
      <c r="AL96" s="107"/>
      <c r="AM96" s="107"/>
      <c r="AN96" s="107">
        <f>SUM(AG96,AT96)</f>
        <v>0</v>
      </c>
      <c r="AO96" s="107"/>
      <c r="AP96" s="107"/>
      <c r="AQ96" s="108" t="s">
        <v>83</v>
      </c>
      <c r="AR96" s="109"/>
      <c r="AS96" s="116">
        <v>0</v>
      </c>
      <c r="AT96" s="117">
        <f>ROUND(SUM(AV96:AW96),2)</f>
        <v>0</v>
      </c>
      <c r="AU96" s="118">
        <f>'02 - 02 Vedlejší a ostatn...'!P120</f>
        <v>0</v>
      </c>
      <c r="AV96" s="117">
        <f>'02 - 02 Vedlejší a ostatn...'!J33</f>
        <v>0</v>
      </c>
      <c r="AW96" s="117">
        <f>'02 - 02 Vedlejší a ostatn...'!J34</f>
        <v>0</v>
      </c>
      <c r="AX96" s="117">
        <f>'02 - 02 Vedlejší a ostatn...'!J35</f>
        <v>0</v>
      </c>
      <c r="AY96" s="117">
        <f>'02 - 02 Vedlejší a ostatn...'!J36</f>
        <v>0</v>
      </c>
      <c r="AZ96" s="117">
        <f>'02 - 02 Vedlejší a ostatn...'!F33</f>
        <v>0</v>
      </c>
      <c r="BA96" s="117">
        <f>'02 - 02 Vedlejší a ostatn...'!F34</f>
        <v>0</v>
      </c>
      <c r="BB96" s="117">
        <f>'02 - 02 Vedlejší a ostatn...'!F35</f>
        <v>0</v>
      </c>
      <c r="BC96" s="117">
        <f>'02 - 02 Vedlejší a ostatn...'!F36</f>
        <v>0</v>
      </c>
      <c r="BD96" s="119">
        <f>'02 - 02 Vedlejší a ostatn...'!F37</f>
        <v>0</v>
      </c>
      <c r="BT96" s="115" t="s">
        <v>84</v>
      </c>
      <c r="BV96" s="115" t="s">
        <v>78</v>
      </c>
      <c r="BW96" s="115" t="s">
        <v>90</v>
      </c>
      <c r="BX96" s="115" t="s">
        <v>4</v>
      </c>
      <c r="CL96" s="115"/>
      <c r="CM96" s="115" t="s">
        <v>87</v>
      </c>
    </row>
    <row r="97" spans="1:57" s="31" customFormat="1" ht="30" customHeight="1">
      <c r="A97" s="24"/>
      <c r="B97" s="25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30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s="31" customFormat="1" ht="6.95" customHeight="1">
      <c r="A98" s="24"/>
      <c r="B98" s="52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30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</sheetData>
  <sheetProtection password="CC35" sheet="1" objects="1" scenarios="1" formatColumns="0" formatRows="0"/>
  <mergeCells count="46">
    <mergeCell ref="AR2:BE2"/>
    <mergeCell ref="K5:AJ5"/>
    <mergeCell ref="BE5:BE34"/>
    <mergeCell ref="K6:AJ6"/>
    <mergeCell ref="E14:AJ14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G94:AM94"/>
    <mergeCell ref="AN94:AP94"/>
    <mergeCell ref="D95:H95"/>
    <mergeCell ref="J95:AF95"/>
    <mergeCell ref="AG95:AM95"/>
    <mergeCell ref="AN95:AP95"/>
    <mergeCell ref="D96:H96"/>
    <mergeCell ref="J96:AF96"/>
    <mergeCell ref="AG96:AM96"/>
    <mergeCell ref="AN96:AP96"/>
  </mergeCells>
  <hyperlinks>
    <hyperlink ref="A95" location="'01 - 01 Zrušení Návesního...'!C2" display="/"/>
    <hyperlink ref="A96" location="'02 - 02 Vedlejší a ostatn...'!C2" display="/"/>
  </hyperlinks>
  <printOptions/>
  <pageMargins left="0.39375" right="0.39375" top="0.39375" bottom="0.39375" header="0.511811023622047" footer="0"/>
  <pageSetup fitToHeight="100" fitToWidth="1" horizontalDpi="300" verticalDpi="300" orientation="portrait" paperSize="9" copies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2:BM299"/>
  <sheetViews>
    <sheetView showGridLines="0" workbookViewId="0" topLeftCell="A1">
      <selection activeCell="A1" sqref="A1"/>
    </sheetView>
  </sheetViews>
  <sheetFormatPr defaultColWidth="8.5742187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"/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85</v>
      </c>
    </row>
    <row r="3" spans="2:46" ht="6.95" customHeight="1"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6"/>
      <c r="AT3" s="3" t="s">
        <v>87</v>
      </c>
    </row>
    <row r="4" spans="2:46" ht="24.95" customHeight="1">
      <c r="B4" s="6"/>
      <c r="D4" s="122" t="s">
        <v>91</v>
      </c>
      <c r="L4" s="6"/>
      <c r="M4" s="123" t="s">
        <v>9</v>
      </c>
      <c r="AT4" s="3" t="s">
        <v>3</v>
      </c>
    </row>
    <row r="5" spans="2:12" ht="6.95" customHeight="1">
      <c r="B5" s="6"/>
      <c r="L5" s="6"/>
    </row>
    <row r="6" spans="2:12" ht="12" customHeight="1">
      <c r="B6" s="6"/>
      <c r="D6" s="124" t="s">
        <v>15</v>
      </c>
      <c r="L6" s="6"/>
    </row>
    <row r="7" spans="2:12" ht="16.5" customHeight="1">
      <c r="B7" s="6"/>
      <c r="E7" s="125" t="str">
        <f>'Rekapitulace stavby'!K6</f>
        <v>Zrušení Horního návesního rybníka v Maršovicích</v>
      </c>
      <c r="F7" s="125"/>
      <c r="G7" s="125"/>
      <c r="H7" s="125"/>
      <c r="L7" s="6"/>
    </row>
    <row r="8" spans="1:31" s="31" customFormat="1" ht="12" customHeight="1">
      <c r="A8" s="24"/>
      <c r="B8" s="30"/>
      <c r="C8" s="24"/>
      <c r="D8" s="124" t="s">
        <v>92</v>
      </c>
      <c r="E8" s="24"/>
      <c r="F8" s="24"/>
      <c r="G8" s="24"/>
      <c r="H8" s="24"/>
      <c r="I8" s="24"/>
      <c r="J8" s="24"/>
      <c r="K8" s="24"/>
      <c r="L8" s="49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</row>
    <row r="9" spans="1:31" s="31" customFormat="1" ht="16.5" customHeight="1">
      <c r="A9" s="24"/>
      <c r="B9" s="30"/>
      <c r="C9" s="24"/>
      <c r="D9" s="24"/>
      <c r="E9" s="126" t="s">
        <v>93</v>
      </c>
      <c r="F9" s="126"/>
      <c r="G9" s="126"/>
      <c r="H9" s="126"/>
      <c r="I9" s="24"/>
      <c r="J9" s="24"/>
      <c r="K9" s="24"/>
      <c r="L9" s="49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s="31" customFormat="1" ht="12.8">
      <c r="A10" s="24"/>
      <c r="B10" s="30"/>
      <c r="C10" s="24"/>
      <c r="D10" s="24"/>
      <c r="E10" s="24"/>
      <c r="F10" s="24"/>
      <c r="G10" s="24"/>
      <c r="H10" s="24"/>
      <c r="I10" s="24"/>
      <c r="J10" s="24"/>
      <c r="K10" s="24"/>
      <c r="L10" s="49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31" s="31" customFormat="1" ht="12" customHeight="1">
      <c r="A11" s="24"/>
      <c r="B11" s="30"/>
      <c r="C11" s="24"/>
      <c r="D11" s="124" t="s">
        <v>17</v>
      </c>
      <c r="E11" s="24"/>
      <c r="F11" s="127" t="s">
        <v>86</v>
      </c>
      <c r="G11" s="24"/>
      <c r="H11" s="24"/>
      <c r="I11" s="124" t="s">
        <v>18</v>
      </c>
      <c r="J11" s="127" t="s">
        <v>94</v>
      </c>
      <c r="K11" s="24"/>
      <c r="L11" s="49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1" s="31" customFormat="1" ht="12" customHeight="1">
      <c r="A12" s="24"/>
      <c r="B12" s="30"/>
      <c r="C12" s="24"/>
      <c r="D12" s="124" t="s">
        <v>19</v>
      </c>
      <c r="E12" s="24"/>
      <c r="F12" s="127" t="s">
        <v>20</v>
      </c>
      <c r="G12" s="24"/>
      <c r="H12" s="24"/>
      <c r="I12" s="124" t="s">
        <v>21</v>
      </c>
      <c r="J12" s="128" t="str">
        <f>'Rekapitulace stavby'!AN8</f>
        <v>13. 10. 2023</v>
      </c>
      <c r="K12" s="24"/>
      <c r="L12" s="49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1:31" s="31" customFormat="1" ht="10.8" customHeight="1">
      <c r="A13" s="24"/>
      <c r="B13" s="30"/>
      <c r="C13" s="24"/>
      <c r="D13" s="24"/>
      <c r="E13" s="24"/>
      <c r="F13" s="24"/>
      <c r="G13" s="24"/>
      <c r="H13" s="24"/>
      <c r="I13" s="24"/>
      <c r="J13" s="24"/>
      <c r="K13" s="24"/>
      <c r="L13" s="49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</row>
    <row r="14" spans="1:31" s="31" customFormat="1" ht="12" customHeight="1">
      <c r="A14" s="24"/>
      <c r="B14" s="30"/>
      <c r="C14" s="24"/>
      <c r="D14" s="124" t="s">
        <v>23</v>
      </c>
      <c r="E14" s="24"/>
      <c r="F14" s="24"/>
      <c r="G14" s="24"/>
      <c r="H14" s="24"/>
      <c r="I14" s="124" t="s">
        <v>24</v>
      </c>
      <c r="J14" s="127" t="s">
        <v>25</v>
      </c>
      <c r="K14" s="24"/>
      <c r="L14" s="49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1:31" s="31" customFormat="1" ht="18" customHeight="1">
      <c r="A15" s="24"/>
      <c r="B15" s="30"/>
      <c r="C15" s="24"/>
      <c r="D15" s="24"/>
      <c r="E15" s="127" t="s">
        <v>26</v>
      </c>
      <c r="F15" s="24"/>
      <c r="G15" s="24"/>
      <c r="H15" s="24"/>
      <c r="I15" s="124" t="s">
        <v>27</v>
      </c>
      <c r="J15" s="127"/>
      <c r="K15" s="24"/>
      <c r="L15" s="49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31" s="31" customFormat="1" ht="6.95" customHeight="1">
      <c r="A16" s="24"/>
      <c r="B16" s="30"/>
      <c r="C16" s="24"/>
      <c r="D16" s="24"/>
      <c r="E16" s="24"/>
      <c r="F16" s="24"/>
      <c r="G16" s="24"/>
      <c r="H16" s="24"/>
      <c r="I16" s="24"/>
      <c r="J16" s="24"/>
      <c r="K16" s="24"/>
      <c r="L16" s="49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</row>
    <row r="17" spans="1:31" s="31" customFormat="1" ht="12" customHeight="1">
      <c r="A17" s="24"/>
      <c r="B17" s="30"/>
      <c r="C17" s="24"/>
      <c r="D17" s="124" t="s">
        <v>28</v>
      </c>
      <c r="E17" s="24"/>
      <c r="F17" s="24"/>
      <c r="G17" s="24"/>
      <c r="H17" s="24"/>
      <c r="I17" s="124" t="s">
        <v>24</v>
      </c>
      <c r="J17" s="19" t="str">
        <f>'Rekapitulace stavby'!AN13</f>
        <v>Vyplň údaj</v>
      </c>
      <c r="K17" s="24"/>
      <c r="L17" s="49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</row>
    <row r="18" spans="1:31" s="31" customFormat="1" ht="18" customHeight="1">
      <c r="A18" s="24"/>
      <c r="B18" s="30"/>
      <c r="C18" s="24"/>
      <c r="D18" s="24"/>
      <c r="E18" s="129" t="str">
        <f>'Rekapitulace stavby'!E14</f>
        <v>Vyplň údaj</v>
      </c>
      <c r="F18" s="129"/>
      <c r="G18" s="129"/>
      <c r="H18" s="129"/>
      <c r="I18" s="124" t="s">
        <v>27</v>
      </c>
      <c r="J18" s="19" t="str">
        <f>'Rekapitulace stavby'!AN14</f>
        <v>Vyplň údaj</v>
      </c>
      <c r="K18" s="24"/>
      <c r="L18" s="49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</row>
    <row r="19" spans="1:31" s="31" customFormat="1" ht="6.95" customHeight="1">
      <c r="A19" s="24"/>
      <c r="B19" s="30"/>
      <c r="C19" s="24"/>
      <c r="D19" s="24"/>
      <c r="E19" s="24"/>
      <c r="F19" s="24"/>
      <c r="G19" s="24"/>
      <c r="H19" s="24"/>
      <c r="I19" s="24"/>
      <c r="J19" s="24"/>
      <c r="K19" s="24"/>
      <c r="L19" s="49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</row>
    <row r="20" spans="1:31" s="31" customFormat="1" ht="12" customHeight="1">
      <c r="A20" s="24"/>
      <c r="B20" s="30"/>
      <c r="C20" s="24"/>
      <c r="D20" s="124" t="s">
        <v>30</v>
      </c>
      <c r="E20" s="24"/>
      <c r="F20" s="24"/>
      <c r="G20" s="24"/>
      <c r="H20" s="24"/>
      <c r="I20" s="124" t="s">
        <v>24</v>
      </c>
      <c r="J20" s="127" t="s">
        <v>31</v>
      </c>
      <c r="K20" s="24"/>
      <c r="L20" s="49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s="31" customFormat="1" ht="18" customHeight="1">
      <c r="A21" s="24"/>
      <c r="B21" s="30"/>
      <c r="C21" s="24"/>
      <c r="D21" s="24"/>
      <c r="E21" s="127" t="s">
        <v>32</v>
      </c>
      <c r="F21" s="24"/>
      <c r="G21" s="24"/>
      <c r="H21" s="24"/>
      <c r="I21" s="124" t="s">
        <v>27</v>
      </c>
      <c r="J21" s="127"/>
      <c r="K21" s="24"/>
      <c r="L21" s="49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s="31" customFormat="1" ht="6.95" customHeight="1">
      <c r="A22" s="24"/>
      <c r="B22" s="30"/>
      <c r="C22" s="24"/>
      <c r="D22" s="24"/>
      <c r="E22" s="24"/>
      <c r="F22" s="24"/>
      <c r="G22" s="24"/>
      <c r="H22" s="24"/>
      <c r="I22" s="24"/>
      <c r="J22" s="24"/>
      <c r="K22" s="24"/>
      <c r="L22" s="49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s="31" customFormat="1" ht="12" customHeight="1">
      <c r="A23" s="24"/>
      <c r="B23" s="30"/>
      <c r="C23" s="24"/>
      <c r="D23" s="124" t="s">
        <v>34</v>
      </c>
      <c r="E23" s="24"/>
      <c r="F23" s="24"/>
      <c r="G23" s="24"/>
      <c r="H23" s="24"/>
      <c r="I23" s="124" t="s">
        <v>24</v>
      </c>
      <c r="J23" s="127" t="s">
        <v>31</v>
      </c>
      <c r="K23" s="24"/>
      <c r="L23" s="49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s="31" customFormat="1" ht="18" customHeight="1">
      <c r="A24" s="24"/>
      <c r="B24" s="30"/>
      <c r="C24" s="24"/>
      <c r="D24" s="24"/>
      <c r="E24" s="127" t="s">
        <v>32</v>
      </c>
      <c r="F24" s="24"/>
      <c r="G24" s="24"/>
      <c r="H24" s="24"/>
      <c r="I24" s="124" t="s">
        <v>27</v>
      </c>
      <c r="J24" s="127"/>
      <c r="K24" s="24"/>
      <c r="L24" s="49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31" s="31" customFormat="1" ht="6.95" customHeight="1">
      <c r="A25" s="24"/>
      <c r="B25" s="30"/>
      <c r="C25" s="24"/>
      <c r="D25" s="24"/>
      <c r="E25" s="24"/>
      <c r="F25" s="24"/>
      <c r="G25" s="24"/>
      <c r="H25" s="24"/>
      <c r="I25" s="24"/>
      <c r="J25" s="24"/>
      <c r="K25" s="24"/>
      <c r="L25" s="49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s="31" customFormat="1" ht="12" customHeight="1">
      <c r="A26" s="24"/>
      <c r="B26" s="30"/>
      <c r="C26" s="24"/>
      <c r="D26" s="124" t="s">
        <v>35</v>
      </c>
      <c r="E26" s="24"/>
      <c r="F26" s="24"/>
      <c r="G26" s="24"/>
      <c r="H26" s="24"/>
      <c r="I26" s="24"/>
      <c r="J26" s="24"/>
      <c r="K26" s="24"/>
      <c r="L26" s="49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</row>
    <row r="27" spans="1:31" s="134" customFormat="1" ht="16.5" customHeight="1">
      <c r="A27" s="130"/>
      <c r="B27" s="131"/>
      <c r="C27" s="130"/>
      <c r="D27" s="130"/>
      <c r="E27" s="132"/>
      <c r="F27" s="132"/>
      <c r="G27" s="132"/>
      <c r="H27" s="132"/>
      <c r="I27" s="130"/>
      <c r="J27" s="130"/>
      <c r="K27" s="130"/>
      <c r="L27" s="133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31" customFormat="1" ht="6.95" customHeight="1">
      <c r="A28" s="24"/>
      <c r="B28" s="30"/>
      <c r="C28" s="24"/>
      <c r="D28" s="24"/>
      <c r="E28" s="24"/>
      <c r="F28" s="24"/>
      <c r="G28" s="24"/>
      <c r="H28" s="24"/>
      <c r="I28" s="24"/>
      <c r="J28" s="24"/>
      <c r="K28" s="24"/>
      <c r="L28" s="49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s="31" customFormat="1" ht="6.95" customHeight="1">
      <c r="A29" s="24"/>
      <c r="B29" s="30"/>
      <c r="C29" s="24"/>
      <c r="D29" s="135"/>
      <c r="E29" s="135"/>
      <c r="F29" s="135"/>
      <c r="G29" s="135"/>
      <c r="H29" s="135"/>
      <c r="I29" s="135"/>
      <c r="J29" s="135"/>
      <c r="K29" s="135"/>
      <c r="L29" s="49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s="31" customFormat="1" ht="25.5" customHeight="1">
      <c r="A30" s="24"/>
      <c r="B30" s="30"/>
      <c r="C30" s="24"/>
      <c r="D30" s="136" t="s">
        <v>36</v>
      </c>
      <c r="E30" s="24"/>
      <c r="F30" s="24"/>
      <c r="G30" s="24"/>
      <c r="H30" s="24"/>
      <c r="I30" s="24"/>
      <c r="J30" s="137">
        <f>ROUND(J124,2)</f>
        <v>0</v>
      </c>
      <c r="K30" s="24"/>
      <c r="L30" s="49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s="31" customFormat="1" ht="6.95" customHeight="1">
      <c r="A31" s="24"/>
      <c r="B31" s="30"/>
      <c r="C31" s="24"/>
      <c r="D31" s="135"/>
      <c r="E31" s="135"/>
      <c r="F31" s="135"/>
      <c r="G31" s="135"/>
      <c r="H31" s="135"/>
      <c r="I31" s="135"/>
      <c r="J31" s="135"/>
      <c r="K31" s="135"/>
      <c r="L31" s="49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</row>
    <row r="32" spans="1:31" s="31" customFormat="1" ht="14.4" customHeight="1">
      <c r="A32" s="24"/>
      <c r="B32" s="30"/>
      <c r="C32" s="24"/>
      <c r="D32" s="24"/>
      <c r="E32" s="24"/>
      <c r="F32" s="138" t="s">
        <v>38</v>
      </c>
      <c r="G32" s="24"/>
      <c r="H32" s="24"/>
      <c r="I32" s="138" t="s">
        <v>37</v>
      </c>
      <c r="J32" s="138" t="s">
        <v>39</v>
      </c>
      <c r="K32" s="24"/>
      <c r="L32" s="49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s="31" customFormat="1" ht="14.4" customHeight="1">
      <c r="A33" s="24"/>
      <c r="B33" s="30"/>
      <c r="C33" s="24"/>
      <c r="D33" s="139" t="s">
        <v>40</v>
      </c>
      <c r="E33" s="124" t="s">
        <v>41</v>
      </c>
      <c r="F33" s="140">
        <f>ROUND((SUM(BE124:BE298)),2)</f>
        <v>0</v>
      </c>
      <c r="G33" s="24"/>
      <c r="H33" s="24"/>
      <c r="I33" s="141">
        <v>0.21</v>
      </c>
      <c r="J33" s="140">
        <f>ROUND(((SUM(BE124:BE298))*I33),2)</f>
        <v>0</v>
      </c>
      <c r="K33" s="24"/>
      <c r="L33" s="49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s="31" customFormat="1" ht="14.4" customHeight="1">
      <c r="A34" s="24"/>
      <c r="B34" s="30"/>
      <c r="C34" s="24"/>
      <c r="D34" s="24"/>
      <c r="E34" s="124" t="s">
        <v>42</v>
      </c>
      <c r="F34" s="140">
        <f>ROUND((SUM(BF124:BF298)),2)</f>
        <v>0</v>
      </c>
      <c r="G34" s="24"/>
      <c r="H34" s="24"/>
      <c r="I34" s="141">
        <v>0.15</v>
      </c>
      <c r="J34" s="140">
        <f>ROUND(((SUM(BF124:BF298))*I34),2)</f>
        <v>0</v>
      </c>
      <c r="K34" s="24"/>
      <c r="L34" s="49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s="31" customFormat="1" ht="14.4" customHeight="1" hidden="1">
      <c r="A35" s="24"/>
      <c r="B35" s="30"/>
      <c r="C35" s="24"/>
      <c r="D35" s="24"/>
      <c r="E35" s="124" t="s">
        <v>43</v>
      </c>
      <c r="F35" s="140">
        <f>ROUND((SUM(BG124:BG298)),2)</f>
        <v>0</v>
      </c>
      <c r="G35" s="24"/>
      <c r="H35" s="24"/>
      <c r="I35" s="141">
        <v>0.21</v>
      </c>
      <c r="J35" s="140">
        <f>0</f>
        <v>0</v>
      </c>
      <c r="K35" s="24"/>
      <c r="L35" s="49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 spans="1:31" s="31" customFormat="1" ht="14.4" customHeight="1" hidden="1">
      <c r="A36" s="24"/>
      <c r="B36" s="30"/>
      <c r="C36" s="24"/>
      <c r="D36" s="24"/>
      <c r="E36" s="124" t="s">
        <v>44</v>
      </c>
      <c r="F36" s="140">
        <f>ROUND((SUM(BH124:BH298)),2)</f>
        <v>0</v>
      </c>
      <c r="G36" s="24"/>
      <c r="H36" s="24"/>
      <c r="I36" s="141">
        <v>0.15</v>
      </c>
      <c r="J36" s="140">
        <f>0</f>
        <v>0</v>
      </c>
      <c r="K36" s="24"/>
      <c r="L36" s="49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 spans="1:31" s="31" customFormat="1" ht="14.4" customHeight="1" hidden="1">
      <c r="A37" s="24"/>
      <c r="B37" s="30"/>
      <c r="C37" s="24"/>
      <c r="D37" s="24"/>
      <c r="E37" s="124" t="s">
        <v>45</v>
      </c>
      <c r="F37" s="140">
        <f>ROUND((SUM(BI124:BI298)),2)</f>
        <v>0</v>
      </c>
      <c r="G37" s="24"/>
      <c r="H37" s="24"/>
      <c r="I37" s="141">
        <v>0</v>
      </c>
      <c r="J37" s="140">
        <f>0</f>
        <v>0</v>
      </c>
      <c r="K37" s="24"/>
      <c r="L37" s="49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 spans="1:31" s="31" customFormat="1" ht="6.95" customHeight="1">
      <c r="A38" s="24"/>
      <c r="B38" s="30"/>
      <c r="C38" s="24"/>
      <c r="D38" s="24"/>
      <c r="E38" s="24"/>
      <c r="F38" s="24"/>
      <c r="G38" s="24"/>
      <c r="H38" s="24"/>
      <c r="I38" s="24"/>
      <c r="J38" s="24"/>
      <c r="K38" s="24"/>
      <c r="L38" s="49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s="31" customFormat="1" ht="25.5" customHeight="1">
      <c r="A39" s="24"/>
      <c r="B39" s="30"/>
      <c r="C39" s="142"/>
      <c r="D39" s="143" t="s">
        <v>46</v>
      </c>
      <c r="E39" s="144"/>
      <c r="F39" s="144"/>
      <c r="G39" s="145" t="s">
        <v>47</v>
      </c>
      <c r="H39" s="146" t="s">
        <v>48</v>
      </c>
      <c r="I39" s="144"/>
      <c r="J39" s="147">
        <f>SUM(J30:J37)</f>
        <v>0</v>
      </c>
      <c r="K39" s="148"/>
      <c r="L39" s="49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 spans="1:31" s="31" customFormat="1" ht="14.4" customHeight="1">
      <c r="A40" s="24"/>
      <c r="B40" s="30"/>
      <c r="C40" s="24"/>
      <c r="D40" s="24"/>
      <c r="E40" s="24"/>
      <c r="F40" s="24"/>
      <c r="G40" s="24"/>
      <c r="H40" s="24"/>
      <c r="I40" s="24"/>
      <c r="J40" s="24"/>
      <c r="K40" s="24"/>
      <c r="L40" s="49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</row>
    <row r="41" spans="2:12" ht="14.4" customHeight="1">
      <c r="B41" s="6"/>
      <c r="L41" s="6"/>
    </row>
    <row r="42" spans="2:12" ht="14.4" customHeight="1">
      <c r="B42" s="6"/>
      <c r="L42" s="6"/>
    </row>
    <row r="43" spans="2:12" ht="14.4" customHeight="1">
      <c r="B43" s="6"/>
      <c r="L43" s="6"/>
    </row>
    <row r="44" spans="2:12" ht="14.4" customHeight="1">
      <c r="B44" s="6"/>
      <c r="L44" s="6"/>
    </row>
    <row r="45" spans="2:12" ht="14.4" customHeight="1">
      <c r="B45" s="6"/>
      <c r="L45" s="6"/>
    </row>
    <row r="46" spans="2:12" ht="14.4" customHeight="1">
      <c r="B46" s="6"/>
      <c r="L46" s="6"/>
    </row>
    <row r="47" spans="2:12" ht="14.4" customHeight="1">
      <c r="B47" s="6"/>
      <c r="L47" s="6"/>
    </row>
    <row r="48" spans="2:12" ht="14.4" customHeight="1">
      <c r="B48" s="6"/>
      <c r="L48" s="6"/>
    </row>
    <row r="49" spans="2:12" ht="14.4" customHeight="1">
      <c r="B49" s="6"/>
      <c r="L49" s="6"/>
    </row>
    <row r="50" spans="2:12" s="31" customFormat="1" ht="14.4" customHeight="1">
      <c r="B50" s="49"/>
      <c r="D50" s="149" t="s">
        <v>49</v>
      </c>
      <c r="E50" s="150"/>
      <c r="F50" s="150"/>
      <c r="G50" s="149" t="s">
        <v>50</v>
      </c>
      <c r="H50" s="150"/>
      <c r="I50" s="150"/>
      <c r="J50" s="150"/>
      <c r="K50" s="150"/>
      <c r="L50" s="49"/>
    </row>
    <row r="51" spans="2:12" ht="12.8">
      <c r="B51" s="6"/>
      <c r="L51" s="6"/>
    </row>
    <row r="52" spans="2:12" ht="12.8">
      <c r="B52" s="6"/>
      <c r="L52" s="6"/>
    </row>
    <row r="53" spans="2:12" ht="12.8">
      <c r="B53" s="6"/>
      <c r="L53" s="6"/>
    </row>
    <row r="54" spans="2:12" ht="12.8">
      <c r="B54" s="6"/>
      <c r="L54" s="6"/>
    </row>
    <row r="55" spans="2:12" ht="12.8">
      <c r="B55" s="6"/>
      <c r="L55" s="6"/>
    </row>
    <row r="56" spans="2:12" ht="12.8">
      <c r="B56" s="6"/>
      <c r="L56" s="6"/>
    </row>
    <row r="57" spans="2:12" ht="12.8">
      <c r="B57" s="6"/>
      <c r="L57" s="6"/>
    </row>
    <row r="58" spans="2:12" ht="12.8">
      <c r="B58" s="6"/>
      <c r="L58" s="6"/>
    </row>
    <row r="59" spans="2:12" ht="12.8">
      <c r="B59" s="6"/>
      <c r="L59" s="6"/>
    </row>
    <row r="60" spans="2:12" ht="12.8">
      <c r="B60" s="6"/>
      <c r="L60" s="6"/>
    </row>
    <row r="61" spans="1:31" s="31" customFormat="1" ht="12.8">
      <c r="A61" s="24"/>
      <c r="B61" s="30"/>
      <c r="C61" s="24"/>
      <c r="D61" s="151" t="s">
        <v>51</v>
      </c>
      <c r="E61" s="152"/>
      <c r="F61" s="153" t="s">
        <v>52</v>
      </c>
      <c r="G61" s="151" t="s">
        <v>51</v>
      </c>
      <c r="H61" s="152"/>
      <c r="I61" s="152"/>
      <c r="J61" s="154" t="s">
        <v>52</v>
      </c>
      <c r="K61" s="152"/>
      <c r="L61" s="49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</row>
    <row r="62" spans="2:12" ht="12.8">
      <c r="B62" s="6"/>
      <c r="L62" s="6"/>
    </row>
    <row r="63" spans="2:12" ht="12.8">
      <c r="B63" s="6"/>
      <c r="L63" s="6"/>
    </row>
    <row r="64" spans="2:12" ht="12.8">
      <c r="B64" s="6"/>
      <c r="L64" s="6"/>
    </row>
    <row r="65" spans="1:31" s="31" customFormat="1" ht="12.8">
      <c r="A65" s="24"/>
      <c r="B65" s="30"/>
      <c r="C65" s="24"/>
      <c r="D65" s="149" t="s">
        <v>53</v>
      </c>
      <c r="E65" s="155"/>
      <c r="F65" s="155"/>
      <c r="G65" s="149" t="s">
        <v>54</v>
      </c>
      <c r="H65" s="155"/>
      <c r="I65" s="155"/>
      <c r="J65" s="155"/>
      <c r="K65" s="155"/>
      <c r="L65" s="49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</row>
    <row r="66" spans="2:12" ht="12.8">
      <c r="B66" s="6"/>
      <c r="L66" s="6"/>
    </row>
    <row r="67" spans="2:12" ht="12.8">
      <c r="B67" s="6"/>
      <c r="L67" s="6"/>
    </row>
    <row r="68" spans="2:12" ht="12.8">
      <c r="B68" s="6"/>
      <c r="L68" s="6"/>
    </row>
    <row r="69" spans="2:12" ht="12.8">
      <c r="B69" s="6"/>
      <c r="L69" s="6"/>
    </row>
    <row r="70" spans="2:12" ht="12.8">
      <c r="B70" s="6"/>
      <c r="L70" s="6"/>
    </row>
    <row r="71" spans="2:12" ht="12.8">
      <c r="B71" s="6"/>
      <c r="L71" s="6"/>
    </row>
    <row r="72" spans="2:12" ht="12.8">
      <c r="B72" s="6"/>
      <c r="L72" s="6"/>
    </row>
    <row r="73" spans="2:12" ht="12.8">
      <c r="B73" s="6"/>
      <c r="L73" s="6"/>
    </row>
    <row r="74" spans="2:12" ht="12.8">
      <c r="B74" s="6"/>
      <c r="L74" s="6"/>
    </row>
    <row r="75" spans="2:12" ht="12.8">
      <c r="B75" s="6"/>
      <c r="L75" s="6"/>
    </row>
    <row r="76" spans="1:31" s="31" customFormat="1" ht="12.8">
      <c r="A76" s="24"/>
      <c r="B76" s="30"/>
      <c r="C76" s="24"/>
      <c r="D76" s="151" t="s">
        <v>51</v>
      </c>
      <c r="E76" s="152"/>
      <c r="F76" s="153" t="s">
        <v>52</v>
      </c>
      <c r="G76" s="151" t="s">
        <v>51</v>
      </c>
      <c r="H76" s="152"/>
      <c r="I76" s="152"/>
      <c r="J76" s="154" t="s">
        <v>52</v>
      </c>
      <c r="K76" s="152"/>
      <c r="L76" s="49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</row>
    <row r="77" spans="1:31" s="31" customFormat="1" ht="14.4" customHeight="1">
      <c r="A77" s="24"/>
      <c r="B77" s="156"/>
      <c r="C77" s="157"/>
      <c r="D77" s="157"/>
      <c r="E77" s="157"/>
      <c r="F77" s="157"/>
      <c r="G77" s="157"/>
      <c r="H77" s="157"/>
      <c r="I77" s="157"/>
      <c r="J77" s="157"/>
      <c r="K77" s="157"/>
      <c r="L77" s="49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81" spans="1:31" s="31" customFormat="1" ht="6.95" customHeight="1" hidden="1">
      <c r="A81" s="24"/>
      <c r="B81" s="158"/>
      <c r="C81" s="159"/>
      <c r="D81" s="159"/>
      <c r="E81" s="159"/>
      <c r="F81" s="159"/>
      <c r="G81" s="159"/>
      <c r="H81" s="159"/>
      <c r="I81" s="159"/>
      <c r="J81" s="159"/>
      <c r="K81" s="159"/>
      <c r="L81" s="49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</row>
    <row r="82" spans="1:31" s="31" customFormat="1" ht="24.95" customHeight="1" hidden="1">
      <c r="A82" s="24"/>
      <c r="B82" s="25"/>
      <c r="C82" s="9" t="s">
        <v>95</v>
      </c>
      <c r="D82" s="26"/>
      <c r="E82" s="26"/>
      <c r="F82" s="26"/>
      <c r="G82" s="26"/>
      <c r="H82" s="26"/>
      <c r="I82" s="26"/>
      <c r="J82" s="26"/>
      <c r="K82" s="26"/>
      <c r="L82" s="49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</row>
    <row r="83" spans="1:31" s="31" customFormat="1" ht="6.95" customHeight="1" hidden="1">
      <c r="A83" s="24"/>
      <c r="B83" s="25"/>
      <c r="C83" s="26"/>
      <c r="D83" s="26"/>
      <c r="E83" s="26"/>
      <c r="F83" s="26"/>
      <c r="G83" s="26"/>
      <c r="H83" s="26"/>
      <c r="I83" s="26"/>
      <c r="J83" s="26"/>
      <c r="K83" s="26"/>
      <c r="L83" s="49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</row>
    <row r="84" spans="1:31" s="31" customFormat="1" ht="12" customHeight="1" hidden="1">
      <c r="A84" s="24"/>
      <c r="B84" s="25"/>
      <c r="C84" s="17" t="s">
        <v>15</v>
      </c>
      <c r="D84" s="26"/>
      <c r="E84" s="26"/>
      <c r="F84" s="26"/>
      <c r="G84" s="26"/>
      <c r="H84" s="26"/>
      <c r="I84" s="26"/>
      <c r="J84" s="26"/>
      <c r="K84" s="26"/>
      <c r="L84" s="49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</row>
    <row r="85" spans="1:31" s="31" customFormat="1" ht="16.5" customHeight="1" hidden="1">
      <c r="A85" s="24"/>
      <c r="B85" s="25"/>
      <c r="C85" s="26"/>
      <c r="D85" s="26"/>
      <c r="E85" s="160" t="str">
        <f>E7</f>
        <v>Zrušení Horního návesního rybníka v Maršovicích</v>
      </c>
      <c r="F85" s="160"/>
      <c r="G85" s="160"/>
      <c r="H85" s="160"/>
      <c r="I85" s="26"/>
      <c r="J85" s="26"/>
      <c r="K85" s="26"/>
      <c r="L85" s="49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</row>
    <row r="86" spans="1:31" s="31" customFormat="1" ht="12" customHeight="1" hidden="1">
      <c r="A86" s="24"/>
      <c r="B86" s="25"/>
      <c r="C86" s="17" t="s">
        <v>92</v>
      </c>
      <c r="D86" s="26"/>
      <c r="E86" s="26"/>
      <c r="F86" s="26"/>
      <c r="G86" s="26"/>
      <c r="H86" s="26"/>
      <c r="I86" s="26"/>
      <c r="J86" s="26"/>
      <c r="K86" s="26"/>
      <c r="L86" s="49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</row>
    <row r="87" spans="1:31" s="31" customFormat="1" ht="16.5" customHeight="1" hidden="1">
      <c r="A87" s="24"/>
      <c r="B87" s="25"/>
      <c r="C87" s="26"/>
      <c r="D87" s="26"/>
      <c r="E87" s="64" t="str">
        <f>E9</f>
        <v>01 - 01 Zrušení Návesního rybníka</v>
      </c>
      <c r="F87" s="64"/>
      <c r="G87" s="64"/>
      <c r="H87" s="64"/>
      <c r="I87" s="26"/>
      <c r="J87" s="26"/>
      <c r="K87" s="26"/>
      <c r="L87" s="49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</row>
    <row r="88" spans="1:31" s="31" customFormat="1" ht="6.95" customHeight="1" hidden="1">
      <c r="A88" s="24"/>
      <c r="B88" s="25"/>
      <c r="C88" s="26"/>
      <c r="D88" s="26"/>
      <c r="E88" s="26"/>
      <c r="F88" s="26"/>
      <c r="G88" s="26"/>
      <c r="H88" s="26"/>
      <c r="I88" s="26"/>
      <c r="J88" s="26"/>
      <c r="K88" s="26"/>
      <c r="L88" s="49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</row>
    <row r="89" spans="1:31" s="31" customFormat="1" ht="12" customHeight="1" hidden="1">
      <c r="A89" s="24"/>
      <c r="B89" s="25"/>
      <c r="C89" s="17" t="s">
        <v>19</v>
      </c>
      <c r="D89" s="26"/>
      <c r="E89" s="26"/>
      <c r="F89" s="18" t="str">
        <f>F12</f>
        <v>Maršovice</v>
      </c>
      <c r="G89" s="26"/>
      <c r="H89" s="26"/>
      <c r="I89" s="17" t="s">
        <v>21</v>
      </c>
      <c r="J89" s="161" t="str">
        <f>IF(J12="","",J12)</f>
        <v>13. 10. 2023</v>
      </c>
      <c r="K89" s="26"/>
      <c r="L89" s="49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</row>
    <row r="90" spans="1:31" s="31" customFormat="1" ht="6.95" customHeight="1" hidden="1">
      <c r="A90" s="24"/>
      <c r="B90" s="25"/>
      <c r="C90" s="26"/>
      <c r="D90" s="26"/>
      <c r="E90" s="26"/>
      <c r="F90" s="26"/>
      <c r="G90" s="26"/>
      <c r="H90" s="26"/>
      <c r="I90" s="26"/>
      <c r="J90" s="26"/>
      <c r="K90" s="26"/>
      <c r="L90" s="49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</row>
    <row r="91" spans="1:31" s="31" customFormat="1" ht="15.15" customHeight="1" hidden="1">
      <c r="A91" s="24"/>
      <c r="B91" s="25"/>
      <c r="C91" s="17" t="s">
        <v>23</v>
      </c>
      <c r="D91" s="26"/>
      <c r="E91" s="26"/>
      <c r="F91" s="18" t="str">
        <f>E15</f>
        <v>Město Nové Město na Mor.</v>
      </c>
      <c r="G91" s="26"/>
      <c r="H91" s="26"/>
      <c r="I91" s="17" t="s">
        <v>30</v>
      </c>
      <c r="J91" s="162" t="str">
        <f>E21</f>
        <v>Ing. Miroslav Skryja</v>
      </c>
      <c r="K91" s="26"/>
      <c r="L91" s="49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</row>
    <row r="92" spans="1:31" s="31" customFormat="1" ht="15.15" customHeight="1" hidden="1">
      <c r="A92" s="24"/>
      <c r="B92" s="25"/>
      <c r="C92" s="17" t="s">
        <v>28</v>
      </c>
      <c r="D92" s="26"/>
      <c r="E92" s="26"/>
      <c r="F92" s="18" t="str">
        <f>IF(E18="","",E18)</f>
        <v>Vyplň údaj</v>
      </c>
      <c r="G92" s="26"/>
      <c r="H92" s="26"/>
      <c r="I92" s="17" t="s">
        <v>34</v>
      </c>
      <c r="J92" s="162" t="str">
        <f>E24</f>
        <v>Ing. Miroslav Skryja</v>
      </c>
      <c r="K92" s="26"/>
      <c r="L92" s="49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</row>
    <row r="93" spans="1:31" s="31" customFormat="1" ht="10.3" customHeight="1" hidden="1">
      <c r="A93" s="24"/>
      <c r="B93" s="25"/>
      <c r="C93" s="26"/>
      <c r="D93" s="26"/>
      <c r="E93" s="26"/>
      <c r="F93" s="26"/>
      <c r="G93" s="26"/>
      <c r="H93" s="26"/>
      <c r="I93" s="26"/>
      <c r="J93" s="26"/>
      <c r="K93" s="26"/>
      <c r="L93" s="49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</row>
    <row r="94" spans="1:31" s="31" customFormat="1" ht="29.3" customHeight="1" hidden="1">
      <c r="A94" s="24"/>
      <c r="B94" s="25"/>
      <c r="C94" s="163" t="s">
        <v>96</v>
      </c>
      <c r="D94" s="164"/>
      <c r="E94" s="164"/>
      <c r="F94" s="164"/>
      <c r="G94" s="164"/>
      <c r="H94" s="164"/>
      <c r="I94" s="164"/>
      <c r="J94" s="165" t="s">
        <v>97</v>
      </c>
      <c r="K94" s="164"/>
      <c r="L94" s="49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</row>
    <row r="95" spans="1:31" s="31" customFormat="1" ht="10.3" customHeight="1" hidden="1">
      <c r="A95" s="24"/>
      <c r="B95" s="25"/>
      <c r="C95" s="26"/>
      <c r="D95" s="26"/>
      <c r="E95" s="26"/>
      <c r="F95" s="26"/>
      <c r="G95" s="26"/>
      <c r="H95" s="26"/>
      <c r="I95" s="26"/>
      <c r="J95" s="26"/>
      <c r="K95" s="26"/>
      <c r="L95" s="49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</row>
    <row r="96" spans="1:47" s="31" customFormat="1" ht="22.8" customHeight="1" hidden="1">
      <c r="A96" s="24"/>
      <c r="B96" s="25"/>
      <c r="C96" s="166" t="s">
        <v>98</v>
      </c>
      <c r="D96" s="26"/>
      <c r="E96" s="26"/>
      <c r="F96" s="26"/>
      <c r="G96" s="26"/>
      <c r="H96" s="26"/>
      <c r="I96" s="26"/>
      <c r="J96" s="167">
        <f>J124</f>
        <v>0</v>
      </c>
      <c r="K96" s="26"/>
      <c r="L96" s="49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U96" s="3" t="s">
        <v>99</v>
      </c>
    </row>
    <row r="97" spans="2:12" s="168" customFormat="1" ht="24.95" customHeight="1" hidden="1">
      <c r="B97" s="169"/>
      <c r="C97" s="170"/>
      <c r="D97" s="171" t="s">
        <v>100</v>
      </c>
      <c r="E97" s="172"/>
      <c r="F97" s="172"/>
      <c r="G97" s="172"/>
      <c r="H97" s="172"/>
      <c r="I97" s="172"/>
      <c r="J97" s="173">
        <f>J125</f>
        <v>0</v>
      </c>
      <c r="K97" s="170"/>
      <c r="L97" s="174"/>
    </row>
    <row r="98" spans="2:12" s="175" customFormat="1" ht="19.95" customHeight="1" hidden="1">
      <c r="B98" s="176"/>
      <c r="C98" s="177"/>
      <c r="D98" s="178" t="s">
        <v>101</v>
      </c>
      <c r="E98" s="179"/>
      <c r="F98" s="179"/>
      <c r="G98" s="179"/>
      <c r="H98" s="179"/>
      <c r="I98" s="179"/>
      <c r="J98" s="180">
        <f>J126</f>
        <v>0</v>
      </c>
      <c r="K98" s="177"/>
      <c r="L98" s="181"/>
    </row>
    <row r="99" spans="2:12" s="175" customFormat="1" ht="19.95" customHeight="1" hidden="1">
      <c r="B99" s="176"/>
      <c r="C99" s="177"/>
      <c r="D99" s="178" t="s">
        <v>102</v>
      </c>
      <c r="E99" s="179"/>
      <c r="F99" s="179"/>
      <c r="G99" s="179"/>
      <c r="H99" s="179"/>
      <c r="I99" s="179"/>
      <c r="J99" s="180">
        <f>J219</f>
        <v>0</v>
      </c>
      <c r="K99" s="177"/>
      <c r="L99" s="181"/>
    </row>
    <row r="100" spans="2:12" s="175" customFormat="1" ht="19.95" customHeight="1" hidden="1">
      <c r="B100" s="176"/>
      <c r="C100" s="177"/>
      <c r="D100" s="178" t="s">
        <v>103</v>
      </c>
      <c r="E100" s="179"/>
      <c r="F100" s="179"/>
      <c r="G100" s="179"/>
      <c r="H100" s="179"/>
      <c r="I100" s="179"/>
      <c r="J100" s="180">
        <f>J231</f>
        <v>0</v>
      </c>
      <c r="K100" s="177"/>
      <c r="L100" s="181"/>
    </row>
    <row r="101" spans="2:12" s="175" customFormat="1" ht="19.95" customHeight="1" hidden="1">
      <c r="B101" s="176"/>
      <c r="C101" s="177"/>
      <c r="D101" s="178" t="s">
        <v>104</v>
      </c>
      <c r="E101" s="179"/>
      <c r="F101" s="179"/>
      <c r="G101" s="179"/>
      <c r="H101" s="179"/>
      <c r="I101" s="179"/>
      <c r="J101" s="180">
        <f>J251</f>
        <v>0</v>
      </c>
      <c r="K101" s="177"/>
      <c r="L101" s="181"/>
    </row>
    <row r="102" spans="2:12" s="175" customFormat="1" ht="19.95" customHeight="1" hidden="1">
      <c r="B102" s="176"/>
      <c r="C102" s="177"/>
      <c r="D102" s="178" t="s">
        <v>105</v>
      </c>
      <c r="E102" s="179"/>
      <c r="F102" s="179"/>
      <c r="G102" s="179"/>
      <c r="H102" s="179"/>
      <c r="I102" s="179"/>
      <c r="J102" s="180">
        <f>J259</f>
        <v>0</v>
      </c>
      <c r="K102" s="177"/>
      <c r="L102" s="181"/>
    </row>
    <row r="103" spans="2:12" s="175" customFormat="1" ht="19.95" customHeight="1" hidden="1">
      <c r="B103" s="176"/>
      <c r="C103" s="177"/>
      <c r="D103" s="178" t="s">
        <v>106</v>
      </c>
      <c r="E103" s="179"/>
      <c r="F103" s="179"/>
      <c r="G103" s="179"/>
      <c r="H103" s="179"/>
      <c r="I103" s="179"/>
      <c r="J103" s="180">
        <f>J266</f>
        <v>0</v>
      </c>
      <c r="K103" s="177"/>
      <c r="L103" s="181"/>
    </row>
    <row r="104" spans="2:12" s="175" customFormat="1" ht="19.95" customHeight="1" hidden="1">
      <c r="B104" s="176"/>
      <c r="C104" s="177"/>
      <c r="D104" s="178" t="s">
        <v>107</v>
      </c>
      <c r="E104" s="179"/>
      <c r="F104" s="179"/>
      <c r="G104" s="179"/>
      <c r="H104" s="179"/>
      <c r="I104" s="179"/>
      <c r="J104" s="180">
        <f>J297</f>
        <v>0</v>
      </c>
      <c r="K104" s="177"/>
      <c r="L104" s="181"/>
    </row>
    <row r="105" spans="1:31" s="31" customFormat="1" ht="21.85" customHeight="1" hidden="1">
      <c r="A105" s="24"/>
      <c r="B105" s="25"/>
      <c r="C105" s="26"/>
      <c r="D105" s="26"/>
      <c r="E105" s="26"/>
      <c r="F105" s="26"/>
      <c r="G105" s="26"/>
      <c r="H105" s="26"/>
      <c r="I105" s="26"/>
      <c r="J105" s="26"/>
      <c r="K105" s="26"/>
      <c r="L105" s="49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</row>
    <row r="106" spans="1:31" s="31" customFormat="1" ht="6.95" customHeight="1" hidden="1">
      <c r="A106" s="24"/>
      <c r="B106" s="52"/>
      <c r="C106" s="53"/>
      <c r="D106" s="53"/>
      <c r="E106" s="53"/>
      <c r="F106" s="53"/>
      <c r="G106" s="53"/>
      <c r="H106" s="53"/>
      <c r="I106" s="53"/>
      <c r="J106" s="53"/>
      <c r="K106" s="53"/>
      <c r="L106" s="49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</row>
    <row r="107" ht="12.8" hidden="1"/>
    <row r="108" ht="12.8" hidden="1"/>
    <row r="109" ht="12.8" hidden="1"/>
    <row r="110" spans="1:31" s="31" customFormat="1" ht="6.95" customHeight="1">
      <c r="A110" s="24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49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</row>
    <row r="111" spans="1:31" s="31" customFormat="1" ht="24.95" customHeight="1">
      <c r="A111" s="24"/>
      <c r="B111" s="25"/>
      <c r="C111" s="9" t="s">
        <v>108</v>
      </c>
      <c r="D111" s="26"/>
      <c r="E111" s="26"/>
      <c r="F111" s="26"/>
      <c r="G111" s="26"/>
      <c r="H111" s="26"/>
      <c r="I111" s="26"/>
      <c r="J111" s="26"/>
      <c r="K111" s="26"/>
      <c r="L111" s="49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</row>
    <row r="112" spans="1:31" s="31" customFormat="1" ht="6.95" customHeight="1">
      <c r="A112" s="24"/>
      <c r="B112" s="25"/>
      <c r="C112" s="26"/>
      <c r="D112" s="26"/>
      <c r="E112" s="26"/>
      <c r="F112" s="26"/>
      <c r="G112" s="26"/>
      <c r="H112" s="26"/>
      <c r="I112" s="26"/>
      <c r="J112" s="26"/>
      <c r="K112" s="26"/>
      <c r="L112" s="49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</row>
    <row r="113" spans="1:31" s="31" customFormat="1" ht="12" customHeight="1">
      <c r="A113" s="24"/>
      <c r="B113" s="25"/>
      <c r="C113" s="17" t="s">
        <v>15</v>
      </c>
      <c r="D113" s="26"/>
      <c r="E113" s="26"/>
      <c r="F113" s="26"/>
      <c r="G113" s="26"/>
      <c r="H113" s="26"/>
      <c r="I113" s="26"/>
      <c r="J113" s="26"/>
      <c r="K113" s="26"/>
      <c r="L113" s="49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</row>
    <row r="114" spans="1:31" s="31" customFormat="1" ht="16.5" customHeight="1">
      <c r="A114" s="24"/>
      <c r="B114" s="25"/>
      <c r="C114" s="26"/>
      <c r="D114" s="26"/>
      <c r="E114" s="160" t="str">
        <f>E7</f>
        <v>Zrušení Horního návesního rybníka v Maršovicích</v>
      </c>
      <c r="F114" s="160"/>
      <c r="G114" s="160"/>
      <c r="H114" s="160"/>
      <c r="I114" s="26"/>
      <c r="J114" s="26"/>
      <c r="K114" s="26"/>
      <c r="L114" s="49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</row>
    <row r="115" spans="1:31" s="31" customFormat="1" ht="12" customHeight="1">
      <c r="A115" s="24"/>
      <c r="B115" s="25"/>
      <c r="C115" s="17" t="s">
        <v>92</v>
      </c>
      <c r="D115" s="26"/>
      <c r="E115" s="26"/>
      <c r="F115" s="26"/>
      <c r="G115" s="26"/>
      <c r="H115" s="26"/>
      <c r="I115" s="26"/>
      <c r="J115" s="26"/>
      <c r="K115" s="26"/>
      <c r="L115" s="49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</row>
    <row r="116" spans="1:31" s="31" customFormat="1" ht="16.5" customHeight="1">
      <c r="A116" s="24"/>
      <c r="B116" s="25"/>
      <c r="C116" s="26"/>
      <c r="D116" s="26"/>
      <c r="E116" s="64" t="str">
        <f>E9</f>
        <v>01 - 01 Zrušení Návesního rybníka</v>
      </c>
      <c r="F116" s="64"/>
      <c r="G116" s="64"/>
      <c r="H116" s="64"/>
      <c r="I116" s="26"/>
      <c r="J116" s="26"/>
      <c r="K116" s="26"/>
      <c r="L116" s="49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</row>
    <row r="117" spans="1:31" s="31" customFormat="1" ht="6.95" customHeight="1">
      <c r="A117" s="24"/>
      <c r="B117" s="25"/>
      <c r="C117" s="26"/>
      <c r="D117" s="26"/>
      <c r="E117" s="26"/>
      <c r="F117" s="26"/>
      <c r="G117" s="26"/>
      <c r="H117" s="26"/>
      <c r="I117" s="26"/>
      <c r="J117" s="26"/>
      <c r="K117" s="26"/>
      <c r="L117" s="49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</row>
    <row r="118" spans="1:31" s="31" customFormat="1" ht="12" customHeight="1">
      <c r="A118" s="24"/>
      <c r="B118" s="25"/>
      <c r="C118" s="17" t="s">
        <v>19</v>
      </c>
      <c r="D118" s="26"/>
      <c r="E118" s="26"/>
      <c r="F118" s="18" t="str">
        <f>F12</f>
        <v>Maršovice</v>
      </c>
      <c r="G118" s="26"/>
      <c r="H118" s="26"/>
      <c r="I118" s="17" t="s">
        <v>21</v>
      </c>
      <c r="J118" s="161" t="str">
        <f>IF(J12="","",J12)</f>
        <v>13. 10. 2023</v>
      </c>
      <c r="K118" s="26"/>
      <c r="L118" s="49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</row>
    <row r="119" spans="1:31" s="31" customFormat="1" ht="6.95" customHeight="1">
      <c r="A119" s="24"/>
      <c r="B119" s="25"/>
      <c r="C119" s="26"/>
      <c r="D119" s="26"/>
      <c r="E119" s="26"/>
      <c r="F119" s="26"/>
      <c r="G119" s="26"/>
      <c r="H119" s="26"/>
      <c r="I119" s="26"/>
      <c r="J119" s="26"/>
      <c r="K119" s="26"/>
      <c r="L119" s="49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</row>
    <row r="120" spans="1:31" s="31" customFormat="1" ht="15.15" customHeight="1">
      <c r="A120" s="24"/>
      <c r="B120" s="25"/>
      <c r="C120" s="17" t="s">
        <v>23</v>
      </c>
      <c r="D120" s="26"/>
      <c r="E120" s="26"/>
      <c r="F120" s="18" t="str">
        <f>E15</f>
        <v>Město Nové Město na Mor.</v>
      </c>
      <c r="G120" s="26"/>
      <c r="H120" s="26"/>
      <c r="I120" s="17" t="s">
        <v>30</v>
      </c>
      <c r="J120" s="162" t="str">
        <f>E21</f>
        <v>Ing. Miroslav Skryja</v>
      </c>
      <c r="K120" s="26"/>
      <c r="L120" s="49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</row>
    <row r="121" spans="1:31" s="31" customFormat="1" ht="15.15" customHeight="1">
      <c r="A121" s="24"/>
      <c r="B121" s="25"/>
      <c r="C121" s="17" t="s">
        <v>28</v>
      </c>
      <c r="D121" s="26"/>
      <c r="E121" s="26"/>
      <c r="F121" s="18" t="str">
        <f>IF(E18="","",E18)</f>
        <v>Vyplň údaj</v>
      </c>
      <c r="G121" s="26"/>
      <c r="H121" s="26"/>
      <c r="I121" s="17" t="s">
        <v>34</v>
      </c>
      <c r="J121" s="162" t="str">
        <f>E24</f>
        <v>Ing. Miroslav Skryja</v>
      </c>
      <c r="K121" s="26"/>
      <c r="L121" s="49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</row>
    <row r="122" spans="1:31" s="31" customFormat="1" ht="10.3" customHeight="1">
      <c r="A122" s="24"/>
      <c r="B122" s="25"/>
      <c r="C122" s="26"/>
      <c r="D122" s="26"/>
      <c r="E122" s="26"/>
      <c r="F122" s="26"/>
      <c r="G122" s="26"/>
      <c r="H122" s="26"/>
      <c r="I122" s="26"/>
      <c r="J122" s="26"/>
      <c r="K122" s="26"/>
      <c r="L122" s="49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</row>
    <row r="123" spans="1:31" s="189" customFormat="1" ht="29.3" customHeight="1">
      <c r="A123" s="182"/>
      <c r="B123" s="183"/>
      <c r="C123" s="184" t="s">
        <v>109</v>
      </c>
      <c r="D123" s="185" t="s">
        <v>61</v>
      </c>
      <c r="E123" s="185" t="s">
        <v>57</v>
      </c>
      <c r="F123" s="185" t="s">
        <v>58</v>
      </c>
      <c r="G123" s="185" t="s">
        <v>110</v>
      </c>
      <c r="H123" s="185" t="s">
        <v>111</v>
      </c>
      <c r="I123" s="185" t="s">
        <v>112</v>
      </c>
      <c r="J123" s="186" t="s">
        <v>97</v>
      </c>
      <c r="K123" s="187" t="s">
        <v>113</v>
      </c>
      <c r="L123" s="188"/>
      <c r="M123" s="82"/>
      <c r="N123" s="83" t="s">
        <v>40</v>
      </c>
      <c r="O123" s="83" t="s">
        <v>114</v>
      </c>
      <c r="P123" s="83" t="s">
        <v>115</v>
      </c>
      <c r="Q123" s="83" t="s">
        <v>116</v>
      </c>
      <c r="R123" s="83" t="s">
        <v>117</v>
      </c>
      <c r="S123" s="83" t="s">
        <v>118</v>
      </c>
      <c r="T123" s="84" t="s">
        <v>119</v>
      </c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</row>
    <row r="124" spans="1:63" s="31" customFormat="1" ht="22.8" customHeight="1">
      <c r="A124" s="24"/>
      <c r="B124" s="25"/>
      <c r="C124" s="90" t="s">
        <v>120</v>
      </c>
      <c r="D124" s="26"/>
      <c r="E124" s="26"/>
      <c r="F124" s="26"/>
      <c r="G124" s="26"/>
      <c r="H124" s="26"/>
      <c r="I124" s="26"/>
      <c r="J124" s="190">
        <f>BK124</f>
        <v>0</v>
      </c>
      <c r="K124" s="26"/>
      <c r="L124" s="30"/>
      <c r="M124" s="85"/>
      <c r="N124" s="191"/>
      <c r="O124" s="86"/>
      <c r="P124" s="192">
        <f>P125</f>
        <v>0</v>
      </c>
      <c r="Q124" s="86"/>
      <c r="R124" s="192">
        <f>R125</f>
        <v>56.62468013</v>
      </c>
      <c r="S124" s="86"/>
      <c r="T124" s="193">
        <f>T125</f>
        <v>0</v>
      </c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T124" s="3" t="s">
        <v>75</v>
      </c>
      <c r="AU124" s="3" t="s">
        <v>99</v>
      </c>
      <c r="BK124" s="194">
        <f>BK125</f>
        <v>0</v>
      </c>
    </row>
    <row r="125" spans="2:63" s="195" customFormat="1" ht="25.9" customHeight="1">
      <c r="B125" s="196"/>
      <c r="C125" s="197"/>
      <c r="D125" s="198" t="s">
        <v>75</v>
      </c>
      <c r="E125" s="199" t="s">
        <v>121</v>
      </c>
      <c r="F125" s="199" t="s">
        <v>122</v>
      </c>
      <c r="G125" s="197"/>
      <c r="H125" s="197"/>
      <c r="I125" s="200"/>
      <c r="J125" s="201">
        <f>BK125</f>
        <v>0</v>
      </c>
      <c r="K125" s="197"/>
      <c r="L125" s="202"/>
      <c r="M125" s="203"/>
      <c r="N125" s="204"/>
      <c r="O125" s="204"/>
      <c r="P125" s="205">
        <f>P126+P219+P231+P251+P259+P266+P297</f>
        <v>0</v>
      </c>
      <c r="Q125" s="204"/>
      <c r="R125" s="205">
        <f>R126+R219+R231+R251+R259+R266+R297</f>
        <v>56.62468013</v>
      </c>
      <c r="S125" s="204"/>
      <c r="T125" s="206">
        <f>T126+T219+T231+T251+T259+T266+T297</f>
        <v>0</v>
      </c>
      <c r="AR125" s="207" t="s">
        <v>84</v>
      </c>
      <c r="AT125" s="208" t="s">
        <v>75</v>
      </c>
      <c r="AU125" s="208" t="s">
        <v>76</v>
      </c>
      <c r="AY125" s="207" t="s">
        <v>123</v>
      </c>
      <c r="BK125" s="209">
        <f>BK126+BK219+BK231+BK251+BK259+BK266+BK297</f>
        <v>0</v>
      </c>
    </row>
    <row r="126" spans="2:63" s="195" customFormat="1" ht="22.8" customHeight="1">
      <c r="B126" s="196"/>
      <c r="C126" s="197"/>
      <c r="D126" s="198" t="s">
        <v>75</v>
      </c>
      <c r="E126" s="210" t="s">
        <v>84</v>
      </c>
      <c r="F126" s="210" t="s">
        <v>124</v>
      </c>
      <c r="G126" s="197"/>
      <c r="H126" s="197"/>
      <c r="I126" s="200"/>
      <c r="J126" s="211">
        <f>BK126</f>
        <v>0</v>
      </c>
      <c r="K126" s="197"/>
      <c r="L126" s="202"/>
      <c r="M126" s="203"/>
      <c r="N126" s="204"/>
      <c r="O126" s="204"/>
      <c r="P126" s="205">
        <f>SUM(P127:P218)</f>
        <v>0</v>
      </c>
      <c r="Q126" s="204"/>
      <c r="R126" s="205">
        <f>SUM(R127:R218)</f>
        <v>46.55884</v>
      </c>
      <c r="S126" s="204"/>
      <c r="T126" s="206">
        <f>SUM(T127:T218)</f>
        <v>0</v>
      </c>
      <c r="AR126" s="207" t="s">
        <v>84</v>
      </c>
      <c r="AT126" s="208" t="s">
        <v>75</v>
      </c>
      <c r="AU126" s="208" t="s">
        <v>84</v>
      </c>
      <c r="AY126" s="207" t="s">
        <v>123</v>
      </c>
      <c r="BK126" s="209">
        <f>SUM(BK127:BK218)</f>
        <v>0</v>
      </c>
    </row>
    <row r="127" spans="1:65" s="31" customFormat="1" ht="24.15" customHeight="1">
      <c r="A127" s="24"/>
      <c r="B127" s="25"/>
      <c r="C127" s="212" t="s">
        <v>84</v>
      </c>
      <c r="D127" s="212" t="s">
        <v>125</v>
      </c>
      <c r="E127" s="213" t="s">
        <v>126</v>
      </c>
      <c r="F127" s="214" t="s">
        <v>127</v>
      </c>
      <c r="G127" s="215" t="s">
        <v>128</v>
      </c>
      <c r="H127" s="216">
        <v>40</v>
      </c>
      <c r="I127" s="217"/>
      <c r="J127" s="218">
        <f>ROUND(I127*H127,2)</f>
        <v>0</v>
      </c>
      <c r="K127" s="219"/>
      <c r="L127" s="30"/>
      <c r="M127" s="220"/>
      <c r="N127" s="221" t="s">
        <v>41</v>
      </c>
      <c r="O127" s="74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R127" s="224" t="s">
        <v>129</v>
      </c>
      <c r="AT127" s="224" t="s">
        <v>125</v>
      </c>
      <c r="AU127" s="224" t="s">
        <v>87</v>
      </c>
      <c r="AY127" s="3" t="s">
        <v>123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3" t="s">
        <v>84</v>
      </c>
      <c r="BK127" s="225">
        <f>ROUND(I127*H127,2)</f>
        <v>0</v>
      </c>
      <c r="BL127" s="3" t="s">
        <v>129</v>
      </c>
      <c r="BM127" s="224" t="s">
        <v>130</v>
      </c>
    </row>
    <row r="128" spans="2:51" s="226" customFormat="1" ht="12.8">
      <c r="B128" s="227"/>
      <c r="C128" s="228"/>
      <c r="D128" s="229" t="s">
        <v>131</v>
      </c>
      <c r="E128" s="230"/>
      <c r="F128" s="231" t="s">
        <v>132</v>
      </c>
      <c r="G128" s="228"/>
      <c r="H128" s="230"/>
      <c r="I128" s="232"/>
      <c r="J128" s="228"/>
      <c r="K128" s="228"/>
      <c r="L128" s="233"/>
      <c r="M128" s="234"/>
      <c r="N128" s="235"/>
      <c r="O128" s="235"/>
      <c r="P128" s="235"/>
      <c r="Q128" s="235"/>
      <c r="R128" s="235"/>
      <c r="S128" s="235"/>
      <c r="T128" s="236"/>
      <c r="AT128" s="237" t="s">
        <v>131</v>
      </c>
      <c r="AU128" s="237" t="s">
        <v>87</v>
      </c>
      <c r="AV128" s="226" t="s">
        <v>84</v>
      </c>
      <c r="AW128" s="226" t="s">
        <v>33</v>
      </c>
      <c r="AX128" s="226" t="s">
        <v>76</v>
      </c>
      <c r="AY128" s="237" t="s">
        <v>123</v>
      </c>
    </row>
    <row r="129" spans="2:51" s="238" customFormat="1" ht="12.8">
      <c r="B129" s="239"/>
      <c r="C129" s="240"/>
      <c r="D129" s="229" t="s">
        <v>131</v>
      </c>
      <c r="E129" s="241"/>
      <c r="F129" s="242" t="s">
        <v>133</v>
      </c>
      <c r="G129" s="240"/>
      <c r="H129" s="243">
        <v>40</v>
      </c>
      <c r="I129" s="244"/>
      <c r="J129" s="240"/>
      <c r="K129" s="240"/>
      <c r="L129" s="245"/>
      <c r="M129" s="246"/>
      <c r="N129" s="247"/>
      <c r="O129" s="247"/>
      <c r="P129" s="247"/>
      <c r="Q129" s="247"/>
      <c r="R129" s="247"/>
      <c r="S129" s="247"/>
      <c r="T129" s="248"/>
      <c r="AT129" s="249" t="s">
        <v>131</v>
      </c>
      <c r="AU129" s="249" t="s">
        <v>87</v>
      </c>
      <c r="AV129" s="238" t="s">
        <v>87</v>
      </c>
      <c r="AW129" s="238" t="s">
        <v>33</v>
      </c>
      <c r="AX129" s="238" t="s">
        <v>84</v>
      </c>
      <c r="AY129" s="249" t="s">
        <v>123</v>
      </c>
    </row>
    <row r="130" spans="1:65" s="31" customFormat="1" ht="24.15" customHeight="1">
      <c r="A130" s="24"/>
      <c r="B130" s="25"/>
      <c r="C130" s="212" t="s">
        <v>87</v>
      </c>
      <c r="D130" s="212" t="s">
        <v>125</v>
      </c>
      <c r="E130" s="213" t="s">
        <v>134</v>
      </c>
      <c r="F130" s="214" t="s">
        <v>135</v>
      </c>
      <c r="G130" s="215" t="s">
        <v>136</v>
      </c>
      <c r="H130" s="216">
        <v>60</v>
      </c>
      <c r="I130" s="217"/>
      <c r="J130" s="218">
        <f>ROUND(I130*H130,2)</f>
        <v>0</v>
      </c>
      <c r="K130" s="219"/>
      <c r="L130" s="30"/>
      <c r="M130" s="220"/>
      <c r="N130" s="221" t="s">
        <v>41</v>
      </c>
      <c r="O130" s="74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R130" s="224" t="s">
        <v>129</v>
      </c>
      <c r="AT130" s="224" t="s">
        <v>125</v>
      </c>
      <c r="AU130" s="224" t="s">
        <v>87</v>
      </c>
      <c r="AY130" s="3" t="s">
        <v>123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3" t="s">
        <v>84</v>
      </c>
      <c r="BK130" s="225">
        <f>ROUND(I130*H130,2)</f>
        <v>0</v>
      </c>
      <c r="BL130" s="3" t="s">
        <v>129</v>
      </c>
      <c r="BM130" s="224" t="s">
        <v>137</v>
      </c>
    </row>
    <row r="131" spans="2:51" s="226" customFormat="1" ht="12.8">
      <c r="B131" s="227"/>
      <c r="C131" s="228"/>
      <c r="D131" s="229" t="s">
        <v>131</v>
      </c>
      <c r="E131" s="230"/>
      <c r="F131" s="231" t="s">
        <v>138</v>
      </c>
      <c r="G131" s="228"/>
      <c r="H131" s="230"/>
      <c r="I131" s="232"/>
      <c r="J131" s="228"/>
      <c r="K131" s="228"/>
      <c r="L131" s="233"/>
      <c r="M131" s="234"/>
      <c r="N131" s="235"/>
      <c r="O131" s="235"/>
      <c r="P131" s="235"/>
      <c r="Q131" s="235"/>
      <c r="R131" s="235"/>
      <c r="S131" s="235"/>
      <c r="T131" s="236"/>
      <c r="AT131" s="237" t="s">
        <v>131</v>
      </c>
      <c r="AU131" s="237" t="s">
        <v>87</v>
      </c>
      <c r="AV131" s="226" t="s">
        <v>84</v>
      </c>
      <c r="AW131" s="226" t="s">
        <v>33</v>
      </c>
      <c r="AX131" s="226" t="s">
        <v>76</v>
      </c>
      <c r="AY131" s="237" t="s">
        <v>123</v>
      </c>
    </row>
    <row r="132" spans="2:51" s="238" customFormat="1" ht="12.8">
      <c r="B132" s="239"/>
      <c r="C132" s="240"/>
      <c r="D132" s="229" t="s">
        <v>131</v>
      </c>
      <c r="E132" s="241"/>
      <c r="F132" s="242" t="s">
        <v>139</v>
      </c>
      <c r="G132" s="240"/>
      <c r="H132" s="243">
        <v>60</v>
      </c>
      <c r="I132" s="244"/>
      <c r="J132" s="240"/>
      <c r="K132" s="240"/>
      <c r="L132" s="245"/>
      <c r="M132" s="246"/>
      <c r="N132" s="247"/>
      <c r="O132" s="247"/>
      <c r="P132" s="247"/>
      <c r="Q132" s="247"/>
      <c r="R132" s="247"/>
      <c r="S132" s="247"/>
      <c r="T132" s="248"/>
      <c r="AT132" s="249" t="s">
        <v>131</v>
      </c>
      <c r="AU132" s="249" t="s">
        <v>87</v>
      </c>
      <c r="AV132" s="238" t="s">
        <v>87</v>
      </c>
      <c r="AW132" s="238" t="s">
        <v>33</v>
      </c>
      <c r="AX132" s="238" t="s">
        <v>84</v>
      </c>
      <c r="AY132" s="249" t="s">
        <v>123</v>
      </c>
    </row>
    <row r="133" spans="1:65" s="31" customFormat="1" ht="44.25" customHeight="1">
      <c r="A133" s="24"/>
      <c r="B133" s="25"/>
      <c r="C133" s="212" t="s">
        <v>140</v>
      </c>
      <c r="D133" s="212" t="s">
        <v>125</v>
      </c>
      <c r="E133" s="213" t="s">
        <v>141</v>
      </c>
      <c r="F133" s="214" t="s">
        <v>142</v>
      </c>
      <c r="G133" s="215" t="s">
        <v>143</v>
      </c>
      <c r="H133" s="216">
        <v>124.32</v>
      </c>
      <c r="I133" s="217"/>
      <c r="J133" s="218">
        <f>ROUND(I133*H133,2)</f>
        <v>0</v>
      </c>
      <c r="K133" s="219"/>
      <c r="L133" s="30"/>
      <c r="M133" s="220"/>
      <c r="N133" s="221" t="s">
        <v>41</v>
      </c>
      <c r="O133" s="74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R133" s="224" t="s">
        <v>129</v>
      </c>
      <c r="AT133" s="224" t="s">
        <v>125</v>
      </c>
      <c r="AU133" s="224" t="s">
        <v>87</v>
      </c>
      <c r="AY133" s="3" t="s">
        <v>123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3" t="s">
        <v>84</v>
      </c>
      <c r="BK133" s="225">
        <f>ROUND(I133*H133,2)</f>
        <v>0</v>
      </c>
      <c r="BL133" s="3" t="s">
        <v>129</v>
      </c>
      <c r="BM133" s="224" t="s">
        <v>144</v>
      </c>
    </row>
    <row r="134" spans="2:51" s="226" customFormat="1" ht="12.8">
      <c r="B134" s="227"/>
      <c r="C134" s="228"/>
      <c r="D134" s="229" t="s">
        <v>131</v>
      </c>
      <c r="E134" s="230"/>
      <c r="F134" s="231" t="s">
        <v>145</v>
      </c>
      <c r="G134" s="228"/>
      <c r="H134" s="230"/>
      <c r="I134" s="232"/>
      <c r="J134" s="228"/>
      <c r="K134" s="228"/>
      <c r="L134" s="233"/>
      <c r="M134" s="234"/>
      <c r="N134" s="235"/>
      <c r="O134" s="235"/>
      <c r="P134" s="235"/>
      <c r="Q134" s="235"/>
      <c r="R134" s="235"/>
      <c r="S134" s="235"/>
      <c r="T134" s="236"/>
      <c r="AT134" s="237" t="s">
        <v>131</v>
      </c>
      <c r="AU134" s="237" t="s">
        <v>87</v>
      </c>
      <c r="AV134" s="226" t="s">
        <v>84</v>
      </c>
      <c r="AW134" s="226" t="s">
        <v>33</v>
      </c>
      <c r="AX134" s="226" t="s">
        <v>76</v>
      </c>
      <c r="AY134" s="237" t="s">
        <v>123</v>
      </c>
    </row>
    <row r="135" spans="2:51" s="238" customFormat="1" ht="12.8">
      <c r="B135" s="239"/>
      <c r="C135" s="240"/>
      <c r="D135" s="229" t="s">
        <v>131</v>
      </c>
      <c r="E135" s="241"/>
      <c r="F135" s="242" t="s">
        <v>146</v>
      </c>
      <c r="G135" s="240"/>
      <c r="H135" s="243">
        <v>112.8</v>
      </c>
      <c r="I135" s="244"/>
      <c r="J135" s="240"/>
      <c r="K135" s="240"/>
      <c r="L135" s="245"/>
      <c r="M135" s="246"/>
      <c r="N135" s="247"/>
      <c r="O135" s="247"/>
      <c r="P135" s="247"/>
      <c r="Q135" s="247"/>
      <c r="R135" s="247"/>
      <c r="S135" s="247"/>
      <c r="T135" s="248"/>
      <c r="AT135" s="249" t="s">
        <v>131</v>
      </c>
      <c r="AU135" s="249" t="s">
        <v>87</v>
      </c>
      <c r="AV135" s="238" t="s">
        <v>87</v>
      </c>
      <c r="AW135" s="238" t="s">
        <v>33</v>
      </c>
      <c r="AX135" s="238" t="s">
        <v>76</v>
      </c>
      <c r="AY135" s="249" t="s">
        <v>123</v>
      </c>
    </row>
    <row r="136" spans="2:51" s="226" customFormat="1" ht="12.8">
      <c r="B136" s="227"/>
      <c r="C136" s="228"/>
      <c r="D136" s="229" t="s">
        <v>131</v>
      </c>
      <c r="E136" s="230"/>
      <c r="F136" s="231" t="s">
        <v>147</v>
      </c>
      <c r="G136" s="228"/>
      <c r="H136" s="230"/>
      <c r="I136" s="232"/>
      <c r="J136" s="228"/>
      <c r="K136" s="228"/>
      <c r="L136" s="233"/>
      <c r="M136" s="234"/>
      <c r="N136" s="235"/>
      <c r="O136" s="235"/>
      <c r="P136" s="235"/>
      <c r="Q136" s="235"/>
      <c r="R136" s="235"/>
      <c r="S136" s="235"/>
      <c r="T136" s="236"/>
      <c r="AT136" s="237" t="s">
        <v>131</v>
      </c>
      <c r="AU136" s="237" t="s">
        <v>87</v>
      </c>
      <c r="AV136" s="226" t="s">
        <v>84</v>
      </c>
      <c r="AW136" s="226" t="s">
        <v>33</v>
      </c>
      <c r="AX136" s="226" t="s">
        <v>76</v>
      </c>
      <c r="AY136" s="237" t="s">
        <v>123</v>
      </c>
    </row>
    <row r="137" spans="2:51" s="238" customFormat="1" ht="12.8">
      <c r="B137" s="239"/>
      <c r="C137" s="240"/>
      <c r="D137" s="229" t="s">
        <v>131</v>
      </c>
      <c r="E137" s="241"/>
      <c r="F137" s="242" t="s">
        <v>148</v>
      </c>
      <c r="G137" s="240"/>
      <c r="H137" s="243">
        <v>11.52</v>
      </c>
      <c r="I137" s="244"/>
      <c r="J137" s="240"/>
      <c r="K137" s="240"/>
      <c r="L137" s="245"/>
      <c r="M137" s="246"/>
      <c r="N137" s="247"/>
      <c r="O137" s="247"/>
      <c r="P137" s="247"/>
      <c r="Q137" s="247"/>
      <c r="R137" s="247"/>
      <c r="S137" s="247"/>
      <c r="T137" s="248"/>
      <c r="AT137" s="249" t="s">
        <v>131</v>
      </c>
      <c r="AU137" s="249" t="s">
        <v>87</v>
      </c>
      <c r="AV137" s="238" t="s">
        <v>87</v>
      </c>
      <c r="AW137" s="238" t="s">
        <v>33</v>
      </c>
      <c r="AX137" s="238" t="s">
        <v>76</v>
      </c>
      <c r="AY137" s="249" t="s">
        <v>123</v>
      </c>
    </row>
    <row r="138" spans="2:51" s="250" customFormat="1" ht="12.8">
      <c r="B138" s="251"/>
      <c r="C138" s="252"/>
      <c r="D138" s="229" t="s">
        <v>131</v>
      </c>
      <c r="E138" s="253"/>
      <c r="F138" s="254" t="s">
        <v>149</v>
      </c>
      <c r="G138" s="252"/>
      <c r="H138" s="255">
        <v>124.32</v>
      </c>
      <c r="I138" s="256"/>
      <c r="J138" s="252"/>
      <c r="K138" s="252"/>
      <c r="L138" s="257"/>
      <c r="M138" s="258"/>
      <c r="N138" s="259"/>
      <c r="O138" s="259"/>
      <c r="P138" s="259"/>
      <c r="Q138" s="259"/>
      <c r="R138" s="259"/>
      <c r="S138" s="259"/>
      <c r="T138" s="260"/>
      <c r="AT138" s="261" t="s">
        <v>131</v>
      </c>
      <c r="AU138" s="261" t="s">
        <v>87</v>
      </c>
      <c r="AV138" s="250" t="s">
        <v>129</v>
      </c>
      <c r="AW138" s="250" t="s">
        <v>33</v>
      </c>
      <c r="AX138" s="250" t="s">
        <v>84</v>
      </c>
      <c r="AY138" s="261" t="s">
        <v>123</v>
      </c>
    </row>
    <row r="139" spans="1:65" s="31" customFormat="1" ht="37.8" customHeight="1">
      <c r="A139" s="24"/>
      <c r="B139" s="25"/>
      <c r="C139" s="212" t="s">
        <v>129</v>
      </c>
      <c r="D139" s="212" t="s">
        <v>125</v>
      </c>
      <c r="E139" s="213" t="s">
        <v>150</v>
      </c>
      <c r="F139" s="214" t="s">
        <v>151</v>
      </c>
      <c r="G139" s="215" t="s">
        <v>143</v>
      </c>
      <c r="H139" s="216">
        <v>51.84</v>
      </c>
      <c r="I139" s="217"/>
      <c r="J139" s="218">
        <f>ROUND(I139*H139,2)</f>
        <v>0</v>
      </c>
      <c r="K139" s="219"/>
      <c r="L139" s="30"/>
      <c r="M139" s="220"/>
      <c r="N139" s="221" t="s">
        <v>41</v>
      </c>
      <c r="O139" s="74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R139" s="224" t="s">
        <v>129</v>
      </c>
      <c r="AT139" s="224" t="s">
        <v>125</v>
      </c>
      <c r="AU139" s="224" t="s">
        <v>87</v>
      </c>
      <c r="AY139" s="3" t="s">
        <v>123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3" t="s">
        <v>84</v>
      </c>
      <c r="BK139" s="225">
        <f>ROUND(I139*H139,2)</f>
        <v>0</v>
      </c>
      <c r="BL139" s="3" t="s">
        <v>129</v>
      </c>
      <c r="BM139" s="224" t="s">
        <v>152</v>
      </c>
    </row>
    <row r="140" spans="2:51" s="226" customFormat="1" ht="12.8">
      <c r="B140" s="227"/>
      <c r="C140" s="228"/>
      <c r="D140" s="229" t="s">
        <v>131</v>
      </c>
      <c r="E140" s="230"/>
      <c r="F140" s="231" t="s">
        <v>153</v>
      </c>
      <c r="G140" s="228"/>
      <c r="H140" s="230"/>
      <c r="I140" s="232"/>
      <c r="J140" s="228"/>
      <c r="K140" s="228"/>
      <c r="L140" s="233"/>
      <c r="M140" s="234"/>
      <c r="N140" s="235"/>
      <c r="O140" s="235"/>
      <c r="P140" s="235"/>
      <c r="Q140" s="235"/>
      <c r="R140" s="235"/>
      <c r="S140" s="235"/>
      <c r="T140" s="236"/>
      <c r="AT140" s="237" t="s">
        <v>131</v>
      </c>
      <c r="AU140" s="237" t="s">
        <v>87</v>
      </c>
      <c r="AV140" s="226" t="s">
        <v>84</v>
      </c>
      <c r="AW140" s="226" t="s">
        <v>33</v>
      </c>
      <c r="AX140" s="226" t="s">
        <v>76</v>
      </c>
      <c r="AY140" s="237" t="s">
        <v>123</v>
      </c>
    </row>
    <row r="141" spans="2:51" s="238" customFormat="1" ht="12.8">
      <c r="B141" s="239"/>
      <c r="C141" s="240"/>
      <c r="D141" s="229" t="s">
        <v>131</v>
      </c>
      <c r="E141" s="241"/>
      <c r="F141" s="242" t="s">
        <v>154</v>
      </c>
      <c r="G141" s="240"/>
      <c r="H141" s="243">
        <v>51.84</v>
      </c>
      <c r="I141" s="244"/>
      <c r="J141" s="240"/>
      <c r="K141" s="240"/>
      <c r="L141" s="245"/>
      <c r="M141" s="246"/>
      <c r="N141" s="247"/>
      <c r="O141" s="247"/>
      <c r="P141" s="247"/>
      <c r="Q141" s="247"/>
      <c r="R141" s="247"/>
      <c r="S141" s="247"/>
      <c r="T141" s="248"/>
      <c r="AT141" s="249" t="s">
        <v>131</v>
      </c>
      <c r="AU141" s="249" t="s">
        <v>87</v>
      </c>
      <c r="AV141" s="238" t="s">
        <v>87</v>
      </c>
      <c r="AW141" s="238" t="s">
        <v>33</v>
      </c>
      <c r="AX141" s="238" t="s">
        <v>84</v>
      </c>
      <c r="AY141" s="249" t="s">
        <v>123</v>
      </c>
    </row>
    <row r="142" spans="1:65" s="31" customFormat="1" ht="37.8" customHeight="1">
      <c r="A142" s="24"/>
      <c r="B142" s="25"/>
      <c r="C142" s="212" t="s">
        <v>155</v>
      </c>
      <c r="D142" s="212" t="s">
        <v>125</v>
      </c>
      <c r="E142" s="213" t="s">
        <v>156</v>
      </c>
      <c r="F142" s="214" t="s">
        <v>157</v>
      </c>
      <c r="G142" s="215" t="s">
        <v>143</v>
      </c>
      <c r="H142" s="216">
        <v>3.72</v>
      </c>
      <c r="I142" s="217"/>
      <c r="J142" s="218">
        <f>ROUND(I142*H142,2)</f>
        <v>0</v>
      </c>
      <c r="K142" s="219"/>
      <c r="L142" s="30"/>
      <c r="M142" s="220"/>
      <c r="N142" s="221" t="s">
        <v>41</v>
      </c>
      <c r="O142" s="74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R142" s="224" t="s">
        <v>129</v>
      </c>
      <c r="AT142" s="224" t="s">
        <v>125</v>
      </c>
      <c r="AU142" s="224" t="s">
        <v>87</v>
      </c>
      <c r="AY142" s="3" t="s">
        <v>123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3" t="s">
        <v>84</v>
      </c>
      <c r="BK142" s="225">
        <f>ROUND(I142*H142,2)</f>
        <v>0</v>
      </c>
      <c r="BL142" s="3" t="s">
        <v>129</v>
      </c>
      <c r="BM142" s="224" t="s">
        <v>158</v>
      </c>
    </row>
    <row r="143" spans="2:51" s="226" customFormat="1" ht="12.8">
      <c r="B143" s="227"/>
      <c r="C143" s="228"/>
      <c r="D143" s="229" t="s">
        <v>131</v>
      </c>
      <c r="E143" s="230"/>
      <c r="F143" s="231" t="s">
        <v>159</v>
      </c>
      <c r="G143" s="228"/>
      <c r="H143" s="230"/>
      <c r="I143" s="232"/>
      <c r="J143" s="228"/>
      <c r="K143" s="228"/>
      <c r="L143" s="233"/>
      <c r="M143" s="234"/>
      <c r="N143" s="235"/>
      <c r="O143" s="235"/>
      <c r="P143" s="235"/>
      <c r="Q143" s="235"/>
      <c r="R143" s="235"/>
      <c r="S143" s="235"/>
      <c r="T143" s="236"/>
      <c r="AT143" s="237" t="s">
        <v>131</v>
      </c>
      <c r="AU143" s="237" t="s">
        <v>87</v>
      </c>
      <c r="AV143" s="226" t="s">
        <v>84</v>
      </c>
      <c r="AW143" s="226" t="s">
        <v>33</v>
      </c>
      <c r="AX143" s="226" t="s">
        <v>76</v>
      </c>
      <c r="AY143" s="237" t="s">
        <v>123</v>
      </c>
    </row>
    <row r="144" spans="2:51" s="238" customFormat="1" ht="12.8">
      <c r="B144" s="239"/>
      <c r="C144" s="240"/>
      <c r="D144" s="229" t="s">
        <v>131</v>
      </c>
      <c r="E144" s="241"/>
      <c r="F144" s="242" t="s">
        <v>160</v>
      </c>
      <c r="G144" s="240"/>
      <c r="H144" s="243">
        <v>1.8</v>
      </c>
      <c r="I144" s="244"/>
      <c r="J144" s="240"/>
      <c r="K144" s="240"/>
      <c r="L144" s="245"/>
      <c r="M144" s="246"/>
      <c r="N144" s="247"/>
      <c r="O144" s="247"/>
      <c r="P144" s="247"/>
      <c r="Q144" s="247"/>
      <c r="R144" s="247"/>
      <c r="S144" s="247"/>
      <c r="T144" s="248"/>
      <c r="AT144" s="249" t="s">
        <v>131</v>
      </c>
      <c r="AU144" s="249" t="s">
        <v>87</v>
      </c>
      <c r="AV144" s="238" t="s">
        <v>87</v>
      </c>
      <c r="AW144" s="238" t="s">
        <v>33</v>
      </c>
      <c r="AX144" s="238" t="s">
        <v>76</v>
      </c>
      <c r="AY144" s="249" t="s">
        <v>123</v>
      </c>
    </row>
    <row r="145" spans="2:51" s="226" customFormat="1" ht="12.8">
      <c r="B145" s="227"/>
      <c r="C145" s="228"/>
      <c r="D145" s="229" t="s">
        <v>131</v>
      </c>
      <c r="E145" s="230"/>
      <c r="F145" s="231" t="s">
        <v>161</v>
      </c>
      <c r="G145" s="228"/>
      <c r="H145" s="230"/>
      <c r="I145" s="232"/>
      <c r="J145" s="228"/>
      <c r="K145" s="228"/>
      <c r="L145" s="233"/>
      <c r="M145" s="234"/>
      <c r="N145" s="235"/>
      <c r="O145" s="235"/>
      <c r="P145" s="235"/>
      <c r="Q145" s="235"/>
      <c r="R145" s="235"/>
      <c r="S145" s="235"/>
      <c r="T145" s="236"/>
      <c r="AT145" s="237" t="s">
        <v>131</v>
      </c>
      <c r="AU145" s="237" t="s">
        <v>87</v>
      </c>
      <c r="AV145" s="226" t="s">
        <v>84</v>
      </c>
      <c r="AW145" s="226" t="s">
        <v>33</v>
      </c>
      <c r="AX145" s="226" t="s">
        <v>76</v>
      </c>
      <c r="AY145" s="237" t="s">
        <v>123</v>
      </c>
    </row>
    <row r="146" spans="2:51" s="238" customFormat="1" ht="12.8">
      <c r="B146" s="239"/>
      <c r="C146" s="240"/>
      <c r="D146" s="229" t="s">
        <v>131</v>
      </c>
      <c r="E146" s="241"/>
      <c r="F146" s="242" t="s">
        <v>162</v>
      </c>
      <c r="G146" s="240"/>
      <c r="H146" s="243">
        <v>1.92</v>
      </c>
      <c r="I146" s="244"/>
      <c r="J146" s="240"/>
      <c r="K146" s="240"/>
      <c r="L146" s="245"/>
      <c r="M146" s="246"/>
      <c r="N146" s="247"/>
      <c r="O146" s="247"/>
      <c r="P146" s="247"/>
      <c r="Q146" s="247"/>
      <c r="R146" s="247"/>
      <c r="S146" s="247"/>
      <c r="T146" s="248"/>
      <c r="AT146" s="249" t="s">
        <v>131</v>
      </c>
      <c r="AU146" s="249" t="s">
        <v>87</v>
      </c>
      <c r="AV146" s="238" t="s">
        <v>87</v>
      </c>
      <c r="AW146" s="238" t="s">
        <v>33</v>
      </c>
      <c r="AX146" s="238" t="s">
        <v>76</v>
      </c>
      <c r="AY146" s="249" t="s">
        <v>123</v>
      </c>
    </row>
    <row r="147" spans="2:51" s="250" customFormat="1" ht="12.8">
      <c r="B147" s="251"/>
      <c r="C147" s="252"/>
      <c r="D147" s="229" t="s">
        <v>131</v>
      </c>
      <c r="E147" s="253"/>
      <c r="F147" s="254" t="s">
        <v>149</v>
      </c>
      <c r="G147" s="252"/>
      <c r="H147" s="255">
        <v>3.72</v>
      </c>
      <c r="I147" s="256"/>
      <c r="J147" s="252"/>
      <c r="K147" s="252"/>
      <c r="L147" s="257"/>
      <c r="M147" s="258"/>
      <c r="N147" s="259"/>
      <c r="O147" s="259"/>
      <c r="P147" s="259"/>
      <c r="Q147" s="259"/>
      <c r="R147" s="259"/>
      <c r="S147" s="259"/>
      <c r="T147" s="260"/>
      <c r="AT147" s="261" t="s">
        <v>131</v>
      </c>
      <c r="AU147" s="261" t="s">
        <v>87</v>
      </c>
      <c r="AV147" s="250" t="s">
        <v>129</v>
      </c>
      <c r="AW147" s="250" t="s">
        <v>33</v>
      </c>
      <c r="AX147" s="250" t="s">
        <v>84</v>
      </c>
      <c r="AY147" s="261" t="s">
        <v>123</v>
      </c>
    </row>
    <row r="148" spans="1:65" s="31" customFormat="1" ht="44.25" customHeight="1">
      <c r="A148" s="24"/>
      <c r="B148" s="25"/>
      <c r="C148" s="212" t="s">
        <v>163</v>
      </c>
      <c r="D148" s="212" t="s">
        <v>125</v>
      </c>
      <c r="E148" s="213" t="s">
        <v>164</v>
      </c>
      <c r="F148" s="214" t="s">
        <v>165</v>
      </c>
      <c r="G148" s="215" t="s">
        <v>143</v>
      </c>
      <c r="H148" s="216">
        <v>5.78</v>
      </c>
      <c r="I148" s="217"/>
      <c r="J148" s="218">
        <f>ROUND(I148*H148,2)</f>
        <v>0</v>
      </c>
      <c r="K148" s="219"/>
      <c r="L148" s="30"/>
      <c r="M148" s="220"/>
      <c r="N148" s="221" t="s">
        <v>41</v>
      </c>
      <c r="O148" s="74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R148" s="224" t="s">
        <v>129</v>
      </c>
      <c r="AT148" s="224" t="s">
        <v>125</v>
      </c>
      <c r="AU148" s="224" t="s">
        <v>87</v>
      </c>
      <c r="AY148" s="3" t="s">
        <v>123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3" t="s">
        <v>84</v>
      </c>
      <c r="BK148" s="225">
        <f>ROUND(I148*H148,2)</f>
        <v>0</v>
      </c>
      <c r="BL148" s="3" t="s">
        <v>129</v>
      </c>
      <c r="BM148" s="224" t="s">
        <v>166</v>
      </c>
    </row>
    <row r="149" spans="2:51" s="226" customFormat="1" ht="12.8">
      <c r="B149" s="227"/>
      <c r="C149" s="228"/>
      <c r="D149" s="229" t="s">
        <v>131</v>
      </c>
      <c r="E149" s="230"/>
      <c r="F149" s="231" t="s">
        <v>167</v>
      </c>
      <c r="G149" s="228"/>
      <c r="H149" s="230"/>
      <c r="I149" s="232"/>
      <c r="J149" s="228"/>
      <c r="K149" s="228"/>
      <c r="L149" s="233"/>
      <c r="M149" s="234"/>
      <c r="N149" s="235"/>
      <c r="O149" s="235"/>
      <c r="P149" s="235"/>
      <c r="Q149" s="235"/>
      <c r="R149" s="235"/>
      <c r="S149" s="235"/>
      <c r="T149" s="236"/>
      <c r="AT149" s="237" t="s">
        <v>131</v>
      </c>
      <c r="AU149" s="237" t="s">
        <v>87</v>
      </c>
      <c r="AV149" s="226" t="s">
        <v>84</v>
      </c>
      <c r="AW149" s="226" t="s">
        <v>33</v>
      </c>
      <c r="AX149" s="226" t="s">
        <v>76</v>
      </c>
      <c r="AY149" s="237" t="s">
        <v>123</v>
      </c>
    </row>
    <row r="150" spans="2:51" s="238" customFormat="1" ht="12.8">
      <c r="B150" s="239"/>
      <c r="C150" s="240"/>
      <c r="D150" s="229" t="s">
        <v>131</v>
      </c>
      <c r="E150" s="241"/>
      <c r="F150" s="242" t="s">
        <v>168</v>
      </c>
      <c r="G150" s="240"/>
      <c r="H150" s="243">
        <v>1.568</v>
      </c>
      <c r="I150" s="244"/>
      <c r="J150" s="240"/>
      <c r="K150" s="240"/>
      <c r="L150" s="245"/>
      <c r="M150" s="246"/>
      <c r="N150" s="247"/>
      <c r="O150" s="247"/>
      <c r="P150" s="247"/>
      <c r="Q150" s="247"/>
      <c r="R150" s="247"/>
      <c r="S150" s="247"/>
      <c r="T150" s="248"/>
      <c r="AT150" s="249" t="s">
        <v>131</v>
      </c>
      <c r="AU150" s="249" t="s">
        <v>87</v>
      </c>
      <c r="AV150" s="238" t="s">
        <v>87</v>
      </c>
      <c r="AW150" s="238" t="s">
        <v>33</v>
      </c>
      <c r="AX150" s="238" t="s">
        <v>76</v>
      </c>
      <c r="AY150" s="249" t="s">
        <v>123</v>
      </c>
    </row>
    <row r="151" spans="2:51" s="226" customFormat="1" ht="12.8">
      <c r="B151" s="227"/>
      <c r="C151" s="228"/>
      <c r="D151" s="229" t="s">
        <v>131</v>
      </c>
      <c r="E151" s="230"/>
      <c r="F151" s="231" t="s">
        <v>169</v>
      </c>
      <c r="G151" s="228"/>
      <c r="H151" s="230"/>
      <c r="I151" s="232"/>
      <c r="J151" s="228"/>
      <c r="K151" s="228"/>
      <c r="L151" s="233"/>
      <c r="M151" s="234"/>
      <c r="N151" s="235"/>
      <c r="O151" s="235"/>
      <c r="P151" s="235"/>
      <c r="Q151" s="235"/>
      <c r="R151" s="235"/>
      <c r="S151" s="235"/>
      <c r="T151" s="236"/>
      <c r="AT151" s="237" t="s">
        <v>131</v>
      </c>
      <c r="AU151" s="237" t="s">
        <v>87</v>
      </c>
      <c r="AV151" s="226" t="s">
        <v>84</v>
      </c>
      <c r="AW151" s="226" t="s">
        <v>33</v>
      </c>
      <c r="AX151" s="226" t="s">
        <v>76</v>
      </c>
      <c r="AY151" s="237" t="s">
        <v>123</v>
      </c>
    </row>
    <row r="152" spans="2:51" s="238" customFormat="1" ht="12.8">
      <c r="B152" s="239"/>
      <c r="C152" s="240"/>
      <c r="D152" s="229" t="s">
        <v>131</v>
      </c>
      <c r="E152" s="241"/>
      <c r="F152" s="242" t="s">
        <v>170</v>
      </c>
      <c r="G152" s="240"/>
      <c r="H152" s="243">
        <v>4.212</v>
      </c>
      <c r="I152" s="244"/>
      <c r="J152" s="240"/>
      <c r="K152" s="240"/>
      <c r="L152" s="245"/>
      <c r="M152" s="246"/>
      <c r="N152" s="247"/>
      <c r="O152" s="247"/>
      <c r="P152" s="247"/>
      <c r="Q152" s="247"/>
      <c r="R152" s="247"/>
      <c r="S152" s="247"/>
      <c r="T152" s="248"/>
      <c r="AT152" s="249" t="s">
        <v>131</v>
      </c>
      <c r="AU152" s="249" t="s">
        <v>87</v>
      </c>
      <c r="AV152" s="238" t="s">
        <v>87</v>
      </c>
      <c r="AW152" s="238" t="s">
        <v>33</v>
      </c>
      <c r="AX152" s="238" t="s">
        <v>76</v>
      </c>
      <c r="AY152" s="249" t="s">
        <v>123</v>
      </c>
    </row>
    <row r="153" spans="2:51" s="250" customFormat="1" ht="12.8">
      <c r="B153" s="251"/>
      <c r="C153" s="252"/>
      <c r="D153" s="229" t="s">
        <v>131</v>
      </c>
      <c r="E153" s="253"/>
      <c r="F153" s="254" t="s">
        <v>149</v>
      </c>
      <c r="G153" s="252"/>
      <c r="H153" s="255">
        <v>5.78</v>
      </c>
      <c r="I153" s="256"/>
      <c r="J153" s="252"/>
      <c r="K153" s="252"/>
      <c r="L153" s="257"/>
      <c r="M153" s="258"/>
      <c r="N153" s="259"/>
      <c r="O153" s="259"/>
      <c r="P153" s="259"/>
      <c r="Q153" s="259"/>
      <c r="R153" s="259"/>
      <c r="S153" s="259"/>
      <c r="T153" s="260"/>
      <c r="AT153" s="261" t="s">
        <v>131</v>
      </c>
      <c r="AU153" s="261" t="s">
        <v>87</v>
      </c>
      <c r="AV153" s="250" t="s">
        <v>129</v>
      </c>
      <c r="AW153" s="250" t="s">
        <v>33</v>
      </c>
      <c r="AX153" s="250" t="s">
        <v>84</v>
      </c>
      <c r="AY153" s="261" t="s">
        <v>123</v>
      </c>
    </row>
    <row r="154" spans="1:65" s="31" customFormat="1" ht="44.25" customHeight="1">
      <c r="A154" s="24"/>
      <c r="B154" s="25"/>
      <c r="C154" s="212" t="s">
        <v>171</v>
      </c>
      <c r="D154" s="212" t="s">
        <v>125</v>
      </c>
      <c r="E154" s="213" t="s">
        <v>172</v>
      </c>
      <c r="F154" s="214" t="s">
        <v>173</v>
      </c>
      <c r="G154" s="215" t="s">
        <v>143</v>
      </c>
      <c r="H154" s="216">
        <v>7.981</v>
      </c>
      <c r="I154" s="217"/>
      <c r="J154" s="218">
        <f>ROUND(I154*H154,2)</f>
        <v>0</v>
      </c>
      <c r="K154" s="219"/>
      <c r="L154" s="30"/>
      <c r="M154" s="220"/>
      <c r="N154" s="221" t="s">
        <v>41</v>
      </c>
      <c r="O154" s="74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R154" s="224" t="s">
        <v>129</v>
      </c>
      <c r="AT154" s="224" t="s">
        <v>125</v>
      </c>
      <c r="AU154" s="224" t="s">
        <v>87</v>
      </c>
      <c r="AY154" s="3" t="s">
        <v>123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3" t="s">
        <v>84</v>
      </c>
      <c r="BK154" s="225">
        <f>ROUND(I154*H154,2)</f>
        <v>0</v>
      </c>
      <c r="BL154" s="3" t="s">
        <v>129</v>
      </c>
      <c r="BM154" s="224" t="s">
        <v>174</v>
      </c>
    </row>
    <row r="155" spans="2:51" s="226" customFormat="1" ht="12.8">
      <c r="B155" s="227"/>
      <c r="C155" s="228"/>
      <c r="D155" s="229" t="s">
        <v>131</v>
      </c>
      <c r="E155" s="230"/>
      <c r="F155" s="231" t="s">
        <v>175</v>
      </c>
      <c r="G155" s="228"/>
      <c r="H155" s="230"/>
      <c r="I155" s="232"/>
      <c r="J155" s="228"/>
      <c r="K155" s="228"/>
      <c r="L155" s="233"/>
      <c r="M155" s="234"/>
      <c r="N155" s="235"/>
      <c r="O155" s="235"/>
      <c r="P155" s="235"/>
      <c r="Q155" s="235"/>
      <c r="R155" s="235"/>
      <c r="S155" s="235"/>
      <c r="T155" s="236"/>
      <c r="AT155" s="237" t="s">
        <v>131</v>
      </c>
      <c r="AU155" s="237" t="s">
        <v>87</v>
      </c>
      <c r="AV155" s="226" t="s">
        <v>84</v>
      </c>
      <c r="AW155" s="226" t="s">
        <v>33</v>
      </c>
      <c r="AX155" s="226" t="s">
        <v>76</v>
      </c>
      <c r="AY155" s="237" t="s">
        <v>123</v>
      </c>
    </row>
    <row r="156" spans="2:51" s="238" customFormat="1" ht="12.8">
      <c r="B156" s="239"/>
      <c r="C156" s="240"/>
      <c r="D156" s="229" t="s">
        <v>131</v>
      </c>
      <c r="E156" s="241"/>
      <c r="F156" s="242" t="s">
        <v>176</v>
      </c>
      <c r="G156" s="240"/>
      <c r="H156" s="243">
        <v>1.781</v>
      </c>
      <c r="I156" s="244"/>
      <c r="J156" s="240"/>
      <c r="K156" s="240"/>
      <c r="L156" s="245"/>
      <c r="M156" s="246"/>
      <c r="N156" s="247"/>
      <c r="O156" s="247"/>
      <c r="P156" s="247"/>
      <c r="Q156" s="247"/>
      <c r="R156" s="247"/>
      <c r="S156" s="247"/>
      <c r="T156" s="248"/>
      <c r="AT156" s="249" t="s">
        <v>131</v>
      </c>
      <c r="AU156" s="249" t="s">
        <v>87</v>
      </c>
      <c r="AV156" s="238" t="s">
        <v>87</v>
      </c>
      <c r="AW156" s="238" t="s">
        <v>33</v>
      </c>
      <c r="AX156" s="238" t="s">
        <v>76</v>
      </c>
      <c r="AY156" s="249" t="s">
        <v>123</v>
      </c>
    </row>
    <row r="157" spans="2:51" s="226" customFormat="1" ht="12.8">
      <c r="B157" s="227"/>
      <c r="C157" s="228"/>
      <c r="D157" s="229" t="s">
        <v>131</v>
      </c>
      <c r="E157" s="230"/>
      <c r="F157" s="231" t="s">
        <v>177</v>
      </c>
      <c r="G157" s="228"/>
      <c r="H157" s="230"/>
      <c r="I157" s="232"/>
      <c r="J157" s="228"/>
      <c r="K157" s="228"/>
      <c r="L157" s="233"/>
      <c r="M157" s="234"/>
      <c r="N157" s="235"/>
      <c r="O157" s="235"/>
      <c r="P157" s="235"/>
      <c r="Q157" s="235"/>
      <c r="R157" s="235"/>
      <c r="S157" s="235"/>
      <c r="T157" s="236"/>
      <c r="AT157" s="237" t="s">
        <v>131</v>
      </c>
      <c r="AU157" s="237" t="s">
        <v>87</v>
      </c>
      <c r="AV157" s="226" t="s">
        <v>84</v>
      </c>
      <c r="AW157" s="226" t="s">
        <v>33</v>
      </c>
      <c r="AX157" s="226" t="s">
        <v>76</v>
      </c>
      <c r="AY157" s="237" t="s">
        <v>123</v>
      </c>
    </row>
    <row r="158" spans="2:51" s="238" customFormat="1" ht="12.8">
      <c r="B158" s="239"/>
      <c r="C158" s="240"/>
      <c r="D158" s="229" t="s">
        <v>131</v>
      </c>
      <c r="E158" s="241"/>
      <c r="F158" s="242" t="s">
        <v>178</v>
      </c>
      <c r="G158" s="240"/>
      <c r="H158" s="243">
        <v>3</v>
      </c>
      <c r="I158" s="244"/>
      <c r="J158" s="240"/>
      <c r="K158" s="240"/>
      <c r="L158" s="245"/>
      <c r="M158" s="246"/>
      <c r="N158" s="247"/>
      <c r="O158" s="247"/>
      <c r="P158" s="247"/>
      <c r="Q158" s="247"/>
      <c r="R158" s="247"/>
      <c r="S158" s="247"/>
      <c r="T158" s="248"/>
      <c r="AT158" s="249" t="s">
        <v>131</v>
      </c>
      <c r="AU158" s="249" t="s">
        <v>87</v>
      </c>
      <c r="AV158" s="238" t="s">
        <v>87</v>
      </c>
      <c r="AW158" s="238" t="s">
        <v>33</v>
      </c>
      <c r="AX158" s="238" t="s">
        <v>76</v>
      </c>
      <c r="AY158" s="249" t="s">
        <v>123</v>
      </c>
    </row>
    <row r="159" spans="2:51" s="226" customFormat="1" ht="12.8">
      <c r="B159" s="227"/>
      <c r="C159" s="228"/>
      <c r="D159" s="229" t="s">
        <v>131</v>
      </c>
      <c r="E159" s="230"/>
      <c r="F159" s="231" t="s">
        <v>179</v>
      </c>
      <c r="G159" s="228"/>
      <c r="H159" s="230"/>
      <c r="I159" s="232"/>
      <c r="J159" s="228"/>
      <c r="K159" s="228"/>
      <c r="L159" s="233"/>
      <c r="M159" s="234"/>
      <c r="N159" s="235"/>
      <c r="O159" s="235"/>
      <c r="P159" s="235"/>
      <c r="Q159" s="235"/>
      <c r="R159" s="235"/>
      <c r="S159" s="235"/>
      <c r="T159" s="236"/>
      <c r="AT159" s="237" t="s">
        <v>131</v>
      </c>
      <c r="AU159" s="237" t="s">
        <v>87</v>
      </c>
      <c r="AV159" s="226" t="s">
        <v>84</v>
      </c>
      <c r="AW159" s="226" t="s">
        <v>33</v>
      </c>
      <c r="AX159" s="226" t="s">
        <v>76</v>
      </c>
      <c r="AY159" s="237" t="s">
        <v>123</v>
      </c>
    </row>
    <row r="160" spans="2:51" s="238" customFormat="1" ht="12.8">
      <c r="B160" s="239"/>
      <c r="C160" s="240"/>
      <c r="D160" s="229" t="s">
        <v>131</v>
      </c>
      <c r="E160" s="241"/>
      <c r="F160" s="242" t="s">
        <v>180</v>
      </c>
      <c r="G160" s="240"/>
      <c r="H160" s="243">
        <v>3.2</v>
      </c>
      <c r="I160" s="244"/>
      <c r="J160" s="240"/>
      <c r="K160" s="240"/>
      <c r="L160" s="245"/>
      <c r="M160" s="246"/>
      <c r="N160" s="247"/>
      <c r="O160" s="247"/>
      <c r="P160" s="247"/>
      <c r="Q160" s="247"/>
      <c r="R160" s="247"/>
      <c r="S160" s="247"/>
      <c r="T160" s="248"/>
      <c r="AT160" s="249" t="s">
        <v>131</v>
      </c>
      <c r="AU160" s="249" t="s">
        <v>87</v>
      </c>
      <c r="AV160" s="238" t="s">
        <v>87</v>
      </c>
      <c r="AW160" s="238" t="s">
        <v>33</v>
      </c>
      <c r="AX160" s="238" t="s">
        <v>76</v>
      </c>
      <c r="AY160" s="249" t="s">
        <v>123</v>
      </c>
    </row>
    <row r="161" spans="2:51" s="250" customFormat="1" ht="12.8">
      <c r="B161" s="251"/>
      <c r="C161" s="252"/>
      <c r="D161" s="229" t="s">
        <v>131</v>
      </c>
      <c r="E161" s="253"/>
      <c r="F161" s="254" t="s">
        <v>149</v>
      </c>
      <c r="G161" s="252"/>
      <c r="H161" s="255">
        <v>7.981</v>
      </c>
      <c r="I161" s="256"/>
      <c r="J161" s="252"/>
      <c r="K161" s="252"/>
      <c r="L161" s="257"/>
      <c r="M161" s="258"/>
      <c r="N161" s="259"/>
      <c r="O161" s="259"/>
      <c r="P161" s="259"/>
      <c r="Q161" s="259"/>
      <c r="R161" s="259"/>
      <c r="S161" s="259"/>
      <c r="T161" s="260"/>
      <c r="AT161" s="261" t="s">
        <v>131</v>
      </c>
      <c r="AU161" s="261" t="s">
        <v>87</v>
      </c>
      <c r="AV161" s="250" t="s">
        <v>129</v>
      </c>
      <c r="AW161" s="250" t="s">
        <v>33</v>
      </c>
      <c r="AX161" s="250" t="s">
        <v>84</v>
      </c>
      <c r="AY161" s="261" t="s">
        <v>123</v>
      </c>
    </row>
    <row r="162" spans="1:65" s="31" customFormat="1" ht="62.7" customHeight="1">
      <c r="A162" s="24"/>
      <c r="B162" s="25"/>
      <c r="C162" s="212" t="s">
        <v>181</v>
      </c>
      <c r="D162" s="212" t="s">
        <v>125</v>
      </c>
      <c r="E162" s="213" t="s">
        <v>182</v>
      </c>
      <c r="F162" s="214" t="s">
        <v>183</v>
      </c>
      <c r="G162" s="215" t="s">
        <v>143</v>
      </c>
      <c r="H162" s="216">
        <v>20.8</v>
      </c>
      <c r="I162" s="217"/>
      <c r="J162" s="218">
        <f>ROUND(I162*H162,2)</f>
        <v>0</v>
      </c>
      <c r="K162" s="219"/>
      <c r="L162" s="30"/>
      <c r="M162" s="220"/>
      <c r="N162" s="221" t="s">
        <v>41</v>
      </c>
      <c r="O162" s="74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R162" s="224" t="s">
        <v>129</v>
      </c>
      <c r="AT162" s="224" t="s">
        <v>125</v>
      </c>
      <c r="AU162" s="224" t="s">
        <v>87</v>
      </c>
      <c r="AY162" s="3" t="s">
        <v>123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3" t="s">
        <v>84</v>
      </c>
      <c r="BK162" s="225">
        <f>ROUND(I162*H162,2)</f>
        <v>0</v>
      </c>
      <c r="BL162" s="3" t="s">
        <v>129</v>
      </c>
      <c r="BM162" s="224" t="s">
        <v>184</v>
      </c>
    </row>
    <row r="163" spans="2:51" s="226" customFormat="1" ht="12.8">
      <c r="B163" s="227"/>
      <c r="C163" s="228"/>
      <c r="D163" s="229" t="s">
        <v>131</v>
      </c>
      <c r="E163" s="230"/>
      <c r="F163" s="231" t="s">
        <v>185</v>
      </c>
      <c r="G163" s="228"/>
      <c r="H163" s="230"/>
      <c r="I163" s="232"/>
      <c r="J163" s="228"/>
      <c r="K163" s="228"/>
      <c r="L163" s="233"/>
      <c r="M163" s="234"/>
      <c r="N163" s="235"/>
      <c r="O163" s="235"/>
      <c r="P163" s="235"/>
      <c r="Q163" s="235"/>
      <c r="R163" s="235"/>
      <c r="S163" s="235"/>
      <c r="T163" s="236"/>
      <c r="AT163" s="237" t="s">
        <v>131</v>
      </c>
      <c r="AU163" s="237" t="s">
        <v>87</v>
      </c>
      <c r="AV163" s="226" t="s">
        <v>84</v>
      </c>
      <c r="AW163" s="226" t="s">
        <v>33</v>
      </c>
      <c r="AX163" s="226" t="s">
        <v>76</v>
      </c>
      <c r="AY163" s="237" t="s">
        <v>123</v>
      </c>
    </row>
    <row r="164" spans="2:51" s="238" customFormat="1" ht="12.8">
      <c r="B164" s="239"/>
      <c r="C164" s="240"/>
      <c r="D164" s="229" t="s">
        <v>131</v>
      </c>
      <c r="E164" s="241"/>
      <c r="F164" s="242" t="s">
        <v>186</v>
      </c>
      <c r="G164" s="240"/>
      <c r="H164" s="243">
        <v>20.8</v>
      </c>
      <c r="I164" s="244"/>
      <c r="J164" s="240"/>
      <c r="K164" s="240"/>
      <c r="L164" s="245"/>
      <c r="M164" s="246"/>
      <c r="N164" s="247"/>
      <c r="O164" s="247"/>
      <c r="P164" s="247"/>
      <c r="Q164" s="247"/>
      <c r="R164" s="247"/>
      <c r="S164" s="247"/>
      <c r="T164" s="248"/>
      <c r="AT164" s="249" t="s">
        <v>131</v>
      </c>
      <c r="AU164" s="249" t="s">
        <v>87</v>
      </c>
      <c r="AV164" s="238" t="s">
        <v>87</v>
      </c>
      <c r="AW164" s="238" t="s">
        <v>33</v>
      </c>
      <c r="AX164" s="238" t="s">
        <v>84</v>
      </c>
      <c r="AY164" s="249" t="s">
        <v>123</v>
      </c>
    </row>
    <row r="165" spans="1:65" s="31" customFormat="1" ht="62.7" customHeight="1">
      <c r="A165" s="24"/>
      <c r="B165" s="25"/>
      <c r="C165" s="212" t="s">
        <v>187</v>
      </c>
      <c r="D165" s="212" t="s">
        <v>125</v>
      </c>
      <c r="E165" s="213" t="s">
        <v>188</v>
      </c>
      <c r="F165" s="214" t="s">
        <v>189</v>
      </c>
      <c r="G165" s="215" t="s">
        <v>143</v>
      </c>
      <c r="H165" s="216">
        <v>514.8</v>
      </c>
      <c r="I165" s="217"/>
      <c r="J165" s="218">
        <f>ROUND(I165*H165,2)</f>
        <v>0</v>
      </c>
      <c r="K165" s="219"/>
      <c r="L165" s="30"/>
      <c r="M165" s="220"/>
      <c r="N165" s="221" t="s">
        <v>41</v>
      </c>
      <c r="O165" s="74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R165" s="224" t="s">
        <v>129</v>
      </c>
      <c r="AT165" s="224" t="s">
        <v>125</v>
      </c>
      <c r="AU165" s="224" t="s">
        <v>87</v>
      </c>
      <c r="AY165" s="3" t="s">
        <v>123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3" t="s">
        <v>84</v>
      </c>
      <c r="BK165" s="225">
        <f>ROUND(I165*H165,2)</f>
        <v>0</v>
      </c>
      <c r="BL165" s="3" t="s">
        <v>129</v>
      </c>
      <c r="BM165" s="224" t="s">
        <v>190</v>
      </c>
    </row>
    <row r="166" spans="2:51" s="226" customFormat="1" ht="12.8">
      <c r="B166" s="227"/>
      <c r="C166" s="228"/>
      <c r="D166" s="229" t="s">
        <v>131</v>
      </c>
      <c r="E166" s="230"/>
      <c r="F166" s="231" t="s">
        <v>191</v>
      </c>
      <c r="G166" s="228"/>
      <c r="H166" s="230"/>
      <c r="I166" s="232"/>
      <c r="J166" s="228"/>
      <c r="K166" s="228"/>
      <c r="L166" s="233"/>
      <c r="M166" s="234"/>
      <c r="N166" s="235"/>
      <c r="O166" s="235"/>
      <c r="P166" s="235"/>
      <c r="Q166" s="235"/>
      <c r="R166" s="235"/>
      <c r="S166" s="235"/>
      <c r="T166" s="236"/>
      <c r="AT166" s="237" t="s">
        <v>131</v>
      </c>
      <c r="AU166" s="237" t="s">
        <v>87</v>
      </c>
      <c r="AV166" s="226" t="s">
        <v>84</v>
      </c>
      <c r="AW166" s="226" t="s">
        <v>33</v>
      </c>
      <c r="AX166" s="226" t="s">
        <v>76</v>
      </c>
      <c r="AY166" s="237" t="s">
        <v>123</v>
      </c>
    </row>
    <row r="167" spans="2:51" s="238" customFormat="1" ht="12.8">
      <c r="B167" s="239"/>
      <c r="C167" s="240"/>
      <c r="D167" s="229" t="s">
        <v>131</v>
      </c>
      <c r="E167" s="241"/>
      <c r="F167" s="242" t="s">
        <v>192</v>
      </c>
      <c r="G167" s="240"/>
      <c r="H167" s="243">
        <v>38.2</v>
      </c>
      <c r="I167" s="244"/>
      <c r="J167" s="240"/>
      <c r="K167" s="240"/>
      <c r="L167" s="245"/>
      <c r="M167" s="246"/>
      <c r="N167" s="247"/>
      <c r="O167" s="247"/>
      <c r="P167" s="247"/>
      <c r="Q167" s="247"/>
      <c r="R167" s="247"/>
      <c r="S167" s="247"/>
      <c r="T167" s="248"/>
      <c r="AT167" s="249" t="s">
        <v>131</v>
      </c>
      <c r="AU167" s="249" t="s">
        <v>87</v>
      </c>
      <c r="AV167" s="238" t="s">
        <v>87</v>
      </c>
      <c r="AW167" s="238" t="s">
        <v>33</v>
      </c>
      <c r="AX167" s="238" t="s">
        <v>76</v>
      </c>
      <c r="AY167" s="249" t="s">
        <v>123</v>
      </c>
    </row>
    <row r="168" spans="2:51" s="226" customFormat="1" ht="12.8">
      <c r="B168" s="227"/>
      <c r="C168" s="228"/>
      <c r="D168" s="229" t="s">
        <v>131</v>
      </c>
      <c r="E168" s="230"/>
      <c r="F168" s="231" t="s">
        <v>193</v>
      </c>
      <c r="G168" s="228"/>
      <c r="H168" s="230"/>
      <c r="I168" s="232"/>
      <c r="J168" s="228"/>
      <c r="K168" s="228"/>
      <c r="L168" s="233"/>
      <c r="M168" s="234"/>
      <c r="N168" s="235"/>
      <c r="O168" s="235"/>
      <c r="P168" s="235"/>
      <c r="Q168" s="235"/>
      <c r="R168" s="235"/>
      <c r="S168" s="235"/>
      <c r="T168" s="236"/>
      <c r="AT168" s="237" t="s">
        <v>131</v>
      </c>
      <c r="AU168" s="237" t="s">
        <v>87</v>
      </c>
      <c r="AV168" s="226" t="s">
        <v>84</v>
      </c>
      <c r="AW168" s="226" t="s">
        <v>33</v>
      </c>
      <c r="AX168" s="226" t="s">
        <v>76</v>
      </c>
      <c r="AY168" s="237" t="s">
        <v>123</v>
      </c>
    </row>
    <row r="169" spans="2:51" s="238" customFormat="1" ht="12.8">
      <c r="B169" s="239"/>
      <c r="C169" s="240"/>
      <c r="D169" s="229" t="s">
        <v>131</v>
      </c>
      <c r="E169" s="241"/>
      <c r="F169" s="242" t="s">
        <v>194</v>
      </c>
      <c r="G169" s="240"/>
      <c r="H169" s="243">
        <v>476.6</v>
      </c>
      <c r="I169" s="244"/>
      <c r="J169" s="240"/>
      <c r="K169" s="240"/>
      <c r="L169" s="245"/>
      <c r="M169" s="246"/>
      <c r="N169" s="247"/>
      <c r="O169" s="247"/>
      <c r="P169" s="247"/>
      <c r="Q169" s="247"/>
      <c r="R169" s="247"/>
      <c r="S169" s="247"/>
      <c r="T169" s="248"/>
      <c r="AT169" s="249" t="s">
        <v>131</v>
      </c>
      <c r="AU169" s="249" t="s">
        <v>87</v>
      </c>
      <c r="AV169" s="238" t="s">
        <v>87</v>
      </c>
      <c r="AW169" s="238" t="s">
        <v>33</v>
      </c>
      <c r="AX169" s="238" t="s">
        <v>76</v>
      </c>
      <c r="AY169" s="249" t="s">
        <v>123</v>
      </c>
    </row>
    <row r="170" spans="2:51" s="250" customFormat="1" ht="12.8">
      <c r="B170" s="251"/>
      <c r="C170" s="252"/>
      <c r="D170" s="229" t="s">
        <v>131</v>
      </c>
      <c r="E170" s="253"/>
      <c r="F170" s="254" t="s">
        <v>149</v>
      </c>
      <c r="G170" s="252"/>
      <c r="H170" s="255">
        <v>514.8</v>
      </c>
      <c r="I170" s="256"/>
      <c r="J170" s="252"/>
      <c r="K170" s="252"/>
      <c r="L170" s="257"/>
      <c r="M170" s="258"/>
      <c r="N170" s="259"/>
      <c r="O170" s="259"/>
      <c r="P170" s="259"/>
      <c r="Q170" s="259"/>
      <c r="R170" s="259"/>
      <c r="S170" s="259"/>
      <c r="T170" s="260"/>
      <c r="AT170" s="261" t="s">
        <v>131</v>
      </c>
      <c r="AU170" s="261" t="s">
        <v>87</v>
      </c>
      <c r="AV170" s="250" t="s">
        <v>129</v>
      </c>
      <c r="AW170" s="250" t="s">
        <v>33</v>
      </c>
      <c r="AX170" s="250" t="s">
        <v>84</v>
      </c>
      <c r="AY170" s="261" t="s">
        <v>123</v>
      </c>
    </row>
    <row r="171" spans="1:65" s="31" customFormat="1" ht="24.15" customHeight="1">
      <c r="A171" s="24"/>
      <c r="B171" s="25"/>
      <c r="C171" s="212" t="s">
        <v>195</v>
      </c>
      <c r="D171" s="212" t="s">
        <v>125</v>
      </c>
      <c r="E171" s="213" t="s">
        <v>196</v>
      </c>
      <c r="F171" s="214" t="s">
        <v>197</v>
      </c>
      <c r="G171" s="215" t="s">
        <v>143</v>
      </c>
      <c r="H171" s="216">
        <v>38.2</v>
      </c>
      <c r="I171" s="217"/>
      <c r="J171" s="218">
        <f>ROUND(I171*H171,2)</f>
        <v>0</v>
      </c>
      <c r="K171" s="219"/>
      <c r="L171" s="30"/>
      <c r="M171" s="220"/>
      <c r="N171" s="221" t="s">
        <v>41</v>
      </c>
      <c r="O171" s="74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R171" s="224" t="s">
        <v>129</v>
      </c>
      <c r="AT171" s="224" t="s">
        <v>125</v>
      </c>
      <c r="AU171" s="224" t="s">
        <v>87</v>
      </c>
      <c r="AY171" s="3" t="s">
        <v>123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3" t="s">
        <v>84</v>
      </c>
      <c r="BK171" s="225">
        <f>ROUND(I171*H171,2)</f>
        <v>0</v>
      </c>
      <c r="BL171" s="3" t="s">
        <v>129</v>
      </c>
      <c r="BM171" s="224" t="s">
        <v>198</v>
      </c>
    </row>
    <row r="172" spans="2:51" s="226" customFormat="1" ht="12.8">
      <c r="B172" s="227"/>
      <c r="C172" s="228"/>
      <c r="D172" s="229" t="s">
        <v>131</v>
      </c>
      <c r="E172" s="230"/>
      <c r="F172" s="231" t="s">
        <v>191</v>
      </c>
      <c r="G172" s="228"/>
      <c r="H172" s="230"/>
      <c r="I172" s="232"/>
      <c r="J172" s="228"/>
      <c r="K172" s="228"/>
      <c r="L172" s="233"/>
      <c r="M172" s="234"/>
      <c r="N172" s="235"/>
      <c r="O172" s="235"/>
      <c r="P172" s="235"/>
      <c r="Q172" s="235"/>
      <c r="R172" s="235"/>
      <c r="S172" s="235"/>
      <c r="T172" s="236"/>
      <c r="AT172" s="237" t="s">
        <v>131</v>
      </c>
      <c r="AU172" s="237" t="s">
        <v>87</v>
      </c>
      <c r="AV172" s="226" t="s">
        <v>84</v>
      </c>
      <c r="AW172" s="226" t="s">
        <v>33</v>
      </c>
      <c r="AX172" s="226" t="s">
        <v>76</v>
      </c>
      <c r="AY172" s="237" t="s">
        <v>123</v>
      </c>
    </row>
    <row r="173" spans="2:51" s="238" customFormat="1" ht="12.8">
      <c r="B173" s="239"/>
      <c r="C173" s="240"/>
      <c r="D173" s="229" t="s">
        <v>131</v>
      </c>
      <c r="E173" s="241"/>
      <c r="F173" s="242" t="s">
        <v>192</v>
      </c>
      <c r="G173" s="240"/>
      <c r="H173" s="243">
        <v>38.2</v>
      </c>
      <c r="I173" s="244"/>
      <c r="J173" s="240"/>
      <c r="K173" s="240"/>
      <c r="L173" s="245"/>
      <c r="M173" s="246"/>
      <c r="N173" s="247"/>
      <c r="O173" s="247"/>
      <c r="P173" s="247"/>
      <c r="Q173" s="247"/>
      <c r="R173" s="247"/>
      <c r="S173" s="247"/>
      <c r="T173" s="248"/>
      <c r="AT173" s="249" t="s">
        <v>131</v>
      </c>
      <c r="AU173" s="249" t="s">
        <v>87</v>
      </c>
      <c r="AV173" s="238" t="s">
        <v>87</v>
      </c>
      <c r="AW173" s="238" t="s">
        <v>33</v>
      </c>
      <c r="AX173" s="238" t="s">
        <v>84</v>
      </c>
      <c r="AY173" s="249" t="s">
        <v>123</v>
      </c>
    </row>
    <row r="174" spans="1:65" s="31" customFormat="1" ht="44.25" customHeight="1">
      <c r="A174" s="24"/>
      <c r="B174" s="25"/>
      <c r="C174" s="212" t="s">
        <v>199</v>
      </c>
      <c r="D174" s="212" t="s">
        <v>125</v>
      </c>
      <c r="E174" s="213" t="s">
        <v>200</v>
      </c>
      <c r="F174" s="214" t="s">
        <v>201</v>
      </c>
      <c r="G174" s="215" t="s">
        <v>143</v>
      </c>
      <c r="H174" s="216">
        <v>20.8</v>
      </c>
      <c r="I174" s="217"/>
      <c r="J174" s="218">
        <f>ROUND(I174*H174,2)</f>
        <v>0</v>
      </c>
      <c r="K174" s="219"/>
      <c r="L174" s="30"/>
      <c r="M174" s="220"/>
      <c r="N174" s="221" t="s">
        <v>41</v>
      </c>
      <c r="O174" s="74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R174" s="224" t="s">
        <v>129</v>
      </c>
      <c r="AT174" s="224" t="s">
        <v>125</v>
      </c>
      <c r="AU174" s="224" t="s">
        <v>87</v>
      </c>
      <c r="AY174" s="3" t="s">
        <v>123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3" t="s">
        <v>84</v>
      </c>
      <c r="BK174" s="225">
        <f>ROUND(I174*H174,2)</f>
        <v>0</v>
      </c>
      <c r="BL174" s="3" t="s">
        <v>129</v>
      </c>
      <c r="BM174" s="224" t="s">
        <v>202</v>
      </c>
    </row>
    <row r="175" spans="2:51" s="226" customFormat="1" ht="12.8">
      <c r="B175" s="227"/>
      <c r="C175" s="228"/>
      <c r="D175" s="229" t="s">
        <v>131</v>
      </c>
      <c r="E175" s="230"/>
      <c r="F175" s="231" t="s">
        <v>203</v>
      </c>
      <c r="G175" s="228"/>
      <c r="H175" s="230"/>
      <c r="I175" s="232"/>
      <c r="J175" s="228"/>
      <c r="K175" s="228"/>
      <c r="L175" s="233"/>
      <c r="M175" s="234"/>
      <c r="N175" s="235"/>
      <c r="O175" s="235"/>
      <c r="P175" s="235"/>
      <c r="Q175" s="235"/>
      <c r="R175" s="235"/>
      <c r="S175" s="235"/>
      <c r="T175" s="236"/>
      <c r="AT175" s="237" t="s">
        <v>131</v>
      </c>
      <c r="AU175" s="237" t="s">
        <v>87</v>
      </c>
      <c r="AV175" s="226" t="s">
        <v>84</v>
      </c>
      <c r="AW175" s="226" t="s">
        <v>33</v>
      </c>
      <c r="AX175" s="226" t="s">
        <v>76</v>
      </c>
      <c r="AY175" s="237" t="s">
        <v>123</v>
      </c>
    </row>
    <row r="176" spans="2:51" s="238" customFormat="1" ht="12.8">
      <c r="B176" s="239"/>
      <c r="C176" s="240"/>
      <c r="D176" s="229" t="s">
        <v>131</v>
      </c>
      <c r="E176" s="241"/>
      <c r="F176" s="242" t="s">
        <v>186</v>
      </c>
      <c r="G176" s="240"/>
      <c r="H176" s="243">
        <v>20.8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AT176" s="249" t="s">
        <v>131</v>
      </c>
      <c r="AU176" s="249" t="s">
        <v>87</v>
      </c>
      <c r="AV176" s="238" t="s">
        <v>87</v>
      </c>
      <c r="AW176" s="238" t="s">
        <v>33</v>
      </c>
      <c r="AX176" s="238" t="s">
        <v>84</v>
      </c>
      <c r="AY176" s="249" t="s">
        <v>123</v>
      </c>
    </row>
    <row r="177" spans="1:65" s="31" customFormat="1" ht="44.25" customHeight="1">
      <c r="A177" s="24"/>
      <c r="B177" s="25"/>
      <c r="C177" s="212" t="s">
        <v>204</v>
      </c>
      <c r="D177" s="212" t="s">
        <v>125</v>
      </c>
      <c r="E177" s="213" t="s">
        <v>205</v>
      </c>
      <c r="F177" s="214" t="s">
        <v>206</v>
      </c>
      <c r="G177" s="215" t="s">
        <v>143</v>
      </c>
      <c r="H177" s="216">
        <v>476.6</v>
      </c>
      <c r="I177" s="217"/>
      <c r="J177" s="218">
        <f>ROUND(I177*H177,2)</f>
        <v>0</v>
      </c>
      <c r="K177" s="219"/>
      <c r="L177" s="30"/>
      <c r="M177" s="220"/>
      <c r="N177" s="221" t="s">
        <v>41</v>
      </c>
      <c r="O177" s="74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R177" s="224" t="s">
        <v>129</v>
      </c>
      <c r="AT177" s="224" t="s">
        <v>125</v>
      </c>
      <c r="AU177" s="224" t="s">
        <v>87</v>
      </c>
      <c r="AY177" s="3" t="s">
        <v>123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3" t="s">
        <v>84</v>
      </c>
      <c r="BK177" s="225">
        <f>ROUND(I177*H177,2)</f>
        <v>0</v>
      </c>
      <c r="BL177" s="3" t="s">
        <v>129</v>
      </c>
      <c r="BM177" s="224" t="s">
        <v>207</v>
      </c>
    </row>
    <row r="178" spans="2:51" s="226" customFormat="1" ht="12.8">
      <c r="B178" s="227"/>
      <c r="C178" s="228"/>
      <c r="D178" s="229" t="s">
        <v>131</v>
      </c>
      <c r="E178" s="230"/>
      <c r="F178" s="231" t="s">
        <v>193</v>
      </c>
      <c r="G178" s="228"/>
      <c r="H178" s="230"/>
      <c r="I178" s="232"/>
      <c r="J178" s="228"/>
      <c r="K178" s="228"/>
      <c r="L178" s="233"/>
      <c r="M178" s="234"/>
      <c r="N178" s="235"/>
      <c r="O178" s="235"/>
      <c r="P178" s="235"/>
      <c r="Q178" s="235"/>
      <c r="R178" s="235"/>
      <c r="S178" s="235"/>
      <c r="T178" s="236"/>
      <c r="AT178" s="237" t="s">
        <v>131</v>
      </c>
      <c r="AU178" s="237" t="s">
        <v>87</v>
      </c>
      <c r="AV178" s="226" t="s">
        <v>84</v>
      </c>
      <c r="AW178" s="226" t="s">
        <v>33</v>
      </c>
      <c r="AX178" s="226" t="s">
        <v>76</v>
      </c>
      <c r="AY178" s="237" t="s">
        <v>123</v>
      </c>
    </row>
    <row r="179" spans="2:51" s="238" customFormat="1" ht="12.8">
      <c r="B179" s="239"/>
      <c r="C179" s="240"/>
      <c r="D179" s="229" t="s">
        <v>131</v>
      </c>
      <c r="E179" s="241"/>
      <c r="F179" s="242" t="s">
        <v>194</v>
      </c>
      <c r="G179" s="240"/>
      <c r="H179" s="243">
        <v>476.6</v>
      </c>
      <c r="I179" s="244"/>
      <c r="J179" s="240"/>
      <c r="K179" s="240"/>
      <c r="L179" s="245"/>
      <c r="M179" s="246"/>
      <c r="N179" s="247"/>
      <c r="O179" s="247"/>
      <c r="P179" s="247"/>
      <c r="Q179" s="247"/>
      <c r="R179" s="247"/>
      <c r="S179" s="247"/>
      <c r="T179" s="248"/>
      <c r="AT179" s="249" t="s">
        <v>131</v>
      </c>
      <c r="AU179" s="249" t="s">
        <v>87</v>
      </c>
      <c r="AV179" s="238" t="s">
        <v>87</v>
      </c>
      <c r="AW179" s="238" t="s">
        <v>33</v>
      </c>
      <c r="AX179" s="238" t="s">
        <v>84</v>
      </c>
      <c r="AY179" s="249" t="s">
        <v>123</v>
      </c>
    </row>
    <row r="180" spans="1:65" s="31" customFormat="1" ht="44.25" customHeight="1">
      <c r="A180" s="24"/>
      <c r="B180" s="25"/>
      <c r="C180" s="212" t="s">
        <v>208</v>
      </c>
      <c r="D180" s="212" t="s">
        <v>125</v>
      </c>
      <c r="E180" s="213" t="s">
        <v>209</v>
      </c>
      <c r="F180" s="214" t="s">
        <v>210</v>
      </c>
      <c r="G180" s="215" t="s">
        <v>143</v>
      </c>
      <c r="H180" s="216">
        <v>476.6</v>
      </c>
      <c r="I180" s="217"/>
      <c r="J180" s="218">
        <f>ROUND(I180*H180,2)</f>
        <v>0</v>
      </c>
      <c r="K180" s="219"/>
      <c r="L180" s="30"/>
      <c r="M180" s="220"/>
      <c r="N180" s="221" t="s">
        <v>41</v>
      </c>
      <c r="O180" s="74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R180" s="224" t="s">
        <v>129</v>
      </c>
      <c r="AT180" s="224" t="s">
        <v>125</v>
      </c>
      <c r="AU180" s="224" t="s">
        <v>87</v>
      </c>
      <c r="AY180" s="3" t="s">
        <v>123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3" t="s">
        <v>84</v>
      </c>
      <c r="BK180" s="225">
        <f>ROUND(I180*H180,2)</f>
        <v>0</v>
      </c>
      <c r="BL180" s="3" t="s">
        <v>129</v>
      </c>
      <c r="BM180" s="224" t="s">
        <v>211</v>
      </c>
    </row>
    <row r="181" spans="2:51" s="226" customFormat="1" ht="12.8">
      <c r="B181" s="227"/>
      <c r="C181" s="228"/>
      <c r="D181" s="229" t="s">
        <v>131</v>
      </c>
      <c r="E181" s="230"/>
      <c r="F181" s="231" t="s">
        <v>212</v>
      </c>
      <c r="G181" s="228"/>
      <c r="H181" s="230"/>
      <c r="I181" s="232"/>
      <c r="J181" s="228"/>
      <c r="K181" s="228"/>
      <c r="L181" s="233"/>
      <c r="M181" s="234"/>
      <c r="N181" s="235"/>
      <c r="O181" s="235"/>
      <c r="P181" s="235"/>
      <c r="Q181" s="235"/>
      <c r="R181" s="235"/>
      <c r="S181" s="235"/>
      <c r="T181" s="236"/>
      <c r="AT181" s="237" t="s">
        <v>131</v>
      </c>
      <c r="AU181" s="237" t="s">
        <v>87</v>
      </c>
      <c r="AV181" s="226" t="s">
        <v>84</v>
      </c>
      <c r="AW181" s="226" t="s">
        <v>33</v>
      </c>
      <c r="AX181" s="226" t="s">
        <v>76</v>
      </c>
      <c r="AY181" s="237" t="s">
        <v>123</v>
      </c>
    </row>
    <row r="182" spans="2:51" s="238" customFormat="1" ht="12.8">
      <c r="B182" s="239"/>
      <c r="C182" s="240"/>
      <c r="D182" s="229" t="s">
        <v>131</v>
      </c>
      <c r="E182" s="241"/>
      <c r="F182" s="242" t="s">
        <v>213</v>
      </c>
      <c r="G182" s="240"/>
      <c r="H182" s="243">
        <v>349.7</v>
      </c>
      <c r="I182" s="244"/>
      <c r="J182" s="240"/>
      <c r="K182" s="240"/>
      <c r="L182" s="245"/>
      <c r="M182" s="246"/>
      <c r="N182" s="247"/>
      <c r="O182" s="247"/>
      <c r="P182" s="247"/>
      <c r="Q182" s="247"/>
      <c r="R182" s="247"/>
      <c r="S182" s="247"/>
      <c r="T182" s="248"/>
      <c r="AT182" s="249" t="s">
        <v>131</v>
      </c>
      <c r="AU182" s="249" t="s">
        <v>87</v>
      </c>
      <c r="AV182" s="238" t="s">
        <v>87</v>
      </c>
      <c r="AW182" s="238" t="s">
        <v>33</v>
      </c>
      <c r="AX182" s="238" t="s">
        <v>76</v>
      </c>
      <c r="AY182" s="249" t="s">
        <v>123</v>
      </c>
    </row>
    <row r="183" spans="2:51" s="226" customFormat="1" ht="12.8">
      <c r="B183" s="227"/>
      <c r="C183" s="228"/>
      <c r="D183" s="229" t="s">
        <v>131</v>
      </c>
      <c r="E183" s="230"/>
      <c r="F183" s="231" t="s">
        <v>214</v>
      </c>
      <c r="G183" s="228"/>
      <c r="H183" s="230"/>
      <c r="I183" s="232"/>
      <c r="J183" s="228"/>
      <c r="K183" s="228"/>
      <c r="L183" s="233"/>
      <c r="M183" s="234"/>
      <c r="N183" s="235"/>
      <c r="O183" s="235"/>
      <c r="P183" s="235"/>
      <c r="Q183" s="235"/>
      <c r="R183" s="235"/>
      <c r="S183" s="235"/>
      <c r="T183" s="236"/>
      <c r="AT183" s="237" t="s">
        <v>131</v>
      </c>
      <c r="AU183" s="237" t="s">
        <v>87</v>
      </c>
      <c r="AV183" s="226" t="s">
        <v>84</v>
      </c>
      <c r="AW183" s="226" t="s">
        <v>33</v>
      </c>
      <c r="AX183" s="226" t="s">
        <v>76</v>
      </c>
      <c r="AY183" s="237" t="s">
        <v>123</v>
      </c>
    </row>
    <row r="184" spans="2:51" s="238" customFormat="1" ht="12.8">
      <c r="B184" s="239"/>
      <c r="C184" s="240"/>
      <c r="D184" s="229" t="s">
        <v>131</v>
      </c>
      <c r="E184" s="241"/>
      <c r="F184" s="242" t="s">
        <v>215</v>
      </c>
      <c r="G184" s="240"/>
      <c r="H184" s="243">
        <v>126.9</v>
      </c>
      <c r="I184" s="244"/>
      <c r="J184" s="240"/>
      <c r="K184" s="240"/>
      <c r="L184" s="245"/>
      <c r="M184" s="246"/>
      <c r="N184" s="247"/>
      <c r="O184" s="247"/>
      <c r="P184" s="247"/>
      <c r="Q184" s="247"/>
      <c r="R184" s="247"/>
      <c r="S184" s="247"/>
      <c r="T184" s="248"/>
      <c r="AT184" s="249" t="s">
        <v>131</v>
      </c>
      <c r="AU184" s="249" t="s">
        <v>87</v>
      </c>
      <c r="AV184" s="238" t="s">
        <v>87</v>
      </c>
      <c r="AW184" s="238" t="s">
        <v>33</v>
      </c>
      <c r="AX184" s="238" t="s">
        <v>76</v>
      </c>
      <c r="AY184" s="249" t="s">
        <v>123</v>
      </c>
    </row>
    <row r="185" spans="2:51" s="250" customFormat="1" ht="12.8">
      <c r="B185" s="251"/>
      <c r="C185" s="252"/>
      <c r="D185" s="229" t="s">
        <v>131</v>
      </c>
      <c r="E185" s="253"/>
      <c r="F185" s="254" t="s">
        <v>149</v>
      </c>
      <c r="G185" s="252"/>
      <c r="H185" s="255">
        <v>476.6</v>
      </c>
      <c r="I185" s="256"/>
      <c r="J185" s="252"/>
      <c r="K185" s="252"/>
      <c r="L185" s="257"/>
      <c r="M185" s="258"/>
      <c r="N185" s="259"/>
      <c r="O185" s="259"/>
      <c r="P185" s="259"/>
      <c r="Q185" s="259"/>
      <c r="R185" s="259"/>
      <c r="S185" s="259"/>
      <c r="T185" s="260"/>
      <c r="AT185" s="261" t="s">
        <v>131</v>
      </c>
      <c r="AU185" s="261" t="s">
        <v>87</v>
      </c>
      <c r="AV185" s="250" t="s">
        <v>129</v>
      </c>
      <c r="AW185" s="250" t="s">
        <v>33</v>
      </c>
      <c r="AX185" s="250" t="s">
        <v>84</v>
      </c>
      <c r="AY185" s="261" t="s">
        <v>123</v>
      </c>
    </row>
    <row r="186" spans="1:65" s="31" customFormat="1" ht="37.8" customHeight="1">
      <c r="A186" s="24"/>
      <c r="B186" s="25"/>
      <c r="C186" s="212" t="s">
        <v>216</v>
      </c>
      <c r="D186" s="212" t="s">
        <v>125</v>
      </c>
      <c r="E186" s="213" t="s">
        <v>217</v>
      </c>
      <c r="F186" s="214" t="s">
        <v>218</v>
      </c>
      <c r="G186" s="215" t="s">
        <v>143</v>
      </c>
      <c r="H186" s="216">
        <v>20.8</v>
      </c>
      <c r="I186" s="217"/>
      <c r="J186" s="218">
        <f>ROUND(I186*H186,2)</f>
        <v>0</v>
      </c>
      <c r="K186" s="219"/>
      <c r="L186" s="30"/>
      <c r="M186" s="220"/>
      <c r="N186" s="221" t="s">
        <v>41</v>
      </c>
      <c r="O186" s="74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R186" s="224" t="s">
        <v>129</v>
      </c>
      <c r="AT186" s="224" t="s">
        <v>125</v>
      </c>
      <c r="AU186" s="224" t="s">
        <v>87</v>
      </c>
      <c r="AY186" s="3" t="s">
        <v>123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3" t="s">
        <v>84</v>
      </c>
      <c r="BK186" s="225">
        <f>ROUND(I186*H186,2)</f>
        <v>0</v>
      </c>
      <c r="BL186" s="3" t="s">
        <v>129</v>
      </c>
      <c r="BM186" s="224" t="s">
        <v>219</v>
      </c>
    </row>
    <row r="187" spans="2:51" s="226" customFormat="1" ht="12.8">
      <c r="B187" s="227"/>
      <c r="C187" s="228"/>
      <c r="D187" s="229" t="s">
        <v>131</v>
      </c>
      <c r="E187" s="230"/>
      <c r="F187" s="231" t="s">
        <v>220</v>
      </c>
      <c r="G187" s="228"/>
      <c r="H187" s="230"/>
      <c r="I187" s="232"/>
      <c r="J187" s="228"/>
      <c r="K187" s="228"/>
      <c r="L187" s="233"/>
      <c r="M187" s="234"/>
      <c r="N187" s="235"/>
      <c r="O187" s="235"/>
      <c r="P187" s="235"/>
      <c r="Q187" s="235"/>
      <c r="R187" s="235"/>
      <c r="S187" s="235"/>
      <c r="T187" s="236"/>
      <c r="AT187" s="237" t="s">
        <v>131</v>
      </c>
      <c r="AU187" s="237" t="s">
        <v>87</v>
      </c>
      <c r="AV187" s="226" t="s">
        <v>84</v>
      </c>
      <c r="AW187" s="226" t="s">
        <v>33</v>
      </c>
      <c r="AX187" s="226" t="s">
        <v>76</v>
      </c>
      <c r="AY187" s="237" t="s">
        <v>123</v>
      </c>
    </row>
    <row r="188" spans="2:51" s="238" customFormat="1" ht="12.8">
      <c r="B188" s="239"/>
      <c r="C188" s="240"/>
      <c r="D188" s="229" t="s">
        <v>131</v>
      </c>
      <c r="E188" s="241"/>
      <c r="F188" s="242" t="s">
        <v>186</v>
      </c>
      <c r="G188" s="240"/>
      <c r="H188" s="243">
        <v>20.8</v>
      </c>
      <c r="I188" s="244"/>
      <c r="J188" s="240"/>
      <c r="K188" s="240"/>
      <c r="L188" s="245"/>
      <c r="M188" s="246"/>
      <c r="N188" s="247"/>
      <c r="O188" s="247"/>
      <c r="P188" s="247"/>
      <c r="Q188" s="247"/>
      <c r="R188" s="247"/>
      <c r="S188" s="247"/>
      <c r="T188" s="248"/>
      <c r="AT188" s="249" t="s">
        <v>131</v>
      </c>
      <c r="AU188" s="249" t="s">
        <v>87</v>
      </c>
      <c r="AV188" s="238" t="s">
        <v>87</v>
      </c>
      <c r="AW188" s="238" t="s">
        <v>33</v>
      </c>
      <c r="AX188" s="238" t="s">
        <v>84</v>
      </c>
      <c r="AY188" s="249" t="s">
        <v>123</v>
      </c>
    </row>
    <row r="189" spans="1:65" s="31" customFormat="1" ht="24.15" customHeight="1">
      <c r="A189" s="24"/>
      <c r="B189" s="25"/>
      <c r="C189" s="212" t="s">
        <v>7</v>
      </c>
      <c r="D189" s="212" t="s">
        <v>125</v>
      </c>
      <c r="E189" s="213" t="s">
        <v>221</v>
      </c>
      <c r="F189" s="214" t="s">
        <v>222</v>
      </c>
      <c r="G189" s="215" t="s">
        <v>143</v>
      </c>
      <c r="H189" s="216">
        <v>51.84</v>
      </c>
      <c r="I189" s="217"/>
      <c r="J189" s="218">
        <f>ROUND(I189*H189,2)</f>
        <v>0</v>
      </c>
      <c r="K189" s="219"/>
      <c r="L189" s="30"/>
      <c r="M189" s="220"/>
      <c r="N189" s="221" t="s">
        <v>41</v>
      </c>
      <c r="O189" s="74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R189" s="224" t="s">
        <v>129</v>
      </c>
      <c r="AT189" s="224" t="s">
        <v>125</v>
      </c>
      <c r="AU189" s="224" t="s">
        <v>87</v>
      </c>
      <c r="AY189" s="3" t="s">
        <v>123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3" t="s">
        <v>84</v>
      </c>
      <c r="BK189" s="225">
        <f>ROUND(I189*H189,2)</f>
        <v>0</v>
      </c>
      <c r="BL189" s="3" t="s">
        <v>129</v>
      </c>
      <c r="BM189" s="224" t="s">
        <v>223</v>
      </c>
    </row>
    <row r="190" spans="2:51" s="226" customFormat="1" ht="12.8">
      <c r="B190" s="227"/>
      <c r="C190" s="228"/>
      <c r="D190" s="229" t="s">
        <v>131</v>
      </c>
      <c r="E190" s="230"/>
      <c r="F190" s="231" t="s">
        <v>224</v>
      </c>
      <c r="G190" s="228"/>
      <c r="H190" s="230"/>
      <c r="I190" s="232"/>
      <c r="J190" s="228"/>
      <c r="K190" s="228"/>
      <c r="L190" s="233"/>
      <c r="M190" s="234"/>
      <c r="N190" s="235"/>
      <c r="O190" s="235"/>
      <c r="P190" s="235"/>
      <c r="Q190" s="235"/>
      <c r="R190" s="235"/>
      <c r="S190" s="235"/>
      <c r="T190" s="236"/>
      <c r="AT190" s="237" t="s">
        <v>131</v>
      </c>
      <c r="AU190" s="237" t="s">
        <v>87</v>
      </c>
      <c r="AV190" s="226" t="s">
        <v>84</v>
      </c>
      <c r="AW190" s="226" t="s">
        <v>33</v>
      </c>
      <c r="AX190" s="226" t="s">
        <v>76</v>
      </c>
      <c r="AY190" s="237" t="s">
        <v>123</v>
      </c>
    </row>
    <row r="191" spans="2:51" s="238" customFormat="1" ht="12.8">
      <c r="B191" s="239"/>
      <c r="C191" s="240"/>
      <c r="D191" s="229" t="s">
        <v>131</v>
      </c>
      <c r="E191" s="241"/>
      <c r="F191" s="242" t="s">
        <v>154</v>
      </c>
      <c r="G191" s="240"/>
      <c r="H191" s="243">
        <v>51.84</v>
      </c>
      <c r="I191" s="244"/>
      <c r="J191" s="240"/>
      <c r="K191" s="240"/>
      <c r="L191" s="245"/>
      <c r="M191" s="246"/>
      <c r="N191" s="247"/>
      <c r="O191" s="247"/>
      <c r="P191" s="247"/>
      <c r="Q191" s="247"/>
      <c r="R191" s="247"/>
      <c r="S191" s="247"/>
      <c r="T191" s="248"/>
      <c r="AT191" s="249" t="s">
        <v>131</v>
      </c>
      <c r="AU191" s="249" t="s">
        <v>87</v>
      </c>
      <c r="AV191" s="238" t="s">
        <v>87</v>
      </c>
      <c r="AW191" s="238" t="s">
        <v>33</v>
      </c>
      <c r="AX191" s="238" t="s">
        <v>84</v>
      </c>
      <c r="AY191" s="249" t="s">
        <v>123</v>
      </c>
    </row>
    <row r="192" spans="1:65" s="31" customFormat="1" ht="66.75" customHeight="1">
      <c r="A192" s="24"/>
      <c r="B192" s="25"/>
      <c r="C192" s="212" t="s">
        <v>225</v>
      </c>
      <c r="D192" s="212" t="s">
        <v>125</v>
      </c>
      <c r="E192" s="213" t="s">
        <v>226</v>
      </c>
      <c r="F192" s="214" t="s">
        <v>227</v>
      </c>
      <c r="G192" s="215" t="s">
        <v>143</v>
      </c>
      <c r="H192" s="216">
        <v>23.275</v>
      </c>
      <c r="I192" s="217"/>
      <c r="J192" s="218">
        <f>ROUND(I192*H192,2)</f>
        <v>0</v>
      </c>
      <c r="K192" s="219"/>
      <c r="L192" s="30"/>
      <c r="M192" s="220"/>
      <c r="N192" s="221" t="s">
        <v>41</v>
      </c>
      <c r="O192" s="74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R192" s="224" t="s">
        <v>129</v>
      </c>
      <c r="AT192" s="224" t="s">
        <v>125</v>
      </c>
      <c r="AU192" s="224" t="s">
        <v>87</v>
      </c>
      <c r="AY192" s="3" t="s">
        <v>123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3" t="s">
        <v>84</v>
      </c>
      <c r="BK192" s="225">
        <f>ROUND(I192*H192,2)</f>
        <v>0</v>
      </c>
      <c r="BL192" s="3" t="s">
        <v>129</v>
      </c>
      <c r="BM192" s="224" t="s">
        <v>228</v>
      </c>
    </row>
    <row r="193" spans="2:51" s="226" customFormat="1" ht="12.8">
      <c r="B193" s="227"/>
      <c r="C193" s="228"/>
      <c r="D193" s="229" t="s">
        <v>131</v>
      </c>
      <c r="E193" s="230"/>
      <c r="F193" s="231" t="s">
        <v>229</v>
      </c>
      <c r="G193" s="228"/>
      <c r="H193" s="230"/>
      <c r="I193" s="232"/>
      <c r="J193" s="228"/>
      <c r="K193" s="228"/>
      <c r="L193" s="233"/>
      <c r="M193" s="234"/>
      <c r="N193" s="235"/>
      <c r="O193" s="235"/>
      <c r="P193" s="235"/>
      <c r="Q193" s="235"/>
      <c r="R193" s="235"/>
      <c r="S193" s="235"/>
      <c r="T193" s="236"/>
      <c r="AT193" s="237" t="s">
        <v>131</v>
      </c>
      <c r="AU193" s="237" t="s">
        <v>87</v>
      </c>
      <c r="AV193" s="226" t="s">
        <v>84</v>
      </c>
      <c r="AW193" s="226" t="s">
        <v>33</v>
      </c>
      <c r="AX193" s="226" t="s">
        <v>76</v>
      </c>
      <c r="AY193" s="237" t="s">
        <v>123</v>
      </c>
    </row>
    <row r="194" spans="2:51" s="238" customFormat="1" ht="12.8">
      <c r="B194" s="239"/>
      <c r="C194" s="240"/>
      <c r="D194" s="229" t="s">
        <v>131</v>
      </c>
      <c r="E194" s="241"/>
      <c r="F194" s="242" t="s">
        <v>230</v>
      </c>
      <c r="G194" s="240"/>
      <c r="H194" s="243">
        <v>6.825</v>
      </c>
      <c r="I194" s="244"/>
      <c r="J194" s="240"/>
      <c r="K194" s="240"/>
      <c r="L194" s="245"/>
      <c r="M194" s="246"/>
      <c r="N194" s="247"/>
      <c r="O194" s="247"/>
      <c r="P194" s="247"/>
      <c r="Q194" s="247"/>
      <c r="R194" s="247"/>
      <c r="S194" s="247"/>
      <c r="T194" s="248"/>
      <c r="AT194" s="249" t="s">
        <v>131</v>
      </c>
      <c r="AU194" s="249" t="s">
        <v>87</v>
      </c>
      <c r="AV194" s="238" t="s">
        <v>87</v>
      </c>
      <c r="AW194" s="238" t="s">
        <v>33</v>
      </c>
      <c r="AX194" s="238" t="s">
        <v>76</v>
      </c>
      <c r="AY194" s="249" t="s">
        <v>123</v>
      </c>
    </row>
    <row r="195" spans="2:51" s="226" customFormat="1" ht="12.8">
      <c r="B195" s="227"/>
      <c r="C195" s="228"/>
      <c r="D195" s="229" t="s">
        <v>131</v>
      </c>
      <c r="E195" s="230"/>
      <c r="F195" s="231" t="s">
        <v>231</v>
      </c>
      <c r="G195" s="228"/>
      <c r="H195" s="230"/>
      <c r="I195" s="232"/>
      <c r="J195" s="228"/>
      <c r="K195" s="228"/>
      <c r="L195" s="233"/>
      <c r="M195" s="234"/>
      <c r="N195" s="235"/>
      <c r="O195" s="235"/>
      <c r="P195" s="235"/>
      <c r="Q195" s="235"/>
      <c r="R195" s="235"/>
      <c r="S195" s="235"/>
      <c r="T195" s="236"/>
      <c r="AT195" s="237" t="s">
        <v>131</v>
      </c>
      <c r="AU195" s="237" t="s">
        <v>87</v>
      </c>
      <c r="AV195" s="226" t="s">
        <v>84</v>
      </c>
      <c r="AW195" s="226" t="s">
        <v>33</v>
      </c>
      <c r="AX195" s="226" t="s">
        <v>76</v>
      </c>
      <c r="AY195" s="237" t="s">
        <v>123</v>
      </c>
    </row>
    <row r="196" spans="2:51" s="238" customFormat="1" ht="12.8">
      <c r="B196" s="239"/>
      <c r="C196" s="240"/>
      <c r="D196" s="229" t="s">
        <v>131</v>
      </c>
      <c r="E196" s="241"/>
      <c r="F196" s="242" t="s">
        <v>232</v>
      </c>
      <c r="G196" s="240"/>
      <c r="H196" s="243">
        <v>12.8</v>
      </c>
      <c r="I196" s="244"/>
      <c r="J196" s="240"/>
      <c r="K196" s="240"/>
      <c r="L196" s="245"/>
      <c r="M196" s="246"/>
      <c r="N196" s="247"/>
      <c r="O196" s="247"/>
      <c r="P196" s="247"/>
      <c r="Q196" s="247"/>
      <c r="R196" s="247"/>
      <c r="S196" s="247"/>
      <c r="T196" s="248"/>
      <c r="AT196" s="249" t="s">
        <v>131</v>
      </c>
      <c r="AU196" s="249" t="s">
        <v>87</v>
      </c>
      <c r="AV196" s="238" t="s">
        <v>87</v>
      </c>
      <c r="AW196" s="238" t="s">
        <v>33</v>
      </c>
      <c r="AX196" s="238" t="s">
        <v>76</v>
      </c>
      <c r="AY196" s="249" t="s">
        <v>123</v>
      </c>
    </row>
    <row r="197" spans="2:51" s="238" customFormat="1" ht="12.8">
      <c r="B197" s="239"/>
      <c r="C197" s="240"/>
      <c r="D197" s="229" t="s">
        <v>131</v>
      </c>
      <c r="E197" s="241"/>
      <c r="F197" s="242" t="s">
        <v>233</v>
      </c>
      <c r="G197" s="240"/>
      <c r="H197" s="243">
        <v>2.25</v>
      </c>
      <c r="I197" s="244"/>
      <c r="J197" s="240"/>
      <c r="K197" s="240"/>
      <c r="L197" s="245"/>
      <c r="M197" s="246"/>
      <c r="N197" s="247"/>
      <c r="O197" s="247"/>
      <c r="P197" s="247"/>
      <c r="Q197" s="247"/>
      <c r="R197" s="247"/>
      <c r="S197" s="247"/>
      <c r="T197" s="248"/>
      <c r="AT197" s="249" t="s">
        <v>131</v>
      </c>
      <c r="AU197" s="249" t="s">
        <v>87</v>
      </c>
      <c r="AV197" s="238" t="s">
        <v>87</v>
      </c>
      <c r="AW197" s="238" t="s">
        <v>33</v>
      </c>
      <c r="AX197" s="238" t="s">
        <v>76</v>
      </c>
      <c r="AY197" s="249" t="s">
        <v>123</v>
      </c>
    </row>
    <row r="198" spans="2:51" s="238" customFormat="1" ht="12.8">
      <c r="B198" s="239"/>
      <c r="C198" s="240"/>
      <c r="D198" s="229" t="s">
        <v>131</v>
      </c>
      <c r="E198" s="241"/>
      <c r="F198" s="242" t="s">
        <v>234</v>
      </c>
      <c r="G198" s="240"/>
      <c r="H198" s="243">
        <v>1.4</v>
      </c>
      <c r="I198" s="244"/>
      <c r="J198" s="240"/>
      <c r="K198" s="240"/>
      <c r="L198" s="245"/>
      <c r="M198" s="246"/>
      <c r="N198" s="247"/>
      <c r="O198" s="247"/>
      <c r="P198" s="247"/>
      <c r="Q198" s="247"/>
      <c r="R198" s="247"/>
      <c r="S198" s="247"/>
      <c r="T198" s="248"/>
      <c r="AT198" s="249" t="s">
        <v>131</v>
      </c>
      <c r="AU198" s="249" t="s">
        <v>87</v>
      </c>
      <c r="AV198" s="238" t="s">
        <v>87</v>
      </c>
      <c r="AW198" s="238" t="s">
        <v>33</v>
      </c>
      <c r="AX198" s="238" t="s">
        <v>76</v>
      </c>
      <c r="AY198" s="249" t="s">
        <v>123</v>
      </c>
    </row>
    <row r="199" spans="2:51" s="250" customFormat="1" ht="12.8">
      <c r="B199" s="251"/>
      <c r="C199" s="252"/>
      <c r="D199" s="229" t="s">
        <v>131</v>
      </c>
      <c r="E199" s="253"/>
      <c r="F199" s="254" t="s">
        <v>149</v>
      </c>
      <c r="G199" s="252"/>
      <c r="H199" s="255">
        <v>23.275</v>
      </c>
      <c r="I199" s="256"/>
      <c r="J199" s="252"/>
      <c r="K199" s="252"/>
      <c r="L199" s="257"/>
      <c r="M199" s="258"/>
      <c r="N199" s="259"/>
      <c r="O199" s="259"/>
      <c r="P199" s="259"/>
      <c r="Q199" s="259"/>
      <c r="R199" s="259"/>
      <c r="S199" s="259"/>
      <c r="T199" s="260"/>
      <c r="AT199" s="261" t="s">
        <v>131</v>
      </c>
      <c r="AU199" s="261" t="s">
        <v>87</v>
      </c>
      <c r="AV199" s="250" t="s">
        <v>129</v>
      </c>
      <c r="AW199" s="250" t="s">
        <v>33</v>
      </c>
      <c r="AX199" s="250" t="s">
        <v>84</v>
      </c>
      <c r="AY199" s="261" t="s">
        <v>123</v>
      </c>
    </row>
    <row r="200" spans="1:65" s="31" customFormat="1" ht="16.5" customHeight="1">
      <c r="A200" s="24"/>
      <c r="B200" s="25"/>
      <c r="C200" s="262" t="s">
        <v>235</v>
      </c>
      <c r="D200" s="262" t="s">
        <v>236</v>
      </c>
      <c r="E200" s="263" t="s">
        <v>237</v>
      </c>
      <c r="F200" s="264" t="s">
        <v>238</v>
      </c>
      <c r="G200" s="265" t="s">
        <v>239</v>
      </c>
      <c r="H200" s="266">
        <v>46.55</v>
      </c>
      <c r="I200" s="267"/>
      <c r="J200" s="268">
        <f>ROUND(I200*H200,2)</f>
        <v>0</v>
      </c>
      <c r="K200" s="269"/>
      <c r="L200" s="270"/>
      <c r="M200" s="271"/>
      <c r="N200" s="272" t="s">
        <v>41</v>
      </c>
      <c r="O200" s="74"/>
      <c r="P200" s="222">
        <f>O200*H200</f>
        <v>0</v>
      </c>
      <c r="Q200" s="222">
        <v>1</v>
      </c>
      <c r="R200" s="222">
        <f>Q200*H200</f>
        <v>46.55</v>
      </c>
      <c r="S200" s="222">
        <v>0</v>
      </c>
      <c r="T200" s="223">
        <f>S200*H200</f>
        <v>0</v>
      </c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R200" s="224" t="s">
        <v>181</v>
      </c>
      <c r="AT200" s="224" t="s">
        <v>236</v>
      </c>
      <c r="AU200" s="224" t="s">
        <v>87</v>
      </c>
      <c r="AY200" s="3" t="s">
        <v>123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3" t="s">
        <v>84</v>
      </c>
      <c r="BK200" s="225">
        <f>ROUND(I200*H200,2)</f>
        <v>0</v>
      </c>
      <c r="BL200" s="3" t="s">
        <v>129</v>
      </c>
      <c r="BM200" s="224" t="s">
        <v>240</v>
      </c>
    </row>
    <row r="201" spans="2:51" s="238" customFormat="1" ht="12.8">
      <c r="B201" s="239"/>
      <c r="C201" s="240"/>
      <c r="D201" s="229" t="s">
        <v>131</v>
      </c>
      <c r="E201" s="240"/>
      <c r="F201" s="242" t="s">
        <v>241</v>
      </c>
      <c r="G201" s="240"/>
      <c r="H201" s="243">
        <v>46.55</v>
      </c>
      <c r="I201" s="244"/>
      <c r="J201" s="240"/>
      <c r="K201" s="240"/>
      <c r="L201" s="245"/>
      <c r="M201" s="246"/>
      <c r="N201" s="247"/>
      <c r="O201" s="247"/>
      <c r="P201" s="247"/>
      <c r="Q201" s="247"/>
      <c r="R201" s="247"/>
      <c r="S201" s="247"/>
      <c r="T201" s="248"/>
      <c r="AT201" s="249" t="s">
        <v>131</v>
      </c>
      <c r="AU201" s="249" t="s">
        <v>87</v>
      </c>
      <c r="AV201" s="238" t="s">
        <v>87</v>
      </c>
      <c r="AW201" s="238" t="s">
        <v>3</v>
      </c>
      <c r="AX201" s="238" t="s">
        <v>84</v>
      </c>
      <c r="AY201" s="249" t="s">
        <v>123</v>
      </c>
    </row>
    <row r="202" spans="1:65" s="31" customFormat="1" ht="37.8" customHeight="1">
      <c r="A202" s="24"/>
      <c r="B202" s="25"/>
      <c r="C202" s="212" t="s">
        <v>242</v>
      </c>
      <c r="D202" s="212" t="s">
        <v>125</v>
      </c>
      <c r="E202" s="213" t="s">
        <v>243</v>
      </c>
      <c r="F202" s="214" t="s">
        <v>244</v>
      </c>
      <c r="G202" s="215" t="s">
        <v>136</v>
      </c>
      <c r="H202" s="216">
        <v>98.2</v>
      </c>
      <c r="I202" s="217"/>
      <c r="J202" s="218">
        <f>ROUND(I202*H202,2)</f>
        <v>0</v>
      </c>
      <c r="K202" s="219"/>
      <c r="L202" s="30"/>
      <c r="M202" s="220"/>
      <c r="N202" s="221" t="s">
        <v>41</v>
      </c>
      <c r="O202" s="74"/>
      <c r="P202" s="222">
        <f>O202*H202</f>
        <v>0</v>
      </c>
      <c r="Q202" s="222">
        <v>0</v>
      </c>
      <c r="R202" s="222">
        <f>Q202*H202</f>
        <v>0</v>
      </c>
      <c r="S202" s="222">
        <v>0</v>
      </c>
      <c r="T202" s="223">
        <f>S202*H202</f>
        <v>0</v>
      </c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R202" s="224" t="s">
        <v>129</v>
      </c>
      <c r="AT202" s="224" t="s">
        <v>125</v>
      </c>
      <c r="AU202" s="224" t="s">
        <v>87</v>
      </c>
      <c r="AY202" s="3" t="s">
        <v>123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3" t="s">
        <v>84</v>
      </c>
      <c r="BK202" s="225">
        <f>ROUND(I202*H202,2)</f>
        <v>0</v>
      </c>
      <c r="BL202" s="3" t="s">
        <v>129</v>
      </c>
      <c r="BM202" s="224" t="s">
        <v>245</v>
      </c>
    </row>
    <row r="203" spans="2:51" s="226" customFormat="1" ht="12.8">
      <c r="B203" s="227"/>
      <c r="C203" s="228"/>
      <c r="D203" s="229" t="s">
        <v>131</v>
      </c>
      <c r="E203" s="230"/>
      <c r="F203" s="231" t="s">
        <v>191</v>
      </c>
      <c r="G203" s="228"/>
      <c r="H203" s="230"/>
      <c r="I203" s="232"/>
      <c r="J203" s="228"/>
      <c r="K203" s="228"/>
      <c r="L203" s="233"/>
      <c r="M203" s="234"/>
      <c r="N203" s="235"/>
      <c r="O203" s="235"/>
      <c r="P203" s="235"/>
      <c r="Q203" s="235"/>
      <c r="R203" s="235"/>
      <c r="S203" s="235"/>
      <c r="T203" s="236"/>
      <c r="AT203" s="237" t="s">
        <v>131</v>
      </c>
      <c r="AU203" s="237" t="s">
        <v>87</v>
      </c>
      <c r="AV203" s="226" t="s">
        <v>84</v>
      </c>
      <c r="AW203" s="226" t="s">
        <v>33</v>
      </c>
      <c r="AX203" s="226" t="s">
        <v>76</v>
      </c>
      <c r="AY203" s="237" t="s">
        <v>123</v>
      </c>
    </row>
    <row r="204" spans="2:51" s="238" customFormat="1" ht="12.8">
      <c r="B204" s="239"/>
      <c r="C204" s="240"/>
      <c r="D204" s="229" t="s">
        <v>131</v>
      </c>
      <c r="E204" s="241"/>
      <c r="F204" s="242" t="s">
        <v>192</v>
      </c>
      <c r="G204" s="240"/>
      <c r="H204" s="243">
        <v>38.2</v>
      </c>
      <c r="I204" s="244"/>
      <c r="J204" s="240"/>
      <c r="K204" s="240"/>
      <c r="L204" s="245"/>
      <c r="M204" s="246"/>
      <c r="N204" s="247"/>
      <c r="O204" s="247"/>
      <c r="P204" s="247"/>
      <c r="Q204" s="247"/>
      <c r="R204" s="247"/>
      <c r="S204" s="247"/>
      <c r="T204" s="248"/>
      <c r="AT204" s="249" t="s">
        <v>131</v>
      </c>
      <c r="AU204" s="249" t="s">
        <v>87</v>
      </c>
      <c r="AV204" s="238" t="s">
        <v>87</v>
      </c>
      <c r="AW204" s="238" t="s">
        <v>33</v>
      </c>
      <c r="AX204" s="238" t="s">
        <v>76</v>
      </c>
      <c r="AY204" s="249" t="s">
        <v>123</v>
      </c>
    </row>
    <row r="205" spans="2:51" s="226" customFormat="1" ht="12.8">
      <c r="B205" s="227"/>
      <c r="C205" s="228"/>
      <c r="D205" s="229" t="s">
        <v>131</v>
      </c>
      <c r="E205" s="230"/>
      <c r="F205" s="231" t="s">
        <v>138</v>
      </c>
      <c r="G205" s="228"/>
      <c r="H205" s="230"/>
      <c r="I205" s="232"/>
      <c r="J205" s="228"/>
      <c r="K205" s="228"/>
      <c r="L205" s="233"/>
      <c r="M205" s="234"/>
      <c r="N205" s="235"/>
      <c r="O205" s="235"/>
      <c r="P205" s="235"/>
      <c r="Q205" s="235"/>
      <c r="R205" s="235"/>
      <c r="S205" s="235"/>
      <c r="T205" s="236"/>
      <c r="AT205" s="237" t="s">
        <v>131</v>
      </c>
      <c r="AU205" s="237" t="s">
        <v>87</v>
      </c>
      <c r="AV205" s="226" t="s">
        <v>84</v>
      </c>
      <c r="AW205" s="226" t="s">
        <v>33</v>
      </c>
      <c r="AX205" s="226" t="s">
        <v>76</v>
      </c>
      <c r="AY205" s="237" t="s">
        <v>123</v>
      </c>
    </row>
    <row r="206" spans="2:51" s="238" customFormat="1" ht="12.8">
      <c r="B206" s="239"/>
      <c r="C206" s="240"/>
      <c r="D206" s="229" t="s">
        <v>131</v>
      </c>
      <c r="E206" s="241"/>
      <c r="F206" s="242" t="s">
        <v>139</v>
      </c>
      <c r="G206" s="240"/>
      <c r="H206" s="243">
        <v>60</v>
      </c>
      <c r="I206" s="244"/>
      <c r="J206" s="240"/>
      <c r="K206" s="240"/>
      <c r="L206" s="245"/>
      <c r="M206" s="246"/>
      <c r="N206" s="247"/>
      <c r="O206" s="247"/>
      <c r="P206" s="247"/>
      <c r="Q206" s="247"/>
      <c r="R206" s="247"/>
      <c r="S206" s="247"/>
      <c r="T206" s="248"/>
      <c r="AT206" s="249" t="s">
        <v>131</v>
      </c>
      <c r="AU206" s="249" t="s">
        <v>87</v>
      </c>
      <c r="AV206" s="238" t="s">
        <v>87</v>
      </c>
      <c r="AW206" s="238" t="s">
        <v>33</v>
      </c>
      <c r="AX206" s="238" t="s">
        <v>76</v>
      </c>
      <c r="AY206" s="249" t="s">
        <v>123</v>
      </c>
    </row>
    <row r="207" spans="2:51" s="250" customFormat="1" ht="12.8">
      <c r="B207" s="251"/>
      <c r="C207" s="252"/>
      <c r="D207" s="229" t="s">
        <v>131</v>
      </c>
      <c r="E207" s="253"/>
      <c r="F207" s="254" t="s">
        <v>149</v>
      </c>
      <c r="G207" s="252"/>
      <c r="H207" s="255">
        <v>98.2</v>
      </c>
      <c r="I207" s="256"/>
      <c r="J207" s="252"/>
      <c r="K207" s="252"/>
      <c r="L207" s="257"/>
      <c r="M207" s="258"/>
      <c r="N207" s="259"/>
      <c r="O207" s="259"/>
      <c r="P207" s="259"/>
      <c r="Q207" s="259"/>
      <c r="R207" s="259"/>
      <c r="S207" s="259"/>
      <c r="T207" s="260"/>
      <c r="AT207" s="261" t="s">
        <v>131</v>
      </c>
      <c r="AU207" s="261" t="s">
        <v>87</v>
      </c>
      <c r="AV207" s="250" t="s">
        <v>129</v>
      </c>
      <c r="AW207" s="250" t="s">
        <v>33</v>
      </c>
      <c r="AX207" s="250" t="s">
        <v>84</v>
      </c>
      <c r="AY207" s="261" t="s">
        <v>123</v>
      </c>
    </row>
    <row r="208" spans="1:65" s="31" customFormat="1" ht="37.8" customHeight="1">
      <c r="A208" s="24"/>
      <c r="B208" s="25"/>
      <c r="C208" s="212" t="s">
        <v>246</v>
      </c>
      <c r="D208" s="212" t="s">
        <v>125</v>
      </c>
      <c r="E208" s="213" t="s">
        <v>247</v>
      </c>
      <c r="F208" s="214" t="s">
        <v>248</v>
      </c>
      <c r="G208" s="215" t="s">
        <v>136</v>
      </c>
      <c r="H208" s="216">
        <v>442</v>
      </c>
      <c r="I208" s="217"/>
      <c r="J208" s="218">
        <f>ROUND(I208*H208,2)</f>
        <v>0</v>
      </c>
      <c r="K208" s="219"/>
      <c r="L208" s="30"/>
      <c r="M208" s="220"/>
      <c r="N208" s="221" t="s">
        <v>41</v>
      </c>
      <c r="O208" s="74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R208" s="224" t="s">
        <v>129</v>
      </c>
      <c r="AT208" s="224" t="s">
        <v>125</v>
      </c>
      <c r="AU208" s="224" t="s">
        <v>87</v>
      </c>
      <c r="AY208" s="3" t="s">
        <v>123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3" t="s">
        <v>84</v>
      </c>
      <c r="BK208" s="225">
        <f>ROUND(I208*H208,2)</f>
        <v>0</v>
      </c>
      <c r="BL208" s="3" t="s">
        <v>129</v>
      </c>
      <c r="BM208" s="224" t="s">
        <v>249</v>
      </c>
    </row>
    <row r="209" spans="2:51" s="226" customFormat="1" ht="12.8">
      <c r="B209" s="227"/>
      <c r="C209" s="228"/>
      <c r="D209" s="229" t="s">
        <v>131</v>
      </c>
      <c r="E209" s="230"/>
      <c r="F209" s="231" t="s">
        <v>250</v>
      </c>
      <c r="G209" s="228"/>
      <c r="H209" s="230"/>
      <c r="I209" s="232"/>
      <c r="J209" s="228"/>
      <c r="K209" s="228"/>
      <c r="L209" s="233"/>
      <c r="M209" s="234"/>
      <c r="N209" s="235"/>
      <c r="O209" s="235"/>
      <c r="P209" s="235"/>
      <c r="Q209" s="235"/>
      <c r="R209" s="235"/>
      <c r="S209" s="235"/>
      <c r="T209" s="236"/>
      <c r="AT209" s="237" t="s">
        <v>131</v>
      </c>
      <c r="AU209" s="237" t="s">
        <v>87</v>
      </c>
      <c r="AV209" s="226" t="s">
        <v>84</v>
      </c>
      <c r="AW209" s="226" t="s">
        <v>33</v>
      </c>
      <c r="AX209" s="226" t="s">
        <v>76</v>
      </c>
      <c r="AY209" s="237" t="s">
        <v>123</v>
      </c>
    </row>
    <row r="210" spans="2:51" s="238" customFormat="1" ht="12.8">
      <c r="B210" s="239"/>
      <c r="C210" s="240"/>
      <c r="D210" s="229" t="s">
        <v>131</v>
      </c>
      <c r="E210" s="241"/>
      <c r="F210" s="242" t="s">
        <v>251</v>
      </c>
      <c r="G210" s="240"/>
      <c r="H210" s="243">
        <v>382</v>
      </c>
      <c r="I210" s="244"/>
      <c r="J210" s="240"/>
      <c r="K210" s="240"/>
      <c r="L210" s="245"/>
      <c r="M210" s="246"/>
      <c r="N210" s="247"/>
      <c r="O210" s="247"/>
      <c r="P210" s="247"/>
      <c r="Q210" s="247"/>
      <c r="R210" s="247"/>
      <c r="S210" s="247"/>
      <c r="T210" s="248"/>
      <c r="AT210" s="249" t="s">
        <v>131</v>
      </c>
      <c r="AU210" s="249" t="s">
        <v>87</v>
      </c>
      <c r="AV210" s="238" t="s">
        <v>87</v>
      </c>
      <c r="AW210" s="238" t="s">
        <v>33</v>
      </c>
      <c r="AX210" s="238" t="s">
        <v>76</v>
      </c>
      <c r="AY210" s="249" t="s">
        <v>123</v>
      </c>
    </row>
    <row r="211" spans="2:51" s="226" customFormat="1" ht="12.8">
      <c r="B211" s="227"/>
      <c r="C211" s="228"/>
      <c r="D211" s="229" t="s">
        <v>131</v>
      </c>
      <c r="E211" s="230"/>
      <c r="F211" s="231" t="s">
        <v>252</v>
      </c>
      <c r="G211" s="228"/>
      <c r="H211" s="230"/>
      <c r="I211" s="232"/>
      <c r="J211" s="228"/>
      <c r="K211" s="228"/>
      <c r="L211" s="233"/>
      <c r="M211" s="234"/>
      <c r="N211" s="235"/>
      <c r="O211" s="235"/>
      <c r="P211" s="235"/>
      <c r="Q211" s="235"/>
      <c r="R211" s="235"/>
      <c r="S211" s="235"/>
      <c r="T211" s="236"/>
      <c r="AT211" s="237" t="s">
        <v>131</v>
      </c>
      <c r="AU211" s="237" t="s">
        <v>87</v>
      </c>
      <c r="AV211" s="226" t="s">
        <v>84</v>
      </c>
      <c r="AW211" s="226" t="s">
        <v>33</v>
      </c>
      <c r="AX211" s="226" t="s">
        <v>76</v>
      </c>
      <c r="AY211" s="237" t="s">
        <v>123</v>
      </c>
    </row>
    <row r="212" spans="2:51" s="238" customFormat="1" ht="12.8">
      <c r="B212" s="239"/>
      <c r="C212" s="240"/>
      <c r="D212" s="229" t="s">
        <v>131</v>
      </c>
      <c r="E212" s="241"/>
      <c r="F212" s="242" t="s">
        <v>139</v>
      </c>
      <c r="G212" s="240"/>
      <c r="H212" s="243">
        <v>60</v>
      </c>
      <c r="I212" s="244"/>
      <c r="J212" s="240"/>
      <c r="K212" s="240"/>
      <c r="L212" s="245"/>
      <c r="M212" s="246"/>
      <c r="N212" s="247"/>
      <c r="O212" s="247"/>
      <c r="P212" s="247"/>
      <c r="Q212" s="247"/>
      <c r="R212" s="247"/>
      <c r="S212" s="247"/>
      <c r="T212" s="248"/>
      <c r="AT212" s="249" t="s">
        <v>131</v>
      </c>
      <c r="AU212" s="249" t="s">
        <v>87</v>
      </c>
      <c r="AV212" s="238" t="s">
        <v>87</v>
      </c>
      <c r="AW212" s="238" t="s">
        <v>33</v>
      </c>
      <c r="AX212" s="238" t="s">
        <v>76</v>
      </c>
      <c r="AY212" s="249" t="s">
        <v>123</v>
      </c>
    </row>
    <row r="213" spans="2:51" s="250" customFormat="1" ht="12.8">
      <c r="B213" s="251"/>
      <c r="C213" s="252"/>
      <c r="D213" s="229" t="s">
        <v>131</v>
      </c>
      <c r="E213" s="253"/>
      <c r="F213" s="254" t="s">
        <v>149</v>
      </c>
      <c r="G213" s="252"/>
      <c r="H213" s="255">
        <v>442</v>
      </c>
      <c r="I213" s="256"/>
      <c r="J213" s="252"/>
      <c r="K213" s="252"/>
      <c r="L213" s="257"/>
      <c r="M213" s="258"/>
      <c r="N213" s="259"/>
      <c r="O213" s="259"/>
      <c r="P213" s="259"/>
      <c r="Q213" s="259"/>
      <c r="R213" s="259"/>
      <c r="S213" s="259"/>
      <c r="T213" s="260"/>
      <c r="AT213" s="261" t="s">
        <v>131</v>
      </c>
      <c r="AU213" s="261" t="s">
        <v>87</v>
      </c>
      <c r="AV213" s="250" t="s">
        <v>129</v>
      </c>
      <c r="AW213" s="250" t="s">
        <v>33</v>
      </c>
      <c r="AX213" s="250" t="s">
        <v>84</v>
      </c>
      <c r="AY213" s="261" t="s">
        <v>123</v>
      </c>
    </row>
    <row r="214" spans="1:65" s="31" customFormat="1" ht="16.5" customHeight="1">
      <c r="A214" s="24"/>
      <c r="B214" s="25"/>
      <c r="C214" s="262" t="s">
        <v>253</v>
      </c>
      <c r="D214" s="262" t="s">
        <v>236</v>
      </c>
      <c r="E214" s="263" t="s">
        <v>254</v>
      </c>
      <c r="F214" s="264" t="s">
        <v>255</v>
      </c>
      <c r="G214" s="265" t="s">
        <v>256</v>
      </c>
      <c r="H214" s="266">
        <v>8.84</v>
      </c>
      <c r="I214" s="267"/>
      <c r="J214" s="268">
        <f>ROUND(I214*H214,2)</f>
        <v>0</v>
      </c>
      <c r="K214" s="269"/>
      <c r="L214" s="270"/>
      <c r="M214" s="271"/>
      <c r="N214" s="272" t="s">
        <v>41</v>
      </c>
      <c r="O214" s="74"/>
      <c r="P214" s="222">
        <f>O214*H214</f>
        <v>0</v>
      </c>
      <c r="Q214" s="222">
        <v>0.001</v>
      </c>
      <c r="R214" s="222">
        <f>Q214*H214</f>
        <v>0.00884</v>
      </c>
      <c r="S214" s="222">
        <v>0</v>
      </c>
      <c r="T214" s="223">
        <f>S214*H214</f>
        <v>0</v>
      </c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R214" s="224" t="s">
        <v>181</v>
      </c>
      <c r="AT214" s="224" t="s">
        <v>236</v>
      </c>
      <c r="AU214" s="224" t="s">
        <v>87</v>
      </c>
      <c r="AY214" s="3" t="s">
        <v>123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3" t="s">
        <v>84</v>
      </c>
      <c r="BK214" s="225">
        <f>ROUND(I214*H214,2)</f>
        <v>0</v>
      </c>
      <c r="BL214" s="3" t="s">
        <v>129</v>
      </c>
      <c r="BM214" s="224" t="s">
        <v>257</v>
      </c>
    </row>
    <row r="215" spans="2:51" s="238" customFormat="1" ht="12.8">
      <c r="B215" s="239"/>
      <c r="C215" s="240"/>
      <c r="D215" s="229" t="s">
        <v>131</v>
      </c>
      <c r="E215" s="240"/>
      <c r="F215" s="242" t="s">
        <v>258</v>
      </c>
      <c r="G215" s="240"/>
      <c r="H215" s="243">
        <v>8.84</v>
      </c>
      <c r="I215" s="244"/>
      <c r="J215" s="240"/>
      <c r="K215" s="240"/>
      <c r="L215" s="245"/>
      <c r="M215" s="246"/>
      <c r="N215" s="247"/>
      <c r="O215" s="247"/>
      <c r="P215" s="247"/>
      <c r="Q215" s="247"/>
      <c r="R215" s="247"/>
      <c r="S215" s="247"/>
      <c r="T215" s="248"/>
      <c r="AT215" s="249" t="s">
        <v>131</v>
      </c>
      <c r="AU215" s="249" t="s">
        <v>87</v>
      </c>
      <c r="AV215" s="238" t="s">
        <v>87</v>
      </c>
      <c r="AW215" s="238" t="s">
        <v>3</v>
      </c>
      <c r="AX215" s="238" t="s">
        <v>84</v>
      </c>
      <c r="AY215" s="249" t="s">
        <v>123</v>
      </c>
    </row>
    <row r="216" spans="1:65" s="31" customFormat="1" ht="33" customHeight="1">
      <c r="A216" s="24"/>
      <c r="B216" s="25"/>
      <c r="C216" s="212" t="s">
        <v>6</v>
      </c>
      <c r="D216" s="212" t="s">
        <v>125</v>
      </c>
      <c r="E216" s="213" t="s">
        <v>259</v>
      </c>
      <c r="F216" s="214" t="s">
        <v>260</v>
      </c>
      <c r="G216" s="215" t="s">
        <v>136</v>
      </c>
      <c r="H216" s="216">
        <v>112.8</v>
      </c>
      <c r="I216" s="217"/>
      <c r="J216" s="218">
        <f>ROUND(I216*H216,2)</f>
        <v>0</v>
      </c>
      <c r="K216" s="219"/>
      <c r="L216" s="30"/>
      <c r="M216" s="220"/>
      <c r="N216" s="221" t="s">
        <v>41</v>
      </c>
      <c r="O216" s="74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R216" s="224" t="s">
        <v>129</v>
      </c>
      <c r="AT216" s="224" t="s">
        <v>125</v>
      </c>
      <c r="AU216" s="224" t="s">
        <v>87</v>
      </c>
      <c r="AY216" s="3" t="s">
        <v>123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3" t="s">
        <v>84</v>
      </c>
      <c r="BK216" s="225">
        <f>ROUND(I216*H216,2)</f>
        <v>0</v>
      </c>
      <c r="BL216" s="3" t="s">
        <v>129</v>
      </c>
      <c r="BM216" s="224" t="s">
        <v>261</v>
      </c>
    </row>
    <row r="217" spans="2:51" s="226" customFormat="1" ht="12.8">
      <c r="B217" s="227"/>
      <c r="C217" s="228"/>
      <c r="D217" s="229" t="s">
        <v>131</v>
      </c>
      <c r="E217" s="230"/>
      <c r="F217" s="231" t="s">
        <v>262</v>
      </c>
      <c r="G217" s="228"/>
      <c r="H217" s="230"/>
      <c r="I217" s="232"/>
      <c r="J217" s="228"/>
      <c r="K217" s="228"/>
      <c r="L217" s="233"/>
      <c r="M217" s="234"/>
      <c r="N217" s="235"/>
      <c r="O217" s="235"/>
      <c r="P217" s="235"/>
      <c r="Q217" s="235"/>
      <c r="R217" s="235"/>
      <c r="S217" s="235"/>
      <c r="T217" s="236"/>
      <c r="AT217" s="237" t="s">
        <v>131</v>
      </c>
      <c r="AU217" s="237" t="s">
        <v>87</v>
      </c>
      <c r="AV217" s="226" t="s">
        <v>84</v>
      </c>
      <c r="AW217" s="226" t="s">
        <v>33</v>
      </c>
      <c r="AX217" s="226" t="s">
        <v>76</v>
      </c>
      <c r="AY217" s="237" t="s">
        <v>123</v>
      </c>
    </row>
    <row r="218" spans="2:51" s="238" customFormat="1" ht="12.8">
      <c r="B218" s="239"/>
      <c r="C218" s="240"/>
      <c r="D218" s="229" t="s">
        <v>131</v>
      </c>
      <c r="E218" s="241"/>
      <c r="F218" s="242" t="s">
        <v>146</v>
      </c>
      <c r="G218" s="240"/>
      <c r="H218" s="243">
        <v>112.8</v>
      </c>
      <c r="I218" s="244"/>
      <c r="J218" s="240"/>
      <c r="K218" s="240"/>
      <c r="L218" s="245"/>
      <c r="M218" s="246"/>
      <c r="N218" s="247"/>
      <c r="O218" s="247"/>
      <c r="P218" s="247"/>
      <c r="Q218" s="247"/>
      <c r="R218" s="247"/>
      <c r="S218" s="247"/>
      <c r="T218" s="248"/>
      <c r="AT218" s="249" t="s">
        <v>131</v>
      </c>
      <c r="AU218" s="249" t="s">
        <v>87</v>
      </c>
      <c r="AV218" s="238" t="s">
        <v>87</v>
      </c>
      <c r="AW218" s="238" t="s">
        <v>33</v>
      </c>
      <c r="AX218" s="238" t="s">
        <v>84</v>
      </c>
      <c r="AY218" s="249" t="s">
        <v>123</v>
      </c>
    </row>
    <row r="219" spans="2:63" s="195" customFormat="1" ht="22.8" customHeight="1">
      <c r="B219" s="196"/>
      <c r="C219" s="197"/>
      <c r="D219" s="198" t="s">
        <v>75</v>
      </c>
      <c r="E219" s="210" t="s">
        <v>87</v>
      </c>
      <c r="F219" s="210" t="s">
        <v>263</v>
      </c>
      <c r="G219" s="197"/>
      <c r="H219" s="197"/>
      <c r="I219" s="200"/>
      <c r="J219" s="211">
        <f>BK219</f>
        <v>0</v>
      </c>
      <c r="K219" s="197"/>
      <c r="L219" s="202"/>
      <c r="M219" s="203"/>
      <c r="N219" s="204"/>
      <c r="O219" s="204"/>
      <c r="P219" s="205">
        <f>SUM(P220:P230)</f>
        <v>0</v>
      </c>
      <c r="Q219" s="204"/>
      <c r="R219" s="205">
        <f>SUM(R220:R230)</f>
        <v>5.68698622</v>
      </c>
      <c r="S219" s="204"/>
      <c r="T219" s="206">
        <f>SUM(T220:T230)</f>
        <v>0</v>
      </c>
      <c r="AR219" s="207" t="s">
        <v>84</v>
      </c>
      <c r="AT219" s="208" t="s">
        <v>75</v>
      </c>
      <c r="AU219" s="208" t="s">
        <v>84</v>
      </c>
      <c r="AY219" s="207" t="s">
        <v>123</v>
      </c>
      <c r="BK219" s="209">
        <f>SUM(BK220:BK230)</f>
        <v>0</v>
      </c>
    </row>
    <row r="220" spans="1:65" s="31" customFormat="1" ht="24.15" customHeight="1">
      <c r="A220" s="24"/>
      <c r="B220" s="25"/>
      <c r="C220" s="212" t="s">
        <v>264</v>
      </c>
      <c r="D220" s="212" t="s">
        <v>125</v>
      </c>
      <c r="E220" s="213" t="s">
        <v>265</v>
      </c>
      <c r="F220" s="214" t="s">
        <v>266</v>
      </c>
      <c r="G220" s="215" t="s">
        <v>136</v>
      </c>
      <c r="H220" s="216">
        <v>13.8</v>
      </c>
      <c r="I220" s="217"/>
      <c r="J220" s="218">
        <f>ROUND(I220*H220,2)</f>
        <v>0</v>
      </c>
      <c r="K220" s="219"/>
      <c r="L220" s="30"/>
      <c r="M220" s="220"/>
      <c r="N220" s="221" t="s">
        <v>41</v>
      </c>
      <c r="O220" s="74"/>
      <c r="P220" s="222">
        <f>O220*H220</f>
        <v>0</v>
      </c>
      <c r="Q220" s="222">
        <v>0.0351</v>
      </c>
      <c r="R220" s="222">
        <f>Q220*H220</f>
        <v>0.48438</v>
      </c>
      <c r="S220" s="222">
        <v>0</v>
      </c>
      <c r="T220" s="223">
        <f>S220*H220</f>
        <v>0</v>
      </c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R220" s="224" t="s">
        <v>129</v>
      </c>
      <c r="AT220" s="224" t="s">
        <v>125</v>
      </c>
      <c r="AU220" s="224" t="s">
        <v>87</v>
      </c>
      <c r="AY220" s="3" t="s">
        <v>123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3" t="s">
        <v>84</v>
      </c>
      <c r="BK220" s="225">
        <f>ROUND(I220*H220,2)</f>
        <v>0</v>
      </c>
      <c r="BL220" s="3" t="s">
        <v>129</v>
      </c>
      <c r="BM220" s="224" t="s">
        <v>267</v>
      </c>
    </row>
    <row r="221" spans="2:51" s="226" customFormat="1" ht="12.8">
      <c r="B221" s="227"/>
      <c r="C221" s="228"/>
      <c r="D221" s="229" t="s">
        <v>131</v>
      </c>
      <c r="E221" s="230"/>
      <c r="F221" s="231" t="s">
        <v>268</v>
      </c>
      <c r="G221" s="228"/>
      <c r="H221" s="230"/>
      <c r="I221" s="232"/>
      <c r="J221" s="228"/>
      <c r="K221" s="228"/>
      <c r="L221" s="233"/>
      <c r="M221" s="234"/>
      <c r="N221" s="235"/>
      <c r="O221" s="235"/>
      <c r="P221" s="235"/>
      <c r="Q221" s="235"/>
      <c r="R221" s="235"/>
      <c r="S221" s="235"/>
      <c r="T221" s="236"/>
      <c r="AT221" s="237" t="s">
        <v>131</v>
      </c>
      <c r="AU221" s="237" t="s">
        <v>87</v>
      </c>
      <c r="AV221" s="226" t="s">
        <v>84</v>
      </c>
      <c r="AW221" s="226" t="s">
        <v>33</v>
      </c>
      <c r="AX221" s="226" t="s">
        <v>76</v>
      </c>
      <c r="AY221" s="237" t="s">
        <v>123</v>
      </c>
    </row>
    <row r="222" spans="2:51" s="238" customFormat="1" ht="12.8">
      <c r="B222" s="239"/>
      <c r="C222" s="240"/>
      <c r="D222" s="229" t="s">
        <v>131</v>
      </c>
      <c r="E222" s="241"/>
      <c r="F222" s="242" t="s">
        <v>269</v>
      </c>
      <c r="G222" s="240"/>
      <c r="H222" s="243">
        <v>1.2</v>
      </c>
      <c r="I222" s="244"/>
      <c r="J222" s="240"/>
      <c r="K222" s="240"/>
      <c r="L222" s="245"/>
      <c r="M222" s="246"/>
      <c r="N222" s="247"/>
      <c r="O222" s="247"/>
      <c r="P222" s="247"/>
      <c r="Q222" s="247"/>
      <c r="R222" s="247"/>
      <c r="S222" s="247"/>
      <c r="T222" s="248"/>
      <c r="AT222" s="249" t="s">
        <v>131</v>
      </c>
      <c r="AU222" s="249" t="s">
        <v>87</v>
      </c>
      <c r="AV222" s="238" t="s">
        <v>87</v>
      </c>
      <c r="AW222" s="238" t="s">
        <v>33</v>
      </c>
      <c r="AX222" s="238" t="s">
        <v>76</v>
      </c>
      <c r="AY222" s="249" t="s">
        <v>123</v>
      </c>
    </row>
    <row r="223" spans="2:51" s="226" customFormat="1" ht="12.8">
      <c r="B223" s="227"/>
      <c r="C223" s="228"/>
      <c r="D223" s="229" t="s">
        <v>131</v>
      </c>
      <c r="E223" s="230"/>
      <c r="F223" s="231" t="s">
        <v>270</v>
      </c>
      <c r="G223" s="228"/>
      <c r="H223" s="230"/>
      <c r="I223" s="232"/>
      <c r="J223" s="228"/>
      <c r="K223" s="228"/>
      <c r="L223" s="233"/>
      <c r="M223" s="234"/>
      <c r="N223" s="235"/>
      <c r="O223" s="235"/>
      <c r="P223" s="235"/>
      <c r="Q223" s="235"/>
      <c r="R223" s="235"/>
      <c r="S223" s="235"/>
      <c r="T223" s="236"/>
      <c r="AT223" s="237" t="s">
        <v>131</v>
      </c>
      <c r="AU223" s="237" t="s">
        <v>87</v>
      </c>
      <c r="AV223" s="226" t="s">
        <v>84</v>
      </c>
      <c r="AW223" s="226" t="s">
        <v>33</v>
      </c>
      <c r="AX223" s="226" t="s">
        <v>76</v>
      </c>
      <c r="AY223" s="237" t="s">
        <v>123</v>
      </c>
    </row>
    <row r="224" spans="2:51" s="238" customFormat="1" ht="12.8">
      <c r="B224" s="239"/>
      <c r="C224" s="240"/>
      <c r="D224" s="229" t="s">
        <v>131</v>
      </c>
      <c r="E224" s="241"/>
      <c r="F224" s="242" t="s">
        <v>271</v>
      </c>
      <c r="G224" s="240"/>
      <c r="H224" s="243">
        <v>8.76</v>
      </c>
      <c r="I224" s="244"/>
      <c r="J224" s="240"/>
      <c r="K224" s="240"/>
      <c r="L224" s="245"/>
      <c r="M224" s="246"/>
      <c r="N224" s="247"/>
      <c r="O224" s="247"/>
      <c r="P224" s="247"/>
      <c r="Q224" s="247"/>
      <c r="R224" s="247"/>
      <c r="S224" s="247"/>
      <c r="T224" s="248"/>
      <c r="AT224" s="249" t="s">
        <v>131</v>
      </c>
      <c r="AU224" s="249" t="s">
        <v>87</v>
      </c>
      <c r="AV224" s="238" t="s">
        <v>87</v>
      </c>
      <c r="AW224" s="238" t="s">
        <v>33</v>
      </c>
      <c r="AX224" s="238" t="s">
        <v>76</v>
      </c>
      <c r="AY224" s="249" t="s">
        <v>123</v>
      </c>
    </row>
    <row r="225" spans="2:51" s="226" customFormat="1" ht="12.8">
      <c r="B225" s="227"/>
      <c r="C225" s="228"/>
      <c r="D225" s="229" t="s">
        <v>131</v>
      </c>
      <c r="E225" s="230"/>
      <c r="F225" s="231" t="s">
        <v>272</v>
      </c>
      <c r="G225" s="228"/>
      <c r="H225" s="230"/>
      <c r="I225" s="232"/>
      <c r="J225" s="228"/>
      <c r="K225" s="228"/>
      <c r="L225" s="233"/>
      <c r="M225" s="234"/>
      <c r="N225" s="235"/>
      <c r="O225" s="235"/>
      <c r="P225" s="235"/>
      <c r="Q225" s="235"/>
      <c r="R225" s="235"/>
      <c r="S225" s="235"/>
      <c r="T225" s="236"/>
      <c r="AT225" s="237" t="s">
        <v>131</v>
      </c>
      <c r="AU225" s="237" t="s">
        <v>87</v>
      </c>
      <c r="AV225" s="226" t="s">
        <v>84</v>
      </c>
      <c r="AW225" s="226" t="s">
        <v>33</v>
      </c>
      <c r="AX225" s="226" t="s">
        <v>76</v>
      </c>
      <c r="AY225" s="237" t="s">
        <v>123</v>
      </c>
    </row>
    <row r="226" spans="2:51" s="238" customFormat="1" ht="12.8">
      <c r="B226" s="239"/>
      <c r="C226" s="240"/>
      <c r="D226" s="229" t="s">
        <v>131</v>
      </c>
      <c r="E226" s="241"/>
      <c r="F226" s="242" t="s">
        <v>273</v>
      </c>
      <c r="G226" s="240"/>
      <c r="H226" s="243">
        <v>3.84</v>
      </c>
      <c r="I226" s="244"/>
      <c r="J226" s="240"/>
      <c r="K226" s="240"/>
      <c r="L226" s="245"/>
      <c r="M226" s="246"/>
      <c r="N226" s="247"/>
      <c r="O226" s="247"/>
      <c r="P226" s="247"/>
      <c r="Q226" s="247"/>
      <c r="R226" s="247"/>
      <c r="S226" s="247"/>
      <c r="T226" s="248"/>
      <c r="AT226" s="249" t="s">
        <v>131</v>
      </c>
      <c r="AU226" s="249" t="s">
        <v>87</v>
      </c>
      <c r="AV226" s="238" t="s">
        <v>87</v>
      </c>
      <c r="AW226" s="238" t="s">
        <v>33</v>
      </c>
      <c r="AX226" s="238" t="s">
        <v>76</v>
      </c>
      <c r="AY226" s="249" t="s">
        <v>123</v>
      </c>
    </row>
    <row r="227" spans="2:51" s="250" customFormat="1" ht="12.8">
      <c r="B227" s="251"/>
      <c r="C227" s="252"/>
      <c r="D227" s="229" t="s">
        <v>131</v>
      </c>
      <c r="E227" s="253"/>
      <c r="F227" s="254" t="s">
        <v>149</v>
      </c>
      <c r="G227" s="252"/>
      <c r="H227" s="255">
        <v>13.8</v>
      </c>
      <c r="I227" s="256"/>
      <c r="J227" s="252"/>
      <c r="K227" s="252"/>
      <c r="L227" s="257"/>
      <c r="M227" s="258"/>
      <c r="N227" s="259"/>
      <c r="O227" s="259"/>
      <c r="P227" s="259"/>
      <c r="Q227" s="259"/>
      <c r="R227" s="259"/>
      <c r="S227" s="259"/>
      <c r="T227" s="260"/>
      <c r="AT227" s="261" t="s">
        <v>131</v>
      </c>
      <c r="AU227" s="261" t="s">
        <v>87</v>
      </c>
      <c r="AV227" s="250" t="s">
        <v>129</v>
      </c>
      <c r="AW227" s="250" t="s">
        <v>3</v>
      </c>
      <c r="AX227" s="250" t="s">
        <v>84</v>
      </c>
      <c r="AY227" s="261" t="s">
        <v>123</v>
      </c>
    </row>
    <row r="228" spans="1:65" s="31" customFormat="1" ht="24.15" customHeight="1">
      <c r="A228" s="24"/>
      <c r="B228" s="25"/>
      <c r="C228" s="212" t="s">
        <v>274</v>
      </c>
      <c r="D228" s="212" t="s">
        <v>125</v>
      </c>
      <c r="E228" s="213" t="s">
        <v>275</v>
      </c>
      <c r="F228" s="214" t="s">
        <v>276</v>
      </c>
      <c r="G228" s="215" t="s">
        <v>143</v>
      </c>
      <c r="H228" s="216">
        <v>2.261</v>
      </c>
      <c r="I228" s="217"/>
      <c r="J228" s="218">
        <f>ROUND(I228*H228,2)</f>
        <v>0</v>
      </c>
      <c r="K228" s="219"/>
      <c r="L228" s="30"/>
      <c r="M228" s="220"/>
      <c r="N228" s="221" t="s">
        <v>41</v>
      </c>
      <c r="O228" s="74"/>
      <c r="P228" s="222">
        <f>O228*H228</f>
        <v>0</v>
      </c>
      <c r="Q228" s="222">
        <v>2.30102</v>
      </c>
      <c r="R228" s="222">
        <f>Q228*H228</f>
        <v>5.20260622</v>
      </c>
      <c r="S228" s="222">
        <v>0</v>
      </c>
      <c r="T228" s="223">
        <f>S228*H228</f>
        <v>0</v>
      </c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R228" s="224" t="s">
        <v>129</v>
      </c>
      <c r="AT228" s="224" t="s">
        <v>125</v>
      </c>
      <c r="AU228" s="224" t="s">
        <v>87</v>
      </c>
      <c r="AY228" s="3" t="s">
        <v>123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3" t="s">
        <v>84</v>
      </c>
      <c r="BK228" s="225">
        <f>ROUND(I228*H228,2)</f>
        <v>0</v>
      </c>
      <c r="BL228" s="3" t="s">
        <v>129</v>
      </c>
      <c r="BM228" s="224" t="s">
        <v>277</v>
      </c>
    </row>
    <row r="229" spans="2:51" s="226" customFormat="1" ht="12.8">
      <c r="B229" s="227"/>
      <c r="C229" s="228"/>
      <c r="D229" s="229" t="s">
        <v>131</v>
      </c>
      <c r="E229" s="230"/>
      <c r="F229" s="231" t="s">
        <v>278</v>
      </c>
      <c r="G229" s="228"/>
      <c r="H229" s="230"/>
      <c r="I229" s="232"/>
      <c r="J229" s="228"/>
      <c r="K229" s="228"/>
      <c r="L229" s="233"/>
      <c r="M229" s="234"/>
      <c r="N229" s="235"/>
      <c r="O229" s="235"/>
      <c r="P229" s="235"/>
      <c r="Q229" s="235"/>
      <c r="R229" s="235"/>
      <c r="S229" s="235"/>
      <c r="T229" s="236"/>
      <c r="AT229" s="237" t="s">
        <v>131</v>
      </c>
      <c r="AU229" s="237" t="s">
        <v>87</v>
      </c>
      <c r="AV229" s="226" t="s">
        <v>84</v>
      </c>
      <c r="AW229" s="226" t="s">
        <v>33</v>
      </c>
      <c r="AX229" s="226" t="s">
        <v>76</v>
      </c>
      <c r="AY229" s="237" t="s">
        <v>123</v>
      </c>
    </row>
    <row r="230" spans="2:51" s="238" customFormat="1" ht="12.8">
      <c r="B230" s="239"/>
      <c r="C230" s="240"/>
      <c r="D230" s="229" t="s">
        <v>131</v>
      </c>
      <c r="E230" s="241"/>
      <c r="F230" s="242" t="s">
        <v>279</v>
      </c>
      <c r="G230" s="240"/>
      <c r="H230" s="243">
        <v>2.261</v>
      </c>
      <c r="I230" s="244"/>
      <c r="J230" s="240"/>
      <c r="K230" s="240"/>
      <c r="L230" s="245"/>
      <c r="M230" s="246"/>
      <c r="N230" s="247"/>
      <c r="O230" s="247"/>
      <c r="P230" s="247"/>
      <c r="Q230" s="247"/>
      <c r="R230" s="247"/>
      <c r="S230" s="247"/>
      <c r="T230" s="248"/>
      <c r="AT230" s="249" t="s">
        <v>131</v>
      </c>
      <c r="AU230" s="249" t="s">
        <v>87</v>
      </c>
      <c r="AV230" s="238" t="s">
        <v>87</v>
      </c>
      <c r="AW230" s="238" t="s">
        <v>33</v>
      </c>
      <c r="AX230" s="238" t="s">
        <v>84</v>
      </c>
      <c r="AY230" s="249" t="s">
        <v>123</v>
      </c>
    </row>
    <row r="231" spans="2:63" s="195" customFormat="1" ht="22.8" customHeight="1">
      <c r="B231" s="196"/>
      <c r="C231" s="197"/>
      <c r="D231" s="198" t="s">
        <v>75</v>
      </c>
      <c r="E231" s="210" t="s">
        <v>140</v>
      </c>
      <c r="F231" s="210" t="s">
        <v>280</v>
      </c>
      <c r="G231" s="197"/>
      <c r="H231" s="197"/>
      <c r="I231" s="200"/>
      <c r="J231" s="211">
        <f>BK231</f>
        <v>0</v>
      </c>
      <c r="K231" s="197"/>
      <c r="L231" s="202"/>
      <c r="M231" s="203"/>
      <c r="N231" s="204"/>
      <c r="O231" s="204"/>
      <c r="P231" s="205">
        <f>SUM(P232:P250)</f>
        <v>0</v>
      </c>
      <c r="Q231" s="204"/>
      <c r="R231" s="205">
        <f>SUM(R232:R250)</f>
        <v>0.13661261</v>
      </c>
      <c r="S231" s="204"/>
      <c r="T231" s="206">
        <f>SUM(T232:T250)</f>
        <v>0</v>
      </c>
      <c r="AR231" s="207" t="s">
        <v>84</v>
      </c>
      <c r="AT231" s="208" t="s">
        <v>75</v>
      </c>
      <c r="AU231" s="208" t="s">
        <v>84</v>
      </c>
      <c r="AY231" s="207" t="s">
        <v>123</v>
      </c>
      <c r="BK231" s="209">
        <f>SUM(BK232:BK250)</f>
        <v>0</v>
      </c>
    </row>
    <row r="232" spans="1:65" s="31" customFormat="1" ht="66.75" customHeight="1">
      <c r="A232" s="24"/>
      <c r="B232" s="25"/>
      <c r="C232" s="212" t="s">
        <v>281</v>
      </c>
      <c r="D232" s="212" t="s">
        <v>125</v>
      </c>
      <c r="E232" s="213" t="s">
        <v>282</v>
      </c>
      <c r="F232" s="214" t="s">
        <v>283</v>
      </c>
      <c r="G232" s="215" t="s">
        <v>143</v>
      </c>
      <c r="H232" s="216">
        <v>3.238</v>
      </c>
      <c r="I232" s="217"/>
      <c r="J232" s="218">
        <f>ROUND(I232*H232,2)</f>
        <v>0</v>
      </c>
      <c r="K232" s="219"/>
      <c r="L232" s="30"/>
      <c r="M232" s="220"/>
      <c r="N232" s="221" t="s">
        <v>41</v>
      </c>
      <c r="O232" s="74"/>
      <c r="P232" s="222">
        <f>O232*H232</f>
        <v>0</v>
      </c>
      <c r="Q232" s="222">
        <v>0</v>
      </c>
      <c r="R232" s="222">
        <f>Q232*H232</f>
        <v>0</v>
      </c>
      <c r="S232" s="222">
        <v>0</v>
      </c>
      <c r="T232" s="223">
        <f>S232*H232</f>
        <v>0</v>
      </c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R232" s="224" t="s">
        <v>129</v>
      </c>
      <c r="AT232" s="224" t="s">
        <v>125</v>
      </c>
      <c r="AU232" s="224" t="s">
        <v>87</v>
      </c>
      <c r="AY232" s="3" t="s">
        <v>123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3" t="s">
        <v>84</v>
      </c>
      <c r="BK232" s="225">
        <f>ROUND(I232*H232,2)</f>
        <v>0</v>
      </c>
      <c r="BL232" s="3" t="s">
        <v>129</v>
      </c>
      <c r="BM232" s="224" t="s">
        <v>284</v>
      </c>
    </row>
    <row r="233" spans="2:51" s="226" customFormat="1" ht="12.8">
      <c r="B233" s="227"/>
      <c r="C233" s="228"/>
      <c r="D233" s="229" t="s">
        <v>131</v>
      </c>
      <c r="E233" s="230"/>
      <c r="F233" s="231" t="s">
        <v>285</v>
      </c>
      <c r="G233" s="228"/>
      <c r="H233" s="230"/>
      <c r="I233" s="232"/>
      <c r="J233" s="228"/>
      <c r="K233" s="228"/>
      <c r="L233" s="233"/>
      <c r="M233" s="234"/>
      <c r="N233" s="235"/>
      <c r="O233" s="235"/>
      <c r="P233" s="235"/>
      <c r="Q233" s="235"/>
      <c r="R233" s="235"/>
      <c r="S233" s="235"/>
      <c r="T233" s="236"/>
      <c r="AT233" s="237" t="s">
        <v>131</v>
      </c>
      <c r="AU233" s="237" t="s">
        <v>87</v>
      </c>
      <c r="AV233" s="226" t="s">
        <v>84</v>
      </c>
      <c r="AW233" s="226" t="s">
        <v>33</v>
      </c>
      <c r="AX233" s="226" t="s">
        <v>76</v>
      </c>
      <c r="AY233" s="237" t="s">
        <v>123</v>
      </c>
    </row>
    <row r="234" spans="2:51" s="238" customFormat="1" ht="12.8">
      <c r="B234" s="239"/>
      <c r="C234" s="240"/>
      <c r="D234" s="229" t="s">
        <v>131</v>
      </c>
      <c r="E234" s="241"/>
      <c r="F234" s="242" t="s">
        <v>286</v>
      </c>
      <c r="G234" s="240"/>
      <c r="H234" s="243">
        <v>1.491</v>
      </c>
      <c r="I234" s="244"/>
      <c r="J234" s="240"/>
      <c r="K234" s="240"/>
      <c r="L234" s="245"/>
      <c r="M234" s="246"/>
      <c r="N234" s="247"/>
      <c r="O234" s="247"/>
      <c r="P234" s="247"/>
      <c r="Q234" s="247"/>
      <c r="R234" s="247"/>
      <c r="S234" s="247"/>
      <c r="T234" s="248"/>
      <c r="AT234" s="249" t="s">
        <v>131</v>
      </c>
      <c r="AU234" s="249" t="s">
        <v>87</v>
      </c>
      <c r="AV234" s="238" t="s">
        <v>87</v>
      </c>
      <c r="AW234" s="238" t="s">
        <v>33</v>
      </c>
      <c r="AX234" s="238" t="s">
        <v>76</v>
      </c>
      <c r="AY234" s="249" t="s">
        <v>123</v>
      </c>
    </row>
    <row r="235" spans="2:51" s="226" customFormat="1" ht="12.8">
      <c r="B235" s="227"/>
      <c r="C235" s="228"/>
      <c r="D235" s="229" t="s">
        <v>131</v>
      </c>
      <c r="E235" s="230"/>
      <c r="F235" s="231" t="s">
        <v>287</v>
      </c>
      <c r="G235" s="228"/>
      <c r="H235" s="230"/>
      <c r="I235" s="232"/>
      <c r="J235" s="228"/>
      <c r="K235" s="228"/>
      <c r="L235" s="233"/>
      <c r="M235" s="234"/>
      <c r="N235" s="235"/>
      <c r="O235" s="235"/>
      <c r="P235" s="235"/>
      <c r="Q235" s="235"/>
      <c r="R235" s="235"/>
      <c r="S235" s="235"/>
      <c r="T235" s="236"/>
      <c r="AT235" s="237" t="s">
        <v>131</v>
      </c>
      <c r="AU235" s="237" t="s">
        <v>87</v>
      </c>
      <c r="AV235" s="226" t="s">
        <v>84</v>
      </c>
      <c r="AW235" s="226" t="s">
        <v>33</v>
      </c>
      <c r="AX235" s="226" t="s">
        <v>76</v>
      </c>
      <c r="AY235" s="237" t="s">
        <v>123</v>
      </c>
    </row>
    <row r="236" spans="2:51" s="238" customFormat="1" ht="12.8">
      <c r="B236" s="239"/>
      <c r="C236" s="240"/>
      <c r="D236" s="229" t="s">
        <v>131</v>
      </c>
      <c r="E236" s="241"/>
      <c r="F236" s="242" t="s">
        <v>288</v>
      </c>
      <c r="G236" s="240"/>
      <c r="H236" s="243">
        <v>1.568</v>
      </c>
      <c r="I236" s="244"/>
      <c r="J236" s="240"/>
      <c r="K236" s="240"/>
      <c r="L236" s="245"/>
      <c r="M236" s="246"/>
      <c r="N236" s="247"/>
      <c r="O236" s="247"/>
      <c r="P236" s="247"/>
      <c r="Q236" s="247"/>
      <c r="R236" s="247"/>
      <c r="S236" s="247"/>
      <c r="T236" s="248"/>
      <c r="AT236" s="249" t="s">
        <v>131</v>
      </c>
      <c r="AU236" s="249" t="s">
        <v>87</v>
      </c>
      <c r="AV236" s="238" t="s">
        <v>87</v>
      </c>
      <c r="AW236" s="238" t="s">
        <v>33</v>
      </c>
      <c r="AX236" s="238" t="s">
        <v>76</v>
      </c>
      <c r="AY236" s="249" t="s">
        <v>123</v>
      </c>
    </row>
    <row r="237" spans="2:51" s="226" customFormat="1" ht="12.8">
      <c r="B237" s="227"/>
      <c r="C237" s="228"/>
      <c r="D237" s="229" t="s">
        <v>131</v>
      </c>
      <c r="E237" s="230"/>
      <c r="F237" s="231" t="s">
        <v>289</v>
      </c>
      <c r="G237" s="228"/>
      <c r="H237" s="230"/>
      <c r="I237" s="232"/>
      <c r="J237" s="228"/>
      <c r="K237" s="228"/>
      <c r="L237" s="233"/>
      <c r="M237" s="234"/>
      <c r="N237" s="235"/>
      <c r="O237" s="235"/>
      <c r="P237" s="235"/>
      <c r="Q237" s="235"/>
      <c r="R237" s="235"/>
      <c r="S237" s="235"/>
      <c r="T237" s="236"/>
      <c r="AT237" s="237" t="s">
        <v>131</v>
      </c>
      <c r="AU237" s="237" t="s">
        <v>87</v>
      </c>
      <c r="AV237" s="226" t="s">
        <v>84</v>
      </c>
      <c r="AW237" s="226" t="s">
        <v>33</v>
      </c>
      <c r="AX237" s="226" t="s">
        <v>76</v>
      </c>
      <c r="AY237" s="237" t="s">
        <v>123</v>
      </c>
    </row>
    <row r="238" spans="2:51" s="238" customFormat="1" ht="12.8">
      <c r="B238" s="239"/>
      <c r="C238" s="240"/>
      <c r="D238" s="229" t="s">
        <v>131</v>
      </c>
      <c r="E238" s="241"/>
      <c r="F238" s="242" t="s">
        <v>290</v>
      </c>
      <c r="G238" s="240"/>
      <c r="H238" s="243">
        <v>0.179</v>
      </c>
      <c r="I238" s="244"/>
      <c r="J238" s="240"/>
      <c r="K238" s="240"/>
      <c r="L238" s="245"/>
      <c r="M238" s="246"/>
      <c r="N238" s="247"/>
      <c r="O238" s="247"/>
      <c r="P238" s="247"/>
      <c r="Q238" s="247"/>
      <c r="R238" s="247"/>
      <c r="S238" s="247"/>
      <c r="T238" s="248"/>
      <c r="AT238" s="249" t="s">
        <v>131</v>
      </c>
      <c r="AU238" s="249" t="s">
        <v>87</v>
      </c>
      <c r="AV238" s="238" t="s">
        <v>87</v>
      </c>
      <c r="AW238" s="238" t="s">
        <v>33</v>
      </c>
      <c r="AX238" s="238" t="s">
        <v>76</v>
      </c>
      <c r="AY238" s="249" t="s">
        <v>123</v>
      </c>
    </row>
    <row r="239" spans="2:51" s="250" customFormat="1" ht="12.8">
      <c r="B239" s="251"/>
      <c r="C239" s="252"/>
      <c r="D239" s="229" t="s">
        <v>131</v>
      </c>
      <c r="E239" s="253"/>
      <c r="F239" s="254" t="s">
        <v>149</v>
      </c>
      <c r="G239" s="252"/>
      <c r="H239" s="255">
        <v>3.238</v>
      </c>
      <c r="I239" s="256"/>
      <c r="J239" s="252"/>
      <c r="K239" s="252"/>
      <c r="L239" s="257"/>
      <c r="M239" s="258"/>
      <c r="N239" s="259"/>
      <c r="O239" s="259"/>
      <c r="P239" s="259"/>
      <c r="Q239" s="259"/>
      <c r="R239" s="259"/>
      <c r="S239" s="259"/>
      <c r="T239" s="260"/>
      <c r="AT239" s="261" t="s">
        <v>131</v>
      </c>
      <c r="AU239" s="261" t="s">
        <v>87</v>
      </c>
      <c r="AV239" s="250" t="s">
        <v>129</v>
      </c>
      <c r="AW239" s="250" t="s">
        <v>33</v>
      </c>
      <c r="AX239" s="250" t="s">
        <v>84</v>
      </c>
      <c r="AY239" s="261" t="s">
        <v>123</v>
      </c>
    </row>
    <row r="240" spans="1:65" s="31" customFormat="1" ht="24.15" customHeight="1">
      <c r="A240" s="24"/>
      <c r="B240" s="25"/>
      <c r="C240" s="212" t="s">
        <v>291</v>
      </c>
      <c r="D240" s="212" t="s">
        <v>125</v>
      </c>
      <c r="E240" s="213" t="s">
        <v>292</v>
      </c>
      <c r="F240" s="214" t="s">
        <v>293</v>
      </c>
      <c r="G240" s="215" t="s">
        <v>239</v>
      </c>
      <c r="H240" s="216">
        <v>0.087</v>
      </c>
      <c r="I240" s="217"/>
      <c r="J240" s="218">
        <f>ROUND(I240*H240,2)</f>
        <v>0</v>
      </c>
      <c r="K240" s="219"/>
      <c r="L240" s="30"/>
      <c r="M240" s="220"/>
      <c r="N240" s="221" t="s">
        <v>41</v>
      </c>
      <c r="O240" s="74"/>
      <c r="P240" s="222">
        <f>O240*H240</f>
        <v>0</v>
      </c>
      <c r="Q240" s="222">
        <v>1.03003</v>
      </c>
      <c r="R240" s="222">
        <f>Q240*H240</f>
        <v>0.08961261</v>
      </c>
      <c r="S240" s="222">
        <v>0</v>
      </c>
      <c r="T240" s="223">
        <f>S240*H240</f>
        <v>0</v>
      </c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R240" s="224" t="s">
        <v>129</v>
      </c>
      <c r="AT240" s="224" t="s">
        <v>125</v>
      </c>
      <c r="AU240" s="224" t="s">
        <v>87</v>
      </c>
      <c r="AY240" s="3" t="s">
        <v>123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3" t="s">
        <v>84</v>
      </c>
      <c r="BK240" s="225">
        <f>ROUND(I240*H240,2)</f>
        <v>0</v>
      </c>
      <c r="BL240" s="3" t="s">
        <v>129</v>
      </c>
      <c r="BM240" s="224" t="s">
        <v>294</v>
      </c>
    </row>
    <row r="241" spans="2:51" s="226" customFormat="1" ht="12.8">
      <c r="B241" s="227"/>
      <c r="C241" s="228"/>
      <c r="D241" s="229" t="s">
        <v>131</v>
      </c>
      <c r="E241" s="230"/>
      <c r="F241" s="231" t="s">
        <v>295</v>
      </c>
      <c r="G241" s="228"/>
      <c r="H241" s="230"/>
      <c r="I241" s="232"/>
      <c r="J241" s="228"/>
      <c r="K241" s="228"/>
      <c r="L241" s="233"/>
      <c r="M241" s="234"/>
      <c r="N241" s="235"/>
      <c r="O241" s="235"/>
      <c r="P241" s="235"/>
      <c r="Q241" s="235"/>
      <c r="R241" s="235"/>
      <c r="S241" s="235"/>
      <c r="T241" s="236"/>
      <c r="AT241" s="237" t="s">
        <v>131</v>
      </c>
      <c r="AU241" s="237" t="s">
        <v>87</v>
      </c>
      <c r="AV241" s="226" t="s">
        <v>84</v>
      </c>
      <c r="AW241" s="226" t="s">
        <v>33</v>
      </c>
      <c r="AX241" s="226" t="s">
        <v>76</v>
      </c>
      <c r="AY241" s="237" t="s">
        <v>123</v>
      </c>
    </row>
    <row r="242" spans="2:51" s="238" customFormat="1" ht="12.8">
      <c r="B242" s="239"/>
      <c r="C242" s="240"/>
      <c r="D242" s="229" t="s">
        <v>131</v>
      </c>
      <c r="E242" s="241"/>
      <c r="F242" s="242" t="s">
        <v>296</v>
      </c>
      <c r="G242" s="240"/>
      <c r="H242" s="243">
        <v>0.052</v>
      </c>
      <c r="I242" s="244"/>
      <c r="J242" s="240"/>
      <c r="K242" s="240"/>
      <c r="L242" s="245"/>
      <c r="M242" s="246"/>
      <c r="N242" s="247"/>
      <c r="O242" s="247"/>
      <c r="P242" s="247"/>
      <c r="Q242" s="247"/>
      <c r="R242" s="247"/>
      <c r="S242" s="247"/>
      <c r="T242" s="248"/>
      <c r="AT242" s="249" t="s">
        <v>131</v>
      </c>
      <c r="AU242" s="249" t="s">
        <v>87</v>
      </c>
      <c r="AV242" s="238" t="s">
        <v>87</v>
      </c>
      <c r="AW242" s="238" t="s">
        <v>33</v>
      </c>
      <c r="AX242" s="238" t="s">
        <v>76</v>
      </c>
      <c r="AY242" s="249" t="s">
        <v>123</v>
      </c>
    </row>
    <row r="243" spans="2:51" s="226" customFormat="1" ht="12.8">
      <c r="B243" s="227"/>
      <c r="C243" s="228"/>
      <c r="D243" s="229" t="s">
        <v>131</v>
      </c>
      <c r="E243" s="230"/>
      <c r="F243" s="231" t="s">
        <v>297</v>
      </c>
      <c r="G243" s="228"/>
      <c r="H243" s="230"/>
      <c r="I243" s="232"/>
      <c r="J243" s="228"/>
      <c r="K243" s="228"/>
      <c r="L243" s="233"/>
      <c r="M243" s="234"/>
      <c r="N243" s="235"/>
      <c r="O243" s="235"/>
      <c r="P243" s="235"/>
      <c r="Q243" s="235"/>
      <c r="R243" s="235"/>
      <c r="S243" s="235"/>
      <c r="T243" s="236"/>
      <c r="AT243" s="237" t="s">
        <v>131</v>
      </c>
      <c r="AU243" s="237" t="s">
        <v>87</v>
      </c>
      <c r="AV243" s="226" t="s">
        <v>84</v>
      </c>
      <c r="AW243" s="226" t="s">
        <v>33</v>
      </c>
      <c r="AX243" s="226" t="s">
        <v>76</v>
      </c>
      <c r="AY243" s="237" t="s">
        <v>123</v>
      </c>
    </row>
    <row r="244" spans="2:51" s="238" customFormat="1" ht="12.8">
      <c r="B244" s="239"/>
      <c r="C244" s="240"/>
      <c r="D244" s="229" t="s">
        <v>131</v>
      </c>
      <c r="E244" s="241"/>
      <c r="F244" s="242" t="s">
        <v>298</v>
      </c>
      <c r="G244" s="240"/>
      <c r="H244" s="243">
        <v>0.035</v>
      </c>
      <c r="I244" s="244"/>
      <c r="J244" s="240"/>
      <c r="K244" s="240"/>
      <c r="L244" s="245"/>
      <c r="M244" s="246"/>
      <c r="N244" s="247"/>
      <c r="O244" s="247"/>
      <c r="P244" s="247"/>
      <c r="Q244" s="247"/>
      <c r="R244" s="247"/>
      <c r="S244" s="247"/>
      <c r="T244" s="248"/>
      <c r="AT244" s="249" t="s">
        <v>131</v>
      </c>
      <c r="AU244" s="249" t="s">
        <v>87</v>
      </c>
      <c r="AV244" s="238" t="s">
        <v>87</v>
      </c>
      <c r="AW244" s="238" t="s">
        <v>33</v>
      </c>
      <c r="AX244" s="238" t="s">
        <v>76</v>
      </c>
      <c r="AY244" s="249" t="s">
        <v>123</v>
      </c>
    </row>
    <row r="245" spans="2:51" s="250" customFormat="1" ht="12.8">
      <c r="B245" s="251"/>
      <c r="C245" s="252"/>
      <c r="D245" s="229" t="s">
        <v>131</v>
      </c>
      <c r="E245" s="253"/>
      <c r="F245" s="254" t="s">
        <v>149</v>
      </c>
      <c r="G245" s="252"/>
      <c r="H245" s="255">
        <v>0.087</v>
      </c>
      <c r="I245" s="256"/>
      <c r="J245" s="252"/>
      <c r="K245" s="252"/>
      <c r="L245" s="257"/>
      <c r="M245" s="258"/>
      <c r="N245" s="259"/>
      <c r="O245" s="259"/>
      <c r="P245" s="259"/>
      <c r="Q245" s="259"/>
      <c r="R245" s="259"/>
      <c r="S245" s="259"/>
      <c r="T245" s="260"/>
      <c r="AT245" s="261" t="s">
        <v>131</v>
      </c>
      <c r="AU245" s="261" t="s">
        <v>87</v>
      </c>
      <c r="AV245" s="250" t="s">
        <v>129</v>
      </c>
      <c r="AW245" s="250" t="s">
        <v>3</v>
      </c>
      <c r="AX245" s="250" t="s">
        <v>84</v>
      </c>
      <c r="AY245" s="261" t="s">
        <v>123</v>
      </c>
    </row>
    <row r="246" spans="1:65" s="31" customFormat="1" ht="24.15" customHeight="1">
      <c r="A246" s="24"/>
      <c r="B246" s="25"/>
      <c r="C246" s="212" t="s">
        <v>299</v>
      </c>
      <c r="D246" s="212" t="s">
        <v>125</v>
      </c>
      <c r="E246" s="213" t="s">
        <v>300</v>
      </c>
      <c r="F246" s="214" t="s">
        <v>301</v>
      </c>
      <c r="G246" s="215" t="s">
        <v>256</v>
      </c>
      <c r="H246" s="216">
        <v>31.4</v>
      </c>
      <c r="I246" s="217"/>
      <c r="J246" s="218">
        <f>ROUND(I246*H246,2)</f>
        <v>0</v>
      </c>
      <c r="K246" s="219"/>
      <c r="L246" s="30"/>
      <c r="M246" s="220"/>
      <c r="N246" s="221" t="s">
        <v>41</v>
      </c>
      <c r="O246" s="74"/>
      <c r="P246" s="222">
        <f>O246*H246</f>
        <v>0</v>
      </c>
      <c r="Q246" s="222">
        <v>0.001</v>
      </c>
      <c r="R246" s="222">
        <f>Q246*H246</f>
        <v>0.0314</v>
      </c>
      <c r="S246" s="222">
        <v>0</v>
      </c>
      <c r="T246" s="223">
        <f>S246*H246</f>
        <v>0</v>
      </c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R246" s="224" t="s">
        <v>129</v>
      </c>
      <c r="AT246" s="224" t="s">
        <v>125</v>
      </c>
      <c r="AU246" s="224" t="s">
        <v>87</v>
      </c>
      <c r="AY246" s="3" t="s">
        <v>123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3" t="s">
        <v>84</v>
      </c>
      <c r="BK246" s="225">
        <f>ROUND(I246*H246,2)</f>
        <v>0</v>
      </c>
      <c r="BL246" s="3" t="s">
        <v>129</v>
      </c>
      <c r="BM246" s="224" t="s">
        <v>302</v>
      </c>
    </row>
    <row r="247" spans="1:65" s="31" customFormat="1" ht="33" customHeight="1">
      <c r="A247" s="24"/>
      <c r="B247" s="25"/>
      <c r="C247" s="212" t="s">
        <v>303</v>
      </c>
      <c r="D247" s="212" t="s">
        <v>125</v>
      </c>
      <c r="E247" s="213" t="s">
        <v>304</v>
      </c>
      <c r="F247" s="214" t="s">
        <v>305</v>
      </c>
      <c r="G247" s="215" t="s">
        <v>136</v>
      </c>
      <c r="H247" s="216">
        <v>31.2</v>
      </c>
      <c r="I247" s="217"/>
      <c r="J247" s="218">
        <f>ROUND(I247*H247,2)</f>
        <v>0</v>
      </c>
      <c r="K247" s="219"/>
      <c r="L247" s="30"/>
      <c r="M247" s="220"/>
      <c r="N247" s="221" t="s">
        <v>41</v>
      </c>
      <c r="O247" s="74"/>
      <c r="P247" s="222">
        <f>O247*H247</f>
        <v>0</v>
      </c>
      <c r="Q247" s="222">
        <v>0.0005</v>
      </c>
      <c r="R247" s="222">
        <f>Q247*H247</f>
        <v>0.0156</v>
      </c>
      <c r="S247" s="222">
        <v>0</v>
      </c>
      <c r="T247" s="223">
        <f>S247*H247</f>
        <v>0</v>
      </c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R247" s="224" t="s">
        <v>129</v>
      </c>
      <c r="AT247" s="224" t="s">
        <v>125</v>
      </c>
      <c r="AU247" s="224" t="s">
        <v>87</v>
      </c>
      <c r="AY247" s="3" t="s">
        <v>123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3" t="s">
        <v>84</v>
      </c>
      <c r="BK247" s="225">
        <f>ROUND(I247*H247,2)</f>
        <v>0</v>
      </c>
      <c r="BL247" s="3" t="s">
        <v>129</v>
      </c>
      <c r="BM247" s="224" t="s">
        <v>306</v>
      </c>
    </row>
    <row r="248" spans="2:51" s="226" customFormat="1" ht="12.8">
      <c r="B248" s="227"/>
      <c r="C248" s="228"/>
      <c r="D248" s="229" t="s">
        <v>131</v>
      </c>
      <c r="E248" s="230"/>
      <c r="F248" s="231" t="s">
        <v>307</v>
      </c>
      <c r="G248" s="228"/>
      <c r="H248" s="230"/>
      <c r="I248" s="232"/>
      <c r="J248" s="228"/>
      <c r="K248" s="228"/>
      <c r="L248" s="233"/>
      <c r="M248" s="234"/>
      <c r="N248" s="235"/>
      <c r="O248" s="235"/>
      <c r="P248" s="235"/>
      <c r="Q248" s="235"/>
      <c r="R248" s="235"/>
      <c r="S248" s="235"/>
      <c r="T248" s="236"/>
      <c r="AT248" s="237" t="s">
        <v>131</v>
      </c>
      <c r="AU248" s="237" t="s">
        <v>87</v>
      </c>
      <c r="AV248" s="226" t="s">
        <v>84</v>
      </c>
      <c r="AW248" s="226" t="s">
        <v>33</v>
      </c>
      <c r="AX248" s="226" t="s">
        <v>76</v>
      </c>
      <c r="AY248" s="237" t="s">
        <v>123</v>
      </c>
    </row>
    <row r="249" spans="2:51" s="238" customFormat="1" ht="12.8">
      <c r="B249" s="239"/>
      <c r="C249" s="240"/>
      <c r="D249" s="229" t="s">
        <v>131</v>
      </c>
      <c r="E249" s="241"/>
      <c r="F249" s="242" t="s">
        <v>308</v>
      </c>
      <c r="G249" s="240"/>
      <c r="H249" s="243">
        <v>31.2</v>
      </c>
      <c r="I249" s="244"/>
      <c r="J249" s="240"/>
      <c r="K249" s="240"/>
      <c r="L249" s="245"/>
      <c r="M249" s="246"/>
      <c r="N249" s="247"/>
      <c r="O249" s="247"/>
      <c r="P249" s="247"/>
      <c r="Q249" s="247"/>
      <c r="R249" s="247"/>
      <c r="S249" s="247"/>
      <c r="T249" s="248"/>
      <c r="AT249" s="249" t="s">
        <v>131</v>
      </c>
      <c r="AU249" s="249" t="s">
        <v>87</v>
      </c>
      <c r="AV249" s="238" t="s">
        <v>87</v>
      </c>
      <c r="AW249" s="238" t="s">
        <v>33</v>
      </c>
      <c r="AX249" s="238" t="s">
        <v>84</v>
      </c>
      <c r="AY249" s="249" t="s">
        <v>123</v>
      </c>
    </row>
    <row r="250" spans="1:65" s="31" customFormat="1" ht="24.15" customHeight="1">
      <c r="A250" s="24"/>
      <c r="B250" s="25"/>
      <c r="C250" s="212" t="s">
        <v>309</v>
      </c>
      <c r="D250" s="212" t="s">
        <v>125</v>
      </c>
      <c r="E250" s="213" t="s">
        <v>310</v>
      </c>
      <c r="F250" s="214" t="s">
        <v>311</v>
      </c>
      <c r="G250" s="215" t="s">
        <v>312</v>
      </c>
      <c r="H250" s="216">
        <v>2</v>
      </c>
      <c r="I250" s="217"/>
      <c r="J250" s="218">
        <f>ROUND(I250*H250,2)</f>
        <v>0</v>
      </c>
      <c r="K250" s="219"/>
      <c r="L250" s="30"/>
      <c r="M250" s="220"/>
      <c r="N250" s="221" t="s">
        <v>41</v>
      </c>
      <c r="O250" s="74"/>
      <c r="P250" s="222">
        <f>O250*H250</f>
        <v>0</v>
      </c>
      <c r="Q250" s="222">
        <v>0</v>
      </c>
      <c r="R250" s="222">
        <f>Q250*H250</f>
        <v>0</v>
      </c>
      <c r="S250" s="222">
        <v>0</v>
      </c>
      <c r="T250" s="223">
        <f>S250*H250</f>
        <v>0</v>
      </c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R250" s="224" t="s">
        <v>129</v>
      </c>
      <c r="AT250" s="224" t="s">
        <v>125</v>
      </c>
      <c r="AU250" s="224" t="s">
        <v>87</v>
      </c>
      <c r="AY250" s="3" t="s">
        <v>123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3" t="s">
        <v>84</v>
      </c>
      <c r="BK250" s="225">
        <f>ROUND(I250*H250,2)</f>
        <v>0</v>
      </c>
      <c r="BL250" s="3" t="s">
        <v>129</v>
      </c>
      <c r="BM250" s="224" t="s">
        <v>313</v>
      </c>
    </row>
    <row r="251" spans="2:63" s="195" customFormat="1" ht="22.8" customHeight="1">
      <c r="B251" s="196"/>
      <c r="C251" s="197"/>
      <c r="D251" s="198" t="s">
        <v>75</v>
      </c>
      <c r="E251" s="210" t="s">
        <v>129</v>
      </c>
      <c r="F251" s="210" t="s">
        <v>314</v>
      </c>
      <c r="G251" s="197"/>
      <c r="H251" s="197"/>
      <c r="I251" s="200"/>
      <c r="J251" s="211">
        <f>BK251</f>
        <v>0</v>
      </c>
      <c r="K251" s="197"/>
      <c r="L251" s="202"/>
      <c r="M251" s="203"/>
      <c r="N251" s="204"/>
      <c r="O251" s="204"/>
      <c r="P251" s="205">
        <f>SUM(P252:P258)</f>
        <v>0</v>
      </c>
      <c r="Q251" s="204"/>
      <c r="R251" s="205">
        <f>SUM(R252:R258)</f>
        <v>0</v>
      </c>
      <c r="S251" s="204"/>
      <c r="T251" s="206">
        <f>SUM(T252:T258)</f>
        <v>0</v>
      </c>
      <c r="AR251" s="207" t="s">
        <v>84</v>
      </c>
      <c r="AT251" s="208" t="s">
        <v>75</v>
      </c>
      <c r="AU251" s="208" t="s">
        <v>84</v>
      </c>
      <c r="AY251" s="207" t="s">
        <v>123</v>
      </c>
      <c r="BK251" s="209">
        <f>SUM(BK252:BK258)</f>
        <v>0</v>
      </c>
    </row>
    <row r="252" spans="1:65" s="31" customFormat="1" ht="24.15" customHeight="1">
      <c r="A252" s="24"/>
      <c r="B252" s="25"/>
      <c r="C252" s="212" t="s">
        <v>315</v>
      </c>
      <c r="D252" s="212" t="s">
        <v>125</v>
      </c>
      <c r="E252" s="213" t="s">
        <v>316</v>
      </c>
      <c r="F252" s="214" t="s">
        <v>317</v>
      </c>
      <c r="G252" s="215" t="s">
        <v>143</v>
      </c>
      <c r="H252" s="216">
        <v>4.01</v>
      </c>
      <c r="I252" s="217"/>
      <c r="J252" s="218">
        <f>ROUND(I252*H252,2)</f>
        <v>0</v>
      </c>
      <c r="K252" s="219"/>
      <c r="L252" s="30"/>
      <c r="M252" s="220"/>
      <c r="N252" s="221" t="s">
        <v>41</v>
      </c>
      <c r="O252" s="74"/>
      <c r="P252" s="222">
        <f>O252*H252</f>
        <v>0</v>
      </c>
      <c r="Q252" s="222">
        <v>0</v>
      </c>
      <c r="R252" s="222">
        <f>Q252*H252</f>
        <v>0</v>
      </c>
      <c r="S252" s="222">
        <v>0</v>
      </c>
      <c r="T252" s="223">
        <f>S252*H252</f>
        <v>0</v>
      </c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R252" s="224" t="s">
        <v>129</v>
      </c>
      <c r="AT252" s="224" t="s">
        <v>125</v>
      </c>
      <c r="AU252" s="224" t="s">
        <v>87</v>
      </c>
      <c r="AY252" s="3" t="s">
        <v>123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3" t="s">
        <v>84</v>
      </c>
      <c r="BK252" s="225">
        <f>ROUND(I252*H252,2)</f>
        <v>0</v>
      </c>
      <c r="BL252" s="3" t="s">
        <v>129</v>
      </c>
      <c r="BM252" s="224" t="s">
        <v>318</v>
      </c>
    </row>
    <row r="253" spans="2:51" s="226" customFormat="1" ht="12.8">
      <c r="B253" s="227"/>
      <c r="C253" s="228"/>
      <c r="D253" s="229" t="s">
        <v>131</v>
      </c>
      <c r="E253" s="230"/>
      <c r="F253" s="231" t="s">
        <v>319</v>
      </c>
      <c r="G253" s="228"/>
      <c r="H253" s="230"/>
      <c r="I253" s="232"/>
      <c r="J253" s="228"/>
      <c r="K253" s="228"/>
      <c r="L253" s="233"/>
      <c r="M253" s="234"/>
      <c r="N253" s="235"/>
      <c r="O253" s="235"/>
      <c r="P253" s="235"/>
      <c r="Q253" s="235"/>
      <c r="R253" s="235"/>
      <c r="S253" s="235"/>
      <c r="T253" s="236"/>
      <c r="AT253" s="237" t="s">
        <v>131</v>
      </c>
      <c r="AU253" s="237" t="s">
        <v>87</v>
      </c>
      <c r="AV253" s="226" t="s">
        <v>84</v>
      </c>
      <c r="AW253" s="226" t="s">
        <v>33</v>
      </c>
      <c r="AX253" s="226" t="s">
        <v>76</v>
      </c>
      <c r="AY253" s="237" t="s">
        <v>123</v>
      </c>
    </row>
    <row r="254" spans="2:51" s="238" customFormat="1" ht="12.8">
      <c r="B254" s="239"/>
      <c r="C254" s="240"/>
      <c r="D254" s="229" t="s">
        <v>131</v>
      </c>
      <c r="E254" s="241"/>
      <c r="F254" s="242" t="s">
        <v>320</v>
      </c>
      <c r="G254" s="240"/>
      <c r="H254" s="243">
        <v>2.56</v>
      </c>
      <c r="I254" s="244"/>
      <c r="J254" s="240"/>
      <c r="K254" s="240"/>
      <c r="L254" s="245"/>
      <c r="M254" s="246"/>
      <c r="N254" s="247"/>
      <c r="O254" s="247"/>
      <c r="P254" s="247"/>
      <c r="Q254" s="247"/>
      <c r="R254" s="247"/>
      <c r="S254" s="247"/>
      <c r="T254" s="248"/>
      <c r="AT254" s="249" t="s">
        <v>131</v>
      </c>
      <c r="AU254" s="249" t="s">
        <v>87</v>
      </c>
      <c r="AV254" s="238" t="s">
        <v>87</v>
      </c>
      <c r="AW254" s="238" t="s">
        <v>33</v>
      </c>
      <c r="AX254" s="238" t="s">
        <v>76</v>
      </c>
      <c r="AY254" s="249" t="s">
        <v>123</v>
      </c>
    </row>
    <row r="255" spans="2:51" s="238" customFormat="1" ht="12.8">
      <c r="B255" s="239"/>
      <c r="C255" s="240"/>
      <c r="D255" s="229" t="s">
        <v>131</v>
      </c>
      <c r="E255" s="241"/>
      <c r="F255" s="242" t="s">
        <v>321</v>
      </c>
      <c r="G255" s="240"/>
      <c r="H255" s="243">
        <v>0.75</v>
      </c>
      <c r="I255" s="244"/>
      <c r="J255" s="240"/>
      <c r="K255" s="240"/>
      <c r="L255" s="245"/>
      <c r="M255" s="246"/>
      <c r="N255" s="247"/>
      <c r="O255" s="247"/>
      <c r="P255" s="247"/>
      <c r="Q255" s="247"/>
      <c r="R255" s="247"/>
      <c r="S255" s="247"/>
      <c r="T255" s="248"/>
      <c r="AT255" s="249" t="s">
        <v>131</v>
      </c>
      <c r="AU255" s="249" t="s">
        <v>87</v>
      </c>
      <c r="AV255" s="238" t="s">
        <v>87</v>
      </c>
      <c r="AW255" s="238" t="s">
        <v>33</v>
      </c>
      <c r="AX255" s="238" t="s">
        <v>76</v>
      </c>
      <c r="AY255" s="249" t="s">
        <v>123</v>
      </c>
    </row>
    <row r="256" spans="2:51" s="226" customFormat="1" ht="12.8">
      <c r="B256" s="227"/>
      <c r="C256" s="228"/>
      <c r="D256" s="229" t="s">
        <v>131</v>
      </c>
      <c r="E256" s="230"/>
      <c r="F256" s="231" t="s">
        <v>322</v>
      </c>
      <c r="G256" s="228"/>
      <c r="H256" s="230"/>
      <c r="I256" s="232"/>
      <c r="J256" s="228"/>
      <c r="K256" s="228"/>
      <c r="L256" s="233"/>
      <c r="M256" s="234"/>
      <c r="N256" s="235"/>
      <c r="O256" s="235"/>
      <c r="P256" s="235"/>
      <c r="Q256" s="235"/>
      <c r="R256" s="235"/>
      <c r="S256" s="235"/>
      <c r="T256" s="236"/>
      <c r="AT256" s="237" t="s">
        <v>131</v>
      </c>
      <c r="AU256" s="237" t="s">
        <v>87</v>
      </c>
      <c r="AV256" s="226" t="s">
        <v>84</v>
      </c>
      <c r="AW256" s="226" t="s">
        <v>33</v>
      </c>
      <c r="AX256" s="226" t="s">
        <v>76</v>
      </c>
      <c r="AY256" s="237" t="s">
        <v>123</v>
      </c>
    </row>
    <row r="257" spans="2:51" s="238" customFormat="1" ht="12.8">
      <c r="B257" s="239"/>
      <c r="C257" s="240"/>
      <c r="D257" s="229" t="s">
        <v>131</v>
      </c>
      <c r="E257" s="241"/>
      <c r="F257" s="242" t="s">
        <v>323</v>
      </c>
      <c r="G257" s="240"/>
      <c r="H257" s="243">
        <v>0.7</v>
      </c>
      <c r="I257" s="244"/>
      <c r="J257" s="240"/>
      <c r="K257" s="240"/>
      <c r="L257" s="245"/>
      <c r="M257" s="246"/>
      <c r="N257" s="247"/>
      <c r="O257" s="247"/>
      <c r="P257" s="247"/>
      <c r="Q257" s="247"/>
      <c r="R257" s="247"/>
      <c r="S257" s="247"/>
      <c r="T257" s="248"/>
      <c r="AT257" s="249" t="s">
        <v>131</v>
      </c>
      <c r="AU257" s="249" t="s">
        <v>87</v>
      </c>
      <c r="AV257" s="238" t="s">
        <v>87</v>
      </c>
      <c r="AW257" s="238" t="s">
        <v>33</v>
      </c>
      <c r="AX257" s="238" t="s">
        <v>76</v>
      </c>
      <c r="AY257" s="249" t="s">
        <v>123</v>
      </c>
    </row>
    <row r="258" spans="2:51" s="250" customFormat="1" ht="12.8">
      <c r="B258" s="251"/>
      <c r="C258" s="252"/>
      <c r="D258" s="229" t="s">
        <v>131</v>
      </c>
      <c r="E258" s="253"/>
      <c r="F258" s="254" t="s">
        <v>149</v>
      </c>
      <c r="G258" s="252"/>
      <c r="H258" s="255">
        <v>4.01</v>
      </c>
      <c r="I258" s="256"/>
      <c r="J258" s="252"/>
      <c r="K258" s="252"/>
      <c r="L258" s="257"/>
      <c r="M258" s="258"/>
      <c r="N258" s="259"/>
      <c r="O258" s="259"/>
      <c r="P258" s="259"/>
      <c r="Q258" s="259"/>
      <c r="R258" s="259"/>
      <c r="S258" s="259"/>
      <c r="T258" s="260"/>
      <c r="AT258" s="261" t="s">
        <v>131</v>
      </c>
      <c r="AU258" s="261" t="s">
        <v>87</v>
      </c>
      <c r="AV258" s="250" t="s">
        <v>129</v>
      </c>
      <c r="AW258" s="250" t="s">
        <v>33</v>
      </c>
      <c r="AX258" s="250" t="s">
        <v>84</v>
      </c>
      <c r="AY258" s="261" t="s">
        <v>123</v>
      </c>
    </row>
    <row r="259" spans="2:63" s="195" customFormat="1" ht="22.8" customHeight="1">
      <c r="B259" s="196"/>
      <c r="C259" s="197"/>
      <c r="D259" s="198" t="s">
        <v>75</v>
      </c>
      <c r="E259" s="210" t="s">
        <v>155</v>
      </c>
      <c r="F259" s="210" t="s">
        <v>324</v>
      </c>
      <c r="G259" s="197"/>
      <c r="H259" s="197"/>
      <c r="I259" s="200"/>
      <c r="J259" s="211">
        <f>BK259</f>
        <v>0</v>
      </c>
      <c r="K259" s="197"/>
      <c r="L259" s="202"/>
      <c r="M259" s="203"/>
      <c r="N259" s="204"/>
      <c r="O259" s="204"/>
      <c r="P259" s="205">
        <f>SUM(P260:P265)</f>
        <v>0</v>
      </c>
      <c r="Q259" s="204"/>
      <c r="R259" s="205">
        <f>SUM(R260:R265)</f>
        <v>0</v>
      </c>
      <c r="S259" s="204"/>
      <c r="T259" s="206">
        <f>SUM(T260:T265)</f>
        <v>0</v>
      </c>
      <c r="AR259" s="207" t="s">
        <v>84</v>
      </c>
      <c r="AT259" s="208" t="s">
        <v>75</v>
      </c>
      <c r="AU259" s="208" t="s">
        <v>84</v>
      </c>
      <c r="AY259" s="207" t="s">
        <v>123</v>
      </c>
      <c r="BK259" s="209">
        <f>SUM(BK260:BK265)</f>
        <v>0</v>
      </c>
    </row>
    <row r="260" spans="1:65" s="31" customFormat="1" ht="44.25" customHeight="1">
      <c r="A260" s="24"/>
      <c r="B260" s="25"/>
      <c r="C260" s="212" t="s">
        <v>325</v>
      </c>
      <c r="D260" s="212" t="s">
        <v>125</v>
      </c>
      <c r="E260" s="213" t="s">
        <v>326</v>
      </c>
      <c r="F260" s="214" t="s">
        <v>327</v>
      </c>
      <c r="G260" s="215" t="s">
        <v>136</v>
      </c>
      <c r="H260" s="216">
        <v>25</v>
      </c>
      <c r="I260" s="217"/>
      <c r="J260" s="218">
        <f>ROUND(I260*H260,2)</f>
        <v>0</v>
      </c>
      <c r="K260" s="219"/>
      <c r="L260" s="30"/>
      <c r="M260" s="220"/>
      <c r="N260" s="221" t="s">
        <v>41</v>
      </c>
      <c r="O260" s="74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R260" s="224" t="s">
        <v>129</v>
      </c>
      <c r="AT260" s="224" t="s">
        <v>125</v>
      </c>
      <c r="AU260" s="224" t="s">
        <v>87</v>
      </c>
      <c r="AY260" s="3" t="s">
        <v>123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3" t="s">
        <v>84</v>
      </c>
      <c r="BK260" s="225">
        <f>ROUND(I260*H260,2)</f>
        <v>0</v>
      </c>
      <c r="BL260" s="3" t="s">
        <v>129</v>
      </c>
      <c r="BM260" s="224" t="s">
        <v>328</v>
      </c>
    </row>
    <row r="261" spans="2:51" s="226" customFormat="1" ht="12.8">
      <c r="B261" s="227"/>
      <c r="C261" s="228"/>
      <c r="D261" s="229" t="s">
        <v>131</v>
      </c>
      <c r="E261" s="230"/>
      <c r="F261" s="231" t="s">
        <v>329</v>
      </c>
      <c r="G261" s="228"/>
      <c r="H261" s="230"/>
      <c r="I261" s="232"/>
      <c r="J261" s="228"/>
      <c r="K261" s="228"/>
      <c r="L261" s="233"/>
      <c r="M261" s="234"/>
      <c r="N261" s="235"/>
      <c r="O261" s="235"/>
      <c r="P261" s="235"/>
      <c r="Q261" s="235"/>
      <c r="R261" s="235"/>
      <c r="S261" s="235"/>
      <c r="T261" s="236"/>
      <c r="AT261" s="237" t="s">
        <v>131</v>
      </c>
      <c r="AU261" s="237" t="s">
        <v>87</v>
      </c>
      <c r="AV261" s="226" t="s">
        <v>84</v>
      </c>
      <c r="AW261" s="226" t="s">
        <v>33</v>
      </c>
      <c r="AX261" s="226" t="s">
        <v>76</v>
      </c>
      <c r="AY261" s="237" t="s">
        <v>123</v>
      </c>
    </row>
    <row r="262" spans="2:51" s="238" customFormat="1" ht="12.8">
      <c r="B262" s="239"/>
      <c r="C262" s="240"/>
      <c r="D262" s="229" t="s">
        <v>131</v>
      </c>
      <c r="E262" s="241"/>
      <c r="F262" s="242" t="s">
        <v>330</v>
      </c>
      <c r="G262" s="240"/>
      <c r="H262" s="243">
        <v>25</v>
      </c>
      <c r="I262" s="244"/>
      <c r="J262" s="240"/>
      <c r="K262" s="240"/>
      <c r="L262" s="245"/>
      <c r="M262" s="246"/>
      <c r="N262" s="247"/>
      <c r="O262" s="247"/>
      <c r="P262" s="247"/>
      <c r="Q262" s="247"/>
      <c r="R262" s="247"/>
      <c r="S262" s="247"/>
      <c r="T262" s="248"/>
      <c r="AT262" s="249" t="s">
        <v>131</v>
      </c>
      <c r="AU262" s="249" t="s">
        <v>87</v>
      </c>
      <c r="AV262" s="238" t="s">
        <v>87</v>
      </c>
      <c r="AW262" s="238" t="s">
        <v>33</v>
      </c>
      <c r="AX262" s="238" t="s">
        <v>84</v>
      </c>
      <c r="AY262" s="249" t="s">
        <v>123</v>
      </c>
    </row>
    <row r="263" spans="1:65" s="31" customFormat="1" ht="33" customHeight="1">
      <c r="A263" s="24"/>
      <c r="B263" s="25"/>
      <c r="C263" s="212" t="s">
        <v>331</v>
      </c>
      <c r="D263" s="212" t="s">
        <v>125</v>
      </c>
      <c r="E263" s="213" t="s">
        <v>332</v>
      </c>
      <c r="F263" s="214" t="s">
        <v>333</v>
      </c>
      <c r="G263" s="215" t="s">
        <v>136</v>
      </c>
      <c r="H263" s="216">
        <v>25</v>
      </c>
      <c r="I263" s="217"/>
      <c r="J263" s="218">
        <f>ROUND(I263*H263,2)</f>
        <v>0</v>
      </c>
      <c r="K263" s="219"/>
      <c r="L263" s="30"/>
      <c r="M263" s="220"/>
      <c r="N263" s="221" t="s">
        <v>41</v>
      </c>
      <c r="O263" s="74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R263" s="224" t="s">
        <v>129</v>
      </c>
      <c r="AT263" s="224" t="s">
        <v>125</v>
      </c>
      <c r="AU263" s="224" t="s">
        <v>87</v>
      </c>
      <c r="AY263" s="3" t="s">
        <v>123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3" t="s">
        <v>84</v>
      </c>
      <c r="BK263" s="225">
        <f>ROUND(I263*H263,2)</f>
        <v>0</v>
      </c>
      <c r="BL263" s="3" t="s">
        <v>129</v>
      </c>
      <c r="BM263" s="224" t="s">
        <v>334</v>
      </c>
    </row>
    <row r="264" spans="2:51" s="226" customFormat="1" ht="12.8">
      <c r="B264" s="227"/>
      <c r="C264" s="228"/>
      <c r="D264" s="229" t="s">
        <v>131</v>
      </c>
      <c r="E264" s="230"/>
      <c r="F264" s="231" t="s">
        <v>329</v>
      </c>
      <c r="G264" s="228"/>
      <c r="H264" s="230"/>
      <c r="I264" s="232"/>
      <c r="J264" s="228"/>
      <c r="K264" s="228"/>
      <c r="L264" s="233"/>
      <c r="M264" s="234"/>
      <c r="N264" s="235"/>
      <c r="O264" s="235"/>
      <c r="P264" s="235"/>
      <c r="Q264" s="235"/>
      <c r="R264" s="235"/>
      <c r="S264" s="235"/>
      <c r="T264" s="236"/>
      <c r="AT264" s="237" t="s">
        <v>131</v>
      </c>
      <c r="AU264" s="237" t="s">
        <v>87</v>
      </c>
      <c r="AV264" s="226" t="s">
        <v>84</v>
      </c>
      <c r="AW264" s="226" t="s">
        <v>33</v>
      </c>
      <c r="AX264" s="226" t="s">
        <v>76</v>
      </c>
      <c r="AY264" s="237" t="s">
        <v>123</v>
      </c>
    </row>
    <row r="265" spans="2:51" s="238" customFormat="1" ht="12.8">
      <c r="B265" s="239"/>
      <c r="C265" s="240"/>
      <c r="D265" s="229" t="s">
        <v>131</v>
      </c>
      <c r="E265" s="241"/>
      <c r="F265" s="242" t="s">
        <v>330</v>
      </c>
      <c r="G265" s="240"/>
      <c r="H265" s="243">
        <v>25</v>
      </c>
      <c r="I265" s="244"/>
      <c r="J265" s="240"/>
      <c r="K265" s="240"/>
      <c r="L265" s="245"/>
      <c r="M265" s="246"/>
      <c r="N265" s="247"/>
      <c r="O265" s="247"/>
      <c r="P265" s="247"/>
      <c r="Q265" s="247"/>
      <c r="R265" s="247"/>
      <c r="S265" s="247"/>
      <c r="T265" s="248"/>
      <c r="AT265" s="249" t="s">
        <v>131</v>
      </c>
      <c r="AU265" s="249" t="s">
        <v>87</v>
      </c>
      <c r="AV265" s="238" t="s">
        <v>87</v>
      </c>
      <c r="AW265" s="238" t="s">
        <v>33</v>
      </c>
      <c r="AX265" s="238" t="s">
        <v>84</v>
      </c>
      <c r="AY265" s="249" t="s">
        <v>123</v>
      </c>
    </row>
    <row r="266" spans="2:63" s="195" customFormat="1" ht="22.8" customHeight="1">
      <c r="B266" s="196"/>
      <c r="C266" s="197"/>
      <c r="D266" s="198" t="s">
        <v>75</v>
      </c>
      <c r="E266" s="210" t="s">
        <v>181</v>
      </c>
      <c r="F266" s="210" t="s">
        <v>335</v>
      </c>
      <c r="G266" s="197"/>
      <c r="H266" s="197"/>
      <c r="I266" s="200"/>
      <c r="J266" s="211">
        <f>BK266</f>
        <v>0</v>
      </c>
      <c r="K266" s="197"/>
      <c r="L266" s="202"/>
      <c r="M266" s="203"/>
      <c r="N266" s="204"/>
      <c r="O266" s="204"/>
      <c r="P266" s="205">
        <f>SUM(P267:P296)</f>
        <v>0</v>
      </c>
      <c r="Q266" s="204"/>
      <c r="R266" s="205">
        <f>SUM(R267:R296)</f>
        <v>4.2422413</v>
      </c>
      <c r="S266" s="204"/>
      <c r="T266" s="206">
        <f>SUM(T267:T296)</f>
        <v>0</v>
      </c>
      <c r="AR266" s="207" t="s">
        <v>84</v>
      </c>
      <c r="AT266" s="208" t="s">
        <v>75</v>
      </c>
      <c r="AU266" s="208" t="s">
        <v>84</v>
      </c>
      <c r="AY266" s="207" t="s">
        <v>123</v>
      </c>
      <c r="BK266" s="209">
        <f>SUM(BK267:BK296)</f>
        <v>0</v>
      </c>
    </row>
    <row r="267" spans="1:65" s="31" customFormat="1" ht="33" customHeight="1">
      <c r="A267" s="24"/>
      <c r="B267" s="25"/>
      <c r="C267" s="212" t="s">
        <v>336</v>
      </c>
      <c r="D267" s="212" t="s">
        <v>125</v>
      </c>
      <c r="E267" s="213" t="s">
        <v>337</v>
      </c>
      <c r="F267" s="214" t="s">
        <v>338</v>
      </c>
      <c r="G267" s="215" t="s">
        <v>339</v>
      </c>
      <c r="H267" s="216">
        <v>28</v>
      </c>
      <c r="I267" s="217"/>
      <c r="J267" s="218">
        <f>ROUND(I267*H267,2)</f>
        <v>0</v>
      </c>
      <c r="K267" s="219"/>
      <c r="L267" s="30"/>
      <c r="M267" s="220"/>
      <c r="N267" s="221" t="s">
        <v>41</v>
      </c>
      <c r="O267" s="74"/>
      <c r="P267" s="222">
        <f>O267*H267</f>
        <v>0</v>
      </c>
      <c r="Q267" s="222">
        <v>0</v>
      </c>
      <c r="R267" s="222">
        <f>Q267*H267</f>
        <v>0</v>
      </c>
      <c r="S267" s="222">
        <v>0</v>
      </c>
      <c r="T267" s="223">
        <f>S267*H267</f>
        <v>0</v>
      </c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R267" s="224" t="s">
        <v>129</v>
      </c>
      <c r="AT267" s="224" t="s">
        <v>125</v>
      </c>
      <c r="AU267" s="224" t="s">
        <v>87</v>
      </c>
      <c r="AY267" s="3" t="s">
        <v>123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3" t="s">
        <v>84</v>
      </c>
      <c r="BK267" s="225">
        <f>ROUND(I267*H267,2)</f>
        <v>0</v>
      </c>
      <c r="BL267" s="3" t="s">
        <v>129</v>
      </c>
      <c r="BM267" s="224" t="s">
        <v>340</v>
      </c>
    </row>
    <row r="268" spans="2:51" s="226" customFormat="1" ht="12.8">
      <c r="B268" s="227"/>
      <c r="C268" s="228"/>
      <c r="D268" s="229" t="s">
        <v>131</v>
      </c>
      <c r="E268" s="230"/>
      <c r="F268" s="231" t="s">
        <v>341</v>
      </c>
      <c r="G268" s="228"/>
      <c r="H268" s="230"/>
      <c r="I268" s="232"/>
      <c r="J268" s="228"/>
      <c r="K268" s="228"/>
      <c r="L268" s="233"/>
      <c r="M268" s="234"/>
      <c r="N268" s="235"/>
      <c r="O268" s="235"/>
      <c r="P268" s="235"/>
      <c r="Q268" s="235"/>
      <c r="R268" s="235"/>
      <c r="S268" s="235"/>
      <c r="T268" s="236"/>
      <c r="AT268" s="237" t="s">
        <v>131</v>
      </c>
      <c r="AU268" s="237" t="s">
        <v>87</v>
      </c>
      <c r="AV268" s="226" t="s">
        <v>84</v>
      </c>
      <c r="AW268" s="226" t="s">
        <v>33</v>
      </c>
      <c r="AX268" s="226" t="s">
        <v>76</v>
      </c>
      <c r="AY268" s="237" t="s">
        <v>123</v>
      </c>
    </row>
    <row r="269" spans="2:51" s="238" customFormat="1" ht="12.8">
      <c r="B269" s="239"/>
      <c r="C269" s="240"/>
      <c r="D269" s="229" t="s">
        <v>131</v>
      </c>
      <c r="E269" s="241"/>
      <c r="F269" s="242" t="s">
        <v>342</v>
      </c>
      <c r="G269" s="240"/>
      <c r="H269" s="243">
        <v>28</v>
      </c>
      <c r="I269" s="244"/>
      <c r="J269" s="240"/>
      <c r="K269" s="240"/>
      <c r="L269" s="245"/>
      <c r="M269" s="246"/>
      <c r="N269" s="247"/>
      <c r="O269" s="247"/>
      <c r="P269" s="247"/>
      <c r="Q269" s="247"/>
      <c r="R269" s="247"/>
      <c r="S269" s="247"/>
      <c r="T269" s="248"/>
      <c r="AT269" s="249" t="s">
        <v>131</v>
      </c>
      <c r="AU269" s="249" t="s">
        <v>87</v>
      </c>
      <c r="AV269" s="238" t="s">
        <v>87</v>
      </c>
      <c r="AW269" s="238" t="s">
        <v>33</v>
      </c>
      <c r="AX269" s="238" t="s">
        <v>84</v>
      </c>
      <c r="AY269" s="249" t="s">
        <v>123</v>
      </c>
    </row>
    <row r="270" spans="1:65" s="31" customFormat="1" ht="37.8" customHeight="1">
      <c r="A270" s="24"/>
      <c r="B270" s="25"/>
      <c r="C270" s="262" t="s">
        <v>343</v>
      </c>
      <c r="D270" s="262" t="s">
        <v>236</v>
      </c>
      <c r="E270" s="263" t="s">
        <v>344</v>
      </c>
      <c r="F270" s="264" t="s">
        <v>345</v>
      </c>
      <c r="G270" s="265" t="s">
        <v>339</v>
      </c>
      <c r="H270" s="266">
        <v>28.28</v>
      </c>
      <c r="I270" s="267"/>
      <c r="J270" s="268">
        <f>ROUND(I270*H270,2)</f>
        <v>0</v>
      </c>
      <c r="K270" s="269"/>
      <c r="L270" s="270"/>
      <c r="M270" s="271"/>
      <c r="N270" s="272" t="s">
        <v>41</v>
      </c>
      <c r="O270" s="74"/>
      <c r="P270" s="222">
        <f>O270*H270</f>
        <v>0</v>
      </c>
      <c r="Q270" s="222">
        <v>0.00048</v>
      </c>
      <c r="R270" s="222">
        <f>Q270*H270</f>
        <v>0.0135744</v>
      </c>
      <c r="S270" s="222">
        <v>0</v>
      </c>
      <c r="T270" s="223">
        <f>S270*H270</f>
        <v>0</v>
      </c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R270" s="224" t="s">
        <v>181</v>
      </c>
      <c r="AT270" s="224" t="s">
        <v>236</v>
      </c>
      <c r="AU270" s="224" t="s">
        <v>87</v>
      </c>
      <c r="AY270" s="3" t="s">
        <v>123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3" t="s">
        <v>84</v>
      </c>
      <c r="BK270" s="225">
        <f>ROUND(I270*H270,2)</f>
        <v>0</v>
      </c>
      <c r="BL270" s="3" t="s">
        <v>129</v>
      </c>
      <c r="BM270" s="224" t="s">
        <v>346</v>
      </c>
    </row>
    <row r="271" spans="2:51" s="238" customFormat="1" ht="12.8">
      <c r="B271" s="239"/>
      <c r="C271" s="240"/>
      <c r="D271" s="229" t="s">
        <v>131</v>
      </c>
      <c r="E271" s="240"/>
      <c r="F271" s="242" t="s">
        <v>347</v>
      </c>
      <c r="G271" s="240"/>
      <c r="H271" s="243">
        <v>28.28</v>
      </c>
      <c r="I271" s="244"/>
      <c r="J271" s="240"/>
      <c r="K271" s="240"/>
      <c r="L271" s="245"/>
      <c r="M271" s="246"/>
      <c r="N271" s="247"/>
      <c r="O271" s="247"/>
      <c r="P271" s="247"/>
      <c r="Q271" s="247"/>
      <c r="R271" s="247"/>
      <c r="S271" s="247"/>
      <c r="T271" s="248"/>
      <c r="AT271" s="249" t="s">
        <v>131</v>
      </c>
      <c r="AU271" s="249" t="s">
        <v>87</v>
      </c>
      <c r="AV271" s="238" t="s">
        <v>87</v>
      </c>
      <c r="AW271" s="238" t="s">
        <v>3</v>
      </c>
      <c r="AX271" s="238" t="s">
        <v>84</v>
      </c>
      <c r="AY271" s="249" t="s">
        <v>123</v>
      </c>
    </row>
    <row r="272" spans="1:65" s="31" customFormat="1" ht="37.8" customHeight="1">
      <c r="A272" s="24"/>
      <c r="B272" s="25"/>
      <c r="C272" s="212" t="s">
        <v>348</v>
      </c>
      <c r="D272" s="212" t="s">
        <v>125</v>
      </c>
      <c r="E272" s="213" t="s">
        <v>349</v>
      </c>
      <c r="F272" s="214" t="s">
        <v>350</v>
      </c>
      <c r="G272" s="215" t="s">
        <v>339</v>
      </c>
      <c r="H272" s="216">
        <v>11</v>
      </c>
      <c r="I272" s="217"/>
      <c r="J272" s="218">
        <f>ROUND(I272*H272,2)</f>
        <v>0</v>
      </c>
      <c r="K272" s="219"/>
      <c r="L272" s="30"/>
      <c r="M272" s="220"/>
      <c r="N272" s="221" t="s">
        <v>41</v>
      </c>
      <c r="O272" s="74"/>
      <c r="P272" s="222">
        <f>O272*H272</f>
        <v>0</v>
      </c>
      <c r="Q272" s="222">
        <v>1E-05</v>
      </c>
      <c r="R272" s="222">
        <f>Q272*H272</f>
        <v>0.00011</v>
      </c>
      <c r="S272" s="222">
        <v>0</v>
      </c>
      <c r="T272" s="223">
        <f>S272*H272</f>
        <v>0</v>
      </c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R272" s="224" t="s">
        <v>129</v>
      </c>
      <c r="AT272" s="224" t="s">
        <v>125</v>
      </c>
      <c r="AU272" s="224" t="s">
        <v>87</v>
      </c>
      <c r="AY272" s="3" t="s">
        <v>123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3" t="s">
        <v>84</v>
      </c>
      <c r="BK272" s="225">
        <f>ROUND(I272*H272,2)</f>
        <v>0</v>
      </c>
      <c r="BL272" s="3" t="s">
        <v>129</v>
      </c>
      <c r="BM272" s="224" t="s">
        <v>351</v>
      </c>
    </row>
    <row r="273" spans="2:51" s="226" customFormat="1" ht="12.8">
      <c r="B273" s="227"/>
      <c r="C273" s="228"/>
      <c r="D273" s="229" t="s">
        <v>131</v>
      </c>
      <c r="E273" s="230"/>
      <c r="F273" s="231" t="s">
        <v>352</v>
      </c>
      <c r="G273" s="228"/>
      <c r="H273" s="230"/>
      <c r="I273" s="232"/>
      <c r="J273" s="228"/>
      <c r="K273" s="228"/>
      <c r="L273" s="233"/>
      <c r="M273" s="234"/>
      <c r="N273" s="235"/>
      <c r="O273" s="235"/>
      <c r="P273" s="235"/>
      <c r="Q273" s="235"/>
      <c r="R273" s="235"/>
      <c r="S273" s="235"/>
      <c r="T273" s="236"/>
      <c r="AT273" s="237" t="s">
        <v>131</v>
      </c>
      <c r="AU273" s="237" t="s">
        <v>87</v>
      </c>
      <c r="AV273" s="226" t="s">
        <v>84</v>
      </c>
      <c r="AW273" s="226" t="s">
        <v>33</v>
      </c>
      <c r="AX273" s="226" t="s">
        <v>76</v>
      </c>
      <c r="AY273" s="237" t="s">
        <v>123</v>
      </c>
    </row>
    <row r="274" spans="2:51" s="238" customFormat="1" ht="12.8">
      <c r="B274" s="239"/>
      <c r="C274" s="240"/>
      <c r="D274" s="229" t="s">
        <v>131</v>
      </c>
      <c r="E274" s="241"/>
      <c r="F274" s="242" t="s">
        <v>353</v>
      </c>
      <c r="G274" s="240"/>
      <c r="H274" s="243">
        <v>11</v>
      </c>
      <c r="I274" s="244"/>
      <c r="J274" s="240"/>
      <c r="K274" s="240"/>
      <c r="L274" s="245"/>
      <c r="M274" s="246"/>
      <c r="N274" s="247"/>
      <c r="O274" s="247"/>
      <c r="P274" s="247"/>
      <c r="Q274" s="247"/>
      <c r="R274" s="247"/>
      <c r="S274" s="247"/>
      <c r="T274" s="248"/>
      <c r="AT274" s="249" t="s">
        <v>131</v>
      </c>
      <c r="AU274" s="249" t="s">
        <v>87</v>
      </c>
      <c r="AV274" s="238" t="s">
        <v>87</v>
      </c>
      <c r="AW274" s="238" t="s">
        <v>33</v>
      </c>
      <c r="AX274" s="238" t="s">
        <v>84</v>
      </c>
      <c r="AY274" s="249" t="s">
        <v>123</v>
      </c>
    </row>
    <row r="275" spans="1:65" s="31" customFormat="1" ht="16.5" customHeight="1">
      <c r="A275" s="24"/>
      <c r="B275" s="25"/>
      <c r="C275" s="262" t="s">
        <v>354</v>
      </c>
      <c r="D275" s="262" t="s">
        <v>236</v>
      </c>
      <c r="E275" s="263" t="s">
        <v>355</v>
      </c>
      <c r="F275" s="264" t="s">
        <v>356</v>
      </c>
      <c r="G275" s="265" t="s">
        <v>312</v>
      </c>
      <c r="H275" s="266">
        <v>11.33</v>
      </c>
      <c r="I275" s="267"/>
      <c r="J275" s="268">
        <f>ROUND(I275*H275,2)</f>
        <v>0</v>
      </c>
      <c r="K275" s="269"/>
      <c r="L275" s="270"/>
      <c r="M275" s="271"/>
      <c r="N275" s="272" t="s">
        <v>41</v>
      </c>
      <c r="O275" s="74"/>
      <c r="P275" s="222">
        <f>O275*H275</f>
        <v>0</v>
      </c>
      <c r="Q275" s="222">
        <v>0.00361</v>
      </c>
      <c r="R275" s="222">
        <f>Q275*H275</f>
        <v>0.0409013</v>
      </c>
      <c r="S275" s="222">
        <v>0</v>
      </c>
      <c r="T275" s="223">
        <f>S275*H275</f>
        <v>0</v>
      </c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R275" s="224" t="s">
        <v>181</v>
      </c>
      <c r="AT275" s="224" t="s">
        <v>236</v>
      </c>
      <c r="AU275" s="224" t="s">
        <v>87</v>
      </c>
      <c r="AY275" s="3" t="s">
        <v>123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3" t="s">
        <v>84</v>
      </c>
      <c r="BK275" s="225">
        <f>ROUND(I275*H275,2)</f>
        <v>0</v>
      </c>
      <c r="BL275" s="3" t="s">
        <v>129</v>
      </c>
      <c r="BM275" s="224" t="s">
        <v>357</v>
      </c>
    </row>
    <row r="276" spans="2:51" s="238" customFormat="1" ht="12.8">
      <c r="B276" s="239"/>
      <c r="C276" s="240"/>
      <c r="D276" s="229" t="s">
        <v>131</v>
      </c>
      <c r="E276" s="240"/>
      <c r="F276" s="242" t="s">
        <v>358</v>
      </c>
      <c r="G276" s="240"/>
      <c r="H276" s="243">
        <v>11.33</v>
      </c>
      <c r="I276" s="244"/>
      <c r="J276" s="240"/>
      <c r="K276" s="240"/>
      <c r="L276" s="245"/>
      <c r="M276" s="246"/>
      <c r="N276" s="247"/>
      <c r="O276" s="247"/>
      <c r="P276" s="247"/>
      <c r="Q276" s="247"/>
      <c r="R276" s="247"/>
      <c r="S276" s="247"/>
      <c r="T276" s="248"/>
      <c r="AT276" s="249" t="s">
        <v>131</v>
      </c>
      <c r="AU276" s="249" t="s">
        <v>87</v>
      </c>
      <c r="AV276" s="238" t="s">
        <v>87</v>
      </c>
      <c r="AW276" s="238" t="s">
        <v>3</v>
      </c>
      <c r="AX276" s="238" t="s">
        <v>84</v>
      </c>
      <c r="AY276" s="249" t="s">
        <v>123</v>
      </c>
    </row>
    <row r="277" spans="1:65" s="31" customFormat="1" ht="37.8" customHeight="1">
      <c r="A277" s="24"/>
      <c r="B277" s="25"/>
      <c r="C277" s="212" t="s">
        <v>359</v>
      </c>
      <c r="D277" s="212" t="s">
        <v>125</v>
      </c>
      <c r="E277" s="213" t="s">
        <v>360</v>
      </c>
      <c r="F277" s="214" t="s">
        <v>361</v>
      </c>
      <c r="G277" s="215" t="s">
        <v>339</v>
      </c>
      <c r="H277" s="216">
        <v>4</v>
      </c>
      <c r="I277" s="217"/>
      <c r="J277" s="218">
        <f>ROUND(I277*H277,2)</f>
        <v>0</v>
      </c>
      <c r="K277" s="219"/>
      <c r="L277" s="30"/>
      <c r="M277" s="220"/>
      <c r="N277" s="221" t="s">
        <v>41</v>
      </c>
      <c r="O277" s="74"/>
      <c r="P277" s="222">
        <f>O277*H277</f>
        <v>0</v>
      </c>
      <c r="Q277" s="222">
        <v>1E-05</v>
      </c>
      <c r="R277" s="222">
        <f>Q277*H277</f>
        <v>4E-05</v>
      </c>
      <c r="S277" s="222">
        <v>0</v>
      </c>
      <c r="T277" s="223">
        <f>S277*H277</f>
        <v>0</v>
      </c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R277" s="224" t="s">
        <v>129</v>
      </c>
      <c r="AT277" s="224" t="s">
        <v>125</v>
      </c>
      <c r="AU277" s="224" t="s">
        <v>87</v>
      </c>
      <c r="AY277" s="3" t="s">
        <v>123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3" t="s">
        <v>84</v>
      </c>
      <c r="BK277" s="225">
        <f>ROUND(I277*H277,2)</f>
        <v>0</v>
      </c>
      <c r="BL277" s="3" t="s">
        <v>129</v>
      </c>
      <c r="BM277" s="224" t="s">
        <v>362</v>
      </c>
    </row>
    <row r="278" spans="2:51" s="226" customFormat="1" ht="12.8">
      <c r="B278" s="227"/>
      <c r="C278" s="228"/>
      <c r="D278" s="229" t="s">
        <v>131</v>
      </c>
      <c r="E278" s="230"/>
      <c r="F278" s="231" t="s">
        <v>352</v>
      </c>
      <c r="G278" s="228"/>
      <c r="H278" s="230"/>
      <c r="I278" s="232"/>
      <c r="J278" s="228"/>
      <c r="K278" s="228"/>
      <c r="L278" s="233"/>
      <c r="M278" s="234"/>
      <c r="N278" s="235"/>
      <c r="O278" s="235"/>
      <c r="P278" s="235"/>
      <c r="Q278" s="235"/>
      <c r="R278" s="235"/>
      <c r="S278" s="235"/>
      <c r="T278" s="236"/>
      <c r="AT278" s="237" t="s">
        <v>131</v>
      </c>
      <c r="AU278" s="237" t="s">
        <v>87</v>
      </c>
      <c r="AV278" s="226" t="s">
        <v>84</v>
      </c>
      <c r="AW278" s="226" t="s">
        <v>33</v>
      </c>
      <c r="AX278" s="226" t="s">
        <v>76</v>
      </c>
      <c r="AY278" s="237" t="s">
        <v>123</v>
      </c>
    </row>
    <row r="279" spans="2:51" s="238" customFormat="1" ht="12.8">
      <c r="B279" s="239"/>
      <c r="C279" s="240"/>
      <c r="D279" s="229" t="s">
        <v>131</v>
      </c>
      <c r="E279" s="241"/>
      <c r="F279" s="242" t="s">
        <v>363</v>
      </c>
      <c r="G279" s="240"/>
      <c r="H279" s="243">
        <v>4</v>
      </c>
      <c r="I279" s="244"/>
      <c r="J279" s="240"/>
      <c r="K279" s="240"/>
      <c r="L279" s="245"/>
      <c r="M279" s="246"/>
      <c r="N279" s="247"/>
      <c r="O279" s="247"/>
      <c r="P279" s="247"/>
      <c r="Q279" s="247"/>
      <c r="R279" s="247"/>
      <c r="S279" s="247"/>
      <c r="T279" s="248"/>
      <c r="AT279" s="249" t="s">
        <v>131</v>
      </c>
      <c r="AU279" s="249" t="s">
        <v>87</v>
      </c>
      <c r="AV279" s="238" t="s">
        <v>87</v>
      </c>
      <c r="AW279" s="238" t="s">
        <v>33</v>
      </c>
      <c r="AX279" s="238" t="s">
        <v>84</v>
      </c>
      <c r="AY279" s="249" t="s">
        <v>123</v>
      </c>
    </row>
    <row r="280" spans="1:65" s="31" customFormat="1" ht="16.5" customHeight="1">
      <c r="A280" s="24"/>
      <c r="B280" s="25"/>
      <c r="C280" s="262" t="s">
        <v>364</v>
      </c>
      <c r="D280" s="262" t="s">
        <v>236</v>
      </c>
      <c r="E280" s="263" t="s">
        <v>365</v>
      </c>
      <c r="F280" s="264" t="s">
        <v>366</v>
      </c>
      <c r="G280" s="265" t="s">
        <v>312</v>
      </c>
      <c r="H280" s="266">
        <v>4.12</v>
      </c>
      <c r="I280" s="267"/>
      <c r="J280" s="268">
        <f>ROUND(I280*H280,2)</f>
        <v>0</v>
      </c>
      <c r="K280" s="269"/>
      <c r="L280" s="270"/>
      <c r="M280" s="271"/>
      <c r="N280" s="272" t="s">
        <v>41</v>
      </c>
      <c r="O280" s="74"/>
      <c r="P280" s="222">
        <f>O280*H280</f>
        <v>0</v>
      </c>
      <c r="Q280" s="222">
        <v>0.0057</v>
      </c>
      <c r="R280" s="222">
        <f>Q280*H280</f>
        <v>0.023484</v>
      </c>
      <c r="S280" s="222">
        <v>0</v>
      </c>
      <c r="T280" s="223">
        <f>S280*H280</f>
        <v>0</v>
      </c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R280" s="224" t="s">
        <v>181</v>
      </c>
      <c r="AT280" s="224" t="s">
        <v>236</v>
      </c>
      <c r="AU280" s="224" t="s">
        <v>87</v>
      </c>
      <c r="AY280" s="3" t="s">
        <v>123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3" t="s">
        <v>84</v>
      </c>
      <c r="BK280" s="225">
        <f>ROUND(I280*H280,2)</f>
        <v>0</v>
      </c>
      <c r="BL280" s="3" t="s">
        <v>129</v>
      </c>
      <c r="BM280" s="224" t="s">
        <v>367</v>
      </c>
    </row>
    <row r="281" spans="2:51" s="238" customFormat="1" ht="12.8">
      <c r="B281" s="239"/>
      <c r="C281" s="240"/>
      <c r="D281" s="229" t="s">
        <v>131</v>
      </c>
      <c r="E281" s="240"/>
      <c r="F281" s="242" t="s">
        <v>368</v>
      </c>
      <c r="G281" s="240"/>
      <c r="H281" s="243">
        <v>4.12</v>
      </c>
      <c r="I281" s="244"/>
      <c r="J281" s="240"/>
      <c r="K281" s="240"/>
      <c r="L281" s="245"/>
      <c r="M281" s="246"/>
      <c r="N281" s="247"/>
      <c r="O281" s="247"/>
      <c r="P281" s="247"/>
      <c r="Q281" s="247"/>
      <c r="R281" s="247"/>
      <c r="S281" s="247"/>
      <c r="T281" s="248"/>
      <c r="AT281" s="249" t="s">
        <v>131</v>
      </c>
      <c r="AU281" s="249" t="s">
        <v>87</v>
      </c>
      <c r="AV281" s="238" t="s">
        <v>87</v>
      </c>
      <c r="AW281" s="238" t="s">
        <v>3</v>
      </c>
      <c r="AX281" s="238" t="s">
        <v>84</v>
      </c>
      <c r="AY281" s="249" t="s">
        <v>123</v>
      </c>
    </row>
    <row r="282" spans="1:65" s="31" customFormat="1" ht="37.8" customHeight="1">
      <c r="A282" s="24"/>
      <c r="B282" s="25"/>
      <c r="C282" s="212" t="s">
        <v>369</v>
      </c>
      <c r="D282" s="212" t="s">
        <v>125</v>
      </c>
      <c r="E282" s="213" t="s">
        <v>370</v>
      </c>
      <c r="F282" s="214" t="s">
        <v>371</v>
      </c>
      <c r="G282" s="215" t="s">
        <v>339</v>
      </c>
      <c r="H282" s="216">
        <v>32</v>
      </c>
      <c r="I282" s="217"/>
      <c r="J282" s="218">
        <f>ROUND(I282*H282,2)</f>
        <v>0</v>
      </c>
      <c r="K282" s="219"/>
      <c r="L282" s="30"/>
      <c r="M282" s="220"/>
      <c r="N282" s="221" t="s">
        <v>41</v>
      </c>
      <c r="O282" s="74"/>
      <c r="P282" s="222">
        <f>O282*H282</f>
        <v>0</v>
      </c>
      <c r="Q282" s="222">
        <v>3E-05</v>
      </c>
      <c r="R282" s="222">
        <f>Q282*H282</f>
        <v>0.00096</v>
      </c>
      <c r="S282" s="222">
        <v>0</v>
      </c>
      <c r="T282" s="223">
        <f>S282*H282</f>
        <v>0</v>
      </c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R282" s="224" t="s">
        <v>129</v>
      </c>
      <c r="AT282" s="224" t="s">
        <v>125</v>
      </c>
      <c r="AU282" s="224" t="s">
        <v>87</v>
      </c>
      <c r="AY282" s="3" t="s">
        <v>123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3" t="s">
        <v>84</v>
      </c>
      <c r="BK282" s="225">
        <f>ROUND(I282*H282,2)</f>
        <v>0</v>
      </c>
      <c r="BL282" s="3" t="s">
        <v>129</v>
      </c>
      <c r="BM282" s="224" t="s">
        <v>372</v>
      </c>
    </row>
    <row r="283" spans="2:51" s="226" customFormat="1" ht="12.8">
      <c r="B283" s="227"/>
      <c r="C283" s="228"/>
      <c r="D283" s="229" t="s">
        <v>131</v>
      </c>
      <c r="E283" s="230"/>
      <c r="F283" s="231" t="s">
        <v>373</v>
      </c>
      <c r="G283" s="228"/>
      <c r="H283" s="230"/>
      <c r="I283" s="232"/>
      <c r="J283" s="228"/>
      <c r="K283" s="228"/>
      <c r="L283" s="233"/>
      <c r="M283" s="234"/>
      <c r="N283" s="235"/>
      <c r="O283" s="235"/>
      <c r="P283" s="235"/>
      <c r="Q283" s="235"/>
      <c r="R283" s="235"/>
      <c r="S283" s="235"/>
      <c r="T283" s="236"/>
      <c r="AT283" s="237" t="s">
        <v>131</v>
      </c>
      <c r="AU283" s="237" t="s">
        <v>87</v>
      </c>
      <c r="AV283" s="226" t="s">
        <v>84</v>
      </c>
      <c r="AW283" s="226" t="s">
        <v>33</v>
      </c>
      <c r="AX283" s="226" t="s">
        <v>76</v>
      </c>
      <c r="AY283" s="237" t="s">
        <v>123</v>
      </c>
    </row>
    <row r="284" spans="2:51" s="238" customFormat="1" ht="12.8">
      <c r="B284" s="239"/>
      <c r="C284" s="240"/>
      <c r="D284" s="229" t="s">
        <v>131</v>
      </c>
      <c r="E284" s="241"/>
      <c r="F284" s="242" t="s">
        <v>374</v>
      </c>
      <c r="G284" s="240"/>
      <c r="H284" s="243">
        <v>32</v>
      </c>
      <c r="I284" s="244"/>
      <c r="J284" s="240"/>
      <c r="K284" s="240"/>
      <c r="L284" s="245"/>
      <c r="M284" s="246"/>
      <c r="N284" s="247"/>
      <c r="O284" s="247"/>
      <c r="P284" s="247"/>
      <c r="Q284" s="247"/>
      <c r="R284" s="247"/>
      <c r="S284" s="247"/>
      <c r="T284" s="248"/>
      <c r="AT284" s="249" t="s">
        <v>131</v>
      </c>
      <c r="AU284" s="249" t="s">
        <v>87</v>
      </c>
      <c r="AV284" s="238" t="s">
        <v>87</v>
      </c>
      <c r="AW284" s="238" t="s">
        <v>33</v>
      </c>
      <c r="AX284" s="238" t="s">
        <v>84</v>
      </c>
      <c r="AY284" s="249" t="s">
        <v>123</v>
      </c>
    </row>
    <row r="285" spans="1:65" s="31" customFormat="1" ht="21.75" customHeight="1">
      <c r="A285" s="24"/>
      <c r="B285" s="25"/>
      <c r="C285" s="262" t="s">
        <v>375</v>
      </c>
      <c r="D285" s="262" t="s">
        <v>236</v>
      </c>
      <c r="E285" s="263" t="s">
        <v>376</v>
      </c>
      <c r="F285" s="264" t="s">
        <v>377</v>
      </c>
      <c r="G285" s="265" t="s">
        <v>339</v>
      </c>
      <c r="H285" s="266">
        <v>32.96</v>
      </c>
      <c r="I285" s="267"/>
      <c r="J285" s="268">
        <f>ROUND(I285*H285,2)</f>
        <v>0</v>
      </c>
      <c r="K285" s="269"/>
      <c r="L285" s="270"/>
      <c r="M285" s="271"/>
      <c r="N285" s="272" t="s">
        <v>41</v>
      </c>
      <c r="O285" s="74"/>
      <c r="P285" s="222">
        <f>O285*H285</f>
        <v>0</v>
      </c>
      <c r="Q285" s="222">
        <v>0.01921</v>
      </c>
      <c r="R285" s="222">
        <f>Q285*H285</f>
        <v>0.6331616</v>
      </c>
      <c r="S285" s="222">
        <v>0</v>
      </c>
      <c r="T285" s="223">
        <f>S285*H285</f>
        <v>0</v>
      </c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R285" s="224" t="s">
        <v>181</v>
      </c>
      <c r="AT285" s="224" t="s">
        <v>236</v>
      </c>
      <c r="AU285" s="224" t="s">
        <v>87</v>
      </c>
      <c r="AY285" s="3" t="s">
        <v>123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3" t="s">
        <v>84</v>
      </c>
      <c r="BK285" s="225">
        <f>ROUND(I285*H285,2)</f>
        <v>0</v>
      </c>
      <c r="BL285" s="3" t="s">
        <v>129</v>
      </c>
      <c r="BM285" s="224" t="s">
        <v>378</v>
      </c>
    </row>
    <row r="286" spans="2:51" s="238" customFormat="1" ht="12.8">
      <c r="B286" s="239"/>
      <c r="C286" s="240"/>
      <c r="D286" s="229" t="s">
        <v>131</v>
      </c>
      <c r="E286" s="240"/>
      <c r="F286" s="242" t="s">
        <v>379</v>
      </c>
      <c r="G286" s="240"/>
      <c r="H286" s="243">
        <v>32.96</v>
      </c>
      <c r="I286" s="244"/>
      <c r="J286" s="240"/>
      <c r="K286" s="240"/>
      <c r="L286" s="245"/>
      <c r="M286" s="246"/>
      <c r="N286" s="247"/>
      <c r="O286" s="247"/>
      <c r="P286" s="247"/>
      <c r="Q286" s="247"/>
      <c r="R286" s="247"/>
      <c r="S286" s="247"/>
      <c r="T286" s="248"/>
      <c r="AT286" s="249" t="s">
        <v>131</v>
      </c>
      <c r="AU286" s="249" t="s">
        <v>87</v>
      </c>
      <c r="AV286" s="238" t="s">
        <v>87</v>
      </c>
      <c r="AW286" s="238" t="s">
        <v>3</v>
      </c>
      <c r="AX286" s="238" t="s">
        <v>84</v>
      </c>
      <c r="AY286" s="249" t="s">
        <v>123</v>
      </c>
    </row>
    <row r="287" spans="1:65" s="31" customFormat="1" ht="37.8" customHeight="1">
      <c r="A287" s="24"/>
      <c r="B287" s="25"/>
      <c r="C287" s="212" t="s">
        <v>380</v>
      </c>
      <c r="D287" s="212" t="s">
        <v>125</v>
      </c>
      <c r="E287" s="213" t="s">
        <v>381</v>
      </c>
      <c r="F287" s="214" t="s">
        <v>382</v>
      </c>
      <c r="G287" s="215" t="s">
        <v>312</v>
      </c>
      <c r="H287" s="216">
        <v>2</v>
      </c>
      <c r="I287" s="217"/>
      <c r="J287" s="218">
        <f>ROUND(I287*H287,2)</f>
        <v>0</v>
      </c>
      <c r="K287" s="219"/>
      <c r="L287" s="30"/>
      <c r="M287" s="220"/>
      <c r="N287" s="221" t="s">
        <v>41</v>
      </c>
      <c r="O287" s="74"/>
      <c r="P287" s="222">
        <f>O287*H287</f>
        <v>0</v>
      </c>
      <c r="Q287" s="222">
        <v>0</v>
      </c>
      <c r="R287" s="222">
        <f>Q287*H287</f>
        <v>0</v>
      </c>
      <c r="S287" s="222">
        <v>0</v>
      </c>
      <c r="T287" s="223">
        <f>S287*H287</f>
        <v>0</v>
      </c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R287" s="224" t="s">
        <v>129</v>
      </c>
      <c r="AT287" s="224" t="s">
        <v>125</v>
      </c>
      <c r="AU287" s="224" t="s">
        <v>87</v>
      </c>
      <c r="AY287" s="3" t="s">
        <v>123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3" t="s">
        <v>84</v>
      </c>
      <c r="BK287" s="225">
        <f>ROUND(I287*H287,2)</f>
        <v>0</v>
      </c>
      <c r="BL287" s="3" t="s">
        <v>129</v>
      </c>
      <c r="BM287" s="224" t="s">
        <v>383</v>
      </c>
    </row>
    <row r="288" spans="2:51" s="226" customFormat="1" ht="12.8">
      <c r="B288" s="227"/>
      <c r="C288" s="228"/>
      <c r="D288" s="229" t="s">
        <v>131</v>
      </c>
      <c r="E288" s="230"/>
      <c r="F288" s="231" t="s">
        <v>384</v>
      </c>
      <c r="G288" s="228"/>
      <c r="H288" s="230"/>
      <c r="I288" s="232"/>
      <c r="J288" s="228"/>
      <c r="K288" s="228"/>
      <c r="L288" s="233"/>
      <c r="M288" s="234"/>
      <c r="N288" s="235"/>
      <c r="O288" s="235"/>
      <c r="P288" s="235"/>
      <c r="Q288" s="235"/>
      <c r="R288" s="235"/>
      <c r="S288" s="235"/>
      <c r="T288" s="236"/>
      <c r="AT288" s="237" t="s">
        <v>131</v>
      </c>
      <c r="AU288" s="237" t="s">
        <v>87</v>
      </c>
      <c r="AV288" s="226" t="s">
        <v>84</v>
      </c>
      <c r="AW288" s="226" t="s">
        <v>33</v>
      </c>
      <c r="AX288" s="226" t="s">
        <v>76</v>
      </c>
      <c r="AY288" s="237" t="s">
        <v>123</v>
      </c>
    </row>
    <row r="289" spans="2:51" s="238" customFormat="1" ht="12.8">
      <c r="B289" s="239"/>
      <c r="C289" s="240"/>
      <c r="D289" s="229" t="s">
        <v>131</v>
      </c>
      <c r="E289" s="241"/>
      <c r="F289" s="242" t="s">
        <v>385</v>
      </c>
      <c r="G289" s="240"/>
      <c r="H289" s="243">
        <v>2</v>
      </c>
      <c r="I289" s="244"/>
      <c r="J289" s="240"/>
      <c r="K289" s="240"/>
      <c r="L289" s="245"/>
      <c r="M289" s="246"/>
      <c r="N289" s="247"/>
      <c r="O289" s="247"/>
      <c r="P289" s="247"/>
      <c r="Q289" s="247"/>
      <c r="R289" s="247"/>
      <c r="S289" s="247"/>
      <c r="T289" s="248"/>
      <c r="AT289" s="249" t="s">
        <v>131</v>
      </c>
      <c r="AU289" s="249" t="s">
        <v>87</v>
      </c>
      <c r="AV289" s="238" t="s">
        <v>87</v>
      </c>
      <c r="AW289" s="238" t="s">
        <v>33</v>
      </c>
      <c r="AX289" s="238" t="s">
        <v>84</v>
      </c>
      <c r="AY289" s="249" t="s">
        <v>123</v>
      </c>
    </row>
    <row r="290" spans="1:65" s="31" customFormat="1" ht="16.5" customHeight="1">
      <c r="A290" s="24"/>
      <c r="B290" s="25"/>
      <c r="C290" s="262" t="s">
        <v>386</v>
      </c>
      <c r="D290" s="262" t="s">
        <v>236</v>
      </c>
      <c r="E290" s="263" t="s">
        <v>387</v>
      </c>
      <c r="F290" s="264" t="s">
        <v>388</v>
      </c>
      <c r="G290" s="265" t="s">
        <v>312</v>
      </c>
      <c r="H290" s="266">
        <v>2</v>
      </c>
      <c r="I290" s="267"/>
      <c r="J290" s="268">
        <f>ROUND(I290*H290,2)</f>
        <v>0</v>
      </c>
      <c r="K290" s="269"/>
      <c r="L290" s="270"/>
      <c r="M290" s="271"/>
      <c r="N290" s="272" t="s">
        <v>41</v>
      </c>
      <c r="O290" s="74"/>
      <c r="P290" s="222">
        <f>O290*H290</f>
        <v>0</v>
      </c>
      <c r="Q290" s="222">
        <v>0.0012</v>
      </c>
      <c r="R290" s="222">
        <f>Q290*H290</f>
        <v>0.0024</v>
      </c>
      <c r="S290" s="222">
        <v>0</v>
      </c>
      <c r="T290" s="223">
        <f>S290*H290</f>
        <v>0</v>
      </c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R290" s="224" t="s">
        <v>181</v>
      </c>
      <c r="AT290" s="224" t="s">
        <v>236</v>
      </c>
      <c r="AU290" s="224" t="s">
        <v>87</v>
      </c>
      <c r="AY290" s="3" t="s">
        <v>123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3" t="s">
        <v>84</v>
      </c>
      <c r="BK290" s="225">
        <f>ROUND(I290*H290,2)</f>
        <v>0</v>
      </c>
      <c r="BL290" s="3" t="s">
        <v>129</v>
      </c>
      <c r="BM290" s="224" t="s">
        <v>389</v>
      </c>
    </row>
    <row r="291" spans="1:65" s="31" customFormat="1" ht="44.25" customHeight="1">
      <c r="A291" s="24"/>
      <c r="B291" s="25"/>
      <c r="C291" s="212" t="s">
        <v>390</v>
      </c>
      <c r="D291" s="212" t="s">
        <v>125</v>
      </c>
      <c r="E291" s="213" t="s">
        <v>391</v>
      </c>
      <c r="F291" s="214" t="s">
        <v>392</v>
      </c>
      <c r="G291" s="215" t="s">
        <v>312</v>
      </c>
      <c r="H291" s="216">
        <v>1</v>
      </c>
      <c r="I291" s="217"/>
      <c r="J291" s="218">
        <f>ROUND(I291*H291,2)</f>
        <v>0</v>
      </c>
      <c r="K291" s="219"/>
      <c r="L291" s="30"/>
      <c r="M291" s="220"/>
      <c r="N291" s="221" t="s">
        <v>41</v>
      </c>
      <c r="O291" s="74"/>
      <c r="P291" s="222">
        <f>O291*H291</f>
        <v>0</v>
      </c>
      <c r="Q291" s="222">
        <v>0</v>
      </c>
      <c r="R291" s="222">
        <f>Q291*H291</f>
        <v>0</v>
      </c>
      <c r="S291" s="222">
        <v>0</v>
      </c>
      <c r="T291" s="223">
        <f>S291*H291</f>
        <v>0</v>
      </c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R291" s="224" t="s">
        <v>129</v>
      </c>
      <c r="AT291" s="224" t="s">
        <v>125</v>
      </c>
      <c r="AU291" s="224" t="s">
        <v>87</v>
      </c>
      <c r="AY291" s="3" t="s">
        <v>123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3" t="s">
        <v>84</v>
      </c>
      <c r="BK291" s="225">
        <f>ROUND(I291*H291,2)</f>
        <v>0</v>
      </c>
      <c r="BL291" s="3" t="s">
        <v>129</v>
      </c>
      <c r="BM291" s="224" t="s">
        <v>393</v>
      </c>
    </row>
    <row r="292" spans="1:65" s="31" customFormat="1" ht="16.5" customHeight="1">
      <c r="A292" s="24"/>
      <c r="B292" s="25"/>
      <c r="C292" s="262" t="s">
        <v>394</v>
      </c>
      <c r="D292" s="262" t="s">
        <v>236</v>
      </c>
      <c r="E292" s="263" t="s">
        <v>395</v>
      </c>
      <c r="F292" s="264" t="s">
        <v>396</v>
      </c>
      <c r="G292" s="265" t="s">
        <v>312</v>
      </c>
      <c r="H292" s="266">
        <v>1</v>
      </c>
      <c r="I292" s="267"/>
      <c r="J292" s="268">
        <f>ROUND(I292*H292,2)</f>
        <v>0</v>
      </c>
      <c r="K292" s="269"/>
      <c r="L292" s="270"/>
      <c r="M292" s="271"/>
      <c r="N292" s="272" t="s">
        <v>41</v>
      </c>
      <c r="O292" s="74"/>
      <c r="P292" s="222">
        <f>O292*H292</f>
        <v>0</v>
      </c>
      <c r="Q292" s="222">
        <v>0.00079</v>
      </c>
      <c r="R292" s="222">
        <f>Q292*H292</f>
        <v>0.00079</v>
      </c>
      <c r="S292" s="222">
        <v>0</v>
      </c>
      <c r="T292" s="223">
        <f>S292*H292</f>
        <v>0</v>
      </c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R292" s="224" t="s">
        <v>181</v>
      </c>
      <c r="AT292" s="224" t="s">
        <v>236</v>
      </c>
      <c r="AU292" s="224" t="s">
        <v>87</v>
      </c>
      <c r="AY292" s="3" t="s">
        <v>123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3" t="s">
        <v>84</v>
      </c>
      <c r="BK292" s="225">
        <f>ROUND(I292*H292,2)</f>
        <v>0</v>
      </c>
      <c r="BL292" s="3" t="s">
        <v>129</v>
      </c>
      <c r="BM292" s="224" t="s">
        <v>397</v>
      </c>
    </row>
    <row r="293" spans="1:65" s="31" customFormat="1" ht="44.25" customHeight="1">
      <c r="A293" s="24"/>
      <c r="B293" s="25"/>
      <c r="C293" s="212" t="s">
        <v>398</v>
      </c>
      <c r="D293" s="212" t="s">
        <v>125</v>
      </c>
      <c r="E293" s="213" t="s">
        <v>399</v>
      </c>
      <c r="F293" s="214" t="s">
        <v>400</v>
      </c>
      <c r="G293" s="215" t="s">
        <v>312</v>
      </c>
      <c r="H293" s="216">
        <v>1</v>
      </c>
      <c r="I293" s="217"/>
      <c r="J293" s="218">
        <f>ROUND(I293*H293,2)</f>
        <v>0</v>
      </c>
      <c r="K293" s="219"/>
      <c r="L293" s="30"/>
      <c r="M293" s="220"/>
      <c r="N293" s="221" t="s">
        <v>41</v>
      </c>
      <c r="O293" s="74"/>
      <c r="P293" s="222">
        <f>O293*H293</f>
        <v>0</v>
      </c>
      <c r="Q293" s="222">
        <v>2.25582</v>
      </c>
      <c r="R293" s="222">
        <f>Q293*H293</f>
        <v>2.25582</v>
      </c>
      <c r="S293" s="222">
        <v>0</v>
      </c>
      <c r="T293" s="223">
        <f>S293*H293</f>
        <v>0</v>
      </c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R293" s="224" t="s">
        <v>129</v>
      </c>
      <c r="AT293" s="224" t="s">
        <v>125</v>
      </c>
      <c r="AU293" s="224" t="s">
        <v>87</v>
      </c>
      <c r="AY293" s="3" t="s">
        <v>123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3" t="s">
        <v>84</v>
      </c>
      <c r="BK293" s="225">
        <f>ROUND(I293*H293,2)</f>
        <v>0</v>
      </c>
      <c r="BL293" s="3" t="s">
        <v>129</v>
      </c>
      <c r="BM293" s="224" t="s">
        <v>401</v>
      </c>
    </row>
    <row r="294" spans="1:65" s="31" customFormat="1" ht="16.5" customHeight="1">
      <c r="A294" s="24"/>
      <c r="B294" s="25"/>
      <c r="C294" s="262" t="s">
        <v>402</v>
      </c>
      <c r="D294" s="262" t="s">
        <v>236</v>
      </c>
      <c r="E294" s="263" t="s">
        <v>403</v>
      </c>
      <c r="F294" s="264" t="s">
        <v>404</v>
      </c>
      <c r="G294" s="265" t="s">
        <v>312</v>
      </c>
      <c r="H294" s="266">
        <v>1</v>
      </c>
      <c r="I294" s="267"/>
      <c r="J294" s="268">
        <f>ROUND(I294*H294,2)</f>
        <v>0</v>
      </c>
      <c r="K294" s="269"/>
      <c r="L294" s="270"/>
      <c r="M294" s="271"/>
      <c r="N294" s="272" t="s">
        <v>41</v>
      </c>
      <c r="O294" s="74"/>
      <c r="P294" s="222">
        <f>O294*H294</f>
        <v>0</v>
      </c>
      <c r="Q294" s="222">
        <v>0.74</v>
      </c>
      <c r="R294" s="222">
        <f>Q294*H294</f>
        <v>0.74</v>
      </c>
      <c r="S294" s="222">
        <v>0</v>
      </c>
      <c r="T294" s="223">
        <f>S294*H294</f>
        <v>0</v>
      </c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R294" s="224" t="s">
        <v>181</v>
      </c>
      <c r="AT294" s="224" t="s">
        <v>236</v>
      </c>
      <c r="AU294" s="224" t="s">
        <v>87</v>
      </c>
      <c r="AY294" s="3" t="s">
        <v>123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3" t="s">
        <v>84</v>
      </c>
      <c r="BK294" s="225">
        <f>ROUND(I294*H294,2)</f>
        <v>0</v>
      </c>
      <c r="BL294" s="3" t="s">
        <v>129</v>
      </c>
      <c r="BM294" s="224" t="s">
        <v>405</v>
      </c>
    </row>
    <row r="295" spans="1:65" s="31" customFormat="1" ht="33" customHeight="1">
      <c r="A295" s="24"/>
      <c r="B295" s="25"/>
      <c r="C295" s="262" t="s">
        <v>406</v>
      </c>
      <c r="D295" s="262" t="s">
        <v>236</v>
      </c>
      <c r="E295" s="263" t="s">
        <v>407</v>
      </c>
      <c r="F295" s="264" t="s">
        <v>408</v>
      </c>
      <c r="G295" s="265" t="s">
        <v>312</v>
      </c>
      <c r="H295" s="266">
        <v>1</v>
      </c>
      <c r="I295" s="267"/>
      <c r="J295" s="268">
        <f>ROUND(I295*H295,2)</f>
        <v>0</v>
      </c>
      <c r="K295" s="269"/>
      <c r="L295" s="270"/>
      <c r="M295" s="271"/>
      <c r="N295" s="272" t="s">
        <v>41</v>
      </c>
      <c r="O295" s="74"/>
      <c r="P295" s="222">
        <f>O295*H295</f>
        <v>0</v>
      </c>
      <c r="Q295" s="222">
        <v>0.505</v>
      </c>
      <c r="R295" s="222">
        <f>Q295*H295</f>
        <v>0.505</v>
      </c>
      <c r="S295" s="222">
        <v>0</v>
      </c>
      <c r="T295" s="223">
        <f>S295*H295</f>
        <v>0</v>
      </c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R295" s="224" t="s">
        <v>181</v>
      </c>
      <c r="AT295" s="224" t="s">
        <v>236</v>
      </c>
      <c r="AU295" s="224" t="s">
        <v>87</v>
      </c>
      <c r="AY295" s="3" t="s">
        <v>123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3" t="s">
        <v>84</v>
      </c>
      <c r="BK295" s="225">
        <f>ROUND(I295*H295,2)</f>
        <v>0</v>
      </c>
      <c r="BL295" s="3" t="s">
        <v>129</v>
      </c>
      <c r="BM295" s="224" t="s">
        <v>409</v>
      </c>
    </row>
    <row r="296" spans="1:65" s="31" customFormat="1" ht="24.15" customHeight="1">
      <c r="A296" s="24"/>
      <c r="B296" s="25"/>
      <c r="C296" s="262" t="s">
        <v>410</v>
      </c>
      <c r="D296" s="262" t="s">
        <v>236</v>
      </c>
      <c r="E296" s="263" t="s">
        <v>411</v>
      </c>
      <c r="F296" s="264" t="s">
        <v>412</v>
      </c>
      <c r="G296" s="265" t="s">
        <v>312</v>
      </c>
      <c r="H296" s="266">
        <v>1</v>
      </c>
      <c r="I296" s="267"/>
      <c r="J296" s="268">
        <f>ROUND(I296*H296,2)</f>
        <v>0</v>
      </c>
      <c r="K296" s="269"/>
      <c r="L296" s="270"/>
      <c r="M296" s="271"/>
      <c r="N296" s="272" t="s">
        <v>41</v>
      </c>
      <c r="O296" s="74"/>
      <c r="P296" s="222">
        <f>O296*H296</f>
        <v>0</v>
      </c>
      <c r="Q296" s="222">
        <v>0.026</v>
      </c>
      <c r="R296" s="222">
        <f>Q296*H296</f>
        <v>0.026</v>
      </c>
      <c r="S296" s="222">
        <v>0</v>
      </c>
      <c r="T296" s="223">
        <f>S296*H296</f>
        <v>0</v>
      </c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R296" s="224" t="s">
        <v>181</v>
      </c>
      <c r="AT296" s="224" t="s">
        <v>236</v>
      </c>
      <c r="AU296" s="224" t="s">
        <v>87</v>
      </c>
      <c r="AY296" s="3" t="s">
        <v>123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3" t="s">
        <v>84</v>
      </c>
      <c r="BK296" s="225">
        <f>ROUND(I296*H296,2)</f>
        <v>0</v>
      </c>
      <c r="BL296" s="3" t="s">
        <v>129</v>
      </c>
      <c r="BM296" s="224" t="s">
        <v>413</v>
      </c>
    </row>
    <row r="297" spans="2:63" s="195" customFormat="1" ht="22.8" customHeight="1">
      <c r="B297" s="196"/>
      <c r="C297" s="197"/>
      <c r="D297" s="198" t="s">
        <v>75</v>
      </c>
      <c r="E297" s="210" t="s">
        <v>414</v>
      </c>
      <c r="F297" s="210" t="s">
        <v>415</v>
      </c>
      <c r="G297" s="197"/>
      <c r="H297" s="197"/>
      <c r="I297" s="200"/>
      <c r="J297" s="211">
        <f>BK297</f>
        <v>0</v>
      </c>
      <c r="K297" s="197"/>
      <c r="L297" s="202"/>
      <c r="M297" s="203"/>
      <c r="N297" s="204"/>
      <c r="O297" s="204"/>
      <c r="P297" s="205">
        <f>P298</f>
        <v>0</v>
      </c>
      <c r="Q297" s="204"/>
      <c r="R297" s="205">
        <f>R298</f>
        <v>0</v>
      </c>
      <c r="S297" s="204"/>
      <c r="T297" s="206">
        <f>T298</f>
        <v>0</v>
      </c>
      <c r="AR297" s="207" t="s">
        <v>84</v>
      </c>
      <c r="AT297" s="208" t="s">
        <v>75</v>
      </c>
      <c r="AU297" s="208" t="s">
        <v>84</v>
      </c>
      <c r="AY297" s="207" t="s">
        <v>123</v>
      </c>
      <c r="BK297" s="209">
        <f>BK298</f>
        <v>0</v>
      </c>
    </row>
    <row r="298" spans="1:65" s="31" customFormat="1" ht="49.05" customHeight="1">
      <c r="A298" s="24"/>
      <c r="B298" s="25"/>
      <c r="C298" s="212" t="s">
        <v>416</v>
      </c>
      <c r="D298" s="212" t="s">
        <v>125</v>
      </c>
      <c r="E298" s="213" t="s">
        <v>417</v>
      </c>
      <c r="F298" s="214" t="s">
        <v>418</v>
      </c>
      <c r="G298" s="215" t="s">
        <v>239</v>
      </c>
      <c r="H298" s="216">
        <v>56.625</v>
      </c>
      <c r="I298" s="217"/>
      <c r="J298" s="218">
        <f>ROUND(I298*H298,2)</f>
        <v>0</v>
      </c>
      <c r="K298" s="219"/>
      <c r="L298" s="30"/>
      <c r="M298" s="273"/>
      <c r="N298" s="274" t="s">
        <v>41</v>
      </c>
      <c r="O298" s="275"/>
      <c r="P298" s="276">
        <f>O298*H298</f>
        <v>0</v>
      </c>
      <c r="Q298" s="276">
        <v>0</v>
      </c>
      <c r="R298" s="276">
        <f>Q298*H298</f>
        <v>0</v>
      </c>
      <c r="S298" s="276">
        <v>0</v>
      </c>
      <c r="T298" s="277">
        <f>S298*H298</f>
        <v>0</v>
      </c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R298" s="224" t="s">
        <v>129</v>
      </c>
      <c r="AT298" s="224" t="s">
        <v>125</v>
      </c>
      <c r="AU298" s="224" t="s">
        <v>87</v>
      </c>
      <c r="AY298" s="3" t="s">
        <v>123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3" t="s">
        <v>84</v>
      </c>
      <c r="BK298" s="225">
        <f>ROUND(I298*H298,2)</f>
        <v>0</v>
      </c>
      <c r="BL298" s="3" t="s">
        <v>129</v>
      </c>
      <c r="BM298" s="224" t="s">
        <v>419</v>
      </c>
    </row>
    <row r="299" spans="1:31" s="31" customFormat="1" ht="6.95" customHeight="1">
      <c r="A299" s="24"/>
      <c r="B299" s="52"/>
      <c r="C299" s="53"/>
      <c r="D299" s="53"/>
      <c r="E299" s="53"/>
      <c r="F299" s="53"/>
      <c r="G299" s="53"/>
      <c r="H299" s="53"/>
      <c r="I299" s="53"/>
      <c r="J299" s="53"/>
      <c r="K299" s="53"/>
      <c r="L299" s="30"/>
      <c r="M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</row>
  </sheetData>
  <sheetProtection password="CC35" sheet="1" objects="1" scenarios="1" formatColumns="0" formatRows="0" autoFilter="0"/>
  <autoFilter ref="C123:K298"/>
  <mergeCells count="9">
    <mergeCell ref="L2:V2"/>
    <mergeCell ref="E7:H7"/>
    <mergeCell ref="E9:H9"/>
    <mergeCell ref="E18:H18"/>
    <mergeCell ref="E27:H27"/>
    <mergeCell ref="E85:H85"/>
    <mergeCell ref="E87:H87"/>
    <mergeCell ref="E114:H114"/>
    <mergeCell ref="E116:H116"/>
  </mergeCells>
  <printOptions/>
  <pageMargins left="0.39375" right="0.39375" top="0.39375" bottom="0.39375" header="0.511811023622047" footer="0"/>
  <pageSetup fitToHeight="100" fitToWidth="1" horizontalDpi="300" verticalDpi="300" orientation="portrait" paperSize="9" copies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2:BM130"/>
  <sheetViews>
    <sheetView showGridLines="0" workbookViewId="0" topLeftCell="A1">
      <selection activeCell="A1" sqref="A1"/>
    </sheetView>
  </sheetViews>
  <sheetFormatPr defaultColWidth="8.5742187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"/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90</v>
      </c>
    </row>
    <row r="3" spans="2:46" ht="6.95" customHeight="1"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6"/>
      <c r="AT3" s="3" t="s">
        <v>87</v>
      </c>
    </row>
    <row r="4" spans="2:46" ht="24.95" customHeight="1">
      <c r="B4" s="6"/>
      <c r="D4" s="122" t="s">
        <v>91</v>
      </c>
      <c r="L4" s="6"/>
      <c r="M4" s="123" t="s">
        <v>9</v>
      </c>
      <c r="AT4" s="3" t="s">
        <v>3</v>
      </c>
    </row>
    <row r="5" spans="2:12" ht="6.95" customHeight="1">
      <c r="B5" s="6"/>
      <c r="L5" s="6"/>
    </row>
    <row r="6" spans="2:12" ht="12" customHeight="1">
      <c r="B6" s="6"/>
      <c r="D6" s="124" t="s">
        <v>15</v>
      </c>
      <c r="L6" s="6"/>
    </row>
    <row r="7" spans="2:12" ht="16.5" customHeight="1">
      <c r="B7" s="6"/>
      <c r="E7" s="125" t="str">
        <f>'Rekapitulace stavby'!K6</f>
        <v>Zrušení Horního návesního rybníka v Maršovicích</v>
      </c>
      <c r="F7" s="125"/>
      <c r="G7" s="125"/>
      <c r="H7" s="125"/>
      <c r="L7" s="6"/>
    </row>
    <row r="8" spans="1:31" s="31" customFormat="1" ht="12" customHeight="1">
      <c r="A8" s="24"/>
      <c r="B8" s="30"/>
      <c r="C8" s="24"/>
      <c r="D8" s="124" t="s">
        <v>92</v>
      </c>
      <c r="E8" s="24"/>
      <c r="F8" s="24"/>
      <c r="G8" s="24"/>
      <c r="H8" s="24"/>
      <c r="I8" s="24"/>
      <c r="J8" s="24"/>
      <c r="K8" s="24"/>
      <c r="L8" s="49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</row>
    <row r="9" spans="1:31" s="31" customFormat="1" ht="16.5" customHeight="1">
      <c r="A9" s="24"/>
      <c r="B9" s="30"/>
      <c r="C9" s="24"/>
      <c r="D9" s="24"/>
      <c r="E9" s="126" t="s">
        <v>420</v>
      </c>
      <c r="F9" s="126"/>
      <c r="G9" s="126"/>
      <c r="H9" s="126"/>
      <c r="I9" s="24"/>
      <c r="J9" s="24"/>
      <c r="K9" s="24"/>
      <c r="L9" s="49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s="31" customFormat="1" ht="12.8">
      <c r="A10" s="24"/>
      <c r="B10" s="30"/>
      <c r="C10" s="24"/>
      <c r="D10" s="24"/>
      <c r="E10" s="24"/>
      <c r="F10" s="24"/>
      <c r="G10" s="24"/>
      <c r="H10" s="24"/>
      <c r="I10" s="24"/>
      <c r="J10" s="24"/>
      <c r="K10" s="24"/>
      <c r="L10" s="49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31" s="31" customFormat="1" ht="12" customHeight="1">
      <c r="A11" s="24"/>
      <c r="B11" s="30"/>
      <c r="C11" s="24"/>
      <c r="D11" s="124" t="s">
        <v>17</v>
      </c>
      <c r="E11" s="24"/>
      <c r="F11" s="127"/>
      <c r="G11" s="24"/>
      <c r="H11" s="24"/>
      <c r="I11" s="124" t="s">
        <v>18</v>
      </c>
      <c r="J11" s="127"/>
      <c r="K11" s="24"/>
      <c r="L11" s="49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1" s="31" customFormat="1" ht="12" customHeight="1">
      <c r="A12" s="24"/>
      <c r="B12" s="30"/>
      <c r="C12" s="24"/>
      <c r="D12" s="124" t="s">
        <v>19</v>
      </c>
      <c r="E12" s="24"/>
      <c r="F12" s="127" t="s">
        <v>20</v>
      </c>
      <c r="G12" s="24"/>
      <c r="H12" s="24"/>
      <c r="I12" s="124" t="s">
        <v>21</v>
      </c>
      <c r="J12" s="128" t="str">
        <f>'Rekapitulace stavby'!AN8</f>
        <v>13. 10. 2023</v>
      </c>
      <c r="K12" s="24"/>
      <c r="L12" s="49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1:31" s="31" customFormat="1" ht="10.8" customHeight="1">
      <c r="A13" s="24"/>
      <c r="B13" s="30"/>
      <c r="C13" s="24"/>
      <c r="D13" s="24"/>
      <c r="E13" s="24"/>
      <c r="F13" s="24"/>
      <c r="G13" s="24"/>
      <c r="H13" s="24"/>
      <c r="I13" s="24"/>
      <c r="J13" s="24"/>
      <c r="K13" s="24"/>
      <c r="L13" s="49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</row>
    <row r="14" spans="1:31" s="31" customFormat="1" ht="12" customHeight="1">
      <c r="A14" s="24"/>
      <c r="B14" s="30"/>
      <c r="C14" s="24"/>
      <c r="D14" s="124" t="s">
        <v>23</v>
      </c>
      <c r="E14" s="24"/>
      <c r="F14" s="24"/>
      <c r="G14" s="24"/>
      <c r="H14" s="24"/>
      <c r="I14" s="124" t="s">
        <v>24</v>
      </c>
      <c r="J14" s="127" t="s">
        <v>25</v>
      </c>
      <c r="K14" s="24"/>
      <c r="L14" s="49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1:31" s="31" customFormat="1" ht="18" customHeight="1">
      <c r="A15" s="24"/>
      <c r="B15" s="30"/>
      <c r="C15" s="24"/>
      <c r="D15" s="24"/>
      <c r="E15" s="127" t="s">
        <v>26</v>
      </c>
      <c r="F15" s="24"/>
      <c r="G15" s="24"/>
      <c r="H15" s="24"/>
      <c r="I15" s="124" t="s">
        <v>27</v>
      </c>
      <c r="J15" s="127"/>
      <c r="K15" s="24"/>
      <c r="L15" s="49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31" s="31" customFormat="1" ht="6.95" customHeight="1">
      <c r="A16" s="24"/>
      <c r="B16" s="30"/>
      <c r="C16" s="24"/>
      <c r="D16" s="24"/>
      <c r="E16" s="24"/>
      <c r="F16" s="24"/>
      <c r="G16" s="24"/>
      <c r="H16" s="24"/>
      <c r="I16" s="24"/>
      <c r="J16" s="24"/>
      <c r="K16" s="24"/>
      <c r="L16" s="49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</row>
    <row r="17" spans="1:31" s="31" customFormat="1" ht="12" customHeight="1">
      <c r="A17" s="24"/>
      <c r="B17" s="30"/>
      <c r="C17" s="24"/>
      <c r="D17" s="124" t="s">
        <v>28</v>
      </c>
      <c r="E17" s="24"/>
      <c r="F17" s="24"/>
      <c r="G17" s="24"/>
      <c r="H17" s="24"/>
      <c r="I17" s="124" t="s">
        <v>24</v>
      </c>
      <c r="J17" s="19" t="str">
        <f>'Rekapitulace stavby'!AN13</f>
        <v>Vyplň údaj</v>
      </c>
      <c r="K17" s="24"/>
      <c r="L17" s="49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</row>
    <row r="18" spans="1:31" s="31" customFormat="1" ht="18" customHeight="1">
      <c r="A18" s="24"/>
      <c r="B18" s="30"/>
      <c r="C18" s="24"/>
      <c r="D18" s="24"/>
      <c r="E18" s="129" t="str">
        <f>'Rekapitulace stavby'!E14</f>
        <v>Vyplň údaj</v>
      </c>
      <c r="F18" s="129"/>
      <c r="G18" s="129"/>
      <c r="H18" s="129"/>
      <c r="I18" s="124" t="s">
        <v>27</v>
      </c>
      <c r="J18" s="19" t="str">
        <f>'Rekapitulace stavby'!AN14</f>
        <v>Vyplň údaj</v>
      </c>
      <c r="K18" s="24"/>
      <c r="L18" s="49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</row>
    <row r="19" spans="1:31" s="31" customFormat="1" ht="6.95" customHeight="1">
      <c r="A19" s="24"/>
      <c r="B19" s="30"/>
      <c r="C19" s="24"/>
      <c r="D19" s="24"/>
      <c r="E19" s="24"/>
      <c r="F19" s="24"/>
      <c r="G19" s="24"/>
      <c r="H19" s="24"/>
      <c r="I19" s="24"/>
      <c r="J19" s="24"/>
      <c r="K19" s="24"/>
      <c r="L19" s="49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</row>
    <row r="20" spans="1:31" s="31" customFormat="1" ht="12" customHeight="1">
      <c r="A20" s="24"/>
      <c r="B20" s="30"/>
      <c r="C20" s="24"/>
      <c r="D20" s="124" t="s">
        <v>30</v>
      </c>
      <c r="E20" s="24"/>
      <c r="F20" s="24"/>
      <c r="G20" s="24"/>
      <c r="H20" s="24"/>
      <c r="I20" s="124" t="s">
        <v>24</v>
      </c>
      <c r="J20" s="127" t="s">
        <v>31</v>
      </c>
      <c r="K20" s="24"/>
      <c r="L20" s="49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s="31" customFormat="1" ht="18" customHeight="1">
      <c r="A21" s="24"/>
      <c r="B21" s="30"/>
      <c r="C21" s="24"/>
      <c r="D21" s="24"/>
      <c r="E21" s="127" t="s">
        <v>32</v>
      </c>
      <c r="F21" s="24"/>
      <c r="G21" s="24"/>
      <c r="H21" s="24"/>
      <c r="I21" s="124" t="s">
        <v>27</v>
      </c>
      <c r="J21" s="127"/>
      <c r="K21" s="24"/>
      <c r="L21" s="49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s="31" customFormat="1" ht="6.95" customHeight="1">
      <c r="A22" s="24"/>
      <c r="B22" s="30"/>
      <c r="C22" s="24"/>
      <c r="D22" s="24"/>
      <c r="E22" s="24"/>
      <c r="F22" s="24"/>
      <c r="G22" s="24"/>
      <c r="H22" s="24"/>
      <c r="I22" s="24"/>
      <c r="J22" s="24"/>
      <c r="K22" s="24"/>
      <c r="L22" s="49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s="31" customFormat="1" ht="12" customHeight="1">
      <c r="A23" s="24"/>
      <c r="B23" s="30"/>
      <c r="C23" s="24"/>
      <c r="D23" s="124" t="s">
        <v>34</v>
      </c>
      <c r="E23" s="24"/>
      <c r="F23" s="24"/>
      <c r="G23" s="24"/>
      <c r="H23" s="24"/>
      <c r="I23" s="124" t="s">
        <v>24</v>
      </c>
      <c r="J23" s="127" t="s">
        <v>31</v>
      </c>
      <c r="K23" s="24"/>
      <c r="L23" s="49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s="31" customFormat="1" ht="18" customHeight="1">
      <c r="A24" s="24"/>
      <c r="B24" s="30"/>
      <c r="C24" s="24"/>
      <c r="D24" s="24"/>
      <c r="E24" s="127" t="s">
        <v>32</v>
      </c>
      <c r="F24" s="24"/>
      <c r="G24" s="24"/>
      <c r="H24" s="24"/>
      <c r="I24" s="124" t="s">
        <v>27</v>
      </c>
      <c r="J24" s="127"/>
      <c r="K24" s="24"/>
      <c r="L24" s="49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31" s="31" customFormat="1" ht="6.95" customHeight="1">
      <c r="A25" s="24"/>
      <c r="B25" s="30"/>
      <c r="C25" s="24"/>
      <c r="D25" s="24"/>
      <c r="E25" s="24"/>
      <c r="F25" s="24"/>
      <c r="G25" s="24"/>
      <c r="H25" s="24"/>
      <c r="I25" s="24"/>
      <c r="J25" s="24"/>
      <c r="K25" s="24"/>
      <c r="L25" s="49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s="31" customFormat="1" ht="12" customHeight="1">
      <c r="A26" s="24"/>
      <c r="B26" s="30"/>
      <c r="C26" s="24"/>
      <c r="D26" s="124" t="s">
        <v>35</v>
      </c>
      <c r="E26" s="24"/>
      <c r="F26" s="24"/>
      <c r="G26" s="24"/>
      <c r="H26" s="24"/>
      <c r="I26" s="24"/>
      <c r="J26" s="24"/>
      <c r="K26" s="24"/>
      <c r="L26" s="49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</row>
    <row r="27" spans="1:31" s="134" customFormat="1" ht="16.5" customHeight="1">
      <c r="A27" s="130"/>
      <c r="B27" s="131"/>
      <c r="C27" s="130"/>
      <c r="D27" s="130"/>
      <c r="E27" s="132"/>
      <c r="F27" s="132"/>
      <c r="G27" s="132"/>
      <c r="H27" s="132"/>
      <c r="I27" s="130"/>
      <c r="J27" s="130"/>
      <c r="K27" s="130"/>
      <c r="L27" s="133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31" customFormat="1" ht="6.95" customHeight="1">
      <c r="A28" s="24"/>
      <c r="B28" s="30"/>
      <c r="C28" s="24"/>
      <c r="D28" s="24"/>
      <c r="E28" s="24"/>
      <c r="F28" s="24"/>
      <c r="G28" s="24"/>
      <c r="H28" s="24"/>
      <c r="I28" s="24"/>
      <c r="J28" s="24"/>
      <c r="K28" s="24"/>
      <c r="L28" s="49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s="31" customFormat="1" ht="6.95" customHeight="1">
      <c r="A29" s="24"/>
      <c r="B29" s="30"/>
      <c r="C29" s="24"/>
      <c r="D29" s="135"/>
      <c r="E29" s="135"/>
      <c r="F29" s="135"/>
      <c r="G29" s="135"/>
      <c r="H29" s="135"/>
      <c r="I29" s="135"/>
      <c r="J29" s="135"/>
      <c r="K29" s="135"/>
      <c r="L29" s="49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s="31" customFormat="1" ht="25.5" customHeight="1">
      <c r="A30" s="24"/>
      <c r="B30" s="30"/>
      <c r="C30" s="24"/>
      <c r="D30" s="136" t="s">
        <v>36</v>
      </c>
      <c r="E30" s="24"/>
      <c r="F30" s="24"/>
      <c r="G30" s="24"/>
      <c r="H30" s="24"/>
      <c r="I30" s="24"/>
      <c r="J30" s="137">
        <f>ROUND(J120,2)</f>
        <v>0</v>
      </c>
      <c r="K30" s="24"/>
      <c r="L30" s="49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s="31" customFormat="1" ht="6.95" customHeight="1">
      <c r="A31" s="24"/>
      <c r="B31" s="30"/>
      <c r="C31" s="24"/>
      <c r="D31" s="135"/>
      <c r="E31" s="135"/>
      <c r="F31" s="135"/>
      <c r="G31" s="135"/>
      <c r="H31" s="135"/>
      <c r="I31" s="135"/>
      <c r="J31" s="135"/>
      <c r="K31" s="135"/>
      <c r="L31" s="49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</row>
    <row r="32" spans="1:31" s="31" customFormat="1" ht="14.4" customHeight="1">
      <c r="A32" s="24"/>
      <c r="B32" s="30"/>
      <c r="C32" s="24"/>
      <c r="D32" s="24"/>
      <c r="E32" s="24"/>
      <c r="F32" s="138" t="s">
        <v>38</v>
      </c>
      <c r="G32" s="24"/>
      <c r="H32" s="24"/>
      <c r="I32" s="138" t="s">
        <v>37</v>
      </c>
      <c r="J32" s="138" t="s">
        <v>39</v>
      </c>
      <c r="K32" s="24"/>
      <c r="L32" s="49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s="31" customFormat="1" ht="14.4" customHeight="1">
      <c r="A33" s="24"/>
      <c r="B33" s="30"/>
      <c r="C33" s="24"/>
      <c r="D33" s="139" t="s">
        <v>40</v>
      </c>
      <c r="E33" s="124" t="s">
        <v>41</v>
      </c>
      <c r="F33" s="140">
        <f>ROUND((SUM(BE120:BE129)),2)</f>
        <v>0</v>
      </c>
      <c r="G33" s="24"/>
      <c r="H33" s="24"/>
      <c r="I33" s="141">
        <v>0.21</v>
      </c>
      <c r="J33" s="140">
        <f>ROUND(((SUM(BE120:BE129))*I33),2)</f>
        <v>0</v>
      </c>
      <c r="K33" s="24"/>
      <c r="L33" s="49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s="31" customFormat="1" ht="14.4" customHeight="1">
      <c r="A34" s="24"/>
      <c r="B34" s="30"/>
      <c r="C34" s="24"/>
      <c r="D34" s="24"/>
      <c r="E34" s="124" t="s">
        <v>42</v>
      </c>
      <c r="F34" s="140">
        <f>ROUND((SUM(BF120:BF129)),2)</f>
        <v>0</v>
      </c>
      <c r="G34" s="24"/>
      <c r="H34" s="24"/>
      <c r="I34" s="141">
        <v>0.15</v>
      </c>
      <c r="J34" s="140">
        <f>ROUND(((SUM(BF120:BF129))*I34),2)</f>
        <v>0</v>
      </c>
      <c r="K34" s="24"/>
      <c r="L34" s="49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s="31" customFormat="1" ht="14.4" customHeight="1" hidden="1">
      <c r="A35" s="24"/>
      <c r="B35" s="30"/>
      <c r="C35" s="24"/>
      <c r="D35" s="24"/>
      <c r="E35" s="124" t="s">
        <v>43</v>
      </c>
      <c r="F35" s="140">
        <f>ROUND((SUM(BG120:BG129)),2)</f>
        <v>0</v>
      </c>
      <c r="G35" s="24"/>
      <c r="H35" s="24"/>
      <c r="I35" s="141">
        <v>0.21</v>
      </c>
      <c r="J35" s="140">
        <f>0</f>
        <v>0</v>
      </c>
      <c r="K35" s="24"/>
      <c r="L35" s="49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 spans="1:31" s="31" customFormat="1" ht="14.4" customHeight="1" hidden="1">
      <c r="A36" s="24"/>
      <c r="B36" s="30"/>
      <c r="C36" s="24"/>
      <c r="D36" s="24"/>
      <c r="E36" s="124" t="s">
        <v>44</v>
      </c>
      <c r="F36" s="140">
        <f>ROUND((SUM(BH120:BH129)),2)</f>
        <v>0</v>
      </c>
      <c r="G36" s="24"/>
      <c r="H36" s="24"/>
      <c r="I36" s="141">
        <v>0.15</v>
      </c>
      <c r="J36" s="140">
        <f>0</f>
        <v>0</v>
      </c>
      <c r="K36" s="24"/>
      <c r="L36" s="49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 spans="1:31" s="31" customFormat="1" ht="14.4" customHeight="1" hidden="1">
      <c r="A37" s="24"/>
      <c r="B37" s="30"/>
      <c r="C37" s="24"/>
      <c r="D37" s="24"/>
      <c r="E37" s="124" t="s">
        <v>45</v>
      </c>
      <c r="F37" s="140">
        <f>ROUND((SUM(BI120:BI129)),2)</f>
        <v>0</v>
      </c>
      <c r="G37" s="24"/>
      <c r="H37" s="24"/>
      <c r="I37" s="141">
        <v>0</v>
      </c>
      <c r="J37" s="140">
        <f>0</f>
        <v>0</v>
      </c>
      <c r="K37" s="24"/>
      <c r="L37" s="49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 spans="1:31" s="31" customFormat="1" ht="6.95" customHeight="1">
      <c r="A38" s="24"/>
      <c r="B38" s="30"/>
      <c r="C38" s="24"/>
      <c r="D38" s="24"/>
      <c r="E38" s="24"/>
      <c r="F38" s="24"/>
      <c r="G38" s="24"/>
      <c r="H38" s="24"/>
      <c r="I38" s="24"/>
      <c r="J38" s="24"/>
      <c r="K38" s="24"/>
      <c r="L38" s="49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s="31" customFormat="1" ht="25.5" customHeight="1">
      <c r="A39" s="24"/>
      <c r="B39" s="30"/>
      <c r="C39" s="142"/>
      <c r="D39" s="143" t="s">
        <v>46</v>
      </c>
      <c r="E39" s="144"/>
      <c r="F39" s="144"/>
      <c r="G39" s="145" t="s">
        <v>47</v>
      </c>
      <c r="H39" s="146" t="s">
        <v>48</v>
      </c>
      <c r="I39" s="144"/>
      <c r="J39" s="147">
        <f>SUM(J30:J37)</f>
        <v>0</v>
      </c>
      <c r="K39" s="148"/>
      <c r="L39" s="49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 spans="1:31" s="31" customFormat="1" ht="14.4" customHeight="1">
      <c r="A40" s="24"/>
      <c r="B40" s="30"/>
      <c r="C40" s="24"/>
      <c r="D40" s="24"/>
      <c r="E40" s="24"/>
      <c r="F40" s="24"/>
      <c r="G40" s="24"/>
      <c r="H40" s="24"/>
      <c r="I40" s="24"/>
      <c r="J40" s="24"/>
      <c r="K40" s="24"/>
      <c r="L40" s="49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</row>
    <row r="41" spans="2:12" ht="14.4" customHeight="1">
      <c r="B41" s="6"/>
      <c r="L41" s="6"/>
    </row>
    <row r="42" spans="2:12" ht="14.4" customHeight="1">
      <c r="B42" s="6"/>
      <c r="L42" s="6"/>
    </row>
    <row r="43" spans="2:12" ht="14.4" customHeight="1">
      <c r="B43" s="6"/>
      <c r="L43" s="6"/>
    </row>
    <row r="44" spans="2:12" ht="14.4" customHeight="1">
      <c r="B44" s="6"/>
      <c r="L44" s="6"/>
    </row>
    <row r="45" spans="2:12" ht="14.4" customHeight="1">
      <c r="B45" s="6"/>
      <c r="L45" s="6"/>
    </row>
    <row r="46" spans="2:12" ht="14.4" customHeight="1">
      <c r="B46" s="6"/>
      <c r="L46" s="6"/>
    </row>
    <row r="47" spans="2:12" ht="14.4" customHeight="1">
      <c r="B47" s="6"/>
      <c r="L47" s="6"/>
    </row>
    <row r="48" spans="2:12" ht="14.4" customHeight="1">
      <c r="B48" s="6"/>
      <c r="L48" s="6"/>
    </row>
    <row r="49" spans="2:12" ht="14.4" customHeight="1">
      <c r="B49" s="6"/>
      <c r="L49" s="6"/>
    </row>
    <row r="50" spans="2:12" s="31" customFormat="1" ht="14.4" customHeight="1">
      <c r="B50" s="49"/>
      <c r="D50" s="149" t="s">
        <v>49</v>
      </c>
      <c r="E50" s="150"/>
      <c r="F50" s="150"/>
      <c r="G50" s="149" t="s">
        <v>50</v>
      </c>
      <c r="H50" s="150"/>
      <c r="I50" s="150"/>
      <c r="J50" s="150"/>
      <c r="K50" s="150"/>
      <c r="L50" s="49"/>
    </row>
    <row r="51" spans="2:12" ht="12.8">
      <c r="B51" s="6"/>
      <c r="L51" s="6"/>
    </row>
    <row r="52" spans="2:12" ht="12.8">
      <c r="B52" s="6"/>
      <c r="L52" s="6"/>
    </row>
    <row r="53" spans="2:12" ht="12.8">
      <c r="B53" s="6"/>
      <c r="L53" s="6"/>
    </row>
    <row r="54" spans="2:12" ht="12.8">
      <c r="B54" s="6"/>
      <c r="L54" s="6"/>
    </row>
    <row r="55" spans="2:12" ht="12.8">
      <c r="B55" s="6"/>
      <c r="L55" s="6"/>
    </row>
    <row r="56" spans="2:12" ht="12.8">
      <c r="B56" s="6"/>
      <c r="L56" s="6"/>
    </row>
    <row r="57" spans="2:12" ht="12.8">
      <c r="B57" s="6"/>
      <c r="L57" s="6"/>
    </row>
    <row r="58" spans="2:12" ht="12.8">
      <c r="B58" s="6"/>
      <c r="L58" s="6"/>
    </row>
    <row r="59" spans="2:12" ht="12.8">
      <c r="B59" s="6"/>
      <c r="L59" s="6"/>
    </row>
    <row r="60" spans="2:12" ht="12.8">
      <c r="B60" s="6"/>
      <c r="L60" s="6"/>
    </row>
    <row r="61" spans="1:31" s="31" customFormat="1" ht="12.8">
      <c r="A61" s="24"/>
      <c r="B61" s="30"/>
      <c r="C61" s="24"/>
      <c r="D61" s="151" t="s">
        <v>51</v>
      </c>
      <c r="E61" s="152"/>
      <c r="F61" s="153" t="s">
        <v>52</v>
      </c>
      <c r="G61" s="151" t="s">
        <v>51</v>
      </c>
      <c r="H61" s="152"/>
      <c r="I61" s="152"/>
      <c r="J61" s="154" t="s">
        <v>52</v>
      </c>
      <c r="K61" s="152"/>
      <c r="L61" s="49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</row>
    <row r="62" spans="2:12" ht="12.8">
      <c r="B62" s="6"/>
      <c r="L62" s="6"/>
    </row>
    <row r="63" spans="2:12" ht="12.8">
      <c r="B63" s="6"/>
      <c r="L63" s="6"/>
    </row>
    <row r="64" spans="2:12" ht="12.8">
      <c r="B64" s="6"/>
      <c r="L64" s="6"/>
    </row>
    <row r="65" spans="1:31" s="31" customFormat="1" ht="12.8">
      <c r="A65" s="24"/>
      <c r="B65" s="30"/>
      <c r="C65" s="24"/>
      <c r="D65" s="149" t="s">
        <v>53</v>
      </c>
      <c r="E65" s="155"/>
      <c r="F65" s="155"/>
      <c r="G65" s="149" t="s">
        <v>54</v>
      </c>
      <c r="H65" s="155"/>
      <c r="I65" s="155"/>
      <c r="J65" s="155"/>
      <c r="K65" s="155"/>
      <c r="L65" s="49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</row>
    <row r="66" spans="2:12" ht="12.8">
      <c r="B66" s="6"/>
      <c r="L66" s="6"/>
    </row>
    <row r="67" spans="2:12" ht="12.8">
      <c r="B67" s="6"/>
      <c r="L67" s="6"/>
    </row>
    <row r="68" spans="2:12" ht="12.8">
      <c r="B68" s="6"/>
      <c r="L68" s="6"/>
    </row>
    <row r="69" spans="2:12" ht="12.8">
      <c r="B69" s="6"/>
      <c r="L69" s="6"/>
    </row>
    <row r="70" spans="2:12" ht="12.8">
      <c r="B70" s="6"/>
      <c r="L70" s="6"/>
    </row>
    <row r="71" spans="2:12" ht="12.8">
      <c r="B71" s="6"/>
      <c r="L71" s="6"/>
    </row>
    <row r="72" spans="2:12" ht="12.8">
      <c r="B72" s="6"/>
      <c r="L72" s="6"/>
    </row>
    <row r="73" spans="2:12" ht="12.8">
      <c r="B73" s="6"/>
      <c r="L73" s="6"/>
    </row>
    <row r="74" spans="2:12" ht="12.8">
      <c r="B74" s="6"/>
      <c r="L74" s="6"/>
    </row>
    <row r="75" spans="2:12" ht="12.8">
      <c r="B75" s="6"/>
      <c r="L75" s="6"/>
    </row>
    <row r="76" spans="1:31" s="31" customFormat="1" ht="12.8">
      <c r="A76" s="24"/>
      <c r="B76" s="30"/>
      <c r="C76" s="24"/>
      <c r="D76" s="151" t="s">
        <v>51</v>
      </c>
      <c r="E76" s="152"/>
      <c r="F76" s="153" t="s">
        <v>52</v>
      </c>
      <c r="G76" s="151" t="s">
        <v>51</v>
      </c>
      <c r="H76" s="152"/>
      <c r="I76" s="152"/>
      <c r="J76" s="154" t="s">
        <v>52</v>
      </c>
      <c r="K76" s="152"/>
      <c r="L76" s="49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</row>
    <row r="77" spans="1:31" s="31" customFormat="1" ht="14.4" customHeight="1">
      <c r="A77" s="24"/>
      <c r="B77" s="156"/>
      <c r="C77" s="157"/>
      <c r="D77" s="157"/>
      <c r="E77" s="157"/>
      <c r="F77" s="157"/>
      <c r="G77" s="157"/>
      <c r="H77" s="157"/>
      <c r="I77" s="157"/>
      <c r="J77" s="157"/>
      <c r="K77" s="157"/>
      <c r="L77" s="49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81" spans="1:31" s="31" customFormat="1" ht="6.95" customHeight="1" hidden="1">
      <c r="A81" s="24"/>
      <c r="B81" s="158"/>
      <c r="C81" s="159"/>
      <c r="D81" s="159"/>
      <c r="E81" s="159"/>
      <c r="F81" s="159"/>
      <c r="G81" s="159"/>
      <c r="H81" s="159"/>
      <c r="I81" s="159"/>
      <c r="J81" s="159"/>
      <c r="K81" s="159"/>
      <c r="L81" s="49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</row>
    <row r="82" spans="1:31" s="31" customFormat="1" ht="24.95" customHeight="1" hidden="1">
      <c r="A82" s="24"/>
      <c r="B82" s="25"/>
      <c r="C82" s="9" t="s">
        <v>95</v>
      </c>
      <c r="D82" s="26"/>
      <c r="E82" s="26"/>
      <c r="F82" s="26"/>
      <c r="G82" s="26"/>
      <c r="H82" s="26"/>
      <c r="I82" s="26"/>
      <c r="J82" s="26"/>
      <c r="K82" s="26"/>
      <c r="L82" s="49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</row>
    <row r="83" spans="1:31" s="31" customFormat="1" ht="6.95" customHeight="1" hidden="1">
      <c r="A83" s="24"/>
      <c r="B83" s="25"/>
      <c r="C83" s="26"/>
      <c r="D83" s="26"/>
      <c r="E83" s="26"/>
      <c r="F83" s="26"/>
      <c r="G83" s="26"/>
      <c r="H83" s="26"/>
      <c r="I83" s="26"/>
      <c r="J83" s="26"/>
      <c r="K83" s="26"/>
      <c r="L83" s="49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</row>
    <row r="84" spans="1:31" s="31" customFormat="1" ht="12" customHeight="1" hidden="1">
      <c r="A84" s="24"/>
      <c r="B84" s="25"/>
      <c r="C84" s="17" t="s">
        <v>15</v>
      </c>
      <c r="D84" s="26"/>
      <c r="E84" s="26"/>
      <c r="F84" s="26"/>
      <c r="G84" s="26"/>
      <c r="H84" s="26"/>
      <c r="I84" s="26"/>
      <c r="J84" s="26"/>
      <c r="K84" s="26"/>
      <c r="L84" s="49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</row>
    <row r="85" spans="1:31" s="31" customFormat="1" ht="16.5" customHeight="1" hidden="1">
      <c r="A85" s="24"/>
      <c r="B85" s="25"/>
      <c r="C85" s="26"/>
      <c r="D85" s="26"/>
      <c r="E85" s="160" t="str">
        <f>E7</f>
        <v>Zrušení Horního návesního rybníka v Maršovicích</v>
      </c>
      <c r="F85" s="160"/>
      <c r="G85" s="160"/>
      <c r="H85" s="160"/>
      <c r="I85" s="26"/>
      <c r="J85" s="26"/>
      <c r="K85" s="26"/>
      <c r="L85" s="49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</row>
    <row r="86" spans="1:31" s="31" customFormat="1" ht="12" customHeight="1" hidden="1">
      <c r="A86" s="24"/>
      <c r="B86" s="25"/>
      <c r="C86" s="17" t="s">
        <v>92</v>
      </c>
      <c r="D86" s="26"/>
      <c r="E86" s="26"/>
      <c r="F86" s="26"/>
      <c r="G86" s="26"/>
      <c r="H86" s="26"/>
      <c r="I86" s="26"/>
      <c r="J86" s="26"/>
      <c r="K86" s="26"/>
      <c r="L86" s="49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</row>
    <row r="87" spans="1:31" s="31" customFormat="1" ht="16.5" customHeight="1" hidden="1">
      <c r="A87" s="24"/>
      <c r="B87" s="25"/>
      <c r="C87" s="26"/>
      <c r="D87" s="26"/>
      <c r="E87" s="64" t="str">
        <f>E9</f>
        <v>02 - 02 Vedlejší a ostatní náklady</v>
      </c>
      <c r="F87" s="64"/>
      <c r="G87" s="64"/>
      <c r="H87" s="64"/>
      <c r="I87" s="26"/>
      <c r="J87" s="26"/>
      <c r="K87" s="26"/>
      <c r="L87" s="49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</row>
    <row r="88" spans="1:31" s="31" customFormat="1" ht="6.95" customHeight="1" hidden="1">
      <c r="A88" s="24"/>
      <c r="B88" s="25"/>
      <c r="C88" s="26"/>
      <c r="D88" s="26"/>
      <c r="E88" s="26"/>
      <c r="F88" s="26"/>
      <c r="G88" s="26"/>
      <c r="H88" s="26"/>
      <c r="I88" s="26"/>
      <c r="J88" s="26"/>
      <c r="K88" s="26"/>
      <c r="L88" s="49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</row>
    <row r="89" spans="1:31" s="31" customFormat="1" ht="12" customHeight="1" hidden="1">
      <c r="A89" s="24"/>
      <c r="B89" s="25"/>
      <c r="C89" s="17" t="s">
        <v>19</v>
      </c>
      <c r="D89" s="26"/>
      <c r="E89" s="26"/>
      <c r="F89" s="18" t="str">
        <f>F12</f>
        <v>Maršovice</v>
      </c>
      <c r="G89" s="26"/>
      <c r="H89" s="26"/>
      <c r="I89" s="17" t="s">
        <v>21</v>
      </c>
      <c r="J89" s="161" t="str">
        <f>IF(J12="","",J12)</f>
        <v>13. 10. 2023</v>
      </c>
      <c r="K89" s="26"/>
      <c r="L89" s="49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</row>
    <row r="90" spans="1:31" s="31" customFormat="1" ht="6.95" customHeight="1" hidden="1">
      <c r="A90" s="24"/>
      <c r="B90" s="25"/>
      <c r="C90" s="26"/>
      <c r="D90" s="26"/>
      <c r="E90" s="26"/>
      <c r="F90" s="26"/>
      <c r="G90" s="26"/>
      <c r="H90" s="26"/>
      <c r="I90" s="26"/>
      <c r="J90" s="26"/>
      <c r="K90" s="26"/>
      <c r="L90" s="49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</row>
    <row r="91" spans="1:31" s="31" customFormat="1" ht="15.15" customHeight="1" hidden="1">
      <c r="A91" s="24"/>
      <c r="B91" s="25"/>
      <c r="C91" s="17" t="s">
        <v>23</v>
      </c>
      <c r="D91" s="26"/>
      <c r="E91" s="26"/>
      <c r="F91" s="18" t="str">
        <f>E15</f>
        <v>Město Nové Město na Mor.</v>
      </c>
      <c r="G91" s="26"/>
      <c r="H91" s="26"/>
      <c r="I91" s="17" t="s">
        <v>30</v>
      </c>
      <c r="J91" s="162" t="str">
        <f>E21</f>
        <v>Ing. Miroslav Skryja</v>
      </c>
      <c r="K91" s="26"/>
      <c r="L91" s="49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</row>
    <row r="92" spans="1:31" s="31" customFormat="1" ht="15.15" customHeight="1" hidden="1">
      <c r="A92" s="24"/>
      <c r="B92" s="25"/>
      <c r="C92" s="17" t="s">
        <v>28</v>
      </c>
      <c r="D92" s="26"/>
      <c r="E92" s="26"/>
      <c r="F92" s="18" t="str">
        <f>IF(E18="","",E18)</f>
        <v>Vyplň údaj</v>
      </c>
      <c r="G92" s="26"/>
      <c r="H92" s="26"/>
      <c r="I92" s="17" t="s">
        <v>34</v>
      </c>
      <c r="J92" s="162" t="str">
        <f>E24</f>
        <v>Ing. Miroslav Skryja</v>
      </c>
      <c r="K92" s="26"/>
      <c r="L92" s="49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</row>
    <row r="93" spans="1:31" s="31" customFormat="1" ht="10.3" customHeight="1" hidden="1">
      <c r="A93" s="24"/>
      <c r="B93" s="25"/>
      <c r="C93" s="26"/>
      <c r="D93" s="26"/>
      <c r="E93" s="26"/>
      <c r="F93" s="26"/>
      <c r="G93" s="26"/>
      <c r="H93" s="26"/>
      <c r="I93" s="26"/>
      <c r="J93" s="26"/>
      <c r="K93" s="26"/>
      <c r="L93" s="49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</row>
    <row r="94" spans="1:31" s="31" customFormat="1" ht="29.3" customHeight="1" hidden="1">
      <c r="A94" s="24"/>
      <c r="B94" s="25"/>
      <c r="C94" s="163" t="s">
        <v>96</v>
      </c>
      <c r="D94" s="164"/>
      <c r="E94" s="164"/>
      <c r="F94" s="164"/>
      <c r="G94" s="164"/>
      <c r="H94" s="164"/>
      <c r="I94" s="164"/>
      <c r="J94" s="165" t="s">
        <v>97</v>
      </c>
      <c r="K94" s="164"/>
      <c r="L94" s="49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</row>
    <row r="95" spans="1:31" s="31" customFormat="1" ht="10.3" customHeight="1" hidden="1">
      <c r="A95" s="24"/>
      <c r="B95" s="25"/>
      <c r="C95" s="26"/>
      <c r="D95" s="26"/>
      <c r="E95" s="26"/>
      <c r="F95" s="26"/>
      <c r="G95" s="26"/>
      <c r="H95" s="26"/>
      <c r="I95" s="26"/>
      <c r="J95" s="26"/>
      <c r="K95" s="26"/>
      <c r="L95" s="49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</row>
    <row r="96" spans="1:47" s="31" customFormat="1" ht="22.8" customHeight="1" hidden="1">
      <c r="A96" s="24"/>
      <c r="B96" s="25"/>
      <c r="C96" s="166" t="s">
        <v>98</v>
      </c>
      <c r="D96" s="26"/>
      <c r="E96" s="26"/>
      <c r="F96" s="26"/>
      <c r="G96" s="26"/>
      <c r="H96" s="26"/>
      <c r="I96" s="26"/>
      <c r="J96" s="167">
        <f>J120</f>
        <v>0</v>
      </c>
      <c r="K96" s="26"/>
      <c r="L96" s="49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U96" s="3" t="s">
        <v>99</v>
      </c>
    </row>
    <row r="97" spans="2:12" s="168" customFormat="1" ht="24.95" customHeight="1" hidden="1">
      <c r="B97" s="169"/>
      <c r="C97" s="170"/>
      <c r="D97" s="171" t="s">
        <v>421</v>
      </c>
      <c r="E97" s="172"/>
      <c r="F97" s="172"/>
      <c r="G97" s="172"/>
      <c r="H97" s="172"/>
      <c r="I97" s="172"/>
      <c r="J97" s="173">
        <f>J121</f>
        <v>0</v>
      </c>
      <c r="K97" s="170"/>
      <c r="L97" s="174"/>
    </row>
    <row r="98" spans="2:12" s="175" customFormat="1" ht="19.95" customHeight="1" hidden="1">
      <c r="B98" s="176"/>
      <c r="C98" s="177"/>
      <c r="D98" s="178" t="s">
        <v>422</v>
      </c>
      <c r="E98" s="179"/>
      <c r="F98" s="179"/>
      <c r="G98" s="179"/>
      <c r="H98" s="179"/>
      <c r="I98" s="179"/>
      <c r="J98" s="180">
        <f>J122</f>
        <v>0</v>
      </c>
      <c r="K98" s="177"/>
      <c r="L98" s="181"/>
    </row>
    <row r="99" spans="2:12" s="175" customFormat="1" ht="19.95" customHeight="1" hidden="1">
      <c r="B99" s="176"/>
      <c r="C99" s="177"/>
      <c r="D99" s="178" t="s">
        <v>423</v>
      </c>
      <c r="E99" s="179"/>
      <c r="F99" s="179"/>
      <c r="G99" s="179"/>
      <c r="H99" s="179"/>
      <c r="I99" s="179"/>
      <c r="J99" s="180">
        <f>J125</f>
        <v>0</v>
      </c>
      <c r="K99" s="177"/>
      <c r="L99" s="181"/>
    </row>
    <row r="100" spans="2:12" s="175" customFormat="1" ht="19.95" customHeight="1" hidden="1">
      <c r="B100" s="176"/>
      <c r="C100" s="177"/>
      <c r="D100" s="178" t="s">
        <v>424</v>
      </c>
      <c r="E100" s="179"/>
      <c r="F100" s="179"/>
      <c r="G100" s="179"/>
      <c r="H100" s="179"/>
      <c r="I100" s="179"/>
      <c r="J100" s="180">
        <f>J128</f>
        <v>0</v>
      </c>
      <c r="K100" s="177"/>
      <c r="L100" s="181"/>
    </row>
    <row r="101" spans="1:31" s="31" customFormat="1" ht="21.85" customHeight="1" hidden="1">
      <c r="A101" s="24"/>
      <c r="B101" s="25"/>
      <c r="C101" s="26"/>
      <c r="D101" s="26"/>
      <c r="E101" s="26"/>
      <c r="F101" s="26"/>
      <c r="G101" s="26"/>
      <c r="H101" s="26"/>
      <c r="I101" s="26"/>
      <c r="J101" s="26"/>
      <c r="K101" s="26"/>
      <c r="L101" s="49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</row>
    <row r="102" spans="1:31" s="31" customFormat="1" ht="6.95" customHeight="1" hidden="1">
      <c r="A102" s="24"/>
      <c r="B102" s="52"/>
      <c r="C102" s="53"/>
      <c r="D102" s="53"/>
      <c r="E102" s="53"/>
      <c r="F102" s="53"/>
      <c r="G102" s="53"/>
      <c r="H102" s="53"/>
      <c r="I102" s="53"/>
      <c r="J102" s="53"/>
      <c r="K102" s="53"/>
      <c r="L102" s="49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</row>
    <row r="103" ht="12.8" hidden="1"/>
    <row r="104" ht="12.8" hidden="1"/>
    <row r="105" ht="12.8" hidden="1"/>
    <row r="106" spans="1:31" s="31" customFormat="1" ht="6.95" customHeight="1">
      <c r="A106" s="24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49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</row>
    <row r="107" spans="1:31" s="31" customFormat="1" ht="24.95" customHeight="1">
      <c r="A107" s="24"/>
      <c r="B107" s="25"/>
      <c r="C107" s="9" t="s">
        <v>108</v>
      </c>
      <c r="D107" s="26"/>
      <c r="E107" s="26"/>
      <c r="F107" s="26"/>
      <c r="G107" s="26"/>
      <c r="H107" s="26"/>
      <c r="I107" s="26"/>
      <c r="J107" s="26"/>
      <c r="K107" s="26"/>
      <c r="L107" s="49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</row>
    <row r="108" spans="1:31" s="31" customFormat="1" ht="6.95" customHeight="1">
      <c r="A108" s="24"/>
      <c r="B108" s="25"/>
      <c r="C108" s="26"/>
      <c r="D108" s="26"/>
      <c r="E108" s="26"/>
      <c r="F108" s="26"/>
      <c r="G108" s="26"/>
      <c r="H108" s="26"/>
      <c r="I108" s="26"/>
      <c r="J108" s="26"/>
      <c r="K108" s="26"/>
      <c r="L108" s="49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</row>
    <row r="109" spans="1:31" s="31" customFormat="1" ht="12" customHeight="1">
      <c r="A109" s="24"/>
      <c r="B109" s="25"/>
      <c r="C109" s="17" t="s">
        <v>15</v>
      </c>
      <c r="D109" s="26"/>
      <c r="E109" s="26"/>
      <c r="F109" s="26"/>
      <c r="G109" s="26"/>
      <c r="H109" s="26"/>
      <c r="I109" s="26"/>
      <c r="J109" s="26"/>
      <c r="K109" s="26"/>
      <c r="L109" s="49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</row>
    <row r="110" spans="1:31" s="31" customFormat="1" ht="16.5" customHeight="1">
      <c r="A110" s="24"/>
      <c r="B110" s="25"/>
      <c r="C110" s="26"/>
      <c r="D110" s="26"/>
      <c r="E110" s="160" t="str">
        <f>E7</f>
        <v>Zrušení Horního návesního rybníka v Maršovicích</v>
      </c>
      <c r="F110" s="160"/>
      <c r="G110" s="160"/>
      <c r="H110" s="160"/>
      <c r="I110" s="26"/>
      <c r="J110" s="26"/>
      <c r="K110" s="26"/>
      <c r="L110" s="49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</row>
    <row r="111" spans="1:31" s="31" customFormat="1" ht="12" customHeight="1">
      <c r="A111" s="24"/>
      <c r="B111" s="25"/>
      <c r="C111" s="17" t="s">
        <v>92</v>
      </c>
      <c r="D111" s="26"/>
      <c r="E111" s="26"/>
      <c r="F111" s="26"/>
      <c r="G111" s="26"/>
      <c r="H111" s="26"/>
      <c r="I111" s="26"/>
      <c r="J111" s="26"/>
      <c r="K111" s="26"/>
      <c r="L111" s="49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</row>
    <row r="112" spans="1:31" s="31" customFormat="1" ht="16.5" customHeight="1">
      <c r="A112" s="24"/>
      <c r="B112" s="25"/>
      <c r="C112" s="26"/>
      <c r="D112" s="26"/>
      <c r="E112" s="64" t="str">
        <f>E9</f>
        <v>02 - 02 Vedlejší a ostatní náklady</v>
      </c>
      <c r="F112" s="64"/>
      <c r="G112" s="64"/>
      <c r="H112" s="64"/>
      <c r="I112" s="26"/>
      <c r="J112" s="26"/>
      <c r="K112" s="26"/>
      <c r="L112" s="49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</row>
    <row r="113" spans="1:31" s="31" customFormat="1" ht="6.95" customHeight="1">
      <c r="A113" s="24"/>
      <c r="B113" s="25"/>
      <c r="C113" s="26"/>
      <c r="D113" s="26"/>
      <c r="E113" s="26"/>
      <c r="F113" s="26"/>
      <c r="G113" s="26"/>
      <c r="H113" s="26"/>
      <c r="I113" s="26"/>
      <c r="J113" s="26"/>
      <c r="K113" s="26"/>
      <c r="L113" s="49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</row>
    <row r="114" spans="1:31" s="31" customFormat="1" ht="12" customHeight="1">
      <c r="A114" s="24"/>
      <c r="B114" s="25"/>
      <c r="C114" s="17" t="s">
        <v>19</v>
      </c>
      <c r="D114" s="26"/>
      <c r="E114" s="26"/>
      <c r="F114" s="18" t="str">
        <f>F12</f>
        <v>Maršovice</v>
      </c>
      <c r="G114" s="26"/>
      <c r="H114" s="26"/>
      <c r="I114" s="17" t="s">
        <v>21</v>
      </c>
      <c r="J114" s="161" t="str">
        <f>IF(J12="","",J12)</f>
        <v>13. 10. 2023</v>
      </c>
      <c r="K114" s="26"/>
      <c r="L114" s="49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</row>
    <row r="115" spans="1:31" s="31" customFormat="1" ht="6.95" customHeight="1">
      <c r="A115" s="24"/>
      <c r="B115" s="25"/>
      <c r="C115" s="26"/>
      <c r="D115" s="26"/>
      <c r="E115" s="26"/>
      <c r="F115" s="26"/>
      <c r="G115" s="26"/>
      <c r="H115" s="26"/>
      <c r="I115" s="26"/>
      <c r="J115" s="26"/>
      <c r="K115" s="26"/>
      <c r="L115" s="49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</row>
    <row r="116" spans="1:31" s="31" customFormat="1" ht="15.15" customHeight="1">
      <c r="A116" s="24"/>
      <c r="B116" s="25"/>
      <c r="C116" s="17" t="s">
        <v>23</v>
      </c>
      <c r="D116" s="26"/>
      <c r="E116" s="26"/>
      <c r="F116" s="18" t="str">
        <f>E15</f>
        <v>Město Nové Město na Mor.</v>
      </c>
      <c r="G116" s="26"/>
      <c r="H116" s="26"/>
      <c r="I116" s="17" t="s">
        <v>30</v>
      </c>
      <c r="J116" s="162" t="str">
        <f>E21</f>
        <v>Ing. Miroslav Skryja</v>
      </c>
      <c r="K116" s="26"/>
      <c r="L116" s="49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</row>
    <row r="117" spans="1:31" s="31" customFormat="1" ht="15.15" customHeight="1">
      <c r="A117" s="24"/>
      <c r="B117" s="25"/>
      <c r="C117" s="17" t="s">
        <v>28</v>
      </c>
      <c r="D117" s="26"/>
      <c r="E117" s="26"/>
      <c r="F117" s="18" t="str">
        <f>IF(E18="","",E18)</f>
        <v>Vyplň údaj</v>
      </c>
      <c r="G117" s="26"/>
      <c r="H117" s="26"/>
      <c r="I117" s="17" t="s">
        <v>34</v>
      </c>
      <c r="J117" s="162" t="str">
        <f>E24</f>
        <v>Ing. Miroslav Skryja</v>
      </c>
      <c r="K117" s="26"/>
      <c r="L117" s="49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</row>
    <row r="118" spans="1:31" s="31" customFormat="1" ht="10.3" customHeight="1">
      <c r="A118" s="24"/>
      <c r="B118" s="25"/>
      <c r="C118" s="26"/>
      <c r="D118" s="26"/>
      <c r="E118" s="26"/>
      <c r="F118" s="26"/>
      <c r="G118" s="26"/>
      <c r="H118" s="26"/>
      <c r="I118" s="26"/>
      <c r="J118" s="26"/>
      <c r="K118" s="26"/>
      <c r="L118" s="49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</row>
    <row r="119" spans="1:31" s="189" customFormat="1" ht="29.3" customHeight="1">
      <c r="A119" s="182"/>
      <c r="B119" s="183"/>
      <c r="C119" s="184" t="s">
        <v>109</v>
      </c>
      <c r="D119" s="185" t="s">
        <v>61</v>
      </c>
      <c r="E119" s="185" t="s">
        <v>57</v>
      </c>
      <c r="F119" s="185" t="s">
        <v>58</v>
      </c>
      <c r="G119" s="185" t="s">
        <v>110</v>
      </c>
      <c r="H119" s="185" t="s">
        <v>111</v>
      </c>
      <c r="I119" s="185" t="s">
        <v>112</v>
      </c>
      <c r="J119" s="186" t="s">
        <v>97</v>
      </c>
      <c r="K119" s="187" t="s">
        <v>113</v>
      </c>
      <c r="L119" s="188"/>
      <c r="M119" s="82"/>
      <c r="N119" s="83" t="s">
        <v>40</v>
      </c>
      <c r="O119" s="83" t="s">
        <v>114</v>
      </c>
      <c r="P119" s="83" t="s">
        <v>115</v>
      </c>
      <c r="Q119" s="83" t="s">
        <v>116</v>
      </c>
      <c r="R119" s="83" t="s">
        <v>117</v>
      </c>
      <c r="S119" s="83" t="s">
        <v>118</v>
      </c>
      <c r="T119" s="84" t="s">
        <v>119</v>
      </c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</row>
    <row r="120" spans="1:63" s="31" customFormat="1" ht="22.8" customHeight="1">
      <c r="A120" s="24"/>
      <c r="B120" s="25"/>
      <c r="C120" s="90" t="s">
        <v>120</v>
      </c>
      <c r="D120" s="26"/>
      <c r="E120" s="26"/>
      <c r="F120" s="26"/>
      <c r="G120" s="26"/>
      <c r="H120" s="26"/>
      <c r="I120" s="26"/>
      <c r="J120" s="190">
        <f>BK120</f>
        <v>0</v>
      </c>
      <c r="K120" s="26"/>
      <c r="L120" s="30"/>
      <c r="M120" s="85"/>
      <c r="N120" s="191"/>
      <c r="O120" s="86"/>
      <c r="P120" s="192">
        <f>P121</f>
        <v>0</v>
      </c>
      <c r="Q120" s="86"/>
      <c r="R120" s="192">
        <f>R121</f>
        <v>0</v>
      </c>
      <c r="S120" s="86"/>
      <c r="T120" s="193">
        <f>T121</f>
        <v>0</v>
      </c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T120" s="3" t="s">
        <v>75</v>
      </c>
      <c r="AU120" s="3" t="s">
        <v>99</v>
      </c>
      <c r="BK120" s="194">
        <f>BK121</f>
        <v>0</v>
      </c>
    </row>
    <row r="121" spans="2:63" s="195" customFormat="1" ht="25.9" customHeight="1">
      <c r="B121" s="196"/>
      <c r="C121" s="197"/>
      <c r="D121" s="198" t="s">
        <v>75</v>
      </c>
      <c r="E121" s="199" t="s">
        <v>425</v>
      </c>
      <c r="F121" s="199" t="s">
        <v>426</v>
      </c>
      <c r="G121" s="197"/>
      <c r="H121" s="197"/>
      <c r="I121" s="200"/>
      <c r="J121" s="201">
        <f>BK121</f>
        <v>0</v>
      </c>
      <c r="K121" s="197"/>
      <c r="L121" s="202"/>
      <c r="M121" s="203"/>
      <c r="N121" s="204"/>
      <c r="O121" s="204"/>
      <c r="P121" s="205">
        <f>P122+P125+P128</f>
        <v>0</v>
      </c>
      <c r="Q121" s="204"/>
      <c r="R121" s="205">
        <f>R122+R125+R128</f>
        <v>0</v>
      </c>
      <c r="S121" s="204"/>
      <c r="T121" s="206">
        <f>T122+T125+T128</f>
        <v>0</v>
      </c>
      <c r="AR121" s="207" t="s">
        <v>155</v>
      </c>
      <c r="AT121" s="208" t="s">
        <v>75</v>
      </c>
      <c r="AU121" s="208" t="s">
        <v>76</v>
      </c>
      <c r="AY121" s="207" t="s">
        <v>123</v>
      </c>
      <c r="BK121" s="209">
        <f>BK122+BK125+BK128</f>
        <v>0</v>
      </c>
    </row>
    <row r="122" spans="2:63" s="195" customFormat="1" ht="22.8" customHeight="1">
      <c r="B122" s="196"/>
      <c r="C122" s="197"/>
      <c r="D122" s="198" t="s">
        <v>75</v>
      </c>
      <c r="E122" s="210" t="s">
        <v>427</v>
      </c>
      <c r="F122" s="210" t="s">
        <v>428</v>
      </c>
      <c r="G122" s="197"/>
      <c r="H122" s="197"/>
      <c r="I122" s="200"/>
      <c r="J122" s="211">
        <f>BK122</f>
        <v>0</v>
      </c>
      <c r="K122" s="197"/>
      <c r="L122" s="202"/>
      <c r="M122" s="203"/>
      <c r="N122" s="204"/>
      <c r="O122" s="204"/>
      <c r="P122" s="205">
        <f>SUM(P123:P124)</f>
        <v>0</v>
      </c>
      <c r="Q122" s="204"/>
      <c r="R122" s="205">
        <f>SUM(R123:R124)</f>
        <v>0</v>
      </c>
      <c r="S122" s="204"/>
      <c r="T122" s="206">
        <f>SUM(T123:T124)</f>
        <v>0</v>
      </c>
      <c r="AR122" s="207" t="s">
        <v>155</v>
      </c>
      <c r="AT122" s="208" t="s">
        <v>75</v>
      </c>
      <c r="AU122" s="208" t="s">
        <v>84</v>
      </c>
      <c r="AY122" s="207" t="s">
        <v>123</v>
      </c>
      <c r="BK122" s="209">
        <f>SUM(BK123:BK124)</f>
        <v>0</v>
      </c>
    </row>
    <row r="123" spans="1:65" s="31" customFormat="1" ht="24.15" customHeight="1">
      <c r="A123" s="24"/>
      <c r="B123" s="25"/>
      <c r="C123" s="212" t="s">
        <v>84</v>
      </c>
      <c r="D123" s="212" t="s">
        <v>125</v>
      </c>
      <c r="E123" s="213" t="s">
        <v>429</v>
      </c>
      <c r="F123" s="214" t="s">
        <v>430</v>
      </c>
      <c r="G123" s="215" t="s">
        <v>431</v>
      </c>
      <c r="H123" s="216">
        <v>1</v>
      </c>
      <c r="I123" s="217"/>
      <c r="J123" s="218">
        <f>ROUND(I123*H123,2)</f>
        <v>0</v>
      </c>
      <c r="K123" s="219"/>
      <c r="L123" s="30"/>
      <c r="M123" s="220"/>
      <c r="N123" s="221" t="s">
        <v>41</v>
      </c>
      <c r="O123" s="74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R123" s="224" t="s">
        <v>432</v>
      </c>
      <c r="AT123" s="224" t="s">
        <v>125</v>
      </c>
      <c r="AU123" s="224" t="s">
        <v>87</v>
      </c>
      <c r="AY123" s="3" t="s">
        <v>123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3" t="s">
        <v>84</v>
      </c>
      <c r="BK123" s="225">
        <f>ROUND(I123*H123,2)</f>
        <v>0</v>
      </c>
      <c r="BL123" s="3" t="s">
        <v>432</v>
      </c>
      <c r="BM123" s="224" t="s">
        <v>433</v>
      </c>
    </row>
    <row r="124" spans="1:65" s="31" customFormat="1" ht="44.25" customHeight="1">
      <c r="A124" s="24"/>
      <c r="B124" s="25"/>
      <c r="C124" s="212" t="s">
        <v>87</v>
      </c>
      <c r="D124" s="212" t="s">
        <v>125</v>
      </c>
      <c r="E124" s="213" t="s">
        <v>434</v>
      </c>
      <c r="F124" s="214" t="s">
        <v>435</v>
      </c>
      <c r="G124" s="215" t="s">
        <v>431</v>
      </c>
      <c r="H124" s="216">
        <v>1</v>
      </c>
      <c r="I124" s="217"/>
      <c r="J124" s="218">
        <f>ROUND(I124*H124,2)</f>
        <v>0</v>
      </c>
      <c r="K124" s="219"/>
      <c r="L124" s="30"/>
      <c r="M124" s="220"/>
      <c r="N124" s="221" t="s">
        <v>41</v>
      </c>
      <c r="O124" s="74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R124" s="224" t="s">
        <v>432</v>
      </c>
      <c r="AT124" s="224" t="s">
        <v>125</v>
      </c>
      <c r="AU124" s="224" t="s">
        <v>87</v>
      </c>
      <c r="AY124" s="3" t="s">
        <v>123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3" t="s">
        <v>84</v>
      </c>
      <c r="BK124" s="225">
        <f>ROUND(I124*H124,2)</f>
        <v>0</v>
      </c>
      <c r="BL124" s="3" t="s">
        <v>432</v>
      </c>
      <c r="BM124" s="224" t="s">
        <v>436</v>
      </c>
    </row>
    <row r="125" spans="2:63" s="195" customFormat="1" ht="22.8" customHeight="1">
      <c r="B125" s="196"/>
      <c r="C125" s="197"/>
      <c r="D125" s="198" t="s">
        <v>75</v>
      </c>
      <c r="E125" s="210" t="s">
        <v>437</v>
      </c>
      <c r="F125" s="210" t="s">
        <v>438</v>
      </c>
      <c r="G125" s="197"/>
      <c r="H125" s="197"/>
      <c r="I125" s="200"/>
      <c r="J125" s="211">
        <f>BK125</f>
        <v>0</v>
      </c>
      <c r="K125" s="197"/>
      <c r="L125" s="202"/>
      <c r="M125" s="203"/>
      <c r="N125" s="204"/>
      <c r="O125" s="204"/>
      <c r="P125" s="205">
        <f>SUM(P126:P127)</f>
        <v>0</v>
      </c>
      <c r="Q125" s="204"/>
      <c r="R125" s="205">
        <f>SUM(R126:R127)</f>
        <v>0</v>
      </c>
      <c r="S125" s="204"/>
      <c r="T125" s="206">
        <f>SUM(T126:T127)</f>
        <v>0</v>
      </c>
      <c r="AR125" s="207" t="s">
        <v>155</v>
      </c>
      <c r="AT125" s="208" t="s">
        <v>75</v>
      </c>
      <c r="AU125" s="208" t="s">
        <v>84</v>
      </c>
      <c r="AY125" s="207" t="s">
        <v>123</v>
      </c>
      <c r="BK125" s="209">
        <f>SUM(BK126:BK127)</f>
        <v>0</v>
      </c>
    </row>
    <row r="126" spans="1:65" s="31" customFormat="1" ht="37.8" customHeight="1">
      <c r="A126" s="24"/>
      <c r="B126" s="25"/>
      <c r="C126" s="212" t="s">
        <v>140</v>
      </c>
      <c r="D126" s="212" t="s">
        <v>125</v>
      </c>
      <c r="E126" s="213" t="s">
        <v>439</v>
      </c>
      <c r="F126" s="214" t="s">
        <v>440</v>
      </c>
      <c r="G126" s="215" t="s">
        <v>431</v>
      </c>
      <c r="H126" s="216">
        <v>1</v>
      </c>
      <c r="I126" s="217"/>
      <c r="J126" s="218">
        <f>ROUND(I126*H126,2)</f>
        <v>0</v>
      </c>
      <c r="K126" s="219"/>
      <c r="L126" s="30"/>
      <c r="M126" s="220"/>
      <c r="N126" s="221" t="s">
        <v>41</v>
      </c>
      <c r="O126" s="74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R126" s="224" t="s">
        <v>432</v>
      </c>
      <c r="AT126" s="224" t="s">
        <v>125</v>
      </c>
      <c r="AU126" s="224" t="s">
        <v>87</v>
      </c>
      <c r="AY126" s="3" t="s">
        <v>123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3" t="s">
        <v>84</v>
      </c>
      <c r="BK126" s="225">
        <f>ROUND(I126*H126,2)</f>
        <v>0</v>
      </c>
      <c r="BL126" s="3" t="s">
        <v>432</v>
      </c>
      <c r="BM126" s="224" t="s">
        <v>441</v>
      </c>
    </row>
    <row r="127" spans="1:65" s="31" customFormat="1" ht="52.2" customHeight="1">
      <c r="A127" s="24"/>
      <c r="B127" s="25"/>
      <c r="C127" s="212" t="s">
        <v>129</v>
      </c>
      <c r="D127" s="212" t="s">
        <v>125</v>
      </c>
      <c r="E127" s="213" t="s">
        <v>442</v>
      </c>
      <c r="F127" s="214" t="s">
        <v>443</v>
      </c>
      <c r="G127" s="215" t="s">
        <v>431</v>
      </c>
      <c r="H127" s="216">
        <v>1</v>
      </c>
      <c r="I127" s="217"/>
      <c r="J127" s="218">
        <f>ROUND(I127*H127,2)</f>
        <v>0</v>
      </c>
      <c r="K127" s="219"/>
      <c r="L127" s="30"/>
      <c r="M127" s="220"/>
      <c r="N127" s="221" t="s">
        <v>41</v>
      </c>
      <c r="O127" s="74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R127" s="224" t="s">
        <v>432</v>
      </c>
      <c r="AT127" s="224" t="s">
        <v>125</v>
      </c>
      <c r="AU127" s="224" t="s">
        <v>87</v>
      </c>
      <c r="AY127" s="3" t="s">
        <v>123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3" t="s">
        <v>84</v>
      </c>
      <c r="BK127" s="225">
        <f>ROUND(I127*H127,2)</f>
        <v>0</v>
      </c>
      <c r="BL127" s="3" t="s">
        <v>432</v>
      </c>
      <c r="BM127" s="224" t="s">
        <v>444</v>
      </c>
    </row>
    <row r="128" spans="2:63" s="195" customFormat="1" ht="22.8" customHeight="1">
      <c r="B128" s="196"/>
      <c r="C128" s="197"/>
      <c r="D128" s="198" t="s">
        <v>75</v>
      </c>
      <c r="E128" s="210" t="s">
        <v>445</v>
      </c>
      <c r="F128" s="210" t="s">
        <v>446</v>
      </c>
      <c r="G128" s="197"/>
      <c r="H128" s="197"/>
      <c r="I128" s="200"/>
      <c r="J128" s="211">
        <f>BK128</f>
        <v>0</v>
      </c>
      <c r="K128" s="197"/>
      <c r="L128" s="202"/>
      <c r="M128" s="203"/>
      <c r="N128" s="204"/>
      <c r="O128" s="204"/>
      <c r="P128" s="205">
        <f>P129</f>
        <v>0</v>
      </c>
      <c r="Q128" s="204"/>
      <c r="R128" s="205">
        <f>R129</f>
        <v>0</v>
      </c>
      <c r="S128" s="204"/>
      <c r="T128" s="206">
        <f>T129</f>
        <v>0</v>
      </c>
      <c r="AR128" s="207" t="s">
        <v>155</v>
      </c>
      <c r="AT128" s="208" t="s">
        <v>75</v>
      </c>
      <c r="AU128" s="208" t="s">
        <v>84</v>
      </c>
      <c r="AY128" s="207" t="s">
        <v>123</v>
      </c>
      <c r="BK128" s="209">
        <f>BK129</f>
        <v>0</v>
      </c>
    </row>
    <row r="129" spans="1:65" s="31" customFormat="1" ht="16.5" customHeight="1">
      <c r="A129" s="24"/>
      <c r="B129" s="25"/>
      <c r="C129" s="212" t="s">
        <v>155</v>
      </c>
      <c r="D129" s="212" t="s">
        <v>125</v>
      </c>
      <c r="E129" s="213" t="s">
        <v>447</v>
      </c>
      <c r="F129" s="214" t="s">
        <v>448</v>
      </c>
      <c r="G129" s="215" t="s">
        <v>431</v>
      </c>
      <c r="H129" s="216">
        <v>1</v>
      </c>
      <c r="I129" s="217"/>
      <c r="J129" s="218">
        <f>ROUND(I129*H129,2)</f>
        <v>0</v>
      </c>
      <c r="K129" s="219"/>
      <c r="L129" s="30"/>
      <c r="M129" s="273"/>
      <c r="N129" s="274" t="s">
        <v>41</v>
      </c>
      <c r="O129" s="275"/>
      <c r="P129" s="276">
        <f>O129*H129</f>
        <v>0</v>
      </c>
      <c r="Q129" s="276">
        <v>0</v>
      </c>
      <c r="R129" s="276">
        <f>Q129*H129</f>
        <v>0</v>
      </c>
      <c r="S129" s="276">
        <v>0</v>
      </c>
      <c r="T129" s="277">
        <f>S129*H129</f>
        <v>0</v>
      </c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R129" s="224" t="s">
        <v>432</v>
      </c>
      <c r="AT129" s="224" t="s">
        <v>125</v>
      </c>
      <c r="AU129" s="224" t="s">
        <v>87</v>
      </c>
      <c r="AY129" s="3" t="s">
        <v>123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3" t="s">
        <v>84</v>
      </c>
      <c r="BK129" s="225">
        <f>ROUND(I129*H129,2)</f>
        <v>0</v>
      </c>
      <c r="BL129" s="3" t="s">
        <v>432</v>
      </c>
      <c r="BM129" s="224" t="s">
        <v>449</v>
      </c>
    </row>
    <row r="130" spans="1:31" s="31" customFormat="1" ht="6.95" customHeight="1">
      <c r="A130" s="24"/>
      <c r="B130" s="52"/>
      <c r="C130" s="53"/>
      <c r="D130" s="53"/>
      <c r="E130" s="53"/>
      <c r="F130" s="53"/>
      <c r="G130" s="53"/>
      <c r="H130" s="53"/>
      <c r="I130" s="53"/>
      <c r="J130" s="53"/>
      <c r="K130" s="53"/>
      <c r="L130" s="30"/>
      <c r="M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</row>
  </sheetData>
  <sheetProtection password="CC35" sheet="1" objects="1" scenarios="1" formatColumns="0" formatRows="0" autoFilter="0"/>
  <autoFilter ref="C119:K129"/>
  <mergeCells count="9">
    <mergeCell ref="L2:V2"/>
    <mergeCell ref="E7:H7"/>
    <mergeCell ref="E9:H9"/>
    <mergeCell ref="E18:H18"/>
    <mergeCell ref="E27:H27"/>
    <mergeCell ref="E85:H85"/>
    <mergeCell ref="E87:H87"/>
    <mergeCell ref="E110:H110"/>
    <mergeCell ref="E112:H112"/>
  </mergeCells>
  <printOptions/>
  <pageMargins left="0.39375" right="0.39375" top="0.39375" bottom="0.39375" header="0.511811023622047" footer="0"/>
  <pageSetup fitToHeight="100" fitToWidth="1" horizontalDpi="300" verticalDpi="300" orientation="portrait" paperSize="9" copies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LibreOffice/7.2.7.2$Windows_X86_64 LibreOffice_project/8d71d29d553c0f7dcbfa38fbfda25ee34cce99a2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PRACOVNA\skryj</dc:creator>
  <cp:keywords/>
  <dc:description/>
  <cp:lastModifiedBy>PRACOVNA\skryj</cp:lastModifiedBy>
  <dcterms:created xsi:type="dcterms:W3CDTF">2023-10-31T10:45:16Z</dcterms:created>
  <dcterms:modified xsi:type="dcterms:W3CDTF">2023-10-31T10:45:21Z</dcterms:modified>
  <cp:category/>
  <cp:version/>
  <cp:contentType/>
  <cp:contentStatus/>
</cp:coreProperties>
</file>