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xWindow="240" yWindow="120" windowWidth="14940" windowHeight="9225" activeTab="0"/>
  </bookViews>
  <sheets>
    <sheet name="Rekapitulace" sheetId="1" r:id="rId1"/>
    <sheet name="101" sheetId="2" r:id="rId2"/>
    <sheet name="102" sheetId="3" r:id="rId3"/>
    <sheet name="103" sheetId="4" r:id="rId4"/>
    <sheet name="401" sheetId="5" r:id="rId5"/>
  </sheets>
  <definedNames/>
  <calcPr fullCalcOnLoad="1"/>
</workbook>
</file>

<file path=xl/sharedStrings.xml><?xml version="1.0" encoding="utf-8"?>
<sst xmlns="http://schemas.openxmlformats.org/spreadsheetml/2006/main" count="2155" uniqueCount="446">
  <si>
    <t>Firma: Firma</t>
  </si>
  <si>
    <t>Rekapitulace ceny</t>
  </si>
  <si>
    <t>Stavba: 101 - Oprava komunikací Budovatelů Nové Město n. M._aktualizace 20231204</t>
  </si>
  <si>
    <t>Varianta: ZŘ - Základní řešení</t>
  </si>
  <si>
    <t>Celková cena bez DPH:</t>
  </si>
  <si>
    <t>Celková cena s DPH:</t>
  </si>
  <si>
    <t>Objekt</t>
  </si>
  <si>
    <t>Popis</t>
  </si>
  <si>
    <t>Cena bez DPH</t>
  </si>
  <si>
    <t>DPH</t>
  </si>
  <si>
    <t>Cena s DPH</t>
  </si>
  <si>
    <t>ASPE10</t>
  </si>
  <si>
    <t>S</t>
  </si>
  <si>
    <t>Soupis prací objektu</t>
  </si>
  <si>
    <t xml:space="preserve">Stavba: </t>
  </si>
  <si>
    <t>101</t>
  </si>
  <si>
    <t>Oprava komunikací Budovatelů Nové Město n. M._aktualizace 20231204</t>
  </si>
  <si>
    <t>O</t>
  </si>
  <si>
    <t>Rozpočet:</t>
  </si>
  <si>
    <t>0,00</t>
  </si>
  <si>
    <t>15,00</t>
  </si>
  <si>
    <t>21,00</t>
  </si>
  <si>
    <t>3</t>
  </si>
  <si>
    <t>2</t>
  </si>
  <si>
    <t>Kolmá parkovací stání</t>
  </si>
  <si>
    <t>Typ</t>
  </si>
  <si>
    <t>0</t>
  </si>
  <si>
    <t>Poř. číslo</t>
  </si>
  <si>
    <t>1</t>
  </si>
  <si>
    <t>Kód položky</t>
  </si>
  <si>
    <t>Varianta</t>
  </si>
  <si>
    <t>Název položky</t>
  </si>
  <si>
    <t>4</t>
  </si>
  <si>
    <t>MJ</t>
  </si>
  <si>
    <t>5</t>
  </si>
  <si>
    <t>Množství</t>
  </si>
  <si>
    <t>6</t>
  </si>
  <si>
    <t>Jednotková cena</t>
  </si>
  <si>
    <t>Jednotková</t>
  </si>
  <si>
    <t>9</t>
  </si>
  <si>
    <t>Celkem</t>
  </si>
  <si>
    <t>10</t>
  </si>
  <si>
    <t>Cenová soustava</t>
  </si>
  <si>
    <t>11</t>
  </si>
  <si>
    <t>SD</t>
  </si>
  <si>
    <t>Všeobecné konstrukce a práce</t>
  </si>
  <si>
    <t>P</t>
  </si>
  <si>
    <t>014101</t>
  </si>
  <si>
    <t/>
  </si>
  <si>
    <t>POPLATKY ZA SKLÁDKU</t>
  </si>
  <si>
    <t>M3</t>
  </si>
  <si>
    <t>2023_OTSKP</t>
  </si>
  <si>
    <t>PP</t>
  </si>
  <si>
    <t>Zemina.</t>
  </si>
  <si>
    <t>VV</t>
  </si>
  <si>
    <t>dle pol. 123398: 61,362=61,362 [A]</t>
  </si>
  <si>
    <t>TS</t>
  </si>
  <si>
    <t>zahrnuje veškeré poplatky provozovateli skládky související s uložením odpadu na skládce.</t>
  </si>
  <si>
    <t>014102</t>
  </si>
  <si>
    <t>a</t>
  </si>
  <si>
    <t>T</t>
  </si>
  <si>
    <t>Nestmelené podkladní vrstvy.</t>
  </si>
  <si>
    <t>dle pol. 113328: 310,618*1,8=559,112 [A]</t>
  </si>
  <si>
    <t>c</t>
  </si>
  <si>
    <t>AC vrstvy.</t>
  </si>
  <si>
    <t>Dle pol. 113728: 126,68*2,2=278,696 [A] 
Dle pol. 113138: 9,736*2,2=21,419 [B] 
Celkem: A+B=300,115 [C]</t>
  </si>
  <si>
    <t>d</t>
  </si>
  <si>
    <t>Betonová suť.</t>
  </si>
  <si>
    <t>Dle pol. 113188: 9,736*2,2=21,419 [A] 
Dle pol. 113524: 426*0,035*2,2=32,802 [B] 
Celkem: A+B=54,221 [C]</t>
  </si>
  <si>
    <t>e</t>
  </si>
  <si>
    <t>Cihly s betonem.</t>
  </si>
  <si>
    <t>Dle pol. 988138: 24,585*1,8=44,253 [A]</t>
  </si>
  <si>
    <t>f</t>
  </si>
  <si>
    <t>Kovy.</t>
  </si>
  <si>
    <t>přístřešek 1: 
krytina trapézový plech-kalkulace: (15.5181+8.9055)*0,015=0,366 [A] 
nosná konstrukce-kalkulace (4 podpěry H=3m)+(6*HEA140)+(HEA340): (4*3*0,035)+(6*3,6*0,025)+(15.8109*0,105)=2,620 [B] 
přístřešek 2: 
krytina trapézový plech-kalkulace: (15.089+8.7863)*0,015=0,358 [C] 
nosná konstrukce-kalkulace (4 podpěry H=3m)+(6*HEA140)+(HEA340): (4*3*0,035)+(6*3,6*0,025)+(15.5724*0,105)=2,595 [D] 
přístřešek 3: 
krytina trapézový plech-kalkulace: (15.3868+8.8668)*0,015=0,364 [E] 
nosná konstrukce-kalkulace (4 podpěry H=3m)+(6*HEA140)+(HEA340): (4*3*0,035)+(6*3,6*0,025)+(15.7334*0,105)=2,612 [F] 
přístřešek 4: 
krytina trapézový plech-kalkulace: (33.3431+13.0242)*0,015=0,696 [G] 
nosná konstrukce-kalkulace (8 podpěr H=3m)+(2*6*HEA140)+(HEA340): (8*3*0,035)+(2*6*3,6*0,025)+(2*16*0,105)=5,280 [H] 
přístřešek 5: 
krytina trapézový plech-kalkulace: (33.5907+13.0772)*0,015=0,700 [I] 
nosná konstrukce-kalkulace (8 podpěr H=3m)+(2*6*HEA140)+(HEA340): (8*3*0,035)+(2*6*3,6*0,025)+(2*16*0,105)=5,280 [J] 
přístřešek 6: 
krytina trapézový plech-kalkulace: (10.982+7.974)*0,015=0,284 [K] 
nosná konstrukce-kalkulace (4 podpěry H=3m)+(4*HEA140)+(HEA340): (4*3*0,035)+(4*4,6*0,025)+(13.9468*0,105)=2,344 [L] 
Celkem: A+B+C+D+E+F+G+H+I+J+K+L=23,499 [M]</t>
  </si>
  <si>
    <t>7</t>
  </si>
  <si>
    <t>02510</t>
  </si>
  <si>
    <t>ZKOUŠENÍ MATERIÁLŮ ZKUŠEBNOU ZHOTOVITELE</t>
  </si>
  <si>
    <t>KPL</t>
  </si>
  <si>
    <t>Zkušebnictví dle aktuálních TKP (Např. kontrolní zkoušky zhutnění podloží zemní pláně, konstrukčních vrstev vozovky a rýh výkopů).</t>
  </si>
  <si>
    <t>1=1,000 [A]</t>
  </si>
  <si>
    <t>zahrnuje veškeré náklady spojené s objednatelem požadovanými zkouškami</t>
  </si>
  <si>
    <t>8</t>
  </si>
  <si>
    <t>02710</t>
  </si>
  <si>
    <t>POMOC PRÁCE ZŘÍZ NEBO ZAJIŠŤ OBJÍŽĎKY A PŘÍSTUP CESTY</t>
  </si>
  <si>
    <t>Zabezpečení provizorních vstupů, vjezdů.</t>
  </si>
  <si>
    <t>zahrnuje veškeré náklady spojené s objednatelem požadovanými zařízeními</t>
  </si>
  <si>
    <t>02720</t>
  </si>
  <si>
    <t>POMOC PRÁCE ZŘÍZ NEBO ZAJIŠŤ REGULACI A OCHRANU DOPRAVY</t>
  </si>
  <si>
    <t>Zajištění rozhodnutí a stanovení místní úpravy, včetně IČ při realizaci stavby. 
Přechodné svislé i vodorovné dopravní značení, světelné signály, dopravní zařízení v místě stavebního pozemku a jeho okolí. Jejich pořízení, kontrolu, údržbu, přemisťování, přeznačování a manipulaci s nimi po celou dobu stavby, vč. odstranění po ukončení stavby.</t>
  </si>
  <si>
    <t>02730</t>
  </si>
  <si>
    <t>POMOC PRÁCE ZŘÍZ NEBO ZAJIŠŤ OCHRANU INŽENÝRSKÝCH SÍTÍ</t>
  </si>
  <si>
    <t>Ochrana stávajícíh sítí při výstavbě (např. chráničky, zemní sondy - viz. vyjádření DO, ad.).. 
Položka bude čerpána se souhlasem investora a TDI.</t>
  </si>
  <si>
    <t>02910</t>
  </si>
  <si>
    <t>OSTATNÍ POŽADAVKY - ZEMĚMĚŘIČSKÁ MĚŘENÍ</t>
  </si>
  <si>
    <t>Geodetické vytyčení stavby, hranic pozemků. Zahrnuje veškeré náklady nutných k realizaci díla před započetím výstavby a během výstavby.  
Vytyčení stávajících sítí, příp. dle potřeby zajištění prodloužení platnosti vyjádření správců sítí, zpětné předání sítí jejich správcům.</t>
  </si>
  <si>
    <t>zahrnuje veškeré náklady spojené s objednatelem požadovanými pracemi,  
- pro stanovení orientační investorské ceny určete jednotkovou cenu jako 1% odhadované ceny stavby</t>
  </si>
  <si>
    <t>12</t>
  </si>
  <si>
    <t>029113</t>
  </si>
  <si>
    <t>OSTATNÍ POŽADAVKY - GEODETICKÉ ZAMĚŘENÍ - CELKY</t>
  </si>
  <si>
    <t>KUS</t>
  </si>
  <si>
    <t>Zaměření skutečného provedení stavby na podkladu katastrální mapy (včetně nových inženýrských sítí) do digitální mapy města NMNM, dle platné vyhlášky města.</t>
  </si>
  <si>
    <t>zahrnuje veškeré náklady spojené s objednatelem požadovanými pracemi</t>
  </si>
  <si>
    <t>13</t>
  </si>
  <si>
    <t>02944</t>
  </si>
  <si>
    <t>OSTAT POŽADAVKY - DOKUMENTACE SKUTEČ PROVEDENÍ V DIGIT FORMĚ</t>
  </si>
  <si>
    <t>Vypracování DSPS v tištěné a digit. formě.</t>
  </si>
  <si>
    <t>14</t>
  </si>
  <si>
    <t>02945</t>
  </si>
  <si>
    <t>OSTAT POŽADAVKY - GEOMETRICKÝ PLÁN</t>
  </si>
  <si>
    <t>HM</t>
  </si>
  <si>
    <t>GP pro zápis stavby do KN a GP pro zápis VB do KN.</t>
  </si>
  <si>
    <t>položka zahrnuje:        
- přípravu podkladů, vyhotovení žádosti pro vklad na katastrální úřad 
- polní práce spojené s vyhotovením geometrického plánu 
- výpočetní a grafické kancelářské práce 
- úřední ověření výsledného elaborátu 
- schválení návrhu vkladu do katastru nemovitostí příslušným katastrálním úřadem</t>
  </si>
  <si>
    <t>15</t>
  </si>
  <si>
    <t>02950</t>
  </si>
  <si>
    <t>OSTATNÍ POŽADAVKY - POSUDKY, KONTROLY, REVIZNÍ ZPRÁVY</t>
  </si>
  <si>
    <t>Pasportizace okolních pozemků a staveb před zahájením prací a po dokončení prací. 
Vypracování a aktualizace HMG stavby. 
Vypracování TePř. 
Vypracování KZP.</t>
  </si>
  <si>
    <t>16</t>
  </si>
  <si>
    <t>03100</t>
  </si>
  <si>
    <t>ZAŘÍZENÍ STAVENIŠTĚ - ZŘÍZENÍ, PROVOZ, DEMONTÁŽ</t>
  </si>
  <si>
    <t>Kompletní zařízení staveniště pro celou stavbu včetně zajištění potřebných povolení a rozhodnutí. Položka zahrnuje náklady spojené se staveništními komunikacemi, oplocením staveniště, vstupem a vjezdem na staveniště, zabezpečení provizorních vstupů, vjezdů. Staveništní přípojky vody, kanalizace, elektrické energie, zajištění dodávky elektrické energie, rozvody médií po stavbě. Zabezpečení staveniště. Poplatky a náklady spojené se záborem veřejného prostranství a s tím související dopravní značení a zabezpečení pracoviště. Poplatky a náklady za spotřebované energie, plyn a vodu atd. v době výstavby až do předání díla. Zajištění údržby veřejných komunikací a komunikací pro pěší v průběhu celé stavby.</t>
  </si>
  <si>
    <t>zahrnuje objednatelem povolené náklady na pořízení (event. pronájem), provozování, udržování a likvidaci zhotovitelova zařízení</t>
  </si>
  <si>
    <t>17</t>
  </si>
  <si>
    <t>03340</t>
  </si>
  <si>
    <t>SLUŽBY ZAJIŠŤUJÍCÍ ZÁSOBOVÁNÍ</t>
  </si>
  <si>
    <t>Zajištění pravidelného přesouvání nádob na domovní i separovaný odpad na místo svozu.</t>
  </si>
  <si>
    <t>zahrnuje objednatelem povolené náklady na služby pro zhotovitele</t>
  </si>
  <si>
    <t>Zemní práce</t>
  </si>
  <si>
    <t>18</t>
  </si>
  <si>
    <t>11130</t>
  </si>
  <si>
    <t>SEJMUTÍ DRNU</t>
  </si>
  <si>
    <t>M2</t>
  </si>
  <si>
    <t>Sejmutí drnu tl. 0,15 m včetně odvozu na mezideponii, odvozná vzdálenost v režii zhotovitele.</t>
  </si>
  <si>
    <t>696=696,000 [A]</t>
  </si>
  <si>
    <t>včetně vodorovné dopravy  a uložení na skládku</t>
  </si>
  <si>
    <t>19</t>
  </si>
  <si>
    <t>113138</t>
  </si>
  <si>
    <t>ODSTRANĚNÍ KRYTU ZPEVNĚNÝCH PLOCH S ASFALT POJIVEM, ODVOZ DO 20KM</t>
  </si>
  <si>
    <t>Odstranění asf. krytu chodníku v tl. 10 cm.</t>
  </si>
  <si>
    <t>122.6*0,1=12,260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</si>
  <si>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</si>
  <si>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20</t>
  </si>
  <si>
    <t>113188</t>
  </si>
  <si>
    <t>ODSTRANĚNÍ KRYTU ZPEVNĚNÝCH PLOCH Z DLAŽDIC, ODVOZ DO 20KM</t>
  </si>
  <si>
    <t>Odstranění krytu z bet. dlažby parkovacích stání v tl. 10 cm.</t>
  </si>
  <si>
    <t>121.7*0,08=9,736 [A]</t>
  </si>
  <si>
    <t>21</t>
  </si>
  <si>
    <t>113328</t>
  </si>
  <si>
    <t>ODSTRAN PODKL ZPEVNĚNÝCH PLOCH Z KAMENIVA NESTMEL, ODVOZ DO 20KM</t>
  </si>
  <si>
    <t>Parkovací stání a chodníky v tl. 0,22 cm: 1411.9*0,22=310,618 [A]</t>
  </si>
  <si>
    <t>22</t>
  </si>
  <si>
    <t>113524</t>
  </si>
  <si>
    <t>ODSTRANĚNÍ CHODNÍKOVÝCH A SILNIČNÍCH OBRUBNÍKŮ BETONOVÝCH</t>
  </si>
  <si>
    <t>M</t>
  </si>
  <si>
    <t>Odstranění silničních a chodníkových obrubníků (odvoz do 20 km).</t>
  </si>
  <si>
    <t>426=426,000 [A]</t>
  </si>
  <si>
    <t>23</t>
  </si>
  <si>
    <t>113728</t>
  </si>
  <si>
    <t>FRÉZOVÁNÍ ZPEVNĚNÝCH PLOCH ASFALTOVÝCH, ODVOZ DO 20KM</t>
  </si>
  <si>
    <t>Odstranění asf. krytu komunikace v tl. 10 cm.</t>
  </si>
  <si>
    <t>1266.8*0,1=126,680 [A]</t>
  </si>
  <si>
    <t>24</t>
  </si>
  <si>
    <t>123938</t>
  </si>
  <si>
    <t>ODKOP PRO SPOD STAVBU SILNIC A ŽELEZNIC TŘ. III, ODVOZ DO 20KM</t>
  </si>
  <si>
    <t>191.7549*0,32=61,362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</si>
  <si>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</si>
  <si>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25</t>
  </si>
  <si>
    <t>18120</t>
  </si>
  <si>
    <t>ÚPRAVA PLÁNĚ SE ZHUTNĚNÍM</t>
  </si>
  <si>
    <t>chodník: 154.4299=154,430 [A] 
zpev. pl. pod přístřešky: 131.5999=131,600 [B] 
park. stání, sjezd: 1304.3002=1 304,300 [C] 
Celkem: A+B+C=1 590,330 [D]</t>
  </si>
  <si>
    <t>položka zahrnuje úpravu pláně včetně vyrovnání výškových rozdílů. Míru zhutnění určuje projekt.</t>
  </si>
  <si>
    <t>26</t>
  </si>
  <si>
    <t>18232</t>
  </si>
  <si>
    <t>ROZPROSTŘENÍ ORNICE V ROVINĚ V TL DO 0,15M</t>
  </si>
  <si>
    <t>512.8501=512,850 [A]</t>
  </si>
  <si>
    <t>položka zahrnuje: 
nutné přemístění ornice z dočasných skládek vzdálených do 50m 
rozprostření ornice v předepsané tloušťce v rovině a ve svahu do 1:5</t>
  </si>
  <si>
    <t>Základy</t>
  </si>
  <si>
    <t>27</t>
  </si>
  <si>
    <t>272313</t>
  </si>
  <si>
    <t>ZÁKLADY Z PROSTÉHO BETONU DO C16/20</t>
  </si>
  <si>
    <t>Betonové patky pro přístřešky.</t>
  </si>
  <si>
    <t>přístřešky 1 (2 přístřešky na 4 kontejnery): 2*8*(0,25*0,25*0,7)=0,700 [A] 
přístřešky 2 (2 přístřešky na 4 kontejnery): 2*8*(0,25*0,25*0,7)=0,700 [B] 
přístřešky 3 (2 přístřešky na 4 kontejnery): 2*8*(0,25*0,25*0,7)=0,700 [C] 
přístřešky 4 (2 přístřešky na 4 kontejnery): 2*8*(0,25*0,25*0,7)=0,700 [D] 
přístřešky 5 (1 přístřešek na 2 kontejnery): 1*5*(0,25*0,25*0,7)=0,219 [E] 
Celkem: A+B+C+D+E=3,019 [F]</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</si>
  <si>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</si>
  <si>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Komunikace</t>
  </si>
  <si>
    <t>28</t>
  </si>
  <si>
    <t>56334</t>
  </si>
  <si>
    <t>VOZOVKOVÉ VRSTVY ZE ŠTĚRKODRTI TL. DO 200MM</t>
  </si>
  <si>
    <t>ŠD B, tl. min. 20 cm.</t>
  </si>
  <si>
    <t>- dodání kameniva předepsané kvality a zrnitosti 
- rozprostření a zhutnění vrstvy v předepsané tloušťce 
- zřízení vrstvy bez rozlišení šířky, pokládání vrstvy po etapách 
- nezahrnuje postřiky, nátěry</t>
  </si>
  <si>
    <t>29</t>
  </si>
  <si>
    <t>58251</t>
  </si>
  <si>
    <t>DLÁŽDĚNÉ KRYTY Z BETONOVÝCH DLAŽDIC DO LOŽE Z KAMENIVA</t>
  </si>
  <si>
    <t>Betonová dlažba 20/20/8, šedá.</t>
  </si>
  <si>
    <t>chodník: 121.8334=121,833 [A] 
zpev. pl. pod přístřešky: 131.5999=131,600 [B] 
Celkem: A+B=253,433 [C]</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</si>
  <si>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</si>
  <si>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30</t>
  </si>
  <si>
    <t>b</t>
  </si>
  <si>
    <t>Bet. dlažba stejného typu, jako u chodníku před vstupem do Městských lázní.</t>
  </si>
  <si>
    <t>18.955=18,955 [A]</t>
  </si>
  <si>
    <t>31</t>
  </si>
  <si>
    <t>58271</t>
  </si>
  <si>
    <t>DLÁŽDĚNÉ KRYTY Z DESEK Z KONGLOMER KAMENE DO LOŽE Z KAMENIVA</t>
  </si>
  <si>
    <t>Signální a varovné pásy - hmatová dlažba s reliéfními výstupky reflexní k okolnímu povrchu. 
Dlažba z umělého kamene, černá barva, tl. min. 60 mm.</t>
  </si>
  <si>
    <t>15.8415=15,842 [A]</t>
  </si>
  <si>
    <t>32</t>
  </si>
  <si>
    <t>58401</t>
  </si>
  <si>
    <t>VOZOVKOVÉ KRYTY Z VEGETAČNÍCH DÍLCŮ DO LOŽE Z KAM TL DO 100MM</t>
  </si>
  <si>
    <t>Betonová vegetační dlažba šedá, 20/20/8, šířka spár min. 300 mm, spáry vyplnit drceným kamenivem.</t>
  </si>
  <si>
    <t>1283.4754-83,656=1 199,819 [A]</t>
  </si>
  <si>
    <t>- dodání dílců v požadované kvalitě, dodání materiálu pro předepsané  lože v tloušťce předepsané dokumentací a pro předepsanou výplň spar 
- očištění podkladu 
- uložení dílců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</si>
  <si>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33</t>
  </si>
  <si>
    <t>Vodorovné dopravní značení V10b 
Betonová vegetační dlažba černá, 20/20/8, šířka spár min. 300 mm, spáry vyplnit drceným kamenivem.</t>
  </si>
  <si>
    <t>VDZ V10b: 91*4,5*0,2+5,45*0,2+3,33*0,2=83,656 [A] 
sjezd: 20.8247=20,825 [B] 
Celkem: A+B=104,481 [C]</t>
  </si>
  <si>
    <t>34</t>
  </si>
  <si>
    <t>587205</t>
  </si>
  <si>
    <t>PŘEDLÁŽDĚNÍ KRYTU Z BETONOVÝCH DLAŽDIC</t>
  </si>
  <si>
    <t>Předláždění chodníku před vstupem do Městských lázní.</t>
  </si>
  <si>
    <t>58.2204=58,220 [A]</t>
  </si>
  <si>
    <t>- pod pojmem *předláždění* se rozumí rozebrání stávající dlažby a pokládka dlažby ze stávajícího dlažebního materiálu (bez dodávky nového) 
- zahrnuje nezbytnou manipulaci s tímto materiálem (nakládání, doprava, složení, očištění) 
- dodání a rozprostření materiálu pro lože a jeho tloušťku předepsanou dokumentací a pro předepsanou výplň spar 
- eventuelní doplnění plochy s použitím nového materiálu se vykazuje v položce č.582</t>
  </si>
  <si>
    <t>Potrubí</t>
  </si>
  <si>
    <t>35</t>
  </si>
  <si>
    <t>899122</t>
  </si>
  <si>
    <t>MŘÍŽE LITINOVÉ SAMOSTATNÉ</t>
  </si>
  <si>
    <t>9=9,000 [A]</t>
  </si>
  <si>
    <t>Položka zahrnuje dodávku a osazení předepsané mříže včetně rámu</t>
  </si>
  <si>
    <t>36</t>
  </si>
  <si>
    <t>89922</t>
  </si>
  <si>
    <t>VÝŠKOVÁ ÚPRAVA MŘÍŽÍ</t>
  </si>
  <si>
    <t>Úprava vtokové mříže stáv. vpusti do nové nivelety a úprava k nové poloze obrubníku, vč. prověření stavu stáv. vpusti dodavatelskou firmou.</t>
  </si>
  <si>
    <t>- položka výškové úpravy zahrnuje všechny nutné práce a materiály pro zvýšení nebo snížení zařízení (včetně nutné úpravy stávajícího povrchu vozovky nebo chodníku).</t>
  </si>
  <si>
    <t>37</t>
  </si>
  <si>
    <t>89923</t>
  </si>
  <si>
    <t>VÝŠKOVÁ ÚPRAVA KRYCÍCH HRNCŮ</t>
  </si>
  <si>
    <t>POKLOPY OVLÁDACÍCH PRVKŮ VODOVODU A KANALIZACE(HYDRANTY, 
ŠOUPATA, UZÁVĚRY VODOVODNÍCH PŘÍPOJEK, ARMATURNÍ ŠACHTY NA VODOVODU VČETNĚ VODOMĚRNÝCH ŠACHET NA VODOVODNÍCH PŘÍPOJKÁCH A KANALIZAČNÍ ŠAHTY) MUSÍ BÝT OSAZENY DO NOVÉ NIVELETY UPRAVENÉHO POVRCHU A MUSÍ BÝT TRVALE VOLNĚ PŘÍSTUPNÉ.</t>
  </si>
  <si>
    <t>Ostatní konstrukce a práce</t>
  </si>
  <si>
    <t>38</t>
  </si>
  <si>
    <t>914131</t>
  </si>
  <si>
    <t>DOPRAVNÍ ZNAČKY ZÁKLADNÍ VELIKOSTI OCELOVÉ FÓLIE TŘ 2 - DODÁVKA A MONTÁŽ</t>
  </si>
  <si>
    <t>IP11b: 6=6,000 [A]</t>
  </si>
  <si>
    <t>položka zahrnuje: 
- dodávku a montáž značek v požadovaném provedení</t>
  </si>
  <si>
    <t>39</t>
  </si>
  <si>
    <t>914133</t>
  </si>
  <si>
    <t>DOPRAVNÍ ZNAČKY ZÁKLADNÍ VELIKOSTI OCELOVÉ FÓLIE TŘ 2 - DEMONTÁŽ</t>
  </si>
  <si>
    <t>IP11b: 5=5,000 [A]</t>
  </si>
  <si>
    <t>Položka zahrnuje odstranění, demontáž a odklizení materiálu s odvozem na předepsané místo</t>
  </si>
  <si>
    <t>40</t>
  </si>
  <si>
    <t>914921</t>
  </si>
  <si>
    <t>SLOUPKY A STOJKY DOPRAVNÍCH ZNAČEK Z OCEL TRUBEK DO PATKY - DODÁVKA A MONTÁŽ</t>
  </si>
  <si>
    <t>položka zahrnuje: 
- sloupky a upevňovací zařízení včetně jejich osazení (betonová patka, zemní práce)</t>
  </si>
  <si>
    <t>41</t>
  </si>
  <si>
    <t>91551</t>
  </si>
  <si>
    <t>VODOROVNÉ DOPRAVNÍ ZNAČENÍ - PŘEDEM PŘIPRAVENÉ SYMBOLY</t>
  </si>
  <si>
    <t>V10f: 6=6,000 [A]</t>
  </si>
  <si>
    <t>položka zahrnuje: 
- dodání a pokládku předepsaného symbolu 
- zahrnuje předznačení a reflexní úpravu</t>
  </si>
  <si>
    <t>42</t>
  </si>
  <si>
    <t>917223</t>
  </si>
  <si>
    <t>SILNIČNÍ A CHODNÍKOVÉ OBRUBY Z BETONOVÝCH OBRUBNÍKŮ ŠÍŘ 100MM</t>
  </si>
  <si>
    <t>Obrubník chodníkový ABO 14-10 1000/100/250 mm.</t>
  </si>
  <si>
    <t>147=147,000 [A] 
zálivy pro kontejnery: -(4*9)=-36,000 [B] 
Celkem: A+B=111,000 [C]</t>
  </si>
  <si>
    <t>Položka zahrnuje: 
dodání a pokládku betonových obrubníků o rozměrech předepsaných zadávací dokumentací 
betonové lože i boční betonovou opěrku.</t>
  </si>
  <si>
    <t>43</t>
  </si>
  <si>
    <t>917424</t>
  </si>
  <si>
    <t>CHODNÍKOVÉ OBRUBY Z KAMENNÝCH OBRUBNÍKŮ ŠÍŘ 150MM</t>
  </si>
  <si>
    <t>OP6 do betonového lože s boční opěrou C25/30n-XF3.</t>
  </si>
  <si>
    <t>Podsádka 10 - 15 cm: 308=308,000 [A] 
Podsádka 0 - 2 cm: 325=325,000 [B] 
Snížení obrubníku pro zajištění odtoku vody do zeleně: (4+12+3+9+4)*0,5=16,000 [C] 
zálivy pro kontejnery: 4*9=36,000 [D] 
Celkem: A+B+C+D=685,000 [E]</t>
  </si>
  <si>
    <t>Položka zahrnuje: 
dodání a pokládku kamenných obrubníků o rozměrech předepsaných zadávací dokumentací 
betonové lože i boční betonovou opěrku.</t>
  </si>
  <si>
    <t>44</t>
  </si>
  <si>
    <t>Obloukové obrubníky OP6 do betonového lože s boční opěrou C25/30n-XF3.</t>
  </si>
  <si>
    <t>R=0,5 m: 1,6=1,600 [A] 
R=0,8 m: 1,4=1,400 [B] 
R=1,5 m: 2,4+2,4=4,800 [C] 
R=1,75 m: 2,7+2,7=5,400 [D] 
Celkem: A+B+C+D=13,200 [E]</t>
  </si>
  <si>
    <t>45</t>
  </si>
  <si>
    <t>Přechodové obrubníky OP6 do betonového lože s boční opěrou C25/30n-XF3.</t>
  </si>
  <si>
    <t>8=8,000 [A]</t>
  </si>
  <si>
    <t>46</t>
  </si>
  <si>
    <t>91772</t>
  </si>
  <si>
    <t>OBRUBA Z DLAŽEBNÍCH KOSTEK DROBNÝCH</t>
  </si>
  <si>
    <t>Dvojřádek kostek 10 do betonového lože.</t>
  </si>
  <si>
    <t>13,5*2=27,000 [A]</t>
  </si>
  <si>
    <t>Položka zahrnuje: 
dodání a pokládku jedné řady dlažebních kostek o rozměrech předepsaných zadávací dokumentací 
betonové lože i boční betonovou opěrku.</t>
  </si>
  <si>
    <t>47</t>
  </si>
  <si>
    <t>919112</t>
  </si>
  <si>
    <t>ŘEZÁNÍ ASFALTOVÉHO KRYTU VOZOVEK TL DO 100MM</t>
  </si>
  <si>
    <t>Proříznutí AC-krytu podél obrubníku pro zalití asf. zálivkou spár.</t>
  </si>
  <si>
    <t>326.9308=326,931 [A]</t>
  </si>
  <si>
    <t>položka zahrnuje řezání vozovkové vrstvy v předepsané tloušťce, včetně spotřeby vody</t>
  </si>
  <si>
    <t>48</t>
  </si>
  <si>
    <t>931325</t>
  </si>
  <si>
    <t>TĚSNĚNÍ DILATAČ SPAR ASF ZÁLIVKOU MODIFIK PRŮŘ DO 600MM2</t>
  </si>
  <si>
    <t>Asf. zálivka spáry podél obrub.</t>
  </si>
  <si>
    <t>položka zahrnuje dodávku a osazení předepsaného materiálu, očištění ploch spáry před úpravou, očištění okolí spáry po úpravě 
nezahrnuje těsnící profil</t>
  </si>
  <si>
    <t>49</t>
  </si>
  <si>
    <t>988138</t>
  </si>
  <si>
    <t>DEMOLICE DROB STAVEB S POD KONST DO 10% CIHEL, ODVOZ DO 20KM</t>
  </si>
  <si>
    <t>M3OP</t>
  </si>
  <si>
    <t>Demolice přístřešků pro popelnice.</t>
  </si>
  <si>
    <t>přístřešek 1 (obvod x výška x tloušťka): 15.8109*1.5*0,15=3,557 [A] 
přístřešek 2 (obvod x výška x tloušťka): 15.5724*1.5*0,15=3,504 [B] 
přístřešek 3 (obvod x výška x tloušťka): 15.7334*1.5*0,15=3,540 [C] 
přístřešek 4 (obvod x výška x tloušťka): 24.0484*1.5*0,15=5,411 [D] 
přístřešek 5 (obvod x výška x tloušťka): 24.1542*1.5*0,15=5,435 [E] 
přístřešek 6 (obvod x výška x tloušťka): 13.9468*1.5*0,15=3,138 [F] 
Celkem: A+B+C+D+E+F=24,585 [G]</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</si>
  <si>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  
- rozpojení zdiva na suť schopnou odvozu na skládku 
- kropení a vytváření vodní clony 
- bezpečnostní opatření, vyplývající z předpisů o bezpečnosti práce 
- podpěrné konstrukce jakékoli výšky 
- úpravu pláně po demolici s návazností na přilehlý terén 
- odpojení od sousedních nedemolovaných objektů 
- jakékoli lešení a práce bez pevné pracovní podlahy 
- naložení, dopravu a složení suti 
- ochranná ohrazení a sítě 
- ochranná zařízení proti poškození okolních objektů 
- eventuelní nutnou asistenci požárních či bezpečnostních sborů</t>
  </si>
  <si>
    <t>50</t>
  </si>
  <si>
    <t>988178</t>
  </si>
  <si>
    <t>DEMOLICE DROB STAVEB S POD KONST DO 10% KOV, ODVOZ DO 20KM</t>
  </si>
  <si>
    <t>Demolice střechy přístřešků pro popelnice.</t>
  </si>
  <si>
    <t>přístřešek 1 (plocha střechy x tloušťka): 15.5181*0,1=1,552 [A] 
přístřešek 2 (plocha střechy x tloušťka): 15.089*0,1=1,509 [B] 
přístřešek 3 plocha střechy x tloušťka): 15.3868*0,1=1,539 [C] 
přístřešek 4 (plocha střechy x tloušťka): 33.3431*0,1=3,334 [D] 
přístřešek 5 (plocha střechy x tloušťka): 33.5907*0,1=3,359 [E] 
přístřešek 6 (plocha střechy x tloušťka): 10.982*0,1=1,098 [F] 
Celkem: A+B+C+D+E+F=12,391 [G]</t>
  </si>
  <si>
    <t>102</t>
  </si>
  <si>
    <t>Podélná parkovací stání a chodník</t>
  </si>
  <si>
    <t>dle pol. 123398: 28.4912*0,3=8,547 [A]</t>
  </si>
  <si>
    <t>dle pol. 113328: 282,854*1,8=509,137 [A]</t>
  </si>
  <si>
    <t>Dle pol. 113728: 50,215*2,2=110,473 [A] 
Dle pol. 113138: 68,940*2,2=151,668 [B] 
Celkem: A+B=262,141 [C]</t>
  </si>
  <si>
    <t>Dle pol. 113188: 15,663*2,2=34,459 [A] 
Dle pol. 113524: 613*0,035*2,2=47,201 [B] 
Dle pol. 113158: 9,986*2,2=21,969 [C] 
Celkem: A+B+C=103,629 [D]</t>
  </si>
  <si>
    <t>456.1761=456,176 [A]</t>
  </si>
  <si>
    <t>689.3998*0,1=68,940 [A]</t>
  </si>
  <si>
    <t>113158</t>
  </si>
  <si>
    <t>ODSTRANĚNÍ KRYTU ZPEVNĚNÝCH PLOCH Z BETONU, ODVOZ DO 20KM</t>
  </si>
  <si>
    <t>Kryt z betonových panelů před Květinkou.</t>
  </si>
  <si>
    <t>99.8649*0,1=9,986 [A]</t>
  </si>
  <si>
    <t>Odstranění krytu z bet. dlažby chodníku v tl. 10 cm.</t>
  </si>
  <si>
    <t>195.7906*0,08=15,663 [A]</t>
  </si>
  <si>
    <t>Parkovací stání a chodníky v tl. 0,22 cm: 1285.6991*0,22=282,854 [A]</t>
  </si>
  <si>
    <t>613=613,000 [A]</t>
  </si>
  <si>
    <t>502.1545*0,1=50,215 [A]</t>
  </si>
  <si>
    <t>28.4912*0,3=8,547 [A]</t>
  </si>
  <si>
    <t>132938</t>
  </si>
  <si>
    <t>HLOUBENÍ RÝH ŠÍŘ DO 2M PAŽ I NEPAŽ TŘ. III, ODVOZ DO 20KM</t>
  </si>
  <si>
    <t>UV1: 1,2*1,2*3=4,320 [A] 
UV2: 1,2*1,2*3=4,320 [B] 
UV3: 1,3*1,2*3=4,680 [C] 
UV4: 1,3*1,2*3=4,680 [D] 
UV5: 4,7*1,2*3=16,920 [E] 
UV6: 1*1,2*3=3,600 [F] 
UV7: 1,3*1,2*3=4,680 [G] 
UV8: 1,6*1,2*3=5,760 [H] 
Celkem: A+B+C+D+E+F+G+H=48,960 [I]</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</si>
  <si>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</si>
  <si>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17481</t>
  </si>
  <si>
    <t>ZÁSYP JAM A RÝH Z NAKUPOVANÝCH MATERIÁLŮ</t>
  </si>
  <si>
    <t>Kamenivo drcené 0/63.</t>
  </si>
  <si>
    <t>UV1: 1,2*1,2*2,5=3,600 [A] 
UV2: 1,2*1,2*2,5=3,600 [B] 
UV3: 1,3*1,2*2,5=3,900 [C] 
UV4: 1,3*1,2*2,5=3,900 [D] 
UV5: 4,7*1,2*2,5=14,100 [E] 
UV6: 1*1,2*2,5=3,000 [F] 
UV7: 1,3*1,2*2,5=3,900 [G] 
UV8: 1,6*1,2*2,5=4,800 [H] 
Celkem: A+B+C+D+E+F+G+H=40,800 [I]</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</si>
  <si>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</si>
  <si>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17581</t>
  </si>
  <si>
    <t>OBSYP POTRUBÍ A OBJEKTŮ Z NAKUPOVANÝCH MATERIÁLŮ</t>
  </si>
  <si>
    <t>Štěrkopísek frakce 0-22 C.</t>
  </si>
  <si>
    <t>UV1: 1,2*0,6=0,720 [A] 
UV2: 1,2*0,6=0,720 [B] 
UV3: 1,3*0,6=0,780 [C] 
UV4: 1,3*0,6=0,780 [D] 
UV5: 4,7*0,6=2,820 [E] 
UV6: 1*0,6=0,600 [F] 
UV7: 1,3*0,6=0,780 [G] 
UV8: 1,6*0,6=0,960 [H] 
Celkem: A+B+C+D+E+F+G+H=8,160 [I]</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</si>
  <si>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</si>
  <si>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1273.6919=1 273,692 [A]</t>
  </si>
  <si>
    <t>465.6296=465,630 [A]</t>
  </si>
  <si>
    <t>Vodorovné konstrukce</t>
  </si>
  <si>
    <t>451312</t>
  </si>
  <si>
    <t>PODKLADNÍ A VÝPLŇOVÉ VRSTVY Z PROSTÉHO BETONU C12/15</t>
  </si>
  <si>
    <t>Sedlové lože pod potrubí z betonu C 12/15.</t>
  </si>
  <si>
    <t>UV1: 1,2*1,2*0,1=0,144 [A] 
UV2: 1,2*1,2*0,1=0,144 [B] 
UV3: 1,3*1,2*0,1=0,156 [C] 
UV4: 1,3*1,2*0,1=0,156 [D] 
UV5: 4,7*1,2*0,1=0,564 [E] 
UV6: 1*1,2*0,1=0,120 [F] 
UV7: 1,3*1,2*0,1=0,156 [G] 
UV8: 1,6*1,2*0,1=0,192 [H] 
Celkem: A+B+C+D+E+F+G+H=1,632 [I]</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</si>
  <si>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</si>
  <si>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56333</t>
  </si>
  <si>
    <t>VOZOVKOVÉ VRSTVY ZE ŠTĚRKODRTI TL. DO 150MM</t>
  </si>
  <si>
    <t>ŠD A, B, tl. min. 15 cm.</t>
  </si>
  <si>
    <t>Rozšíření komunikace u květinky ŠD A: 15.0699=15,070 [A] 
Rozšíření komunikace u květinky ŠD B: 15.0699=15,070 [B] 
UV ŠD A: 8*1,5=12,000 [C] 
UV ŠD B: 8*1,5=12,000 [D] 
Celkem: A+B+C+D=54,140 [E]</t>
  </si>
  <si>
    <t>chodník: 794.9943=794,994 [A] 
park. stání, sjezd: 463.6277=463,628 [B] 
Celkem: A+B=1 258,622 [C]</t>
  </si>
  <si>
    <t>572123</t>
  </si>
  <si>
    <t>INFILTRAČNÍ POSTŘIK Z EMULZE DO 1,0KG/M2</t>
  </si>
  <si>
    <t>Infiltrační postřik emulzí PI-E 1,0 kg/m2.</t>
  </si>
  <si>
    <t>Rozšíření komunikace u květinky: 15.0699=15,070 [A] 
Oprava krytu komunikace u květinky: 104.7142=104,714 [B] 
Celkem: A+B=119,784 [C]</t>
  </si>
  <si>
    <t>- dodání všech předepsaných materiálů pro postřiky v předepsaném množství 
- provedení dle předepsaného technologického předpisu 
- zřízení vrstvy bez rozlišení šířky, pokládání vrstvy po etapách 
- úpravu napojení, ukončení</t>
  </si>
  <si>
    <t>572223</t>
  </si>
  <si>
    <t>SPOJOVACÍ POSTŘIK Z EMULZE DO 1,0KG/M2</t>
  </si>
  <si>
    <t>Spojovací postřik PS-C (CP) 0,3 - 0,6 kg/m2.</t>
  </si>
  <si>
    <t>574A43</t>
  </si>
  <si>
    <t>ASFALTOVÝ BETON PRO OBRUSNÉ VRSTVY ACO 11 TL. 50MM</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</si>
  <si>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</si>
  <si>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574E46</t>
  </si>
  <si>
    <t>ASFALTOVÝ BETON PRO PODKLADNÍ VRSTVY ACP 16+, 16S TL. 50MM</t>
  </si>
  <si>
    <t>50 mm ACP 16+.</t>
  </si>
  <si>
    <t>58221</t>
  </si>
  <si>
    <t>DLÁŽDĚNÉ KRYTY Z DROBNÝCH KOSTEK DO LOŽE Z KAMENIVA</t>
  </si>
  <si>
    <t>Zpevněná plocha. Žulová kostka 8/12 šedá.</t>
  </si>
  <si>
    <t>3=3,000 [A]</t>
  </si>
  <si>
    <t>chodník: 775=775,000 [A]</t>
  </si>
  <si>
    <t>17.5278=17,528 [A]</t>
  </si>
  <si>
    <t>455=455,000 [A]</t>
  </si>
  <si>
    <t>Betonová vegetační dlažba černá, 20/20/8, šířka spár min. 300 mm, spáry vyplnit drceným kamenivem.</t>
  </si>
  <si>
    <t>sjezd: 9,25=9,250 [A]</t>
  </si>
  <si>
    <t>Přidružená stavební výroba</t>
  </si>
  <si>
    <t>702212</t>
  </si>
  <si>
    <t>KABELOVÁ CHRÁNIČKA ZEMNÍ DN PŘES 100 DO 200 MM</t>
  </si>
  <si>
    <t>V míste rozšírení komunikace bude kabelové vedení NN uloženo do půlených chránicek AROT 110.</t>
  </si>
  <si>
    <t>4*3=12,000 [A]</t>
  </si>
  <si>
    <t>1. Položka obsahuje: 
 – proražení otvoru zdivem o průřezu od 0,01 do 0,025m2 
 – úpravu a začištění omítky po montáži vedení 
 – pomocné mechanismy 
2. Položka neobsahuje: 
 – protipožární ucpávku 
3. Způsob měření: 
Udává se počet kusů kompletní konstrukce nebo práce.</t>
  </si>
  <si>
    <t>83434</t>
  </si>
  <si>
    <t>POTRUBÍ Z TRUB KAMENINOVÝCH DN DO 200MM</t>
  </si>
  <si>
    <t>Přípojky UV DN 200</t>
  </si>
  <si>
    <t>UV1: 1,2=1,200 [A] 
UV2: 1,2=1,200 [B] 
UV3: 1,3=1,300 [C] 
UV4: 1,3=1,300 [D] 
UV5: 4,7=4,700 [E] 
UV6: 1=1,000 [F] 
UV7: 1,3=1,300 [G] 
UV8: 1,6=1,600 [H] 
Celkem: A+B+C+D+E+F+G+H=13,600 [I]</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</si>
  <si>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</si>
  <si>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83444</t>
  </si>
  <si>
    <t>POTRUBÍ Z TRUB KAMENINOVÝCH DN DO 250MM</t>
  </si>
  <si>
    <t>Zřízení odbočky kanalizační přípojky UV05 do stávající kanalizace DN250 KA dle specifikace VAS.</t>
  </si>
  <si>
    <t>89712</t>
  </si>
  <si>
    <t>VPUSŤ KANALIZAČNÍ ULIČNÍ KOMPLETNÍ Z BETONOVÝCH DÍLCŮ</t>
  </si>
  <si>
    <t>Materiál beton C 40/50 s vysokou odolností proti obrusu, proti agresivitě chemického prostředí stupně XA1. Díly jsou spojovány profily typu péro polodrážka, spojování dílů tmelem s pevností min. 45 MPa. Vodotěsnost dílců je dle ČSN EN 1917. Síla stěny UV je 65 mm. Dílec pro odtok opatřen sifonem se zápachovou uzávěrou. Vystrojení kalovým košem d.385 výšky 600 mm.</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</si>
  <si>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</si>
  <si>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89911G</t>
  </si>
  <si>
    <t>LITINOVÝ POKLOP D400</t>
  </si>
  <si>
    <t>Poklop dle specifikace VAS.</t>
  </si>
  <si>
    <t>17=17,000 [A]</t>
  </si>
  <si>
    <t>89921</t>
  </si>
  <si>
    <t>VÝŠKOVÁ ÚPRAVA POKLOPŮ</t>
  </si>
  <si>
    <t>10=10,000 [A]</t>
  </si>
  <si>
    <t>89945</t>
  </si>
  <si>
    <t>VÝŘEZ, VÝSEK, ÚTES NA POTRUBÍ DN DO 300MM</t>
  </si>
  <si>
    <t>- zahrnují zejména náklady na osekání trub na útesy, na vysekání otvorů pro zaústění, na obetonování útesu. U výřezu a výseku náklady na ohlášení uzavírání vody, uzavření a otevření šoupat, vypuštění a napuštění vody, odvzdušnění potrubí a pod.</t>
  </si>
  <si>
    <t>339=339,000 [A]</t>
  </si>
  <si>
    <t>51</t>
  </si>
  <si>
    <t>Podsádka 10 - 15 cm: 299=299,000 [A] 
Podsádka 0 - 2 cm: 309=309,000 [B] 
Celkem: A+B=608,000 [C]</t>
  </si>
  <si>
    <t>52</t>
  </si>
  <si>
    <t>R=1,0 m: 1,62=1,620 [A] 
R=1,5 m: 2,46=2,460 [B] 
R=2,0 m: 1,67=1,670 [C] 
Celkem: A+B+C=5,750 [D]</t>
  </si>
  <si>
    <t>53</t>
  </si>
  <si>
    <t>54</t>
  </si>
  <si>
    <t>70.0641+164.7572+107.5548=342,376 [A]</t>
  </si>
  <si>
    <t>55</t>
  </si>
  <si>
    <t>56</t>
  </si>
  <si>
    <t>96687</t>
  </si>
  <si>
    <t>VYBOURÁNÍ ULIČNÍCH VPUSTÍ KOMPLETNÍCH</t>
  </si>
  <si>
    <t>7=7,000 [A]</t>
  </si>
  <si>
    <t>položka zahrnuje: 
- kompletní bourací práce včetně nezbytného rozsahu zemních prací, 
- veškerou manipulaci s vybouranou sutí a hmotami včetně uložení na skládku, 
- veškeré další práce plynoucí z technologického předpisu a z platných předpisů, 
nezahrnuje poplatek za skládku, který se vykazuje v položce 0141** (s výjimkou malého množství bouraného materiálu, kde je možné poplatek zahrnout do jednotkové ceny bourání – tento fakt musí být uveden v doplňujícím textu k položce)</t>
  </si>
  <si>
    <t>103</t>
  </si>
  <si>
    <t>Oprava krytu vozovky</t>
  </si>
  <si>
    <t>Dle pol. 113728: 188,681*2,2=415,098 [A]</t>
  </si>
  <si>
    <t>1886.8137*0,1=188,681 [A]</t>
  </si>
  <si>
    <t>1886.8137=1 886,814 [A]</t>
  </si>
  <si>
    <t>915211</t>
  </si>
  <si>
    <t>VODOROVNÉ DOPRAVNÍ ZNAČENÍ PLASTEM HLADKÉ - DODÁVKA A POKLÁDKA</t>
  </si>
  <si>
    <t>V4 (0,25): (12.7157+13.9998+13.9)*0,25=10,154 [A] 
V2b (1,5/1,5/0,25): 27.0849*0,25=6,771 [B] 
Celkem: A+B=16,925 [C]</t>
  </si>
  <si>
    <t>položka zahrnuje: 
- dodání a pokládku nátěrového materiálu (měří se pouze natíraná plocha) 
- předznačení a reflexní úpravu</t>
  </si>
  <si>
    <t>Napojení na stáv. asf. kryt.</t>
  </si>
  <si>
    <t>12.6453+55.6156=68,261 [A]</t>
  </si>
  <si>
    <t>401</t>
  </si>
  <si>
    <t>Datová síť města</t>
  </si>
  <si>
    <t>VL1</t>
  </si>
  <si>
    <t>Kompletní zemní práce pro chráníčky pro optické sítě</t>
  </si>
  <si>
    <t>Ruční výkop v ochranném pásmu IS.</t>
  </si>
  <si>
    <t>40+170+160+80=450,000 [B]</t>
  </si>
  <si>
    <t>Položka obsahuje: 
odvoz přebytečné výkopové zeminy na schválenou skládu a poplatky za skládku.</t>
  </si>
  <si>
    <t>VL2</t>
  </si>
  <si>
    <t>ROZVADĚČ ORU 5</t>
  </si>
  <si>
    <t>2=2,000 [A]</t>
  </si>
  <si>
    <t>Položka obsahuje: 
 – přípravu podkladu pro osazení vč. základu a upevňovacího materiálu 
 – osazení a dodávku 
 – veškerý podružný a pomocný materiál 
 – provedení zkoušek, dodání předepsaných zkoušek, revizí a atestů</t>
  </si>
  <si>
    <t>VL3</t>
  </si>
  <si>
    <t>DS 2xmikroHDPE12/8</t>
  </si>
  <si>
    <t>40=40,000 [A]</t>
  </si>
  <si>
    <t>Položka obsahuje: 
 –  dodávku a pokládku materiálu DS 
 –  zřízení lože rýhy z vhodného mateiálu, vč. dodávky materiálu. 
 –  zásyp rýhy vhodným materiálem, vč. hutnění a dodávky materiálu.</t>
  </si>
  <si>
    <t>VL4</t>
  </si>
  <si>
    <t>DS 1x svazek 7x 12/8, 2xmikroHDPE12/8</t>
  </si>
  <si>
    <t>170=170,000 [A]</t>
  </si>
  <si>
    <t>VL5</t>
  </si>
  <si>
    <t>DS 2x svazek 7x 12/8, 2xmikroHDPE12/8</t>
  </si>
  <si>
    <t>160=160,000 [A]</t>
  </si>
  <si>
    <t>VL6</t>
  </si>
  <si>
    <t>DS 3x svazek 7x 12/8, 2xmikroHDPE12/8</t>
  </si>
  <si>
    <t>80=80,000 [A]</t>
  </si>
</sst>
</file>

<file path=xl/styles.xml><?xml version="1.0" encoding="utf-8"?>
<styleSheet xmlns="http://schemas.openxmlformats.org/spreadsheetml/2006/main">
  <numFmts count="2">
    <numFmt numFmtId="177" formatCode="#,##0.00"/>
    <numFmt numFmtId="178" formatCode="#,##0.000"/>
  </numFmts>
  <fonts count="7">
    <font>
      <sz val="10"/>
      <name val="Arial"/>
      <family val="0"/>
    </font>
    <font>
      <b/>
      <sz val="16"/>
      <color rgb="FF000000"/>
      <name val="Arial"/>
      <family val="0"/>
    </font>
    <font>
      <b/>
      <sz val="16"/>
      <name val="Arial"/>
      <family val="0"/>
    </font>
    <font>
      <b/>
      <sz val="10"/>
      <name val="Arial"/>
      <family val="0"/>
    </font>
    <font>
      <sz val="10"/>
      <color rgb="FFFFFFFF"/>
      <name val="Arial"/>
      <family val="0"/>
    </font>
    <font>
      <b/>
      <sz val="11"/>
      <name val="Arial"/>
      <family val="0"/>
    </font>
    <font>
      <i/>
      <sz val="10"/>
      <name val="Arial"/>
      <family val="0"/>
    </font>
  </fonts>
  <fills count="5">
    <fill>
      <patternFill/>
    </fill>
    <fill>
      <patternFill patternType="gray125"/>
    </fill>
    <fill>
      <patternFill patternType="solid">
        <fgColor rgb="FFD9D9D9"/>
        <bgColor indexed="64"/>
      </patternFill>
    </fill>
    <fill>
      <patternFill patternType="solid">
        <fgColor rgb="FFCB441A"/>
        <bgColor indexed="64"/>
      </patternFill>
    </fill>
    <fill>
      <patternFill patternType="solid">
        <fgColor rgb="FFADD8E6"/>
        <bgColor indexed="64"/>
      </patternFill>
    </fill>
  </fills>
  <borders count="7">
    <border>
      <left/>
      <right/>
      <top/>
      <bottom/>
      <diagonal/>
    </border>
    <border>
      <left style="thin"/>
      <right style="thin"/>
      <top style="thin"/>
      <bottom style="thin"/>
    </border>
    <border>
      <left/>
      <right/>
      <top/>
      <bottom style="thin"/>
    </border>
    <border>
      <left/>
      <right style="thin"/>
      <top/>
      <bottom/>
    </border>
    <border>
      <left style="thin"/>
      <right/>
      <top/>
      <bottom/>
    </border>
    <border>
      <left/>
      <right/>
      <top style="thin"/>
      <bottom/>
    </border>
    <border>
      <left/>
      <right/>
      <top style="thin"/>
      <bottom style="thin"/>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43">
    <xf numFmtId="0" fontId="0" fillId="0" borderId="0" xfId="0"/>
    <xf numFmtId="0" fontId="0" fillId="2" borderId="0" xfId="0" applyFill="1"/>
    <xf numFmtId="0" fontId="1" fillId="2" borderId="0" xfId="0" applyFont="1" applyFill="1" applyAlignment="1">
      <alignment horizontal="center" vertical="center"/>
    </xf>
    <xf numFmtId="0" fontId="2" fillId="2" borderId="0" xfId="0" applyFont="1" applyFill="1"/>
    <xf numFmtId="0" fontId="3" fillId="2" borderId="0" xfId="0" applyFont="1" applyFill="1" applyAlignment="1">
      <alignment horizontal="right"/>
    </xf>
    <xf numFmtId="0" fontId="4" fillId="3" borderId="1" xfId="0" applyFont="1" applyFill="1" applyBorder="1" applyAlignment="1">
      <alignment horizontal="center"/>
    </xf>
    <xf numFmtId="0" fontId="0" fillId="2" borderId="2" xfId="0" applyFill="1" applyBorder="1"/>
    <xf numFmtId="177" fontId="3" fillId="2" borderId="0" xfId="0" applyNumberFormat="1" applyFont="1" applyFill="1" applyAlignment="1">
      <alignment horizontal="right"/>
    </xf>
    <xf numFmtId="0" fontId="0" fillId="2" borderId="1" xfId="0" applyFill="1" applyBorder="1" applyAlignment="1">
      <alignment horizontal="center"/>
    </xf>
    <xf numFmtId="0" fontId="0" fillId="2" borderId="3" xfId="0" applyFill="1" applyBorder="1"/>
    <xf numFmtId="0" fontId="0" fillId="2" borderId="4" xfId="0" applyFill="1" applyBorder="1"/>
    <xf numFmtId="0" fontId="0" fillId="2" borderId="5" xfId="0" applyFill="1" applyBorder="1"/>
    <xf numFmtId="0" fontId="5" fillId="2" borderId="0" xfId="0" applyFont="1" applyFill="1"/>
    <xf numFmtId="0" fontId="5" fillId="2" borderId="0" xfId="0" applyFont="1" applyFill="1" applyAlignment="1">
      <alignment horizontal="right"/>
    </xf>
    <xf numFmtId="0" fontId="5" fillId="2" borderId="0" xfId="0" applyFont="1" applyFill="1" applyAlignment="1">
      <alignment horizontal="left"/>
    </xf>
    <xf numFmtId="0" fontId="4" fillId="3" borderId="1" xfId="0" applyFont="1" applyFill="1" applyBorder="1" applyAlignment="1">
      <alignment horizontal="center" vertical="center" wrapText="1"/>
    </xf>
    <xf numFmtId="0" fontId="5" fillId="2" borderId="2" xfId="0" applyFont="1" applyFill="1" applyBorder="1"/>
    <xf numFmtId="0" fontId="5" fillId="2" borderId="2" xfId="0" applyFont="1" applyFill="1" applyBorder="1" applyAlignment="1">
      <alignment horizontal="right"/>
    </xf>
    <xf numFmtId="0" fontId="5" fillId="2" borderId="2" xfId="0" applyFont="1" applyFill="1" applyBorder="1" applyAlignment="1">
      <alignment horizontal="left"/>
    </xf>
    <xf numFmtId="0" fontId="0" fillId="2" borderId="6" xfId="0" applyFill="1" applyBorder="1"/>
    <xf numFmtId="0" fontId="3" fillId="0" borderId="1" xfId="0" applyFont="1" applyBorder="1" applyAlignment="1">
      <alignment horizontal="left"/>
    </xf>
    <xf numFmtId="177" fontId="3" fillId="0" borderId="1" xfId="0" applyNumberFormat="1" applyFont="1" applyBorder="1" applyAlignment="1">
      <alignment horizontal="right"/>
    </xf>
    <xf numFmtId="0" fontId="3" fillId="2" borderId="5" xfId="0" applyFont="1" applyFill="1" applyBorder="1" applyAlignment="1">
      <alignment horizontal="right"/>
    </xf>
    <xf numFmtId="177" fontId="3" fillId="2" borderId="5" xfId="0" applyNumberFormat="1" applyFont="1" applyFill="1" applyBorder="1" applyAlignment="1">
      <alignment horizontal="center"/>
    </xf>
    <xf numFmtId="0" fontId="3" fillId="2" borderId="5" xfId="0" applyFont="1" applyFill="1" applyBorder="1" applyAlignment="1">
      <alignment wrapText="1"/>
    </xf>
    <xf numFmtId="0" fontId="0" fillId="0" borderId="1" xfId="0" applyBorder="1"/>
    <xf numFmtId="0" fontId="3" fillId="2" borderId="6" xfId="0" applyFont="1" applyFill="1" applyBorder="1" applyAlignment="1">
      <alignment horizontal="right"/>
    </xf>
    <xf numFmtId="0" fontId="3" fillId="2" borderId="6" xfId="0" applyFont="1" applyFill="1" applyBorder="1" applyAlignment="1">
      <alignment wrapText="1"/>
    </xf>
    <xf numFmtId="177" fontId="3" fillId="2" borderId="6" xfId="0" applyNumberFormat="1" applyFont="1" applyFill="1" applyBorder="1" applyAlignment="1">
      <alignment horizontal="center"/>
    </xf>
    <xf numFmtId="0" fontId="0" fillId="0" borderId="1" xfId="0" applyBorder="1" applyAlignment="1">
      <alignment horizontal="right"/>
    </xf>
    <xf numFmtId="0" fontId="0" fillId="0" borderId="1" xfId="0" applyBorder="1" applyAlignment="1">
      <alignment wrapText="1"/>
    </xf>
    <xf numFmtId="0" fontId="0" fillId="0" borderId="1" xfId="0" applyBorder="1" applyAlignment="1">
      <alignment horizontal="center"/>
    </xf>
    <xf numFmtId="178" fontId="0" fillId="0" borderId="1" xfId="0" applyNumberFormat="1" applyBorder="1" applyAlignment="1">
      <alignment horizontal="center"/>
    </xf>
    <xf numFmtId="177" fontId="0" fillId="4" borderId="1" xfId="0" applyNumberFormat="1" applyFill="1" applyBorder="1" applyAlignment="1" applyProtection="1">
      <alignment horizontal="center"/>
      <protection locked="0"/>
    </xf>
    <xf numFmtId="177" fontId="0" fillId="0" borderId="1" xfId="0" applyNumberFormat="1" applyBorder="1" applyAlignment="1">
      <alignment horizontal="center"/>
    </xf>
    <xf numFmtId="0" fontId="0" fillId="0" borderId="5" xfId="0" applyBorder="1" applyAlignment="1">
      <alignment vertical="top"/>
    </xf>
    <xf numFmtId="0" fontId="0" fillId="0" borderId="1" xfId="0" applyBorder="1" applyAlignment="1">
      <alignment horizontal="left" vertical="center" wrapText="1"/>
    </xf>
    <xf numFmtId="0" fontId="0" fillId="0" borderId="0" xfId="0" applyAlignment="1">
      <alignment vertical="top"/>
    </xf>
    <xf numFmtId="0" fontId="6" fillId="0" borderId="1" xfId="0" applyFont="1" applyBorder="1" applyAlignment="1">
      <alignment horizontal="left" vertical="center" wrapText="1"/>
    </xf>
    <xf numFmtId="177" fontId="3" fillId="2" borderId="0" xfId="0" applyNumberFormat="1" applyFont="1" applyFill="1" applyAlignment="1">
      <alignment horizontal="center"/>
    </xf>
    <xf numFmtId="0" fontId="3" fillId="2" borderId="2" xfId="0" applyFont="1" applyFill="1" applyBorder="1" applyAlignment="1">
      <alignment horizontal="right"/>
    </xf>
    <xf numFmtId="177" fontId="3" fillId="2" borderId="2" xfId="0" applyNumberFormat="1" applyFont="1" applyFill="1" applyBorder="1" applyAlignment="1">
      <alignment horizontal="center"/>
    </xf>
    <xf numFmtId="177" fontId="0" fillId="2" borderId="1" xfId="0" applyNumberForma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0</xdr:col>
      <xdr:colOff>1390650</xdr:colOff>
      <xdr:row>3</xdr:row>
      <xdr:rowOff>28575</xdr:rowOff>
    </xdr:to>
    <xdr:pic>
      <xdr:nvPicPr>
        <xdr:cNvPr id="1" name="Picture 1"/>
        <xdr:cNvPicPr preferRelativeResize="1">
          <a:picLocks noChangeAspect="1"/>
        </xdr:cNvPicPr>
      </xdr:nvPicPr>
      <xdr:blipFill>
        <a:blip r:embed="rId1"/>
        <a:stretch>
          <a:fillRect/>
        </a:stretch>
      </xdr:blipFill>
      <xdr:spPr>
        <a:xfrm>
          <a:off x="57150" y="28575"/>
          <a:ext cx="13335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pageSetUpPr fitToPage="1"/>
  </sheetPr>
  <dimension ref="A1:E13"/>
  <sheetViews>
    <sheetView tabSelected="1" workbookViewId="0" topLeftCell="A1"/>
  </sheetViews>
  <sheetFormatPr defaultColWidth="9.140625" defaultRowHeight="12.75" customHeight="1"/>
  <cols>
    <col min="1" max="1" width="25.7109375" style="0" customWidth="1"/>
    <col min="2" max="2" width="66.7109375" style="0" customWidth="1"/>
    <col min="3" max="5" width="20.7109375" style="0" customWidth="1"/>
  </cols>
  <sheetData>
    <row r="1" spans="1:5" ht="12.75" customHeight="1">
      <c r="A1" s="1"/>
      <c r="B1" s="1" t="s">
        <v>0</v>
      </c>
      <c r="C1" s="1"/>
      <c r="D1" s="1"/>
      <c r="E1" s="1"/>
    </row>
    <row r="2" spans="1:5" ht="12.75" customHeight="1">
      <c r="A2" s="1"/>
      <c r="B2" s="2" t="s">
        <v>1</v>
      </c>
      <c r="C2" s="1"/>
      <c r="D2" s="1"/>
      <c r="E2" s="1"/>
    </row>
    <row r="3" spans="1:5" ht="20" customHeight="1">
      <c r="A3" s="1"/>
      <c r="B3" s="1"/>
      <c r="C3" s="1"/>
      <c r="D3" s="1"/>
      <c r="E3" s="1"/>
    </row>
    <row r="4" spans="1:5" ht="20" customHeight="1">
      <c r="A4" s="1"/>
      <c r="B4" s="3" t="s">
        <v>2</v>
      </c>
      <c r="C4" s="1"/>
      <c r="D4" s="1"/>
      <c r="E4" s="1"/>
    </row>
    <row r="5" spans="1:5" ht="12.75" customHeight="1">
      <c r="A5" s="1"/>
      <c r="B5" s="1" t="s">
        <v>3</v>
      </c>
      <c r="C5" s="1"/>
      <c r="D5" s="1"/>
      <c r="E5" s="1"/>
    </row>
    <row r="6" spans="1:5" ht="12.75" customHeight="1">
      <c r="A6" s="1"/>
      <c r="B6" s="4" t="s">
        <v>4</v>
      </c>
      <c r="C6" s="7">
        <f>SUM(C10:C13)</f>
      </c>
      <c r="D6" s="1"/>
      <c r="E6" s="1"/>
    </row>
    <row r="7" spans="1:5" ht="12.75" customHeight="1">
      <c r="A7" s="1"/>
      <c r="B7" s="4" t="s">
        <v>5</v>
      </c>
      <c r="C7" s="7">
        <f>SUM(E10:E13)</f>
      </c>
      <c r="D7" s="1"/>
      <c r="E7" s="1"/>
    </row>
    <row r="8" spans="1:5" ht="12.75" customHeight="1">
      <c r="A8" s="6"/>
      <c r="B8" s="6"/>
      <c r="C8" s="6"/>
      <c r="D8" s="6"/>
      <c r="E8" s="6"/>
    </row>
    <row r="9" spans="1:5" ht="12.75" customHeight="1">
      <c r="A9" s="5" t="s">
        <v>6</v>
      </c>
      <c r="B9" s="5" t="s">
        <v>7</v>
      </c>
      <c r="C9" s="5" t="s">
        <v>8</v>
      </c>
      <c r="D9" s="5" t="s">
        <v>9</v>
      </c>
      <c r="E9" s="5" t="s">
        <v>10</v>
      </c>
    </row>
    <row r="10" spans="1:5" ht="12.75" customHeight="1">
      <c r="A10" s="20" t="s">
        <v>15</v>
      </c>
      <c r="B10" s="20" t="s">
        <v>24</v>
      </c>
      <c r="C10" s="21">
        <f>'101'!I3</f>
      </c>
      <c r="D10" s="21">
        <f>'101'!O2</f>
      </c>
      <c r="E10" s="21">
        <f>C10+D10</f>
      </c>
    </row>
    <row r="11" spans="1:5" ht="12.75" customHeight="1">
      <c r="A11" s="20" t="s">
        <v>301</v>
      </c>
      <c r="B11" s="20" t="s">
        <v>302</v>
      </c>
      <c r="C11" s="21">
        <f>'102'!I3</f>
      </c>
      <c r="D11" s="21">
        <f>'102'!O2</f>
      </c>
      <c r="E11" s="21">
        <f>C11+D11</f>
      </c>
    </row>
    <row r="12" spans="1:5" ht="12.75" customHeight="1">
      <c r="A12" s="20" t="s">
        <v>411</v>
      </c>
      <c r="B12" s="20" t="s">
        <v>412</v>
      </c>
      <c r="C12" s="21">
        <f>'103'!I3</f>
      </c>
      <c r="D12" s="21">
        <f>'103'!O2</f>
      </c>
      <c r="E12" s="21">
        <f>C12+D12</f>
      </c>
    </row>
    <row r="13" spans="1:5" ht="12.75" customHeight="1">
      <c r="A13" s="20" t="s">
        <v>422</v>
      </c>
      <c r="B13" s="20" t="s">
        <v>423</v>
      </c>
      <c r="C13" s="21">
        <f>'401'!I3</f>
      </c>
      <c r="D13" s="21">
        <f>'401'!O2</f>
      </c>
      <c r="E13" s="21">
        <f>C13+D13</f>
      </c>
    </row>
  </sheetData>
  <sheetProtection sheet="1" objects="1" scenarios="1"/>
  <mergeCells count="4">
    <mergeCell ref="A1:A3"/>
    <mergeCell ref="B2:B3"/>
    <mergeCell ref="B4:D4"/>
    <mergeCell ref="B5:D5"/>
  </mergeCells>
  <printOptions/>
  <pageMargins left="0.75" right="0.75" top="1" bottom="1" header="0.5" footer="0.5"/>
  <pageSetup fitToHeight="0"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R213"/>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11</v>
      </c>
      <c r="B1" s="1"/>
      <c r="C1" s="1"/>
      <c r="D1" s="1"/>
      <c r="E1" s="1" t="s">
        <v>0</v>
      </c>
      <c r="F1" s="1"/>
      <c r="G1" s="1"/>
      <c r="H1" s="1"/>
      <c r="I1" s="1"/>
      <c r="J1" s="1"/>
      <c r="P1" t="s">
        <v>22</v>
      </c>
    </row>
    <row r="2" spans="2:16" ht="25" customHeight="1">
      <c r="B2" s="1"/>
      <c r="C2" s="1"/>
      <c r="D2" s="1"/>
      <c r="E2" s="2" t="s">
        <v>13</v>
      </c>
      <c r="F2" s="1"/>
      <c r="G2" s="1"/>
      <c r="H2" s="6"/>
      <c r="I2" s="6"/>
      <c r="J2" s="1"/>
      <c r="O2">
        <f>0+O8+O77+O114+O119+O148+O161</f>
      </c>
      <c r="P2" t="s">
        <v>22</v>
      </c>
    </row>
    <row r="3" spans="1:16" ht="15" customHeight="1">
      <c r="A3" t="s">
        <v>12</v>
      </c>
      <c r="B3" s="12" t="s">
        <v>14</v>
      </c>
      <c r="C3" s="13" t="s">
        <v>15</v>
      </c>
      <c r="D3" s="1"/>
      <c r="E3" s="14" t="s">
        <v>16</v>
      </c>
      <c r="F3" s="1"/>
      <c r="G3" s="9"/>
      <c r="H3" s="8" t="s">
        <v>15</v>
      </c>
      <c r="I3" s="42">
        <f>0+I8+I77+I114+I119+I148+I161</f>
      </c>
      <c r="J3" s="10"/>
      <c r="O3" t="s">
        <v>19</v>
      </c>
      <c r="P3" t="s">
        <v>23</v>
      </c>
    </row>
    <row r="4" spans="1:16" ht="15" customHeight="1">
      <c r="A4" t="s">
        <v>17</v>
      </c>
      <c r="B4" s="16" t="s">
        <v>18</v>
      </c>
      <c r="C4" s="17" t="s">
        <v>15</v>
      </c>
      <c r="D4" s="6"/>
      <c r="E4" s="18" t="s">
        <v>24</v>
      </c>
      <c r="F4" s="6"/>
      <c r="G4" s="6"/>
      <c r="H4" s="19"/>
      <c r="I4" s="19"/>
      <c r="J4" s="6"/>
      <c r="O4" t="s">
        <v>20</v>
      </c>
      <c r="P4" t="s">
        <v>23</v>
      </c>
    </row>
    <row r="5" spans="1:16" ht="12.75" customHeight="1">
      <c r="A5" s="15" t="s">
        <v>25</v>
      </c>
      <c r="B5" s="15" t="s">
        <v>27</v>
      </c>
      <c r="C5" s="15" t="s">
        <v>29</v>
      </c>
      <c r="D5" s="15" t="s">
        <v>30</v>
      </c>
      <c r="E5" s="15" t="s">
        <v>31</v>
      </c>
      <c r="F5" s="15" t="s">
        <v>33</v>
      </c>
      <c r="G5" s="15" t="s">
        <v>35</v>
      </c>
      <c r="H5" s="15" t="s">
        <v>37</v>
      </c>
      <c r="I5" s="15"/>
      <c r="J5" s="15" t="s">
        <v>42</v>
      </c>
      <c r="O5" t="s">
        <v>21</v>
      </c>
      <c r="P5" t="s">
        <v>23</v>
      </c>
    </row>
    <row r="6" spans="1:10" ht="12.75" customHeight="1">
      <c r="A6" s="15"/>
      <c r="B6" s="15"/>
      <c r="C6" s="15"/>
      <c r="D6" s="15"/>
      <c r="E6" s="15"/>
      <c r="F6" s="15"/>
      <c r="G6" s="15"/>
      <c r="H6" s="15" t="s">
        <v>38</v>
      </c>
      <c r="I6" s="15" t="s">
        <v>40</v>
      </c>
      <c r="J6" s="15"/>
    </row>
    <row r="7" spans="1:10" ht="12.75" customHeight="1">
      <c r="A7" s="15" t="s">
        <v>26</v>
      </c>
      <c r="B7" s="15" t="s">
        <v>28</v>
      </c>
      <c r="C7" s="15" t="s">
        <v>23</v>
      </c>
      <c r="D7" s="15" t="s">
        <v>22</v>
      </c>
      <c r="E7" s="15" t="s">
        <v>32</v>
      </c>
      <c r="F7" s="15" t="s">
        <v>34</v>
      </c>
      <c r="G7" s="15" t="s">
        <v>36</v>
      </c>
      <c r="H7" s="15" t="s">
        <v>39</v>
      </c>
      <c r="I7" s="15" t="s">
        <v>41</v>
      </c>
      <c r="J7" s="15" t="s">
        <v>43</v>
      </c>
    </row>
    <row r="8" spans="1:18" ht="12.75" customHeight="1">
      <c r="A8" s="19" t="s">
        <v>44</v>
      </c>
      <c r="B8" s="19"/>
      <c r="C8" s="26" t="s">
        <v>26</v>
      </c>
      <c r="D8" s="19"/>
      <c r="E8" s="27" t="s">
        <v>45</v>
      </c>
      <c r="F8" s="19"/>
      <c r="G8" s="19"/>
      <c r="H8" s="19"/>
      <c r="I8" s="28">
        <f>0+Q8</f>
      </c>
      <c r="J8" s="19"/>
      <c r="O8">
        <f>0+R8</f>
      </c>
      <c r="Q8">
        <f>0+I9+I13+I17+I21+I25+I29+I33+I37+I41+I45+I49+I53+I57+I61+I65+I69+I73</f>
      </c>
      <c r="R8">
        <f>0+O9+O13+O17+O21+O25+O29+O33+O37+O41+O45+O49+O53+O57+O61+O65+O69+O73</f>
      </c>
    </row>
    <row r="9" spans="1:16" ht="12.75">
      <c r="A9" s="25" t="s">
        <v>46</v>
      </c>
      <c r="B9" s="29" t="s">
        <v>28</v>
      </c>
      <c r="C9" s="29" t="s">
        <v>47</v>
      </c>
      <c r="D9" s="25" t="s">
        <v>48</v>
      </c>
      <c r="E9" s="30" t="s">
        <v>49</v>
      </c>
      <c r="F9" s="31" t="s">
        <v>50</v>
      </c>
      <c r="G9" s="32">
        <v>61.362</v>
      </c>
      <c r="H9" s="33">
        <v>0</v>
      </c>
      <c r="I9" s="34">
        <f>ROUND(ROUND(H9,2)*ROUND(G9,3),2)</f>
      </c>
      <c r="J9" s="31" t="s">
        <v>51</v>
      </c>
      <c r="O9">
        <f>(I9*21)/100</f>
      </c>
      <c r="P9" t="s">
        <v>23</v>
      </c>
    </row>
    <row r="10" spans="1:5" ht="12.75">
      <c r="A10" s="35" t="s">
        <v>52</v>
      </c>
      <c r="E10" s="36" t="s">
        <v>53</v>
      </c>
    </row>
    <row r="11" spans="1:5" ht="12.75">
      <c r="A11" s="37" t="s">
        <v>54</v>
      </c>
      <c r="E11" s="38" t="s">
        <v>55</v>
      </c>
    </row>
    <row r="12" spans="1:5" ht="25.5">
      <c r="A12" t="s">
        <v>56</v>
      </c>
      <c r="E12" s="36" t="s">
        <v>57</v>
      </c>
    </row>
    <row r="13" spans="1:16" ht="12.75">
      <c r="A13" s="25" t="s">
        <v>46</v>
      </c>
      <c r="B13" s="29" t="s">
        <v>23</v>
      </c>
      <c r="C13" s="29" t="s">
        <v>58</v>
      </c>
      <c r="D13" s="25" t="s">
        <v>59</v>
      </c>
      <c r="E13" s="30" t="s">
        <v>49</v>
      </c>
      <c r="F13" s="31" t="s">
        <v>60</v>
      </c>
      <c r="G13" s="32">
        <v>559.112</v>
      </c>
      <c r="H13" s="33">
        <v>0</v>
      </c>
      <c r="I13" s="34">
        <f>ROUND(ROUND(H13,2)*ROUND(G13,3),2)</f>
      </c>
      <c r="J13" s="31" t="s">
        <v>51</v>
      </c>
      <c r="O13">
        <f>(I13*21)/100</f>
      </c>
      <c r="P13" t="s">
        <v>23</v>
      </c>
    </row>
    <row r="14" spans="1:5" ht="12.75">
      <c r="A14" s="35" t="s">
        <v>52</v>
      </c>
      <c r="E14" s="36" t="s">
        <v>61</v>
      </c>
    </row>
    <row r="15" spans="1:5" ht="12.75">
      <c r="A15" s="37" t="s">
        <v>54</v>
      </c>
      <c r="E15" s="38" t="s">
        <v>62</v>
      </c>
    </row>
    <row r="16" spans="1:5" ht="25.5">
      <c r="A16" t="s">
        <v>56</v>
      </c>
      <c r="E16" s="36" t="s">
        <v>57</v>
      </c>
    </row>
    <row r="17" spans="1:16" ht="12.75">
      <c r="A17" s="25" t="s">
        <v>46</v>
      </c>
      <c r="B17" s="29" t="s">
        <v>22</v>
      </c>
      <c r="C17" s="29" t="s">
        <v>58</v>
      </c>
      <c r="D17" s="25" t="s">
        <v>63</v>
      </c>
      <c r="E17" s="30" t="s">
        <v>49</v>
      </c>
      <c r="F17" s="31" t="s">
        <v>60</v>
      </c>
      <c r="G17" s="32">
        <v>300.115</v>
      </c>
      <c r="H17" s="33">
        <v>0</v>
      </c>
      <c r="I17" s="34">
        <f>ROUND(ROUND(H17,2)*ROUND(G17,3),2)</f>
      </c>
      <c r="J17" s="31" t="s">
        <v>51</v>
      </c>
      <c r="O17">
        <f>(I17*21)/100</f>
      </c>
      <c r="P17" t="s">
        <v>23</v>
      </c>
    </row>
    <row r="18" spans="1:5" ht="12.75">
      <c r="A18" s="35" t="s">
        <v>52</v>
      </c>
      <c r="E18" s="36" t="s">
        <v>64</v>
      </c>
    </row>
    <row r="19" spans="1:5" ht="38.25">
      <c r="A19" s="37" t="s">
        <v>54</v>
      </c>
      <c r="E19" s="38" t="s">
        <v>65</v>
      </c>
    </row>
    <row r="20" spans="1:5" ht="25.5">
      <c r="A20" t="s">
        <v>56</v>
      </c>
      <c r="E20" s="36" t="s">
        <v>57</v>
      </c>
    </row>
    <row r="21" spans="1:16" ht="12.75">
      <c r="A21" s="25" t="s">
        <v>46</v>
      </c>
      <c r="B21" s="29" t="s">
        <v>32</v>
      </c>
      <c r="C21" s="29" t="s">
        <v>58</v>
      </c>
      <c r="D21" s="25" t="s">
        <v>66</v>
      </c>
      <c r="E21" s="30" t="s">
        <v>49</v>
      </c>
      <c r="F21" s="31" t="s">
        <v>60</v>
      </c>
      <c r="G21" s="32">
        <v>54.221</v>
      </c>
      <c r="H21" s="33">
        <v>0</v>
      </c>
      <c r="I21" s="34">
        <f>ROUND(ROUND(H21,2)*ROUND(G21,3),2)</f>
      </c>
      <c r="J21" s="31" t="s">
        <v>51</v>
      </c>
      <c r="O21">
        <f>(I21*21)/100</f>
      </c>
      <c r="P21" t="s">
        <v>23</v>
      </c>
    </row>
    <row r="22" spans="1:5" ht="12.75">
      <c r="A22" s="35" t="s">
        <v>52</v>
      </c>
      <c r="E22" s="36" t="s">
        <v>67</v>
      </c>
    </row>
    <row r="23" spans="1:5" ht="38.25">
      <c r="A23" s="37" t="s">
        <v>54</v>
      </c>
      <c r="E23" s="38" t="s">
        <v>68</v>
      </c>
    </row>
    <row r="24" spans="1:5" ht="25.5">
      <c r="A24" t="s">
        <v>56</v>
      </c>
      <c r="E24" s="36" t="s">
        <v>57</v>
      </c>
    </row>
    <row r="25" spans="1:16" ht="12.75">
      <c r="A25" s="25" t="s">
        <v>46</v>
      </c>
      <c r="B25" s="29" t="s">
        <v>34</v>
      </c>
      <c r="C25" s="29" t="s">
        <v>58</v>
      </c>
      <c r="D25" s="25" t="s">
        <v>69</v>
      </c>
      <c r="E25" s="30" t="s">
        <v>49</v>
      </c>
      <c r="F25" s="31" t="s">
        <v>60</v>
      </c>
      <c r="G25" s="32">
        <v>44.253</v>
      </c>
      <c r="H25" s="33">
        <v>0</v>
      </c>
      <c r="I25" s="34">
        <f>ROUND(ROUND(H25,2)*ROUND(G25,3),2)</f>
      </c>
      <c r="J25" s="31" t="s">
        <v>51</v>
      </c>
      <c r="O25">
        <f>(I25*21)/100</f>
      </c>
      <c r="P25" t="s">
        <v>23</v>
      </c>
    </row>
    <row r="26" spans="1:5" ht="12.75">
      <c r="A26" s="35" t="s">
        <v>52</v>
      </c>
      <c r="E26" s="36" t="s">
        <v>70</v>
      </c>
    </row>
    <row r="27" spans="1:5" ht="12.75">
      <c r="A27" s="37" t="s">
        <v>54</v>
      </c>
      <c r="E27" s="38" t="s">
        <v>71</v>
      </c>
    </row>
    <row r="28" spans="1:5" ht="25.5">
      <c r="A28" t="s">
        <v>56</v>
      </c>
      <c r="E28" s="36" t="s">
        <v>57</v>
      </c>
    </row>
    <row r="29" spans="1:16" ht="12.75">
      <c r="A29" s="25" t="s">
        <v>46</v>
      </c>
      <c r="B29" s="29" t="s">
        <v>36</v>
      </c>
      <c r="C29" s="29" t="s">
        <v>58</v>
      </c>
      <c r="D29" s="25" t="s">
        <v>72</v>
      </c>
      <c r="E29" s="30" t="s">
        <v>49</v>
      </c>
      <c r="F29" s="31" t="s">
        <v>60</v>
      </c>
      <c r="G29" s="32">
        <v>23.499</v>
      </c>
      <c r="H29" s="33">
        <v>0</v>
      </c>
      <c r="I29" s="34">
        <f>ROUND(ROUND(H29,2)*ROUND(G29,3),2)</f>
      </c>
      <c r="J29" s="31" t="s">
        <v>51</v>
      </c>
      <c r="O29">
        <f>(I29*21)/100</f>
      </c>
      <c r="P29" t="s">
        <v>23</v>
      </c>
    </row>
    <row r="30" spans="1:5" ht="12.75">
      <c r="A30" s="35" t="s">
        <v>52</v>
      </c>
      <c r="E30" s="36" t="s">
        <v>73</v>
      </c>
    </row>
    <row r="31" spans="1:5" ht="318.75">
      <c r="A31" s="37" t="s">
        <v>54</v>
      </c>
      <c r="E31" s="38" t="s">
        <v>74</v>
      </c>
    </row>
    <row r="32" spans="1:5" ht="25.5">
      <c r="A32" t="s">
        <v>56</v>
      </c>
      <c r="E32" s="36" t="s">
        <v>57</v>
      </c>
    </row>
    <row r="33" spans="1:16" ht="12.75">
      <c r="A33" s="25" t="s">
        <v>46</v>
      </c>
      <c r="B33" s="29" t="s">
        <v>75</v>
      </c>
      <c r="C33" s="29" t="s">
        <v>76</v>
      </c>
      <c r="D33" s="25" t="s">
        <v>48</v>
      </c>
      <c r="E33" s="30" t="s">
        <v>77</v>
      </c>
      <c r="F33" s="31" t="s">
        <v>78</v>
      </c>
      <c r="G33" s="32">
        <v>1</v>
      </c>
      <c r="H33" s="33">
        <v>0</v>
      </c>
      <c r="I33" s="34">
        <f>ROUND(ROUND(H33,2)*ROUND(G33,3),2)</f>
      </c>
      <c r="J33" s="31" t="s">
        <v>51</v>
      </c>
      <c r="O33">
        <f>(I33*21)/100</f>
      </c>
      <c r="P33" t="s">
        <v>23</v>
      </c>
    </row>
    <row r="34" spans="1:5" ht="25.5">
      <c r="A34" s="35" t="s">
        <v>52</v>
      </c>
      <c r="E34" s="36" t="s">
        <v>79</v>
      </c>
    </row>
    <row r="35" spans="1:5" ht="12.75">
      <c r="A35" s="37" t="s">
        <v>54</v>
      </c>
      <c r="E35" s="38" t="s">
        <v>80</v>
      </c>
    </row>
    <row r="36" spans="1:5" ht="12.75">
      <c r="A36" t="s">
        <v>56</v>
      </c>
      <c r="E36" s="36" t="s">
        <v>81</v>
      </c>
    </row>
    <row r="37" spans="1:16" ht="12.75">
      <c r="A37" s="25" t="s">
        <v>46</v>
      </c>
      <c r="B37" s="29" t="s">
        <v>82</v>
      </c>
      <c r="C37" s="29" t="s">
        <v>83</v>
      </c>
      <c r="D37" s="25" t="s">
        <v>48</v>
      </c>
      <c r="E37" s="30" t="s">
        <v>84</v>
      </c>
      <c r="F37" s="31" t="s">
        <v>78</v>
      </c>
      <c r="G37" s="32">
        <v>1</v>
      </c>
      <c r="H37" s="33">
        <v>0</v>
      </c>
      <c r="I37" s="34">
        <f>ROUND(ROUND(H37,2)*ROUND(G37,3),2)</f>
      </c>
      <c r="J37" s="31" t="s">
        <v>51</v>
      </c>
      <c r="O37">
        <f>(I37*21)/100</f>
      </c>
      <c r="P37" t="s">
        <v>23</v>
      </c>
    </row>
    <row r="38" spans="1:5" ht="12.75">
      <c r="A38" s="35" t="s">
        <v>52</v>
      </c>
      <c r="E38" s="36" t="s">
        <v>85</v>
      </c>
    </row>
    <row r="39" spans="1:5" ht="12.75">
      <c r="A39" s="37" t="s">
        <v>54</v>
      </c>
      <c r="E39" s="38" t="s">
        <v>80</v>
      </c>
    </row>
    <row r="40" spans="1:5" ht="12.75">
      <c r="A40" t="s">
        <v>56</v>
      </c>
      <c r="E40" s="36" t="s">
        <v>86</v>
      </c>
    </row>
    <row r="41" spans="1:16" ht="12.75">
      <c r="A41" s="25" t="s">
        <v>46</v>
      </c>
      <c r="B41" s="29" t="s">
        <v>39</v>
      </c>
      <c r="C41" s="29" t="s">
        <v>87</v>
      </c>
      <c r="D41" s="25" t="s">
        <v>48</v>
      </c>
      <c r="E41" s="30" t="s">
        <v>88</v>
      </c>
      <c r="F41" s="31" t="s">
        <v>78</v>
      </c>
      <c r="G41" s="32">
        <v>1</v>
      </c>
      <c r="H41" s="33">
        <v>0</v>
      </c>
      <c r="I41" s="34">
        <f>ROUND(ROUND(H41,2)*ROUND(G41,3),2)</f>
      </c>
      <c r="J41" s="31" t="s">
        <v>51</v>
      </c>
      <c r="O41">
        <f>(I41*21)/100</f>
      </c>
      <c r="P41" t="s">
        <v>23</v>
      </c>
    </row>
    <row r="42" spans="1:5" ht="63.75">
      <c r="A42" s="35" t="s">
        <v>52</v>
      </c>
      <c r="E42" s="36" t="s">
        <v>89</v>
      </c>
    </row>
    <row r="43" spans="1:5" ht="12.75">
      <c r="A43" s="37" t="s">
        <v>54</v>
      </c>
      <c r="E43" s="38" t="s">
        <v>80</v>
      </c>
    </row>
    <row r="44" spans="1:5" ht="12.75">
      <c r="A44" t="s">
        <v>56</v>
      </c>
      <c r="E44" s="36" t="s">
        <v>86</v>
      </c>
    </row>
    <row r="45" spans="1:16" ht="12.75">
      <c r="A45" s="25" t="s">
        <v>46</v>
      </c>
      <c r="B45" s="29" t="s">
        <v>41</v>
      </c>
      <c r="C45" s="29" t="s">
        <v>90</v>
      </c>
      <c r="D45" s="25" t="s">
        <v>48</v>
      </c>
      <c r="E45" s="30" t="s">
        <v>91</v>
      </c>
      <c r="F45" s="31" t="s">
        <v>78</v>
      </c>
      <c r="G45" s="32">
        <v>1</v>
      </c>
      <c r="H45" s="33">
        <v>0</v>
      </c>
      <c r="I45" s="34">
        <f>ROUND(ROUND(H45,2)*ROUND(G45,3),2)</f>
      </c>
      <c r="J45" s="31" t="s">
        <v>51</v>
      </c>
      <c r="O45">
        <f>(I45*21)/100</f>
      </c>
      <c r="P45" t="s">
        <v>23</v>
      </c>
    </row>
    <row r="46" spans="1:5" ht="38.25">
      <c r="A46" s="35" t="s">
        <v>52</v>
      </c>
      <c r="E46" s="36" t="s">
        <v>92</v>
      </c>
    </row>
    <row r="47" spans="1:5" ht="12.75">
      <c r="A47" s="37" t="s">
        <v>54</v>
      </c>
      <c r="E47" s="38" t="s">
        <v>80</v>
      </c>
    </row>
    <row r="48" spans="1:5" ht="12.75">
      <c r="A48" t="s">
        <v>56</v>
      </c>
      <c r="E48" s="36" t="s">
        <v>86</v>
      </c>
    </row>
    <row r="49" spans="1:16" ht="12.75">
      <c r="A49" s="25" t="s">
        <v>46</v>
      </c>
      <c r="B49" s="29" t="s">
        <v>43</v>
      </c>
      <c r="C49" s="29" t="s">
        <v>93</v>
      </c>
      <c r="D49" s="25" t="s">
        <v>48</v>
      </c>
      <c r="E49" s="30" t="s">
        <v>94</v>
      </c>
      <c r="F49" s="31" t="s">
        <v>78</v>
      </c>
      <c r="G49" s="32">
        <v>1</v>
      </c>
      <c r="H49" s="33">
        <v>0</v>
      </c>
      <c r="I49" s="34">
        <f>ROUND(ROUND(H49,2)*ROUND(G49,3),2)</f>
      </c>
      <c r="J49" s="31" t="s">
        <v>51</v>
      </c>
      <c r="O49">
        <f>(I49*21)/100</f>
      </c>
      <c r="P49" t="s">
        <v>23</v>
      </c>
    </row>
    <row r="50" spans="1:5" ht="51">
      <c r="A50" s="35" t="s">
        <v>52</v>
      </c>
      <c r="E50" s="36" t="s">
        <v>95</v>
      </c>
    </row>
    <row r="51" spans="1:5" ht="12.75">
      <c r="A51" s="37" t="s">
        <v>54</v>
      </c>
      <c r="E51" s="38" t="s">
        <v>80</v>
      </c>
    </row>
    <row r="52" spans="1:5" ht="38.25">
      <c r="A52" t="s">
        <v>56</v>
      </c>
      <c r="E52" s="36" t="s">
        <v>96</v>
      </c>
    </row>
    <row r="53" spans="1:16" ht="12.75">
      <c r="A53" s="25" t="s">
        <v>46</v>
      </c>
      <c r="B53" s="29" t="s">
        <v>97</v>
      </c>
      <c r="C53" s="29" t="s">
        <v>98</v>
      </c>
      <c r="D53" s="25" t="s">
        <v>48</v>
      </c>
      <c r="E53" s="30" t="s">
        <v>99</v>
      </c>
      <c r="F53" s="31" t="s">
        <v>100</v>
      </c>
      <c r="G53" s="32">
        <v>1</v>
      </c>
      <c r="H53" s="33">
        <v>0</v>
      </c>
      <c r="I53" s="34">
        <f>ROUND(ROUND(H53,2)*ROUND(G53,3),2)</f>
      </c>
      <c r="J53" s="31" t="s">
        <v>51</v>
      </c>
      <c r="O53">
        <f>(I53*21)/100</f>
      </c>
      <c r="P53" t="s">
        <v>23</v>
      </c>
    </row>
    <row r="54" spans="1:5" ht="25.5">
      <c r="A54" s="35" t="s">
        <v>52</v>
      </c>
      <c r="E54" s="36" t="s">
        <v>101</v>
      </c>
    </row>
    <row r="55" spans="1:5" ht="12.75">
      <c r="A55" s="37" t="s">
        <v>54</v>
      </c>
      <c r="E55" s="38" t="s">
        <v>80</v>
      </c>
    </row>
    <row r="56" spans="1:5" ht="12.75">
      <c r="A56" t="s">
        <v>56</v>
      </c>
      <c r="E56" s="36" t="s">
        <v>102</v>
      </c>
    </row>
    <row r="57" spans="1:16" ht="12.75">
      <c r="A57" s="25" t="s">
        <v>46</v>
      </c>
      <c r="B57" s="29" t="s">
        <v>103</v>
      </c>
      <c r="C57" s="29" t="s">
        <v>104</v>
      </c>
      <c r="D57" s="25" t="s">
        <v>48</v>
      </c>
      <c r="E57" s="30" t="s">
        <v>105</v>
      </c>
      <c r="F57" s="31" t="s">
        <v>78</v>
      </c>
      <c r="G57" s="32">
        <v>1</v>
      </c>
      <c r="H57" s="33">
        <v>0</v>
      </c>
      <c r="I57" s="34">
        <f>ROUND(ROUND(H57,2)*ROUND(G57,3),2)</f>
      </c>
      <c r="J57" s="31" t="s">
        <v>51</v>
      </c>
      <c r="O57">
        <f>(I57*21)/100</f>
      </c>
      <c r="P57" t="s">
        <v>23</v>
      </c>
    </row>
    <row r="58" spans="1:5" ht="12.75">
      <c r="A58" s="35" t="s">
        <v>52</v>
      </c>
      <c r="E58" s="36" t="s">
        <v>106</v>
      </c>
    </row>
    <row r="59" spans="1:5" ht="12.75">
      <c r="A59" s="37" t="s">
        <v>54</v>
      </c>
      <c r="E59" s="38" t="s">
        <v>80</v>
      </c>
    </row>
    <row r="60" spans="1:5" ht="12.75">
      <c r="A60" t="s">
        <v>56</v>
      </c>
      <c r="E60" s="36" t="s">
        <v>102</v>
      </c>
    </row>
    <row r="61" spans="1:16" ht="12.75">
      <c r="A61" s="25" t="s">
        <v>46</v>
      </c>
      <c r="B61" s="29" t="s">
        <v>107</v>
      </c>
      <c r="C61" s="29" t="s">
        <v>108</v>
      </c>
      <c r="D61" s="25" t="s">
        <v>48</v>
      </c>
      <c r="E61" s="30" t="s">
        <v>109</v>
      </c>
      <c r="F61" s="31" t="s">
        <v>110</v>
      </c>
      <c r="G61" s="32">
        <v>1</v>
      </c>
      <c r="H61" s="33">
        <v>0</v>
      </c>
      <c r="I61" s="34">
        <f>ROUND(ROUND(H61,2)*ROUND(G61,3),2)</f>
      </c>
      <c r="J61" s="31" t="s">
        <v>51</v>
      </c>
      <c r="O61">
        <f>(I61*21)/100</f>
      </c>
      <c r="P61" t="s">
        <v>23</v>
      </c>
    </row>
    <row r="62" spans="1:5" ht="12.75">
      <c r="A62" s="35" t="s">
        <v>52</v>
      </c>
      <c r="E62" s="36" t="s">
        <v>111</v>
      </c>
    </row>
    <row r="63" spans="1:5" ht="12.75">
      <c r="A63" s="37" t="s">
        <v>54</v>
      </c>
      <c r="E63" s="38" t="s">
        <v>80</v>
      </c>
    </row>
    <row r="64" spans="1:5" ht="76.5">
      <c r="A64" t="s">
        <v>56</v>
      </c>
      <c r="E64" s="36" t="s">
        <v>112</v>
      </c>
    </row>
    <row r="65" spans="1:16" ht="12.75">
      <c r="A65" s="25" t="s">
        <v>46</v>
      </c>
      <c r="B65" s="29" t="s">
        <v>113</v>
      </c>
      <c r="C65" s="29" t="s">
        <v>114</v>
      </c>
      <c r="D65" s="25" t="s">
        <v>48</v>
      </c>
      <c r="E65" s="30" t="s">
        <v>115</v>
      </c>
      <c r="F65" s="31" t="s">
        <v>78</v>
      </c>
      <c r="G65" s="32">
        <v>1</v>
      </c>
      <c r="H65" s="33">
        <v>0</v>
      </c>
      <c r="I65" s="34">
        <f>ROUND(ROUND(H65,2)*ROUND(G65,3),2)</f>
      </c>
      <c r="J65" s="31" t="s">
        <v>51</v>
      </c>
      <c r="O65">
        <f>(I65*21)/100</f>
      </c>
      <c r="P65" t="s">
        <v>23</v>
      </c>
    </row>
    <row r="66" spans="1:5" ht="63.75">
      <c r="A66" s="35" t="s">
        <v>52</v>
      </c>
      <c r="E66" s="36" t="s">
        <v>116</v>
      </c>
    </row>
    <row r="67" spans="1:5" ht="12.75">
      <c r="A67" s="37" t="s">
        <v>54</v>
      </c>
      <c r="E67" s="38" t="s">
        <v>80</v>
      </c>
    </row>
    <row r="68" spans="1:5" ht="12.75">
      <c r="A68" t="s">
        <v>56</v>
      </c>
      <c r="E68" s="36" t="s">
        <v>102</v>
      </c>
    </row>
    <row r="69" spans="1:16" ht="12.75">
      <c r="A69" s="25" t="s">
        <v>46</v>
      </c>
      <c r="B69" s="29" t="s">
        <v>117</v>
      </c>
      <c r="C69" s="29" t="s">
        <v>118</v>
      </c>
      <c r="D69" s="25" t="s">
        <v>48</v>
      </c>
      <c r="E69" s="30" t="s">
        <v>119</v>
      </c>
      <c r="F69" s="31" t="s">
        <v>78</v>
      </c>
      <c r="G69" s="32">
        <v>1</v>
      </c>
      <c r="H69" s="33">
        <v>0</v>
      </c>
      <c r="I69" s="34">
        <f>ROUND(ROUND(H69,2)*ROUND(G69,3),2)</f>
      </c>
      <c r="J69" s="31" t="s">
        <v>51</v>
      </c>
      <c r="O69">
        <f>(I69*21)/100</f>
      </c>
      <c r="P69" t="s">
        <v>23</v>
      </c>
    </row>
    <row r="70" spans="1:5" ht="114.75">
      <c r="A70" s="35" t="s">
        <v>52</v>
      </c>
      <c r="E70" s="36" t="s">
        <v>120</v>
      </c>
    </row>
    <row r="71" spans="1:5" ht="12.75">
      <c r="A71" s="37" t="s">
        <v>54</v>
      </c>
      <c r="E71" s="38" t="s">
        <v>80</v>
      </c>
    </row>
    <row r="72" spans="1:5" ht="25.5">
      <c r="A72" t="s">
        <v>56</v>
      </c>
      <c r="E72" s="36" t="s">
        <v>121</v>
      </c>
    </row>
    <row r="73" spans="1:16" ht="12.75">
      <c r="A73" s="25" t="s">
        <v>46</v>
      </c>
      <c r="B73" s="29" t="s">
        <v>122</v>
      </c>
      <c r="C73" s="29" t="s">
        <v>123</v>
      </c>
      <c r="D73" s="25" t="s">
        <v>48</v>
      </c>
      <c r="E73" s="30" t="s">
        <v>124</v>
      </c>
      <c r="F73" s="31" t="s">
        <v>78</v>
      </c>
      <c r="G73" s="32">
        <v>1</v>
      </c>
      <c r="H73" s="33">
        <v>0</v>
      </c>
      <c r="I73" s="34">
        <f>ROUND(ROUND(H73,2)*ROUND(G73,3),2)</f>
      </c>
      <c r="J73" s="31" t="s">
        <v>51</v>
      </c>
      <c r="O73">
        <f>(I73*21)/100</f>
      </c>
      <c r="P73" t="s">
        <v>23</v>
      </c>
    </row>
    <row r="74" spans="1:5" ht="25.5">
      <c r="A74" s="35" t="s">
        <v>52</v>
      </c>
      <c r="E74" s="36" t="s">
        <v>125</v>
      </c>
    </row>
    <row r="75" spans="1:5" ht="12.75">
      <c r="A75" s="37" t="s">
        <v>54</v>
      </c>
      <c r="E75" s="38" t="s">
        <v>80</v>
      </c>
    </row>
    <row r="76" spans="1:5" ht="12.75">
      <c r="A76" t="s">
        <v>56</v>
      </c>
      <c r="E76" s="36" t="s">
        <v>126</v>
      </c>
    </row>
    <row r="77" spans="1:18" ht="12.75" customHeight="1">
      <c r="A77" s="6" t="s">
        <v>44</v>
      </c>
      <c r="B77" s="6"/>
      <c r="C77" s="40" t="s">
        <v>28</v>
      </c>
      <c r="D77" s="6"/>
      <c r="E77" s="27" t="s">
        <v>127</v>
      </c>
      <c r="F77" s="6"/>
      <c r="G77" s="6"/>
      <c r="H77" s="6"/>
      <c r="I77" s="41">
        <f>0+Q77</f>
      </c>
      <c r="J77" s="6"/>
      <c r="O77">
        <f>0+R77</f>
      </c>
      <c r="Q77">
        <f>0+I78+I82+I86+I90+I94+I98+I102+I106+I110</f>
      </c>
      <c r="R77">
        <f>0+O78+O82+O86+O90+O94+O98+O102+O106+O110</f>
      </c>
    </row>
    <row r="78" spans="1:16" ht="12.75">
      <c r="A78" s="25" t="s">
        <v>46</v>
      </c>
      <c r="B78" s="29" t="s">
        <v>128</v>
      </c>
      <c r="C78" s="29" t="s">
        <v>129</v>
      </c>
      <c r="D78" s="25" t="s">
        <v>48</v>
      </c>
      <c r="E78" s="30" t="s">
        <v>130</v>
      </c>
      <c r="F78" s="31" t="s">
        <v>131</v>
      </c>
      <c r="G78" s="32">
        <v>696</v>
      </c>
      <c r="H78" s="33">
        <v>0</v>
      </c>
      <c r="I78" s="34">
        <f>ROUND(ROUND(H78,2)*ROUND(G78,3),2)</f>
      </c>
      <c r="J78" s="31" t="s">
        <v>51</v>
      </c>
      <c r="O78">
        <f>(I78*21)/100</f>
      </c>
      <c r="P78" t="s">
        <v>23</v>
      </c>
    </row>
    <row r="79" spans="1:5" ht="25.5">
      <c r="A79" s="35" t="s">
        <v>52</v>
      </c>
      <c r="E79" s="36" t="s">
        <v>132</v>
      </c>
    </row>
    <row r="80" spans="1:5" ht="12.75">
      <c r="A80" s="37" t="s">
        <v>54</v>
      </c>
      <c r="E80" s="38" t="s">
        <v>133</v>
      </c>
    </row>
    <row r="81" spans="1:5" ht="12.75">
      <c r="A81" t="s">
        <v>56</v>
      </c>
      <c r="E81" s="36" t="s">
        <v>134</v>
      </c>
    </row>
    <row r="82" spans="1:16" ht="25.5">
      <c r="A82" s="25" t="s">
        <v>46</v>
      </c>
      <c r="B82" s="29" t="s">
        <v>135</v>
      </c>
      <c r="C82" s="29" t="s">
        <v>136</v>
      </c>
      <c r="D82" s="25" t="s">
        <v>48</v>
      </c>
      <c r="E82" s="30" t="s">
        <v>137</v>
      </c>
      <c r="F82" s="31" t="s">
        <v>50</v>
      </c>
      <c r="G82" s="32">
        <v>12.26</v>
      </c>
      <c r="H82" s="33">
        <v>0</v>
      </c>
      <c r="I82" s="34">
        <f>ROUND(ROUND(H82,2)*ROUND(G82,3),2)</f>
      </c>
      <c r="J82" s="31" t="s">
        <v>51</v>
      </c>
      <c r="O82">
        <f>(I82*21)/100</f>
      </c>
      <c r="P82" t="s">
        <v>23</v>
      </c>
    </row>
    <row r="83" spans="1:5" ht="12.75">
      <c r="A83" s="35" t="s">
        <v>52</v>
      </c>
      <c r="E83" s="36" t="s">
        <v>138</v>
      </c>
    </row>
    <row r="84" spans="1:5" ht="12.75">
      <c r="A84" s="37" t="s">
        <v>54</v>
      </c>
      <c r="E84" s="38" t="s">
        <v>139</v>
      </c>
    </row>
    <row r="85" spans="1:5" ht="63.75">
      <c r="A85" t="s">
        <v>56</v>
      </c>
      <c r="E85" s="36" t="s">
        <v>140</v>
      </c>
    </row>
    <row r="86" spans="1:16" ht="12.75">
      <c r="A86" s="25" t="s">
        <v>46</v>
      </c>
      <c r="B86" s="29" t="s">
        <v>141</v>
      </c>
      <c r="C86" s="29" t="s">
        <v>142</v>
      </c>
      <c r="D86" s="25" t="s">
        <v>48</v>
      </c>
      <c r="E86" s="30" t="s">
        <v>143</v>
      </c>
      <c r="F86" s="31" t="s">
        <v>50</v>
      </c>
      <c r="G86" s="32">
        <v>9.736</v>
      </c>
      <c r="H86" s="33">
        <v>0</v>
      </c>
      <c r="I86" s="34">
        <f>ROUND(ROUND(H86,2)*ROUND(G86,3),2)</f>
      </c>
      <c r="J86" s="31" t="s">
        <v>51</v>
      </c>
      <c r="O86">
        <f>(I86*21)/100</f>
      </c>
      <c r="P86" t="s">
        <v>23</v>
      </c>
    </row>
    <row r="87" spans="1:5" ht="12.75">
      <c r="A87" s="35" t="s">
        <v>52</v>
      </c>
      <c r="E87" s="36" t="s">
        <v>144</v>
      </c>
    </row>
    <row r="88" spans="1:5" ht="12.75">
      <c r="A88" s="37" t="s">
        <v>54</v>
      </c>
      <c r="E88" s="38" t="s">
        <v>145</v>
      </c>
    </row>
    <row r="89" spans="1:5" ht="63.75">
      <c r="A89" t="s">
        <v>56</v>
      </c>
      <c r="E89" s="36" t="s">
        <v>140</v>
      </c>
    </row>
    <row r="90" spans="1:16" ht="25.5">
      <c r="A90" s="25" t="s">
        <v>46</v>
      </c>
      <c r="B90" s="29" t="s">
        <v>146</v>
      </c>
      <c r="C90" s="29" t="s">
        <v>147</v>
      </c>
      <c r="D90" s="25" t="s">
        <v>48</v>
      </c>
      <c r="E90" s="30" t="s">
        <v>148</v>
      </c>
      <c r="F90" s="31" t="s">
        <v>50</v>
      </c>
      <c r="G90" s="32">
        <v>310.618</v>
      </c>
      <c r="H90" s="33">
        <v>0</v>
      </c>
      <c r="I90" s="34">
        <f>ROUND(ROUND(H90,2)*ROUND(G90,3),2)</f>
      </c>
      <c r="J90" s="31" t="s">
        <v>51</v>
      </c>
      <c r="O90">
        <f>(I90*21)/100</f>
      </c>
      <c r="P90" t="s">
        <v>23</v>
      </c>
    </row>
    <row r="91" spans="1:5" ht="12.75">
      <c r="A91" s="35" t="s">
        <v>52</v>
      </c>
      <c r="E91" s="36" t="s">
        <v>48</v>
      </c>
    </row>
    <row r="92" spans="1:5" ht="12.75">
      <c r="A92" s="37" t="s">
        <v>54</v>
      </c>
      <c r="E92" s="38" t="s">
        <v>149</v>
      </c>
    </row>
    <row r="93" spans="1:5" ht="63.75">
      <c r="A93" t="s">
        <v>56</v>
      </c>
      <c r="E93" s="36" t="s">
        <v>140</v>
      </c>
    </row>
    <row r="94" spans="1:16" ht="12.75">
      <c r="A94" s="25" t="s">
        <v>46</v>
      </c>
      <c r="B94" s="29" t="s">
        <v>150</v>
      </c>
      <c r="C94" s="29" t="s">
        <v>151</v>
      </c>
      <c r="D94" s="25" t="s">
        <v>48</v>
      </c>
      <c r="E94" s="30" t="s">
        <v>152</v>
      </c>
      <c r="F94" s="31" t="s">
        <v>153</v>
      </c>
      <c r="G94" s="32">
        <v>426</v>
      </c>
      <c r="H94" s="33">
        <v>0</v>
      </c>
      <c r="I94" s="34">
        <f>ROUND(ROUND(H94,2)*ROUND(G94,3),2)</f>
      </c>
      <c r="J94" s="31" t="s">
        <v>51</v>
      </c>
      <c r="O94">
        <f>(I94*21)/100</f>
      </c>
      <c r="P94" t="s">
        <v>23</v>
      </c>
    </row>
    <row r="95" spans="1:5" ht="12.75">
      <c r="A95" s="35" t="s">
        <v>52</v>
      </c>
      <c r="E95" s="36" t="s">
        <v>154</v>
      </c>
    </row>
    <row r="96" spans="1:5" ht="12.75">
      <c r="A96" s="37" t="s">
        <v>54</v>
      </c>
      <c r="E96" s="38" t="s">
        <v>155</v>
      </c>
    </row>
    <row r="97" spans="1:5" ht="63.75">
      <c r="A97" t="s">
        <v>56</v>
      </c>
      <c r="E97" s="36" t="s">
        <v>140</v>
      </c>
    </row>
    <row r="98" spans="1:16" ht="12.75">
      <c r="A98" s="25" t="s">
        <v>46</v>
      </c>
      <c r="B98" s="29" t="s">
        <v>156</v>
      </c>
      <c r="C98" s="29" t="s">
        <v>157</v>
      </c>
      <c r="D98" s="25" t="s">
        <v>48</v>
      </c>
      <c r="E98" s="30" t="s">
        <v>158</v>
      </c>
      <c r="F98" s="31" t="s">
        <v>50</v>
      </c>
      <c r="G98" s="32">
        <v>126.68</v>
      </c>
      <c r="H98" s="33">
        <v>0</v>
      </c>
      <c r="I98" s="34">
        <f>ROUND(ROUND(H98,2)*ROUND(G98,3),2)</f>
      </c>
      <c r="J98" s="31" t="s">
        <v>51</v>
      </c>
      <c r="O98">
        <f>(I98*21)/100</f>
      </c>
      <c r="P98" t="s">
        <v>23</v>
      </c>
    </row>
    <row r="99" spans="1:5" ht="12.75">
      <c r="A99" s="35" t="s">
        <v>52</v>
      </c>
      <c r="E99" s="36" t="s">
        <v>159</v>
      </c>
    </row>
    <row r="100" spans="1:5" ht="12.75">
      <c r="A100" s="37" t="s">
        <v>54</v>
      </c>
      <c r="E100" s="38" t="s">
        <v>160</v>
      </c>
    </row>
    <row r="101" spans="1:5" ht="63.75">
      <c r="A101" t="s">
        <v>56</v>
      </c>
      <c r="E101" s="36" t="s">
        <v>140</v>
      </c>
    </row>
    <row r="102" spans="1:16" ht="12.75">
      <c r="A102" s="25" t="s">
        <v>46</v>
      </c>
      <c r="B102" s="29" t="s">
        <v>161</v>
      </c>
      <c r="C102" s="29" t="s">
        <v>162</v>
      </c>
      <c r="D102" s="25" t="s">
        <v>48</v>
      </c>
      <c r="E102" s="30" t="s">
        <v>163</v>
      </c>
      <c r="F102" s="31" t="s">
        <v>50</v>
      </c>
      <c r="G102" s="32">
        <v>61.362</v>
      </c>
      <c r="H102" s="33">
        <v>0</v>
      </c>
      <c r="I102" s="34">
        <f>ROUND(ROUND(H102,2)*ROUND(G102,3),2)</f>
      </c>
      <c r="J102" s="31" t="s">
        <v>51</v>
      </c>
      <c r="O102">
        <f>(I102*21)/100</f>
      </c>
      <c r="P102" t="s">
        <v>23</v>
      </c>
    </row>
    <row r="103" spans="1:5" ht="12.75">
      <c r="A103" s="35" t="s">
        <v>52</v>
      </c>
      <c r="E103" s="36" t="s">
        <v>48</v>
      </c>
    </row>
    <row r="104" spans="1:5" ht="12.75">
      <c r="A104" s="37" t="s">
        <v>54</v>
      </c>
      <c r="E104" s="38" t="s">
        <v>164</v>
      </c>
    </row>
    <row r="105" spans="1:5" ht="369.75">
      <c r="A105" t="s">
        <v>56</v>
      </c>
      <c r="E105" s="36" t="s">
        <v>165</v>
      </c>
    </row>
    <row r="106" spans="1:16" ht="12.75">
      <c r="A106" s="25" t="s">
        <v>46</v>
      </c>
      <c r="B106" s="29" t="s">
        <v>166</v>
      </c>
      <c r="C106" s="29" t="s">
        <v>167</v>
      </c>
      <c r="D106" s="25" t="s">
        <v>48</v>
      </c>
      <c r="E106" s="30" t="s">
        <v>168</v>
      </c>
      <c r="F106" s="31" t="s">
        <v>131</v>
      </c>
      <c r="G106" s="32">
        <v>1590.33</v>
      </c>
      <c r="H106" s="33">
        <v>0</v>
      </c>
      <c r="I106" s="34">
        <f>ROUND(ROUND(H106,2)*ROUND(G106,3),2)</f>
      </c>
      <c r="J106" s="31" t="s">
        <v>51</v>
      </c>
      <c r="O106">
        <f>(I106*21)/100</f>
      </c>
      <c r="P106" t="s">
        <v>23</v>
      </c>
    </row>
    <row r="107" spans="1:5" ht="12.75">
      <c r="A107" s="35" t="s">
        <v>52</v>
      </c>
      <c r="E107" s="36" t="s">
        <v>48</v>
      </c>
    </row>
    <row r="108" spans="1:5" ht="51">
      <c r="A108" s="37" t="s">
        <v>54</v>
      </c>
      <c r="E108" s="38" t="s">
        <v>169</v>
      </c>
    </row>
    <row r="109" spans="1:5" ht="25.5">
      <c r="A109" t="s">
        <v>56</v>
      </c>
      <c r="E109" s="36" t="s">
        <v>170</v>
      </c>
    </row>
    <row r="110" spans="1:16" ht="12.75">
      <c r="A110" s="25" t="s">
        <v>46</v>
      </c>
      <c r="B110" s="29" t="s">
        <v>171</v>
      </c>
      <c r="C110" s="29" t="s">
        <v>172</v>
      </c>
      <c r="D110" s="25" t="s">
        <v>48</v>
      </c>
      <c r="E110" s="30" t="s">
        <v>173</v>
      </c>
      <c r="F110" s="31" t="s">
        <v>131</v>
      </c>
      <c r="G110" s="32">
        <v>512.85</v>
      </c>
      <c r="H110" s="33">
        <v>0</v>
      </c>
      <c r="I110" s="34">
        <f>ROUND(ROUND(H110,2)*ROUND(G110,3),2)</f>
      </c>
      <c r="J110" s="31" t="s">
        <v>51</v>
      </c>
      <c r="O110">
        <f>(I110*21)/100</f>
      </c>
      <c r="P110" t="s">
        <v>23</v>
      </c>
    </row>
    <row r="111" spans="1:5" ht="12.75">
      <c r="A111" s="35" t="s">
        <v>52</v>
      </c>
      <c r="E111" s="36" t="s">
        <v>48</v>
      </c>
    </row>
    <row r="112" spans="1:5" ht="12.75">
      <c r="A112" s="37" t="s">
        <v>54</v>
      </c>
      <c r="E112" s="38" t="s">
        <v>174</v>
      </c>
    </row>
    <row r="113" spans="1:5" ht="38.25">
      <c r="A113" t="s">
        <v>56</v>
      </c>
      <c r="E113" s="36" t="s">
        <v>175</v>
      </c>
    </row>
    <row r="114" spans="1:18" ht="12.75" customHeight="1">
      <c r="A114" s="6" t="s">
        <v>44</v>
      </c>
      <c r="B114" s="6"/>
      <c r="C114" s="40" t="s">
        <v>23</v>
      </c>
      <c r="D114" s="6"/>
      <c r="E114" s="27" t="s">
        <v>176</v>
      </c>
      <c r="F114" s="6"/>
      <c r="G114" s="6"/>
      <c r="H114" s="6"/>
      <c r="I114" s="41">
        <f>0+Q114</f>
      </c>
      <c r="J114" s="6"/>
      <c r="O114">
        <f>0+R114</f>
      </c>
      <c r="Q114">
        <f>0+I115</f>
      </c>
      <c r="R114">
        <f>0+O115</f>
      </c>
    </row>
    <row r="115" spans="1:16" ht="12.75">
      <c r="A115" s="25" t="s">
        <v>46</v>
      </c>
      <c r="B115" s="29" t="s">
        <v>177</v>
      </c>
      <c r="C115" s="29" t="s">
        <v>178</v>
      </c>
      <c r="D115" s="25" t="s">
        <v>48</v>
      </c>
      <c r="E115" s="30" t="s">
        <v>179</v>
      </c>
      <c r="F115" s="31" t="s">
        <v>50</v>
      </c>
      <c r="G115" s="32">
        <v>3.019</v>
      </c>
      <c r="H115" s="33">
        <v>0</v>
      </c>
      <c r="I115" s="34">
        <f>ROUND(ROUND(H115,2)*ROUND(G115,3),2)</f>
      </c>
      <c r="J115" s="31" t="s">
        <v>51</v>
      </c>
      <c r="O115">
        <f>(I115*21)/100</f>
      </c>
      <c r="P115" t="s">
        <v>23</v>
      </c>
    </row>
    <row r="116" spans="1:5" ht="12.75">
      <c r="A116" s="35" t="s">
        <v>52</v>
      </c>
      <c r="E116" s="36" t="s">
        <v>180</v>
      </c>
    </row>
    <row r="117" spans="1:5" ht="76.5">
      <c r="A117" s="37" t="s">
        <v>54</v>
      </c>
      <c r="E117" s="38" t="s">
        <v>181</v>
      </c>
    </row>
    <row r="118" spans="1:5" ht="369.75">
      <c r="A118" t="s">
        <v>56</v>
      </c>
      <c r="E118" s="36" t="s">
        <v>182</v>
      </c>
    </row>
    <row r="119" spans="1:18" ht="12.75" customHeight="1">
      <c r="A119" s="6" t="s">
        <v>44</v>
      </c>
      <c r="B119" s="6"/>
      <c r="C119" s="40" t="s">
        <v>34</v>
      </c>
      <c r="D119" s="6"/>
      <c r="E119" s="27" t="s">
        <v>183</v>
      </c>
      <c r="F119" s="6"/>
      <c r="G119" s="6"/>
      <c r="H119" s="6"/>
      <c r="I119" s="41">
        <f>0+Q119</f>
      </c>
      <c r="J119" s="6"/>
      <c r="O119">
        <f>0+R119</f>
      </c>
      <c r="Q119">
        <f>0+I120+I124+I128+I132+I136+I140+I144</f>
      </c>
      <c r="R119">
        <f>0+O120+O124+O128+O132+O136+O140+O144</f>
      </c>
    </row>
    <row r="120" spans="1:16" ht="12.75">
      <c r="A120" s="25" t="s">
        <v>46</v>
      </c>
      <c r="B120" s="29" t="s">
        <v>184</v>
      </c>
      <c r="C120" s="29" t="s">
        <v>185</v>
      </c>
      <c r="D120" s="25" t="s">
        <v>48</v>
      </c>
      <c r="E120" s="30" t="s">
        <v>186</v>
      </c>
      <c r="F120" s="31" t="s">
        <v>131</v>
      </c>
      <c r="G120" s="32">
        <v>1590.33</v>
      </c>
      <c r="H120" s="33">
        <v>0</v>
      </c>
      <c r="I120" s="34">
        <f>ROUND(ROUND(H120,2)*ROUND(G120,3),2)</f>
      </c>
      <c r="J120" s="31" t="s">
        <v>51</v>
      </c>
      <c r="O120">
        <f>(I120*21)/100</f>
      </c>
      <c r="P120" t="s">
        <v>23</v>
      </c>
    </row>
    <row r="121" spans="1:5" ht="12.75">
      <c r="A121" s="35" t="s">
        <v>52</v>
      </c>
      <c r="E121" s="36" t="s">
        <v>187</v>
      </c>
    </row>
    <row r="122" spans="1:5" ht="51">
      <c r="A122" s="37" t="s">
        <v>54</v>
      </c>
      <c r="E122" s="38" t="s">
        <v>169</v>
      </c>
    </row>
    <row r="123" spans="1:5" ht="51">
      <c r="A123" t="s">
        <v>56</v>
      </c>
      <c r="E123" s="36" t="s">
        <v>188</v>
      </c>
    </row>
    <row r="124" spans="1:16" ht="12.75">
      <c r="A124" s="25" t="s">
        <v>46</v>
      </c>
      <c r="B124" s="29" t="s">
        <v>189</v>
      </c>
      <c r="C124" s="29" t="s">
        <v>190</v>
      </c>
      <c r="D124" s="25" t="s">
        <v>59</v>
      </c>
      <c r="E124" s="30" t="s">
        <v>191</v>
      </c>
      <c r="F124" s="31" t="s">
        <v>131</v>
      </c>
      <c r="G124" s="32">
        <v>253.433</v>
      </c>
      <c r="H124" s="33">
        <v>0</v>
      </c>
      <c r="I124" s="34">
        <f>ROUND(ROUND(H124,2)*ROUND(G124,3),2)</f>
      </c>
      <c r="J124" s="31" t="s">
        <v>51</v>
      </c>
      <c r="O124">
        <f>(I124*21)/100</f>
      </c>
      <c r="P124" t="s">
        <v>23</v>
      </c>
    </row>
    <row r="125" spans="1:5" ht="12.75">
      <c r="A125" s="35" t="s">
        <v>52</v>
      </c>
      <c r="E125" s="36" t="s">
        <v>192</v>
      </c>
    </row>
    <row r="126" spans="1:5" ht="38.25">
      <c r="A126" s="37" t="s">
        <v>54</v>
      </c>
      <c r="E126" s="38" t="s">
        <v>193</v>
      </c>
    </row>
    <row r="127" spans="1:5" ht="153">
      <c r="A127" t="s">
        <v>56</v>
      </c>
      <c r="E127" s="36" t="s">
        <v>194</v>
      </c>
    </row>
    <row r="128" spans="1:16" ht="12.75">
      <c r="A128" s="25" t="s">
        <v>46</v>
      </c>
      <c r="B128" s="29" t="s">
        <v>195</v>
      </c>
      <c r="C128" s="29" t="s">
        <v>190</v>
      </c>
      <c r="D128" s="25" t="s">
        <v>196</v>
      </c>
      <c r="E128" s="30" t="s">
        <v>191</v>
      </c>
      <c r="F128" s="31" t="s">
        <v>131</v>
      </c>
      <c r="G128" s="32">
        <v>18.955</v>
      </c>
      <c r="H128" s="33">
        <v>0</v>
      </c>
      <c r="I128" s="34">
        <f>ROUND(ROUND(H128,2)*ROUND(G128,3),2)</f>
      </c>
      <c r="J128" s="31" t="s">
        <v>51</v>
      </c>
      <c r="O128">
        <f>(I128*21)/100</f>
      </c>
      <c r="P128" t="s">
        <v>23</v>
      </c>
    </row>
    <row r="129" spans="1:5" ht="12.75">
      <c r="A129" s="35" t="s">
        <v>52</v>
      </c>
      <c r="E129" s="36" t="s">
        <v>197</v>
      </c>
    </row>
    <row r="130" spans="1:5" ht="12.75">
      <c r="A130" s="37" t="s">
        <v>54</v>
      </c>
      <c r="E130" s="38" t="s">
        <v>198</v>
      </c>
    </row>
    <row r="131" spans="1:5" ht="153">
      <c r="A131" t="s">
        <v>56</v>
      </c>
      <c r="E131" s="36" t="s">
        <v>194</v>
      </c>
    </row>
    <row r="132" spans="1:16" ht="12.75">
      <c r="A132" s="25" t="s">
        <v>46</v>
      </c>
      <c r="B132" s="29" t="s">
        <v>199</v>
      </c>
      <c r="C132" s="29" t="s">
        <v>200</v>
      </c>
      <c r="D132" s="25" t="s">
        <v>48</v>
      </c>
      <c r="E132" s="30" t="s">
        <v>201</v>
      </c>
      <c r="F132" s="31" t="s">
        <v>131</v>
      </c>
      <c r="G132" s="32">
        <v>15.842</v>
      </c>
      <c r="H132" s="33">
        <v>0</v>
      </c>
      <c r="I132" s="34">
        <f>ROUND(ROUND(H132,2)*ROUND(G132,3),2)</f>
      </c>
      <c r="J132" s="31" t="s">
        <v>51</v>
      </c>
      <c r="O132">
        <f>(I132*21)/100</f>
      </c>
      <c r="P132" t="s">
        <v>23</v>
      </c>
    </row>
    <row r="133" spans="1:5" ht="38.25">
      <c r="A133" s="35" t="s">
        <v>52</v>
      </c>
      <c r="E133" s="36" t="s">
        <v>202</v>
      </c>
    </row>
    <row r="134" spans="1:5" ht="12.75">
      <c r="A134" s="37" t="s">
        <v>54</v>
      </c>
      <c r="E134" s="38" t="s">
        <v>203</v>
      </c>
    </row>
    <row r="135" spans="1:5" ht="153">
      <c r="A135" t="s">
        <v>56</v>
      </c>
      <c r="E135" s="36" t="s">
        <v>194</v>
      </c>
    </row>
    <row r="136" spans="1:16" ht="12.75">
      <c r="A136" s="25" t="s">
        <v>46</v>
      </c>
      <c r="B136" s="29" t="s">
        <v>204</v>
      </c>
      <c r="C136" s="29" t="s">
        <v>205</v>
      </c>
      <c r="D136" s="25" t="s">
        <v>59</v>
      </c>
      <c r="E136" s="30" t="s">
        <v>206</v>
      </c>
      <c r="F136" s="31" t="s">
        <v>131</v>
      </c>
      <c r="G136" s="32">
        <v>1199.819</v>
      </c>
      <c r="H136" s="33">
        <v>0</v>
      </c>
      <c r="I136" s="34">
        <f>ROUND(ROUND(H136,2)*ROUND(G136,3),2)</f>
      </c>
      <c r="J136" s="31" t="s">
        <v>51</v>
      </c>
      <c r="O136">
        <f>(I136*21)/100</f>
      </c>
      <c r="P136" t="s">
        <v>23</v>
      </c>
    </row>
    <row r="137" spans="1:5" ht="25.5">
      <c r="A137" s="35" t="s">
        <v>52</v>
      </c>
      <c r="E137" s="36" t="s">
        <v>207</v>
      </c>
    </row>
    <row r="138" spans="1:5" ht="12.75">
      <c r="A138" s="37" t="s">
        <v>54</v>
      </c>
      <c r="E138" s="38" t="s">
        <v>208</v>
      </c>
    </row>
    <row r="139" spans="1:5" ht="153">
      <c r="A139" t="s">
        <v>56</v>
      </c>
      <c r="E139" s="36" t="s">
        <v>209</v>
      </c>
    </row>
    <row r="140" spans="1:16" ht="12.75">
      <c r="A140" s="25" t="s">
        <v>46</v>
      </c>
      <c r="B140" s="29" t="s">
        <v>210</v>
      </c>
      <c r="C140" s="29" t="s">
        <v>205</v>
      </c>
      <c r="D140" s="25" t="s">
        <v>196</v>
      </c>
      <c r="E140" s="30" t="s">
        <v>206</v>
      </c>
      <c r="F140" s="31" t="s">
        <v>131</v>
      </c>
      <c r="G140" s="32">
        <v>104.481</v>
      </c>
      <c r="H140" s="33">
        <v>0</v>
      </c>
      <c r="I140" s="34">
        <f>ROUND(ROUND(H140,2)*ROUND(G140,3),2)</f>
      </c>
      <c r="J140" s="31" t="s">
        <v>51</v>
      </c>
      <c r="O140">
        <f>(I140*21)/100</f>
      </c>
      <c r="P140" t="s">
        <v>23</v>
      </c>
    </row>
    <row r="141" spans="1:5" ht="38.25">
      <c r="A141" s="35" t="s">
        <v>52</v>
      </c>
      <c r="E141" s="36" t="s">
        <v>211</v>
      </c>
    </row>
    <row r="142" spans="1:5" ht="38.25">
      <c r="A142" s="37" t="s">
        <v>54</v>
      </c>
      <c r="E142" s="38" t="s">
        <v>212</v>
      </c>
    </row>
    <row r="143" spans="1:5" ht="153">
      <c r="A143" t="s">
        <v>56</v>
      </c>
      <c r="E143" s="36" t="s">
        <v>209</v>
      </c>
    </row>
    <row r="144" spans="1:16" ht="12.75">
      <c r="A144" s="25" t="s">
        <v>46</v>
      </c>
      <c r="B144" s="29" t="s">
        <v>213</v>
      </c>
      <c r="C144" s="29" t="s">
        <v>214</v>
      </c>
      <c r="D144" s="25" t="s">
        <v>48</v>
      </c>
      <c r="E144" s="30" t="s">
        <v>215</v>
      </c>
      <c r="F144" s="31" t="s">
        <v>131</v>
      </c>
      <c r="G144" s="32">
        <v>58.22</v>
      </c>
      <c r="H144" s="33">
        <v>0</v>
      </c>
      <c r="I144" s="34">
        <f>ROUND(ROUND(H144,2)*ROUND(G144,3),2)</f>
      </c>
      <c r="J144" s="31" t="s">
        <v>51</v>
      </c>
      <c r="O144">
        <f>(I144*21)/100</f>
      </c>
      <c r="P144" t="s">
        <v>23</v>
      </c>
    </row>
    <row r="145" spans="1:5" ht="12.75">
      <c r="A145" s="35" t="s">
        <v>52</v>
      </c>
      <c r="E145" s="36" t="s">
        <v>216</v>
      </c>
    </row>
    <row r="146" spans="1:5" ht="12.75">
      <c r="A146" s="37" t="s">
        <v>54</v>
      </c>
      <c r="E146" s="38" t="s">
        <v>217</v>
      </c>
    </row>
    <row r="147" spans="1:5" ht="89.25">
      <c r="A147" t="s">
        <v>56</v>
      </c>
      <c r="E147" s="36" t="s">
        <v>218</v>
      </c>
    </row>
    <row r="148" spans="1:18" ht="12.75" customHeight="1">
      <c r="A148" s="6" t="s">
        <v>44</v>
      </c>
      <c r="B148" s="6"/>
      <c r="C148" s="40" t="s">
        <v>82</v>
      </c>
      <c r="D148" s="6"/>
      <c r="E148" s="27" t="s">
        <v>219</v>
      </c>
      <c r="F148" s="6"/>
      <c r="G148" s="6"/>
      <c r="H148" s="6"/>
      <c r="I148" s="41">
        <f>0+Q148</f>
      </c>
      <c r="J148" s="6"/>
      <c r="O148">
        <f>0+R148</f>
      </c>
      <c r="Q148">
        <f>0+I149+I153+I157</f>
      </c>
      <c r="R148">
        <f>0+O149+O153+O157</f>
      </c>
    </row>
    <row r="149" spans="1:16" ht="12.75">
      <c r="A149" s="25" t="s">
        <v>46</v>
      </c>
      <c r="B149" s="29" t="s">
        <v>220</v>
      </c>
      <c r="C149" s="29" t="s">
        <v>221</v>
      </c>
      <c r="D149" s="25" t="s">
        <v>48</v>
      </c>
      <c r="E149" s="30" t="s">
        <v>222</v>
      </c>
      <c r="F149" s="31" t="s">
        <v>100</v>
      </c>
      <c r="G149" s="32">
        <v>9</v>
      </c>
      <c r="H149" s="33">
        <v>0</v>
      </c>
      <c r="I149" s="34">
        <f>ROUND(ROUND(H149,2)*ROUND(G149,3),2)</f>
      </c>
      <c r="J149" s="31" t="s">
        <v>51</v>
      </c>
      <c r="O149">
        <f>(I149*21)/100</f>
      </c>
      <c r="P149" t="s">
        <v>23</v>
      </c>
    </row>
    <row r="150" spans="1:5" ht="12.75">
      <c r="A150" s="35" t="s">
        <v>52</v>
      </c>
      <c r="E150" s="36" t="s">
        <v>48</v>
      </c>
    </row>
    <row r="151" spans="1:5" ht="12.75">
      <c r="A151" s="37" t="s">
        <v>54</v>
      </c>
      <c r="E151" s="38" t="s">
        <v>223</v>
      </c>
    </row>
    <row r="152" spans="1:5" ht="12.75">
      <c r="A152" t="s">
        <v>56</v>
      </c>
      <c r="E152" s="36" t="s">
        <v>224</v>
      </c>
    </row>
    <row r="153" spans="1:16" ht="12.75">
      <c r="A153" s="25" t="s">
        <v>46</v>
      </c>
      <c r="B153" s="29" t="s">
        <v>225</v>
      </c>
      <c r="C153" s="29" t="s">
        <v>226</v>
      </c>
      <c r="D153" s="25" t="s">
        <v>48</v>
      </c>
      <c r="E153" s="30" t="s">
        <v>227</v>
      </c>
      <c r="F153" s="31" t="s">
        <v>100</v>
      </c>
      <c r="G153" s="32">
        <v>9</v>
      </c>
      <c r="H153" s="33">
        <v>0</v>
      </c>
      <c r="I153" s="34">
        <f>ROUND(ROUND(H153,2)*ROUND(G153,3),2)</f>
      </c>
      <c r="J153" s="31" t="s">
        <v>51</v>
      </c>
      <c r="O153">
        <f>(I153*21)/100</f>
      </c>
      <c r="P153" t="s">
        <v>23</v>
      </c>
    </row>
    <row r="154" spans="1:5" ht="25.5">
      <c r="A154" s="35" t="s">
        <v>52</v>
      </c>
      <c r="E154" s="36" t="s">
        <v>228</v>
      </c>
    </row>
    <row r="155" spans="1:5" ht="12.75">
      <c r="A155" s="37" t="s">
        <v>54</v>
      </c>
      <c r="E155" s="38" t="s">
        <v>223</v>
      </c>
    </row>
    <row r="156" spans="1:5" ht="25.5">
      <c r="A156" t="s">
        <v>56</v>
      </c>
      <c r="E156" s="36" t="s">
        <v>229</v>
      </c>
    </row>
    <row r="157" spans="1:16" ht="12.75">
      <c r="A157" s="25" t="s">
        <v>46</v>
      </c>
      <c r="B157" s="29" t="s">
        <v>230</v>
      </c>
      <c r="C157" s="29" t="s">
        <v>231</v>
      </c>
      <c r="D157" s="25" t="s">
        <v>48</v>
      </c>
      <c r="E157" s="30" t="s">
        <v>232</v>
      </c>
      <c r="F157" s="31" t="s">
        <v>100</v>
      </c>
      <c r="G157" s="32">
        <v>1</v>
      </c>
      <c r="H157" s="33">
        <v>0</v>
      </c>
      <c r="I157" s="34">
        <f>ROUND(ROUND(H157,2)*ROUND(G157,3),2)</f>
      </c>
      <c r="J157" s="31" t="s">
        <v>51</v>
      </c>
      <c r="O157">
        <f>(I157*21)/100</f>
      </c>
      <c r="P157" t="s">
        <v>23</v>
      </c>
    </row>
    <row r="158" spans="1:5" ht="63.75">
      <c r="A158" s="35" t="s">
        <v>52</v>
      </c>
      <c r="E158" s="36" t="s">
        <v>233</v>
      </c>
    </row>
    <row r="159" spans="1:5" ht="12.75">
      <c r="A159" s="37" t="s">
        <v>54</v>
      </c>
      <c r="E159" s="38" t="s">
        <v>80</v>
      </c>
    </row>
    <row r="160" spans="1:5" ht="25.5">
      <c r="A160" t="s">
        <v>56</v>
      </c>
      <c r="E160" s="36" t="s">
        <v>229</v>
      </c>
    </row>
    <row r="161" spans="1:18" ht="12.75" customHeight="1">
      <c r="A161" s="6" t="s">
        <v>44</v>
      </c>
      <c r="B161" s="6"/>
      <c r="C161" s="40" t="s">
        <v>39</v>
      </c>
      <c r="D161" s="6"/>
      <c r="E161" s="27" t="s">
        <v>234</v>
      </c>
      <c r="F161" s="6"/>
      <c r="G161" s="6"/>
      <c r="H161" s="6"/>
      <c r="I161" s="41">
        <f>0+Q161</f>
      </c>
      <c r="J161" s="6"/>
      <c r="O161">
        <f>0+R161</f>
      </c>
      <c r="Q161">
        <f>0+I162+I166+I170+I174+I178+I182+I186+I190+I194+I198+I202+I206+I210</f>
      </c>
      <c r="R161">
        <f>0+O162+O166+O170+O174+O178+O182+O186+O190+O194+O198+O202+O206+O210</f>
      </c>
    </row>
    <row r="162" spans="1:16" ht="25.5">
      <c r="A162" s="25" t="s">
        <v>46</v>
      </c>
      <c r="B162" s="29" t="s">
        <v>235</v>
      </c>
      <c r="C162" s="29" t="s">
        <v>236</v>
      </c>
      <c r="D162" s="25" t="s">
        <v>48</v>
      </c>
      <c r="E162" s="30" t="s">
        <v>237</v>
      </c>
      <c r="F162" s="31" t="s">
        <v>100</v>
      </c>
      <c r="G162" s="32">
        <v>6</v>
      </c>
      <c r="H162" s="33">
        <v>0</v>
      </c>
      <c r="I162" s="34">
        <f>ROUND(ROUND(H162,2)*ROUND(G162,3),2)</f>
      </c>
      <c r="J162" s="31" t="s">
        <v>51</v>
      </c>
      <c r="O162">
        <f>(I162*21)/100</f>
      </c>
      <c r="P162" t="s">
        <v>23</v>
      </c>
    </row>
    <row r="163" spans="1:5" ht="12.75">
      <c r="A163" s="35" t="s">
        <v>52</v>
      </c>
      <c r="E163" s="36" t="s">
        <v>48</v>
      </c>
    </row>
    <row r="164" spans="1:5" ht="12.75">
      <c r="A164" s="37" t="s">
        <v>54</v>
      </c>
      <c r="E164" s="38" t="s">
        <v>238</v>
      </c>
    </row>
    <row r="165" spans="1:5" ht="25.5">
      <c r="A165" t="s">
        <v>56</v>
      </c>
      <c r="E165" s="36" t="s">
        <v>239</v>
      </c>
    </row>
    <row r="166" spans="1:16" ht="12.75">
      <c r="A166" s="25" t="s">
        <v>46</v>
      </c>
      <c r="B166" s="29" t="s">
        <v>240</v>
      </c>
      <c r="C166" s="29" t="s">
        <v>241</v>
      </c>
      <c r="D166" s="25" t="s">
        <v>48</v>
      </c>
      <c r="E166" s="30" t="s">
        <v>242</v>
      </c>
      <c r="F166" s="31" t="s">
        <v>100</v>
      </c>
      <c r="G166" s="32">
        <v>5</v>
      </c>
      <c r="H166" s="33">
        <v>0</v>
      </c>
      <c r="I166" s="34">
        <f>ROUND(ROUND(H166,2)*ROUND(G166,3),2)</f>
      </c>
      <c r="J166" s="31" t="s">
        <v>51</v>
      </c>
      <c r="O166">
        <f>(I166*21)/100</f>
      </c>
      <c r="P166" t="s">
        <v>23</v>
      </c>
    </row>
    <row r="167" spans="1:5" ht="12.75">
      <c r="A167" s="35" t="s">
        <v>52</v>
      </c>
      <c r="E167" s="36" t="s">
        <v>48</v>
      </c>
    </row>
    <row r="168" spans="1:5" ht="12.75">
      <c r="A168" s="37" t="s">
        <v>54</v>
      </c>
      <c r="E168" s="38" t="s">
        <v>243</v>
      </c>
    </row>
    <row r="169" spans="1:5" ht="25.5">
      <c r="A169" t="s">
        <v>56</v>
      </c>
      <c r="E169" s="36" t="s">
        <v>244</v>
      </c>
    </row>
    <row r="170" spans="1:16" ht="25.5">
      <c r="A170" s="25" t="s">
        <v>46</v>
      </c>
      <c r="B170" s="29" t="s">
        <v>245</v>
      </c>
      <c r="C170" s="29" t="s">
        <v>246</v>
      </c>
      <c r="D170" s="25" t="s">
        <v>48</v>
      </c>
      <c r="E170" s="30" t="s">
        <v>247</v>
      </c>
      <c r="F170" s="31" t="s">
        <v>100</v>
      </c>
      <c r="G170" s="32">
        <v>6</v>
      </c>
      <c r="H170" s="33">
        <v>0</v>
      </c>
      <c r="I170" s="34">
        <f>ROUND(ROUND(H170,2)*ROUND(G170,3),2)</f>
      </c>
      <c r="J170" s="31" t="s">
        <v>51</v>
      </c>
      <c r="O170">
        <f>(I170*21)/100</f>
      </c>
      <c r="P170" t="s">
        <v>23</v>
      </c>
    </row>
    <row r="171" spans="1:5" ht="12.75">
      <c r="A171" s="35" t="s">
        <v>52</v>
      </c>
      <c r="E171" s="36" t="s">
        <v>48</v>
      </c>
    </row>
    <row r="172" spans="1:5" ht="12.75">
      <c r="A172" s="37" t="s">
        <v>54</v>
      </c>
      <c r="E172" s="38" t="s">
        <v>238</v>
      </c>
    </row>
    <row r="173" spans="1:5" ht="25.5">
      <c r="A173" t="s">
        <v>56</v>
      </c>
      <c r="E173" s="36" t="s">
        <v>248</v>
      </c>
    </row>
    <row r="174" spans="1:16" ht="12.75">
      <c r="A174" s="25" t="s">
        <v>46</v>
      </c>
      <c r="B174" s="29" t="s">
        <v>249</v>
      </c>
      <c r="C174" s="29" t="s">
        <v>250</v>
      </c>
      <c r="D174" s="25" t="s">
        <v>48</v>
      </c>
      <c r="E174" s="30" t="s">
        <v>251</v>
      </c>
      <c r="F174" s="31" t="s">
        <v>100</v>
      </c>
      <c r="G174" s="32">
        <v>6</v>
      </c>
      <c r="H174" s="33">
        <v>0</v>
      </c>
      <c r="I174" s="34">
        <f>ROUND(ROUND(H174,2)*ROUND(G174,3),2)</f>
      </c>
      <c r="J174" s="31" t="s">
        <v>51</v>
      </c>
      <c r="O174">
        <f>(I174*21)/100</f>
      </c>
      <c r="P174" t="s">
        <v>23</v>
      </c>
    </row>
    <row r="175" spans="1:5" ht="12.75">
      <c r="A175" s="35" t="s">
        <v>52</v>
      </c>
      <c r="E175" s="36" t="s">
        <v>48</v>
      </c>
    </row>
    <row r="176" spans="1:5" ht="12.75">
      <c r="A176" s="37" t="s">
        <v>54</v>
      </c>
      <c r="E176" s="38" t="s">
        <v>252</v>
      </c>
    </row>
    <row r="177" spans="1:5" ht="38.25">
      <c r="A177" t="s">
        <v>56</v>
      </c>
      <c r="E177" s="36" t="s">
        <v>253</v>
      </c>
    </row>
    <row r="178" spans="1:16" ht="12.75">
      <c r="A178" s="25" t="s">
        <v>46</v>
      </c>
      <c r="B178" s="29" t="s">
        <v>254</v>
      </c>
      <c r="C178" s="29" t="s">
        <v>255</v>
      </c>
      <c r="D178" s="25" t="s">
        <v>48</v>
      </c>
      <c r="E178" s="30" t="s">
        <v>256</v>
      </c>
      <c r="F178" s="31" t="s">
        <v>153</v>
      </c>
      <c r="G178" s="32">
        <v>111</v>
      </c>
      <c r="H178" s="33">
        <v>0</v>
      </c>
      <c r="I178" s="34">
        <f>ROUND(ROUND(H178,2)*ROUND(G178,3),2)</f>
      </c>
      <c r="J178" s="31" t="s">
        <v>51</v>
      </c>
      <c r="O178">
        <f>(I178*21)/100</f>
      </c>
      <c r="P178" t="s">
        <v>23</v>
      </c>
    </row>
    <row r="179" spans="1:5" ht="12.75">
      <c r="A179" s="35" t="s">
        <v>52</v>
      </c>
      <c r="E179" s="36" t="s">
        <v>257</v>
      </c>
    </row>
    <row r="180" spans="1:5" ht="38.25">
      <c r="A180" s="37" t="s">
        <v>54</v>
      </c>
      <c r="E180" s="38" t="s">
        <v>258</v>
      </c>
    </row>
    <row r="181" spans="1:5" ht="51">
      <c r="A181" t="s">
        <v>56</v>
      </c>
      <c r="E181" s="36" t="s">
        <v>259</v>
      </c>
    </row>
    <row r="182" spans="1:16" ht="12.75">
      <c r="A182" s="25" t="s">
        <v>46</v>
      </c>
      <c r="B182" s="29" t="s">
        <v>260</v>
      </c>
      <c r="C182" s="29" t="s">
        <v>261</v>
      </c>
      <c r="D182" s="25" t="s">
        <v>59</v>
      </c>
      <c r="E182" s="30" t="s">
        <v>262</v>
      </c>
      <c r="F182" s="31" t="s">
        <v>153</v>
      </c>
      <c r="G182" s="32">
        <v>685</v>
      </c>
      <c r="H182" s="33">
        <v>0</v>
      </c>
      <c r="I182" s="34">
        <f>ROUND(ROUND(H182,2)*ROUND(G182,3),2)</f>
      </c>
      <c r="J182" s="31" t="s">
        <v>51</v>
      </c>
      <c r="O182">
        <f>(I182*21)/100</f>
      </c>
      <c r="P182" t="s">
        <v>23</v>
      </c>
    </row>
    <row r="183" spans="1:5" ht="12.75">
      <c r="A183" s="35" t="s">
        <v>52</v>
      </c>
      <c r="E183" s="36" t="s">
        <v>263</v>
      </c>
    </row>
    <row r="184" spans="1:5" ht="76.5">
      <c r="A184" s="37" t="s">
        <v>54</v>
      </c>
      <c r="E184" s="38" t="s">
        <v>264</v>
      </c>
    </row>
    <row r="185" spans="1:5" ht="51">
      <c r="A185" t="s">
        <v>56</v>
      </c>
      <c r="E185" s="36" t="s">
        <v>265</v>
      </c>
    </row>
    <row r="186" spans="1:16" ht="12.75">
      <c r="A186" s="25" t="s">
        <v>46</v>
      </c>
      <c r="B186" s="29" t="s">
        <v>266</v>
      </c>
      <c r="C186" s="29" t="s">
        <v>261</v>
      </c>
      <c r="D186" s="25" t="s">
        <v>196</v>
      </c>
      <c r="E186" s="30" t="s">
        <v>262</v>
      </c>
      <c r="F186" s="31" t="s">
        <v>153</v>
      </c>
      <c r="G186" s="32">
        <v>13.2</v>
      </c>
      <c r="H186" s="33">
        <v>0</v>
      </c>
      <c r="I186" s="34">
        <f>ROUND(ROUND(H186,2)*ROUND(G186,3),2)</f>
      </c>
      <c r="J186" s="31" t="s">
        <v>51</v>
      </c>
      <c r="O186">
        <f>(I186*21)/100</f>
      </c>
      <c r="P186" t="s">
        <v>23</v>
      </c>
    </row>
    <row r="187" spans="1:5" ht="12.75">
      <c r="A187" s="35" t="s">
        <v>52</v>
      </c>
      <c r="E187" s="36" t="s">
        <v>267</v>
      </c>
    </row>
    <row r="188" spans="1:5" ht="63.75">
      <c r="A188" s="37" t="s">
        <v>54</v>
      </c>
      <c r="E188" s="38" t="s">
        <v>268</v>
      </c>
    </row>
    <row r="189" spans="1:5" ht="51">
      <c r="A189" t="s">
        <v>56</v>
      </c>
      <c r="E189" s="36" t="s">
        <v>265</v>
      </c>
    </row>
    <row r="190" spans="1:16" ht="12.75">
      <c r="A190" s="25" t="s">
        <v>46</v>
      </c>
      <c r="B190" s="29" t="s">
        <v>269</v>
      </c>
      <c r="C190" s="29" t="s">
        <v>261</v>
      </c>
      <c r="D190" s="25" t="s">
        <v>63</v>
      </c>
      <c r="E190" s="30" t="s">
        <v>262</v>
      </c>
      <c r="F190" s="31" t="s">
        <v>153</v>
      </c>
      <c r="G190" s="32">
        <v>8</v>
      </c>
      <c r="H190" s="33">
        <v>0</v>
      </c>
      <c r="I190" s="34">
        <f>ROUND(ROUND(H190,2)*ROUND(G190,3),2)</f>
      </c>
      <c r="J190" s="31" t="s">
        <v>51</v>
      </c>
      <c r="O190">
        <f>(I190*21)/100</f>
      </c>
      <c r="P190" t="s">
        <v>23</v>
      </c>
    </row>
    <row r="191" spans="1:5" ht="12.75">
      <c r="A191" s="35" t="s">
        <v>52</v>
      </c>
      <c r="E191" s="36" t="s">
        <v>270</v>
      </c>
    </row>
    <row r="192" spans="1:5" ht="12.75">
      <c r="A192" s="37" t="s">
        <v>54</v>
      </c>
      <c r="E192" s="38" t="s">
        <v>271</v>
      </c>
    </row>
    <row r="193" spans="1:5" ht="51">
      <c r="A193" t="s">
        <v>56</v>
      </c>
      <c r="E193" s="36" t="s">
        <v>265</v>
      </c>
    </row>
    <row r="194" spans="1:16" ht="12.75">
      <c r="A194" s="25" t="s">
        <v>46</v>
      </c>
      <c r="B194" s="29" t="s">
        <v>272</v>
      </c>
      <c r="C194" s="29" t="s">
        <v>273</v>
      </c>
      <c r="D194" s="25" t="s">
        <v>48</v>
      </c>
      <c r="E194" s="30" t="s">
        <v>274</v>
      </c>
      <c r="F194" s="31" t="s">
        <v>153</v>
      </c>
      <c r="G194" s="32">
        <v>27</v>
      </c>
      <c r="H194" s="33">
        <v>0</v>
      </c>
      <c r="I194" s="34">
        <f>ROUND(ROUND(H194,2)*ROUND(G194,3),2)</f>
      </c>
      <c r="J194" s="31" t="s">
        <v>51</v>
      </c>
      <c r="O194">
        <f>(I194*21)/100</f>
      </c>
      <c r="P194" t="s">
        <v>23</v>
      </c>
    </row>
    <row r="195" spans="1:5" ht="12.75">
      <c r="A195" s="35" t="s">
        <v>52</v>
      </c>
      <c r="E195" s="36" t="s">
        <v>275</v>
      </c>
    </row>
    <row r="196" spans="1:5" ht="12.75">
      <c r="A196" s="37" t="s">
        <v>54</v>
      </c>
      <c r="E196" s="38" t="s">
        <v>276</v>
      </c>
    </row>
    <row r="197" spans="1:5" ht="51">
      <c r="A197" t="s">
        <v>56</v>
      </c>
      <c r="E197" s="36" t="s">
        <v>277</v>
      </c>
    </row>
    <row r="198" spans="1:16" ht="12.75">
      <c r="A198" s="25" t="s">
        <v>46</v>
      </c>
      <c r="B198" s="29" t="s">
        <v>278</v>
      </c>
      <c r="C198" s="29" t="s">
        <v>279</v>
      </c>
      <c r="D198" s="25" t="s">
        <v>48</v>
      </c>
      <c r="E198" s="30" t="s">
        <v>280</v>
      </c>
      <c r="F198" s="31" t="s">
        <v>153</v>
      </c>
      <c r="G198" s="32">
        <v>326.931</v>
      </c>
      <c r="H198" s="33">
        <v>0</v>
      </c>
      <c r="I198" s="34">
        <f>ROUND(ROUND(H198,2)*ROUND(G198,3),2)</f>
      </c>
      <c r="J198" s="31" t="s">
        <v>51</v>
      </c>
      <c r="O198">
        <f>(I198*21)/100</f>
      </c>
      <c r="P198" t="s">
        <v>23</v>
      </c>
    </row>
    <row r="199" spans="1:5" ht="12.75">
      <c r="A199" s="35" t="s">
        <v>52</v>
      </c>
      <c r="E199" s="36" t="s">
        <v>281</v>
      </c>
    </row>
    <row r="200" spans="1:5" ht="12.75">
      <c r="A200" s="37" t="s">
        <v>54</v>
      </c>
      <c r="E200" s="38" t="s">
        <v>282</v>
      </c>
    </row>
    <row r="201" spans="1:5" ht="25.5">
      <c r="A201" t="s">
        <v>56</v>
      </c>
      <c r="E201" s="36" t="s">
        <v>283</v>
      </c>
    </row>
    <row r="202" spans="1:16" ht="12.75">
      <c r="A202" s="25" t="s">
        <v>46</v>
      </c>
      <c r="B202" s="29" t="s">
        <v>284</v>
      </c>
      <c r="C202" s="29" t="s">
        <v>285</v>
      </c>
      <c r="D202" s="25" t="s">
        <v>48</v>
      </c>
      <c r="E202" s="30" t="s">
        <v>286</v>
      </c>
      <c r="F202" s="31" t="s">
        <v>153</v>
      </c>
      <c r="G202" s="32">
        <v>326.931</v>
      </c>
      <c r="H202" s="33">
        <v>0</v>
      </c>
      <c r="I202" s="34">
        <f>ROUND(ROUND(H202,2)*ROUND(G202,3),2)</f>
      </c>
      <c r="J202" s="31" t="s">
        <v>51</v>
      </c>
      <c r="O202">
        <f>(I202*21)/100</f>
      </c>
      <c r="P202" t="s">
        <v>23</v>
      </c>
    </row>
    <row r="203" spans="1:5" ht="12.75">
      <c r="A203" s="35" t="s">
        <v>52</v>
      </c>
      <c r="E203" s="36" t="s">
        <v>287</v>
      </c>
    </row>
    <row r="204" spans="1:5" ht="12.75">
      <c r="A204" s="37" t="s">
        <v>54</v>
      </c>
      <c r="E204" s="38" t="s">
        <v>282</v>
      </c>
    </row>
    <row r="205" spans="1:5" ht="38.25">
      <c r="A205" t="s">
        <v>56</v>
      </c>
      <c r="E205" s="36" t="s">
        <v>288</v>
      </c>
    </row>
    <row r="206" spans="1:16" ht="12.75">
      <c r="A206" s="25" t="s">
        <v>46</v>
      </c>
      <c r="B206" s="29" t="s">
        <v>289</v>
      </c>
      <c r="C206" s="29" t="s">
        <v>290</v>
      </c>
      <c r="D206" s="25" t="s">
        <v>48</v>
      </c>
      <c r="E206" s="30" t="s">
        <v>291</v>
      </c>
      <c r="F206" s="31" t="s">
        <v>292</v>
      </c>
      <c r="G206" s="32">
        <v>24.585</v>
      </c>
      <c r="H206" s="33">
        <v>0</v>
      </c>
      <c r="I206" s="34">
        <f>ROUND(ROUND(H206,2)*ROUND(G206,3),2)</f>
      </c>
      <c r="J206" s="31" t="s">
        <v>51</v>
      </c>
      <c r="O206">
        <f>(I206*21)/100</f>
      </c>
      <c r="P206" t="s">
        <v>23</v>
      </c>
    </row>
    <row r="207" spans="1:5" ht="12.75">
      <c r="A207" s="35" t="s">
        <v>52</v>
      </c>
      <c r="E207" s="36" t="s">
        <v>293</v>
      </c>
    </row>
    <row r="208" spans="1:5" ht="89.25">
      <c r="A208" s="37" t="s">
        <v>54</v>
      </c>
      <c r="E208" s="38" t="s">
        <v>294</v>
      </c>
    </row>
    <row r="209" spans="1:5" ht="216.75">
      <c r="A209" t="s">
        <v>56</v>
      </c>
      <c r="E209" s="36" t="s">
        <v>295</v>
      </c>
    </row>
    <row r="210" spans="1:16" ht="12.75">
      <c r="A210" s="25" t="s">
        <v>46</v>
      </c>
      <c r="B210" s="29" t="s">
        <v>296</v>
      </c>
      <c r="C210" s="29" t="s">
        <v>297</v>
      </c>
      <c r="D210" s="25" t="s">
        <v>48</v>
      </c>
      <c r="E210" s="30" t="s">
        <v>298</v>
      </c>
      <c r="F210" s="31" t="s">
        <v>292</v>
      </c>
      <c r="G210" s="32">
        <v>12.391</v>
      </c>
      <c r="H210" s="33">
        <v>0</v>
      </c>
      <c r="I210" s="34">
        <f>ROUND(ROUND(H210,2)*ROUND(G210,3),2)</f>
      </c>
      <c r="J210" s="31" t="s">
        <v>51</v>
      </c>
      <c r="O210">
        <f>(I210*21)/100</f>
      </c>
      <c r="P210" t="s">
        <v>23</v>
      </c>
    </row>
    <row r="211" spans="1:5" ht="12.75">
      <c r="A211" s="35" t="s">
        <v>52</v>
      </c>
      <c r="E211" s="36" t="s">
        <v>299</v>
      </c>
    </row>
    <row r="212" spans="1:5" ht="89.25">
      <c r="A212" s="37" t="s">
        <v>54</v>
      </c>
      <c r="E212" s="38" t="s">
        <v>300</v>
      </c>
    </row>
    <row r="213" spans="1:5" ht="216.75">
      <c r="A213" t="s">
        <v>56</v>
      </c>
      <c r="E213" s="36" t="s">
        <v>295</v>
      </c>
    </row>
  </sheetData>
  <sheetProtection sheet="1" objects="1" scenarios="1"/>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 footer="0.5"/>
  <pageSetup fitToHeight="0"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R238"/>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11</v>
      </c>
      <c r="B1" s="1"/>
      <c r="C1" s="1"/>
      <c r="D1" s="1"/>
      <c r="E1" s="1" t="s">
        <v>0</v>
      </c>
      <c r="F1" s="1"/>
      <c r="G1" s="1"/>
      <c r="H1" s="1"/>
      <c r="I1" s="1"/>
      <c r="J1" s="1"/>
      <c r="P1" t="s">
        <v>22</v>
      </c>
    </row>
    <row r="2" spans="2:16" ht="25" customHeight="1">
      <c r="B2" s="1"/>
      <c r="C2" s="1"/>
      <c r="D2" s="1"/>
      <c r="E2" s="2" t="s">
        <v>13</v>
      </c>
      <c r="F2" s="1"/>
      <c r="G2" s="1"/>
      <c r="H2" s="6"/>
      <c r="I2" s="6"/>
      <c r="J2" s="1"/>
      <c r="O2">
        <f>0+O8+O65+O118+O123+O168+O173+O210</f>
      </c>
      <c r="P2" t="s">
        <v>22</v>
      </c>
    </row>
    <row r="3" spans="1:16" ht="15" customHeight="1">
      <c r="A3" t="s">
        <v>12</v>
      </c>
      <c r="B3" s="12" t="s">
        <v>14</v>
      </c>
      <c r="C3" s="13" t="s">
        <v>15</v>
      </c>
      <c r="D3" s="1"/>
      <c r="E3" s="14" t="s">
        <v>16</v>
      </c>
      <c r="F3" s="1"/>
      <c r="G3" s="9"/>
      <c r="H3" s="8" t="s">
        <v>301</v>
      </c>
      <c r="I3" s="42">
        <f>0+I8+I65+I118+I123+I168+I173+I210</f>
      </c>
      <c r="J3" s="10"/>
      <c r="O3" t="s">
        <v>19</v>
      </c>
      <c r="P3" t="s">
        <v>23</v>
      </c>
    </row>
    <row r="4" spans="1:16" ht="15" customHeight="1">
      <c r="A4" t="s">
        <v>17</v>
      </c>
      <c r="B4" s="16" t="s">
        <v>18</v>
      </c>
      <c r="C4" s="17" t="s">
        <v>301</v>
      </c>
      <c r="D4" s="6"/>
      <c r="E4" s="18" t="s">
        <v>302</v>
      </c>
      <c r="F4" s="6"/>
      <c r="G4" s="6"/>
      <c r="H4" s="19"/>
      <c r="I4" s="19"/>
      <c r="J4" s="6"/>
      <c r="O4" t="s">
        <v>20</v>
      </c>
      <c r="P4" t="s">
        <v>23</v>
      </c>
    </row>
    <row r="5" spans="1:16" ht="12.75" customHeight="1">
      <c r="A5" s="15" t="s">
        <v>25</v>
      </c>
      <c r="B5" s="15" t="s">
        <v>27</v>
      </c>
      <c r="C5" s="15" t="s">
        <v>29</v>
      </c>
      <c r="D5" s="15" t="s">
        <v>30</v>
      </c>
      <c r="E5" s="15" t="s">
        <v>31</v>
      </c>
      <c r="F5" s="15" t="s">
        <v>33</v>
      </c>
      <c r="G5" s="15" t="s">
        <v>35</v>
      </c>
      <c r="H5" s="15" t="s">
        <v>37</v>
      </c>
      <c r="I5" s="15"/>
      <c r="J5" s="15" t="s">
        <v>42</v>
      </c>
      <c r="O5" t="s">
        <v>21</v>
      </c>
      <c r="P5" t="s">
        <v>23</v>
      </c>
    </row>
    <row r="6" spans="1:10" ht="12.75" customHeight="1">
      <c r="A6" s="15"/>
      <c r="B6" s="15"/>
      <c r="C6" s="15"/>
      <c r="D6" s="15"/>
      <c r="E6" s="15"/>
      <c r="F6" s="15"/>
      <c r="G6" s="15"/>
      <c r="H6" s="15" t="s">
        <v>38</v>
      </c>
      <c r="I6" s="15" t="s">
        <v>40</v>
      </c>
      <c r="J6" s="15"/>
    </row>
    <row r="7" spans="1:10" ht="12.75" customHeight="1">
      <c r="A7" s="15" t="s">
        <v>26</v>
      </c>
      <c r="B7" s="15" t="s">
        <v>28</v>
      </c>
      <c r="C7" s="15" t="s">
        <v>23</v>
      </c>
      <c r="D7" s="15" t="s">
        <v>22</v>
      </c>
      <c r="E7" s="15" t="s">
        <v>32</v>
      </c>
      <c r="F7" s="15" t="s">
        <v>34</v>
      </c>
      <c r="G7" s="15" t="s">
        <v>36</v>
      </c>
      <c r="H7" s="15" t="s">
        <v>39</v>
      </c>
      <c r="I7" s="15" t="s">
        <v>41</v>
      </c>
      <c r="J7" s="15" t="s">
        <v>43</v>
      </c>
    </row>
    <row r="8" spans="1:18" ht="12.75" customHeight="1">
      <c r="A8" s="19" t="s">
        <v>44</v>
      </c>
      <c r="B8" s="19"/>
      <c r="C8" s="26" t="s">
        <v>26</v>
      </c>
      <c r="D8" s="19"/>
      <c r="E8" s="27" t="s">
        <v>45</v>
      </c>
      <c r="F8" s="19"/>
      <c r="G8" s="19"/>
      <c r="H8" s="19"/>
      <c r="I8" s="28">
        <f>0+Q8</f>
      </c>
      <c r="J8" s="19"/>
      <c r="O8">
        <f>0+R8</f>
      </c>
      <c r="Q8">
        <f>0+I9+I13+I17+I21+I25+I29+I33+I37+I41+I45+I49+I53+I57+I61</f>
      </c>
      <c r="R8">
        <f>0+O9+O13+O17+O21+O25+O29+O33+O37+O41+O45+O49+O53+O57+O61</f>
      </c>
    </row>
    <row r="9" spans="1:16" ht="12.75">
      <c r="A9" s="25" t="s">
        <v>46</v>
      </c>
      <c r="B9" s="29" t="s">
        <v>28</v>
      </c>
      <c r="C9" s="29" t="s">
        <v>47</v>
      </c>
      <c r="D9" s="25" t="s">
        <v>48</v>
      </c>
      <c r="E9" s="30" t="s">
        <v>49</v>
      </c>
      <c r="F9" s="31" t="s">
        <v>50</v>
      </c>
      <c r="G9" s="32">
        <v>8.547</v>
      </c>
      <c r="H9" s="33">
        <v>0</v>
      </c>
      <c r="I9" s="34">
        <f>ROUND(ROUND(H9,2)*ROUND(G9,3),2)</f>
      </c>
      <c r="J9" s="31" t="s">
        <v>51</v>
      </c>
      <c r="O9">
        <f>(I9*21)/100</f>
      </c>
      <c r="P9" t="s">
        <v>23</v>
      </c>
    </row>
    <row r="10" spans="1:5" ht="12.75">
      <c r="A10" s="35" t="s">
        <v>52</v>
      </c>
      <c r="E10" s="36" t="s">
        <v>53</v>
      </c>
    </row>
    <row r="11" spans="1:5" ht="12.75">
      <c r="A11" s="37" t="s">
        <v>54</v>
      </c>
      <c r="E11" s="38" t="s">
        <v>303</v>
      </c>
    </row>
    <row r="12" spans="1:5" ht="25.5">
      <c r="A12" t="s">
        <v>56</v>
      </c>
      <c r="E12" s="36" t="s">
        <v>57</v>
      </c>
    </row>
    <row r="13" spans="1:16" ht="12.75">
      <c r="A13" s="25" t="s">
        <v>46</v>
      </c>
      <c r="B13" s="29" t="s">
        <v>23</v>
      </c>
      <c r="C13" s="29" t="s">
        <v>58</v>
      </c>
      <c r="D13" s="25" t="s">
        <v>59</v>
      </c>
      <c r="E13" s="30" t="s">
        <v>49</v>
      </c>
      <c r="F13" s="31" t="s">
        <v>60</v>
      </c>
      <c r="G13" s="32">
        <v>509.137</v>
      </c>
      <c r="H13" s="33">
        <v>0</v>
      </c>
      <c r="I13" s="34">
        <f>ROUND(ROUND(H13,2)*ROUND(G13,3),2)</f>
      </c>
      <c r="J13" s="31" t="s">
        <v>51</v>
      </c>
      <c r="O13">
        <f>(I13*21)/100</f>
      </c>
      <c r="P13" t="s">
        <v>23</v>
      </c>
    </row>
    <row r="14" spans="1:5" ht="12.75">
      <c r="A14" s="35" t="s">
        <v>52</v>
      </c>
      <c r="E14" s="36" t="s">
        <v>61</v>
      </c>
    </row>
    <row r="15" spans="1:5" ht="12.75">
      <c r="A15" s="37" t="s">
        <v>54</v>
      </c>
      <c r="E15" s="38" t="s">
        <v>304</v>
      </c>
    </row>
    <row r="16" spans="1:5" ht="25.5">
      <c r="A16" t="s">
        <v>56</v>
      </c>
      <c r="E16" s="36" t="s">
        <v>57</v>
      </c>
    </row>
    <row r="17" spans="1:16" ht="12.75">
      <c r="A17" s="25" t="s">
        <v>46</v>
      </c>
      <c r="B17" s="29" t="s">
        <v>22</v>
      </c>
      <c r="C17" s="29" t="s">
        <v>58</v>
      </c>
      <c r="D17" s="25" t="s">
        <v>63</v>
      </c>
      <c r="E17" s="30" t="s">
        <v>49</v>
      </c>
      <c r="F17" s="31" t="s">
        <v>60</v>
      </c>
      <c r="G17" s="32">
        <v>262.141</v>
      </c>
      <c r="H17" s="33">
        <v>0</v>
      </c>
      <c r="I17" s="34">
        <f>ROUND(ROUND(H17,2)*ROUND(G17,3),2)</f>
      </c>
      <c r="J17" s="31" t="s">
        <v>51</v>
      </c>
      <c r="O17">
        <f>(I17*21)/100</f>
      </c>
      <c r="P17" t="s">
        <v>23</v>
      </c>
    </row>
    <row r="18" spans="1:5" ht="12.75">
      <c r="A18" s="35" t="s">
        <v>52</v>
      </c>
      <c r="E18" s="36" t="s">
        <v>64</v>
      </c>
    </row>
    <row r="19" spans="1:5" ht="38.25">
      <c r="A19" s="37" t="s">
        <v>54</v>
      </c>
      <c r="E19" s="38" t="s">
        <v>305</v>
      </c>
    </row>
    <row r="20" spans="1:5" ht="25.5">
      <c r="A20" t="s">
        <v>56</v>
      </c>
      <c r="E20" s="36" t="s">
        <v>57</v>
      </c>
    </row>
    <row r="21" spans="1:16" ht="12.75">
      <c r="A21" s="25" t="s">
        <v>46</v>
      </c>
      <c r="B21" s="29" t="s">
        <v>32</v>
      </c>
      <c r="C21" s="29" t="s">
        <v>58</v>
      </c>
      <c r="D21" s="25" t="s">
        <v>66</v>
      </c>
      <c r="E21" s="30" t="s">
        <v>49</v>
      </c>
      <c r="F21" s="31" t="s">
        <v>60</v>
      </c>
      <c r="G21" s="32">
        <v>103.629</v>
      </c>
      <c r="H21" s="33">
        <v>0</v>
      </c>
      <c r="I21" s="34">
        <f>ROUND(ROUND(H21,2)*ROUND(G21,3),2)</f>
      </c>
      <c r="J21" s="31" t="s">
        <v>51</v>
      </c>
      <c r="O21">
        <f>(I21*21)/100</f>
      </c>
      <c r="P21" t="s">
        <v>23</v>
      </c>
    </row>
    <row r="22" spans="1:5" ht="12.75">
      <c r="A22" s="35" t="s">
        <v>52</v>
      </c>
      <c r="E22" s="36" t="s">
        <v>67</v>
      </c>
    </row>
    <row r="23" spans="1:5" ht="51">
      <c r="A23" s="37" t="s">
        <v>54</v>
      </c>
      <c r="E23" s="38" t="s">
        <v>306</v>
      </c>
    </row>
    <row r="24" spans="1:5" ht="25.5">
      <c r="A24" t="s">
        <v>56</v>
      </c>
      <c r="E24" s="36" t="s">
        <v>57</v>
      </c>
    </row>
    <row r="25" spans="1:16" ht="12.75">
      <c r="A25" s="25" t="s">
        <v>46</v>
      </c>
      <c r="B25" s="29" t="s">
        <v>34</v>
      </c>
      <c r="C25" s="29" t="s">
        <v>76</v>
      </c>
      <c r="D25" s="25" t="s">
        <v>48</v>
      </c>
      <c r="E25" s="30" t="s">
        <v>77</v>
      </c>
      <c r="F25" s="31" t="s">
        <v>78</v>
      </c>
      <c r="G25" s="32">
        <v>1</v>
      </c>
      <c r="H25" s="33">
        <v>0</v>
      </c>
      <c r="I25" s="34">
        <f>ROUND(ROUND(H25,2)*ROUND(G25,3),2)</f>
      </c>
      <c r="J25" s="31" t="s">
        <v>51</v>
      </c>
      <c r="O25">
        <f>(I25*21)/100</f>
      </c>
      <c r="P25" t="s">
        <v>23</v>
      </c>
    </row>
    <row r="26" spans="1:5" ht="25.5">
      <c r="A26" s="35" t="s">
        <v>52</v>
      </c>
      <c r="E26" s="36" t="s">
        <v>79</v>
      </c>
    </row>
    <row r="27" spans="1:5" ht="12.75">
      <c r="A27" s="37" t="s">
        <v>54</v>
      </c>
      <c r="E27" s="38" t="s">
        <v>80</v>
      </c>
    </row>
    <row r="28" spans="1:5" ht="12.75">
      <c r="A28" t="s">
        <v>56</v>
      </c>
      <c r="E28" s="36" t="s">
        <v>81</v>
      </c>
    </row>
    <row r="29" spans="1:16" ht="12.75">
      <c r="A29" s="25" t="s">
        <v>46</v>
      </c>
      <c r="B29" s="29" t="s">
        <v>36</v>
      </c>
      <c r="C29" s="29" t="s">
        <v>83</v>
      </c>
      <c r="D29" s="25" t="s">
        <v>48</v>
      </c>
      <c r="E29" s="30" t="s">
        <v>84</v>
      </c>
      <c r="F29" s="31" t="s">
        <v>78</v>
      </c>
      <c r="G29" s="32">
        <v>1</v>
      </c>
      <c r="H29" s="33">
        <v>0</v>
      </c>
      <c r="I29" s="34">
        <f>ROUND(ROUND(H29,2)*ROUND(G29,3),2)</f>
      </c>
      <c r="J29" s="31" t="s">
        <v>51</v>
      </c>
      <c r="O29">
        <f>(I29*21)/100</f>
      </c>
      <c r="P29" t="s">
        <v>23</v>
      </c>
    </row>
    <row r="30" spans="1:5" ht="12.75">
      <c r="A30" s="35" t="s">
        <v>52</v>
      </c>
      <c r="E30" s="36" t="s">
        <v>85</v>
      </c>
    </row>
    <row r="31" spans="1:5" ht="12.75">
      <c r="A31" s="37" t="s">
        <v>54</v>
      </c>
      <c r="E31" s="38" t="s">
        <v>80</v>
      </c>
    </row>
    <row r="32" spans="1:5" ht="12.75">
      <c r="A32" t="s">
        <v>56</v>
      </c>
      <c r="E32" s="36" t="s">
        <v>86</v>
      </c>
    </row>
    <row r="33" spans="1:16" ht="12.75">
      <c r="A33" s="25" t="s">
        <v>46</v>
      </c>
      <c r="B33" s="29" t="s">
        <v>75</v>
      </c>
      <c r="C33" s="29" t="s">
        <v>87</v>
      </c>
      <c r="D33" s="25" t="s">
        <v>48</v>
      </c>
      <c r="E33" s="30" t="s">
        <v>88</v>
      </c>
      <c r="F33" s="31" t="s">
        <v>78</v>
      </c>
      <c r="G33" s="32">
        <v>1</v>
      </c>
      <c r="H33" s="33">
        <v>0</v>
      </c>
      <c r="I33" s="34">
        <f>ROUND(ROUND(H33,2)*ROUND(G33,3),2)</f>
      </c>
      <c r="J33" s="31" t="s">
        <v>51</v>
      </c>
      <c r="O33">
        <f>(I33*21)/100</f>
      </c>
      <c r="P33" t="s">
        <v>23</v>
      </c>
    </row>
    <row r="34" spans="1:5" ht="63.75">
      <c r="A34" s="35" t="s">
        <v>52</v>
      </c>
      <c r="E34" s="36" t="s">
        <v>89</v>
      </c>
    </row>
    <row r="35" spans="1:5" ht="12.75">
      <c r="A35" s="37" t="s">
        <v>54</v>
      </c>
      <c r="E35" s="38" t="s">
        <v>80</v>
      </c>
    </row>
    <row r="36" spans="1:5" ht="12.75">
      <c r="A36" t="s">
        <v>56</v>
      </c>
      <c r="E36" s="36" t="s">
        <v>86</v>
      </c>
    </row>
    <row r="37" spans="1:16" ht="12.75">
      <c r="A37" s="25" t="s">
        <v>46</v>
      </c>
      <c r="B37" s="29" t="s">
        <v>82</v>
      </c>
      <c r="C37" s="29" t="s">
        <v>90</v>
      </c>
      <c r="D37" s="25" t="s">
        <v>48</v>
      </c>
      <c r="E37" s="30" t="s">
        <v>91</v>
      </c>
      <c r="F37" s="31" t="s">
        <v>78</v>
      </c>
      <c r="G37" s="32">
        <v>1</v>
      </c>
      <c r="H37" s="33">
        <v>0</v>
      </c>
      <c r="I37" s="34">
        <f>ROUND(ROUND(H37,2)*ROUND(G37,3),2)</f>
      </c>
      <c r="J37" s="31" t="s">
        <v>51</v>
      </c>
      <c r="O37">
        <f>(I37*21)/100</f>
      </c>
      <c r="P37" t="s">
        <v>23</v>
      </c>
    </row>
    <row r="38" spans="1:5" ht="38.25">
      <c r="A38" s="35" t="s">
        <v>52</v>
      </c>
      <c r="E38" s="36" t="s">
        <v>92</v>
      </c>
    </row>
    <row r="39" spans="1:5" ht="12.75">
      <c r="A39" s="37" t="s">
        <v>54</v>
      </c>
      <c r="E39" s="38" t="s">
        <v>80</v>
      </c>
    </row>
    <row r="40" spans="1:5" ht="12.75">
      <c r="A40" t="s">
        <v>56</v>
      </c>
      <c r="E40" s="36" t="s">
        <v>86</v>
      </c>
    </row>
    <row r="41" spans="1:16" ht="12.75">
      <c r="A41" s="25" t="s">
        <v>46</v>
      </c>
      <c r="B41" s="29" t="s">
        <v>39</v>
      </c>
      <c r="C41" s="29" t="s">
        <v>93</v>
      </c>
      <c r="D41" s="25" t="s">
        <v>48</v>
      </c>
      <c r="E41" s="30" t="s">
        <v>94</v>
      </c>
      <c r="F41" s="31" t="s">
        <v>78</v>
      </c>
      <c r="G41" s="32">
        <v>1</v>
      </c>
      <c r="H41" s="33">
        <v>0</v>
      </c>
      <c r="I41" s="34">
        <f>ROUND(ROUND(H41,2)*ROUND(G41,3),2)</f>
      </c>
      <c r="J41" s="31" t="s">
        <v>51</v>
      </c>
      <c r="O41">
        <f>(I41*21)/100</f>
      </c>
      <c r="P41" t="s">
        <v>23</v>
      </c>
    </row>
    <row r="42" spans="1:5" ht="51">
      <c r="A42" s="35" t="s">
        <v>52</v>
      </c>
      <c r="E42" s="36" t="s">
        <v>95</v>
      </c>
    </row>
    <row r="43" spans="1:5" ht="12.75">
      <c r="A43" s="37" t="s">
        <v>54</v>
      </c>
      <c r="E43" s="38" t="s">
        <v>80</v>
      </c>
    </row>
    <row r="44" spans="1:5" ht="38.25">
      <c r="A44" t="s">
        <v>56</v>
      </c>
      <c r="E44" s="36" t="s">
        <v>96</v>
      </c>
    </row>
    <row r="45" spans="1:16" ht="12.75">
      <c r="A45" s="25" t="s">
        <v>46</v>
      </c>
      <c r="B45" s="29" t="s">
        <v>41</v>
      </c>
      <c r="C45" s="29" t="s">
        <v>98</v>
      </c>
      <c r="D45" s="25" t="s">
        <v>48</v>
      </c>
      <c r="E45" s="30" t="s">
        <v>99</v>
      </c>
      <c r="F45" s="31" t="s">
        <v>100</v>
      </c>
      <c r="G45" s="32">
        <v>1</v>
      </c>
      <c r="H45" s="33">
        <v>0</v>
      </c>
      <c r="I45" s="34">
        <f>ROUND(ROUND(H45,2)*ROUND(G45,3),2)</f>
      </c>
      <c r="J45" s="31" t="s">
        <v>51</v>
      </c>
      <c r="O45">
        <f>(I45*21)/100</f>
      </c>
      <c r="P45" t="s">
        <v>23</v>
      </c>
    </row>
    <row r="46" spans="1:5" ht="25.5">
      <c r="A46" s="35" t="s">
        <v>52</v>
      </c>
      <c r="E46" s="36" t="s">
        <v>101</v>
      </c>
    </row>
    <row r="47" spans="1:5" ht="12.75">
      <c r="A47" s="37" t="s">
        <v>54</v>
      </c>
      <c r="E47" s="38" t="s">
        <v>80</v>
      </c>
    </row>
    <row r="48" spans="1:5" ht="12.75">
      <c r="A48" t="s">
        <v>56</v>
      </c>
      <c r="E48" s="36" t="s">
        <v>102</v>
      </c>
    </row>
    <row r="49" spans="1:16" ht="12.75">
      <c r="A49" s="25" t="s">
        <v>46</v>
      </c>
      <c r="B49" s="29" t="s">
        <v>43</v>
      </c>
      <c r="C49" s="29" t="s">
        <v>104</v>
      </c>
      <c r="D49" s="25" t="s">
        <v>48</v>
      </c>
      <c r="E49" s="30" t="s">
        <v>105</v>
      </c>
      <c r="F49" s="31" t="s">
        <v>78</v>
      </c>
      <c r="G49" s="32">
        <v>1</v>
      </c>
      <c r="H49" s="33">
        <v>0</v>
      </c>
      <c r="I49" s="34">
        <f>ROUND(ROUND(H49,2)*ROUND(G49,3),2)</f>
      </c>
      <c r="J49" s="31" t="s">
        <v>51</v>
      </c>
      <c r="O49">
        <f>(I49*21)/100</f>
      </c>
      <c r="P49" t="s">
        <v>23</v>
      </c>
    </row>
    <row r="50" spans="1:5" ht="12.75">
      <c r="A50" s="35" t="s">
        <v>52</v>
      </c>
      <c r="E50" s="36" t="s">
        <v>106</v>
      </c>
    </row>
    <row r="51" spans="1:5" ht="12.75">
      <c r="A51" s="37" t="s">
        <v>54</v>
      </c>
      <c r="E51" s="38" t="s">
        <v>80</v>
      </c>
    </row>
    <row r="52" spans="1:5" ht="12.75">
      <c r="A52" t="s">
        <v>56</v>
      </c>
      <c r="E52" s="36" t="s">
        <v>102</v>
      </c>
    </row>
    <row r="53" spans="1:16" ht="12.75">
      <c r="A53" s="25" t="s">
        <v>46</v>
      </c>
      <c r="B53" s="29" t="s">
        <v>97</v>
      </c>
      <c r="C53" s="29" t="s">
        <v>108</v>
      </c>
      <c r="D53" s="25" t="s">
        <v>48</v>
      </c>
      <c r="E53" s="30" t="s">
        <v>109</v>
      </c>
      <c r="F53" s="31" t="s">
        <v>110</v>
      </c>
      <c r="G53" s="32">
        <v>1</v>
      </c>
      <c r="H53" s="33">
        <v>0</v>
      </c>
      <c r="I53" s="34">
        <f>ROUND(ROUND(H53,2)*ROUND(G53,3),2)</f>
      </c>
      <c r="J53" s="31" t="s">
        <v>51</v>
      </c>
      <c r="O53">
        <f>(I53*21)/100</f>
      </c>
      <c r="P53" t="s">
        <v>23</v>
      </c>
    </row>
    <row r="54" spans="1:5" ht="12.75">
      <c r="A54" s="35" t="s">
        <v>52</v>
      </c>
      <c r="E54" s="36" t="s">
        <v>111</v>
      </c>
    </row>
    <row r="55" spans="1:5" ht="12.75">
      <c r="A55" s="37" t="s">
        <v>54</v>
      </c>
      <c r="E55" s="38" t="s">
        <v>80</v>
      </c>
    </row>
    <row r="56" spans="1:5" ht="76.5">
      <c r="A56" t="s">
        <v>56</v>
      </c>
      <c r="E56" s="36" t="s">
        <v>112</v>
      </c>
    </row>
    <row r="57" spans="1:16" ht="12.75">
      <c r="A57" s="25" t="s">
        <v>46</v>
      </c>
      <c r="B57" s="29" t="s">
        <v>103</v>
      </c>
      <c r="C57" s="29" t="s">
        <v>114</v>
      </c>
      <c r="D57" s="25" t="s">
        <v>48</v>
      </c>
      <c r="E57" s="30" t="s">
        <v>115</v>
      </c>
      <c r="F57" s="31" t="s">
        <v>78</v>
      </c>
      <c r="G57" s="32">
        <v>1</v>
      </c>
      <c r="H57" s="33">
        <v>0</v>
      </c>
      <c r="I57" s="34">
        <f>ROUND(ROUND(H57,2)*ROUND(G57,3),2)</f>
      </c>
      <c r="J57" s="31" t="s">
        <v>51</v>
      </c>
      <c r="O57">
        <f>(I57*21)/100</f>
      </c>
      <c r="P57" t="s">
        <v>23</v>
      </c>
    </row>
    <row r="58" spans="1:5" ht="63.75">
      <c r="A58" s="35" t="s">
        <v>52</v>
      </c>
      <c r="E58" s="36" t="s">
        <v>116</v>
      </c>
    </row>
    <row r="59" spans="1:5" ht="12.75">
      <c r="A59" s="37" t="s">
        <v>54</v>
      </c>
      <c r="E59" s="38" t="s">
        <v>80</v>
      </c>
    </row>
    <row r="60" spans="1:5" ht="12.75">
      <c r="A60" t="s">
        <v>56</v>
      </c>
      <c r="E60" s="36" t="s">
        <v>102</v>
      </c>
    </row>
    <row r="61" spans="1:16" ht="12.75">
      <c r="A61" s="25" t="s">
        <v>46</v>
      </c>
      <c r="B61" s="29" t="s">
        <v>107</v>
      </c>
      <c r="C61" s="29" t="s">
        <v>118</v>
      </c>
      <c r="D61" s="25" t="s">
        <v>48</v>
      </c>
      <c r="E61" s="30" t="s">
        <v>119</v>
      </c>
      <c r="F61" s="31" t="s">
        <v>78</v>
      </c>
      <c r="G61" s="32">
        <v>1</v>
      </c>
      <c r="H61" s="33">
        <v>0</v>
      </c>
      <c r="I61" s="34">
        <f>ROUND(ROUND(H61,2)*ROUND(G61,3),2)</f>
      </c>
      <c r="J61" s="31" t="s">
        <v>51</v>
      </c>
      <c r="O61">
        <f>(I61*21)/100</f>
      </c>
      <c r="P61" t="s">
        <v>23</v>
      </c>
    </row>
    <row r="62" spans="1:5" ht="114.75">
      <c r="A62" s="35" t="s">
        <v>52</v>
      </c>
      <c r="E62" s="36" t="s">
        <v>120</v>
      </c>
    </row>
    <row r="63" spans="1:5" ht="12.75">
      <c r="A63" s="37" t="s">
        <v>54</v>
      </c>
      <c r="E63" s="38" t="s">
        <v>80</v>
      </c>
    </row>
    <row r="64" spans="1:5" ht="25.5">
      <c r="A64" t="s">
        <v>56</v>
      </c>
      <c r="E64" s="36" t="s">
        <v>121</v>
      </c>
    </row>
    <row r="65" spans="1:18" ht="12.75" customHeight="1">
      <c r="A65" s="6" t="s">
        <v>44</v>
      </c>
      <c r="B65" s="6"/>
      <c r="C65" s="40" t="s">
        <v>28</v>
      </c>
      <c r="D65" s="6"/>
      <c r="E65" s="27" t="s">
        <v>127</v>
      </c>
      <c r="F65" s="6"/>
      <c r="G65" s="6"/>
      <c r="H65" s="6"/>
      <c r="I65" s="41">
        <f>0+Q65</f>
      </c>
      <c r="J65" s="6"/>
      <c r="O65">
        <f>0+R65</f>
      </c>
      <c r="Q65">
        <f>0+I66+I70+I74+I78+I82+I86+I90+I94+I98+I102+I106+I110+I114</f>
      </c>
      <c r="R65">
        <f>0+O66+O70+O74+O78+O82+O86+O90+O94+O98+O102+O106+O110+O114</f>
      </c>
    </row>
    <row r="66" spans="1:16" ht="12.75">
      <c r="A66" s="25" t="s">
        <v>46</v>
      </c>
      <c r="B66" s="29" t="s">
        <v>113</v>
      </c>
      <c r="C66" s="29" t="s">
        <v>129</v>
      </c>
      <c r="D66" s="25" t="s">
        <v>48</v>
      </c>
      <c r="E66" s="30" t="s">
        <v>130</v>
      </c>
      <c r="F66" s="31" t="s">
        <v>131</v>
      </c>
      <c r="G66" s="32">
        <v>456.176</v>
      </c>
      <c r="H66" s="33">
        <v>0</v>
      </c>
      <c r="I66" s="34">
        <f>ROUND(ROUND(H66,2)*ROUND(G66,3),2)</f>
      </c>
      <c r="J66" s="31" t="s">
        <v>51</v>
      </c>
      <c r="O66">
        <f>(I66*21)/100</f>
      </c>
      <c r="P66" t="s">
        <v>23</v>
      </c>
    </row>
    <row r="67" spans="1:5" ht="25.5">
      <c r="A67" s="35" t="s">
        <v>52</v>
      </c>
      <c r="E67" s="36" t="s">
        <v>132</v>
      </c>
    </row>
    <row r="68" spans="1:5" ht="12.75">
      <c r="A68" s="37" t="s">
        <v>54</v>
      </c>
      <c r="E68" s="38" t="s">
        <v>307</v>
      </c>
    </row>
    <row r="69" spans="1:5" ht="12.75">
      <c r="A69" t="s">
        <v>56</v>
      </c>
      <c r="E69" s="36" t="s">
        <v>134</v>
      </c>
    </row>
    <row r="70" spans="1:16" ht="25.5">
      <c r="A70" s="25" t="s">
        <v>46</v>
      </c>
      <c r="B70" s="29" t="s">
        <v>117</v>
      </c>
      <c r="C70" s="29" t="s">
        <v>136</v>
      </c>
      <c r="D70" s="25" t="s">
        <v>48</v>
      </c>
      <c r="E70" s="30" t="s">
        <v>137</v>
      </c>
      <c r="F70" s="31" t="s">
        <v>50</v>
      </c>
      <c r="G70" s="32">
        <v>68.94</v>
      </c>
      <c r="H70" s="33">
        <v>0</v>
      </c>
      <c r="I70" s="34">
        <f>ROUND(ROUND(H70,2)*ROUND(G70,3),2)</f>
      </c>
      <c r="J70" s="31" t="s">
        <v>51</v>
      </c>
      <c r="O70">
        <f>(I70*21)/100</f>
      </c>
      <c r="P70" t="s">
        <v>23</v>
      </c>
    </row>
    <row r="71" spans="1:5" ht="12.75">
      <c r="A71" s="35" t="s">
        <v>52</v>
      </c>
      <c r="E71" s="36" t="s">
        <v>138</v>
      </c>
    </row>
    <row r="72" spans="1:5" ht="12.75">
      <c r="A72" s="37" t="s">
        <v>54</v>
      </c>
      <c r="E72" s="38" t="s">
        <v>308</v>
      </c>
    </row>
    <row r="73" spans="1:5" ht="63.75">
      <c r="A73" t="s">
        <v>56</v>
      </c>
      <c r="E73" s="36" t="s">
        <v>140</v>
      </c>
    </row>
    <row r="74" spans="1:16" ht="12.75">
      <c r="A74" s="25" t="s">
        <v>46</v>
      </c>
      <c r="B74" s="29" t="s">
        <v>122</v>
      </c>
      <c r="C74" s="29" t="s">
        <v>309</v>
      </c>
      <c r="D74" s="25" t="s">
        <v>48</v>
      </c>
      <c r="E74" s="30" t="s">
        <v>310</v>
      </c>
      <c r="F74" s="31" t="s">
        <v>50</v>
      </c>
      <c r="G74" s="32">
        <v>9.986</v>
      </c>
      <c r="H74" s="33">
        <v>0</v>
      </c>
      <c r="I74" s="34">
        <f>ROUND(ROUND(H74,2)*ROUND(G74,3),2)</f>
      </c>
      <c r="J74" s="31" t="s">
        <v>51</v>
      </c>
      <c r="O74">
        <f>(I74*21)/100</f>
      </c>
      <c r="P74" t="s">
        <v>23</v>
      </c>
    </row>
    <row r="75" spans="1:5" ht="12.75">
      <c r="A75" s="35" t="s">
        <v>52</v>
      </c>
      <c r="E75" s="36" t="s">
        <v>311</v>
      </c>
    </row>
    <row r="76" spans="1:5" ht="12.75">
      <c r="A76" s="37" t="s">
        <v>54</v>
      </c>
      <c r="E76" s="38" t="s">
        <v>312</v>
      </c>
    </row>
    <row r="77" spans="1:5" ht="63.75">
      <c r="A77" t="s">
        <v>56</v>
      </c>
      <c r="E77" s="36" t="s">
        <v>140</v>
      </c>
    </row>
    <row r="78" spans="1:16" ht="12.75">
      <c r="A78" s="25" t="s">
        <v>46</v>
      </c>
      <c r="B78" s="29" t="s">
        <v>128</v>
      </c>
      <c r="C78" s="29" t="s">
        <v>142</v>
      </c>
      <c r="D78" s="25" t="s">
        <v>48</v>
      </c>
      <c r="E78" s="30" t="s">
        <v>143</v>
      </c>
      <c r="F78" s="31" t="s">
        <v>50</v>
      </c>
      <c r="G78" s="32">
        <v>15.663</v>
      </c>
      <c r="H78" s="33">
        <v>0</v>
      </c>
      <c r="I78" s="34">
        <f>ROUND(ROUND(H78,2)*ROUND(G78,3),2)</f>
      </c>
      <c r="J78" s="31" t="s">
        <v>51</v>
      </c>
      <c r="O78">
        <f>(I78*21)/100</f>
      </c>
      <c r="P78" t="s">
        <v>23</v>
      </c>
    </row>
    <row r="79" spans="1:5" ht="12.75">
      <c r="A79" s="35" t="s">
        <v>52</v>
      </c>
      <c r="E79" s="36" t="s">
        <v>313</v>
      </c>
    </row>
    <row r="80" spans="1:5" ht="12.75">
      <c r="A80" s="37" t="s">
        <v>54</v>
      </c>
      <c r="E80" s="38" t="s">
        <v>314</v>
      </c>
    </row>
    <row r="81" spans="1:5" ht="63.75">
      <c r="A81" t="s">
        <v>56</v>
      </c>
      <c r="E81" s="36" t="s">
        <v>140</v>
      </c>
    </row>
    <row r="82" spans="1:16" ht="25.5">
      <c r="A82" s="25" t="s">
        <v>46</v>
      </c>
      <c r="B82" s="29" t="s">
        <v>135</v>
      </c>
      <c r="C82" s="29" t="s">
        <v>147</v>
      </c>
      <c r="D82" s="25" t="s">
        <v>48</v>
      </c>
      <c r="E82" s="30" t="s">
        <v>148</v>
      </c>
      <c r="F82" s="31" t="s">
        <v>50</v>
      </c>
      <c r="G82" s="32">
        <v>282.854</v>
      </c>
      <c r="H82" s="33">
        <v>0</v>
      </c>
      <c r="I82" s="34">
        <f>ROUND(ROUND(H82,2)*ROUND(G82,3),2)</f>
      </c>
      <c r="J82" s="31" t="s">
        <v>51</v>
      </c>
      <c r="O82">
        <f>(I82*21)/100</f>
      </c>
      <c r="P82" t="s">
        <v>23</v>
      </c>
    </row>
    <row r="83" spans="1:5" ht="12.75">
      <c r="A83" s="35" t="s">
        <v>52</v>
      </c>
      <c r="E83" s="36" t="s">
        <v>48</v>
      </c>
    </row>
    <row r="84" spans="1:5" ht="12.75">
      <c r="A84" s="37" t="s">
        <v>54</v>
      </c>
      <c r="E84" s="38" t="s">
        <v>315</v>
      </c>
    </row>
    <row r="85" spans="1:5" ht="63.75">
      <c r="A85" t="s">
        <v>56</v>
      </c>
      <c r="E85" s="36" t="s">
        <v>140</v>
      </c>
    </row>
    <row r="86" spans="1:16" ht="12.75">
      <c r="A86" s="25" t="s">
        <v>46</v>
      </c>
      <c r="B86" s="29" t="s">
        <v>141</v>
      </c>
      <c r="C86" s="29" t="s">
        <v>151</v>
      </c>
      <c r="D86" s="25" t="s">
        <v>48</v>
      </c>
      <c r="E86" s="30" t="s">
        <v>152</v>
      </c>
      <c r="F86" s="31" t="s">
        <v>153</v>
      </c>
      <c r="G86" s="32">
        <v>613</v>
      </c>
      <c r="H86" s="33">
        <v>0</v>
      </c>
      <c r="I86" s="34">
        <f>ROUND(ROUND(H86,2)*ROUND(G86,3),2)</f>
      </c>
      <c r="J86" s="31" t="s">
        <v>51</v>
      </c>
      <c r="O86">
        <f>(I86*21)/100</f>
      </c>
      <c r="P86" t="s">
        <v>23</v>
      </c>
    </row>
    <row r="87" spans="1:5" ht="12.75">
      <c r="A87" s="35" t="s">
        <v>52</v>
      </c>
      <c r="E87" s="36" t="s">
        <v>154</v>
      </c>
    </row>
    <row r="88" spans="1:5" ht="12.75">
      <c r="A88" s="37" t="s">
        <v>54</v>
      </c>
      <c r="E88" s="38" t="s">
        <v>316</v>
      </c>
    </row>
    <row r="89" spans="1:5" ht="63.75">
      <c r="A89" t="s">
        <v>56</v>
      </c>
      <c r="E89" s="36" t="s">
        <v>140</v>
      </c>
    </row>
    <row r="90" spans="1:16" ht="12.75">
      <c r="A90" s="25" t="s">
        <v>46</v>
      </c>
      <c r="B90" s="29" t="s">
        <v>146</v>
      </c>
      <c r="C90" s="29" t="s">
        <v>157</v>
      </c>
      <c r="D90" s="25" t="s">
        <v>48</v>
      </c>
      <c r="E90" s="30" t="s">
        <v>158</v>
      </c>
      <c r="F90" s="31" t="s">
        <v>50</v>
      </c>
      <c r="G90" s="32">
        <v>50.215</v>
      </c>
      <c r="H90" s="33">
        <v>0</v>
      </c>
      <c r="I90" s="34">
        <f>ROUND(ROUND(H90,2)*ROUND(G90,3),2)</f>
      </c>
      <c r="J90" s="31" t="s">
        <v>51</v>
      </c>
      <c r="O90">
        <f>(I90*21)/100</f>
      </c>
      <c r="P90" t="s">
        <v>23</v>
      </c>
    </row>
    <row r="91" spans="1:5" ht="12.75">
      <c r="A91" s="35" t="s">
        <v>52</v>
      </c>
      <c r="E91" s="36" t="s">
        <v>159</v>
      </c>
    </row>
    <row r="92" spans="1:5" ht="12.75">
      <c r="A92" s="37" t="s">
        <v>54</v>
      </c>
      <c r="E92" s="38" t="s">
        <v>317</v>
      </c>
    </row>
    <row r="93" spans="1:5" ht="63.75">
      <c r="A93" t="s">
        <v>56</v>
      </c>
      <c r="E93" s="36" t="s">
        <v>140</v>
      </c>
    </row>
    <row r="94" spans="1:16" ht="12.75">
      <c r="A94" s="25" t="s">
        <v>46</v>
      </c>
      <c r="B94" s="29" t="s">
        <v>150</v>
      </c>
      <c r="C94" s="29" t="s">
        <v>162</v>
      </c>
      <c r="D94" s="25" t="s">
        <v>48</v>
      </c>
      <c r="E94" s="30" t="s">
        <v>163</v>
      </c>
      <c r="F94" s="31" t="s">
        <v>50</v>
      </c>
      <c r="G94" s="32">
        <v>8.547</v>
      </c>
      <c r="H94" s="33">
        <v>0</v>
      </c>
      <c r="I94" s="34">
        <f>ROUND(ROUND(H94,2)*ROUND(G94,3),2)</f>
      </c>
      <c r="J94" s="31" t="s">
        <v>51</v>
      </c>
      <c r="O94">
        <f>(I94*21)/100</f>
      </c>
      <c r="P94" t="s">
        <v>23</v>
      </c>
    </row>
    <row r="95" spans="1:5" ht="12.75">
      <c r="A95" s="35" t="s">
        <v>52</v>
      </c>
      <c r="E95" s="36" t="s">
        <v>48</v>
      </c>
    </row>
    <row r="96" spans="1:5" ht="12.75">
      <c r="A96" s="37" t="s">
        <v>54</v>
      </c>
      <c r="E96" s="38" t="s">
        <v>318</v>
      </c>
    </row>
    <row r="97" spans="1:5" ht="369.75">
      <c r="A97" t="s">
        <v>56</v>
      </c>
      <c r="E97" s="36" t="s">
        <v>165</v>
      </c>
    </row>
    <row r="98" spans="1:16" ht="12.75">
      <c r="A98" s="25" t="s">
        <v>46</v>
      </c>
      <c r="B98" s="29" t="s">
        <v>156</v>
      </c>
      <c r="C98" s="29" t="s">
        <v>319</v>
      </c>
      <c r="D98" s="25" t="s">
        <v>48</v>
      </c>
      <c r="E98" s="30" t="s">
        <v>320</v>
      </c>
      <c r="F98" s="31" t="s">
        <v>50</v>
      </c>
      <c r="G98" s="32">
        <v>48.96</v>
      </c>
      <c r="H98" s="33">
        <v>0</v>
      </c>
      <c r="I98" s="34">
        <f>ROUND(ROUND(H98,2)*ROUND(G98,3),2)</f>
      </c>
      <c r="J98" s="31" t="s">
        <v>51</v>
      </c>
      <c r="O98">
        <f>(I98*21)/100</f>
      </c>
      <c r="P98" t="s">
        <v>23</v>
      </c>
    </row>
    <row r="99" spans="1:5" ht="12.75">
      <c r="A99" s="35" t="s">
        <v>52</v>
      </c>
      <c r="E99" s="36" t="s">
        <v>48</v>
      </c>
    </row>
    <row r="100" spans="1:5" ht="114.75">
      <c r="A100" s="37" t="s">
        <v>54</v>
      </c>
      <c r="E100" s="38" t="s">
        <v>321</v>
      </c>
    </row>
    <row r="101" spans="1:5" ht="318.75">
      <c r="A101" t="s">
        <v>56</v>
      </c>
      <c r="E101" s="36" t="s">
        <v>322</v>
      </c>
    </row>
    <row r="102" spans="1:16" ht="12.75">
      <c r="A102" s="25" t="s">
        <v>46</v>
      </c>
      <c r="B102" s="29" t="s">
        <v>161</v>
      </c>
      <c r="C102" s="29" t="s">
        <v>323</v>
      </c>
      <c r="D102" s="25" t="s">
        <v>48</v>
      </c>
      <c r="E102" s="30" t="s">
        <v>324</v>
      </c>
      <c r="F102" s="31" t="s">
        <v>50</v>
      </c>
      <c r="G102" s="32">
        <v>40.8</v>
      </c>
      <c r="H102" s="33">
        <v>0</v>
      </c>
      <c r="I102" s="34">
        <f>ROUND(ROUND(H102,2)*ROUND(G102,3),2)</f>
      </c>
      <c r="J102" s="31" t="s">
        <v>51</v>
      </c>
      <c r="O102">
        <f>(I102*21)/100</f>
      </c>
      <c r="P102" t="s">
        <v>23</v>
      </c>
    </row>
    <row r="103" spans="1:5" ht="12.75">
      <c r="A103" s="35" t="s">
        <v>52</v>
      </c>
      <c r="E103" s="36" t="s">
        <v>325</v>
      </c>
    </row>
    <row r="104" spans="1:5" ht="114.75">
      <c r="A104" s="37" t="s">
        <v>54</v>
      </c>
      <c r="E104" s="38" t="s">
        <v>326</v>
      </c>
    </row>
    <row r="105" spans="1:5" ht="229.5">
      <c r="A105" t="s">
        <v>56</v>
      </c>
      <c r="E105" s="36" t="s">
        <v>327</v>
      </c>
    </row>
    <row r="106" spans="1:16" ht="12.75">
      <c r="A106" s="25" t="s">
        <v>46</v>
      </c>
      <c r="B106" s="29" t="s">
        <v>166</v>
      </c>
      <c r="C106" s="29" t="s">
        <v>328</v>
      </c>
      <c r="D106" s="25" t="s">
        <v>48</v>
      </c>
      <c r="E106" s="30" t="s">
        <v>329</v>
      </c>
      <c r="F106" s="31" t="s">
        <v>50</v>
      </c>
      <c r="G106" s="32">
        <v>8.16</v>
      </c>
      <c r="H106" s="33">
        <v>0</v>
      </c>
      <c r="I106" s="34">
        <f>ROUND(ROUND(H106,2)*ROUND(G106,3),2)</f>
      </c>
      <c r="J106" s="31" t="s">
        <v>51</v>
      </c>
      <c r="O106">
        <f>(I106*21)/100</f>
      </c>
      <c r="P106" t="s">
        <v>23</v>
      </c>
    </row>
    <row r="107" spans="1:5" ht="12.75">
      <c r="A107" s="35" t="s">
        <v>52</v>
      </c>
      <c r="E107" s="36" t="s">
        <v>330</v>
      </c>
    </row>
    <row r="108" spans="1:5" ht="114.75">
      <c r="A108" s="37" t="s">
        <v>54</v>
      </c>
      <c r="E108" s="38" t="s">
        <v>331</v>
      </c>
    </row>
    <row r="109" spans="1:5" ht="293.25">
      <c r="A109" t="s">
        <v>56</v>
      </c>
      <c r="E109" s="36" t="s">
        <v>332</v>
      </c>
    </row>
    <row r="110" spans="1:16" ht="12.75">
      <c r="A110" s="25" t="s">
        <v>46</v>
      </c>
      <c r="B110" s="29" t="s">
        <v>171</v>
      </c>
      <c r="C110" s="29" t="s">
        <v>167</v>
      </c>
      <c r="D110" s="25" t="s">
        <v>48</v>
      </c>
      <c r="E110" s="30" t="s">
        <v>168</v>
      </c>
      <c r="F110" s="31" t="s">
        <v>131</v>
      </c>
      <c r="G110" s="32">
        <v>1273.692</v>
      </c>
      <c r="H110" s="33">
        <v>0</v>
      </c>
      <c r="I110" s="34">
        <f>ROUND(ROUND(H110,2)*ROUND(G110,3),2)</f>
      </c>
      <c r="J110" s="31" t="s">
        <v>51</v>
      </c>
      <c r="O110">
        <f>(I110*21)/100</f>
      </c>
      <c r="P110" t="s">
        <v>23</v>
      </c>
    </row>
    <row r="111" spans="1:5" ht="12.75">
      <c r="A111" s="35" t="s">
        <v>52</v>
      </c>
      <c r="E111" s="36" t="s">
        <v>48</v>
      </c>
    </row>
    <row r="112" spans="1:5" ht="12.75">
      <c r="A112" s="37" t="s">
        <v>54</v>
      </c>
      <c r="E112" s="38" t="s">
        <v>333</v>
      </c>
    </row>
    <row r="113" spans="1:5" ht="25.5">
      <c r="A113" t="s">
        <v>56</v>
      </c>
      <c r="E113" s="36" t="s">
        <v>170</v>
      </c>
    </row>
    <row r="114" spans="1:16" ht="12.75">
      <c r="A114" s="25" t="s">
        <v>46</v>
      </c>
      <c r="B114" s="29" t="s">
        <v>177</v>
      </c>
      <c r="C114" s="29" t="s">
        <v>172</v>
      </c>
      <c r="D114" s="25" t="s">
        <v>48</v>
      </c>
      <c r="E114" s="30" t="s">
        <v>173</v>
      </c>
      <c r="F114" s="31" t="s">
        <v>131</v>
      </c>
      <c r="G114" s="32">
        <v>465.63</v>
      </c>
      <c r="H114" s="33">
        <v>0</v>
      </c>
      <c r="I114" s="34">
        <f>ROUND(ROUND(H114,2)*ROUND(G114,3),2)</f>
      </c>
      <c r="J114" s="31" t="s">
        <v>51</v>
      </c>
      <c r="O114">
        <f>(I114*21)/100</f>
      </c>
      <c r="P114" t="s">
        <v>23</v>
      </c>
    </row>
    <row r="115" spans="1:5" ht="12.75">
      <c r="A115" s="35" t="s">
        <v>52</v>
      </c>
      <c r="E115" s="36" t="s">
        <v>48</v>
      </c>
    </row>
    <row r="116" spans="1:5" ht="12.75">
      <c r="A116" s="37" t="s">
        <v>54</v>
      </c>
      <c r="E116" s="38" t="s">
        <v>334</v>
      </c>
    </row>
    <row r="117" spans="1:5" ht="38.25">
      <c r="A117" t="s">
        <v>56</v>
      </c>
      <c r="E117" s="36" t="s">
        <v>175</v>
      </c>
    </row>
    <row r="118" spans="1:18" ht="12.75" customHeight="1">
      <c r="A118" s="6" t="s">
        <v>44</v>
      </c>
      <c r="B118" s="6"/>
      <c r="C118" s="40" t="s">
        <v>32</v>
      </c>
      <c r="D118" s="6"/>
      <c r="E118" s="27" t="s">
        <v>335</v>
      </c>
      <c r="F118" s="6"/>
      <c r="G118" s="6"/>
      <c r="H118" s="6"/>
      <c r="I118" s="41">
        <f>0+Q118</f>
      </c>
      <c r="J118" s="6"/>
      <c r="O118">
        <f>0+R118</f>
      </c>
      <c r="Q118">
        <f>0+I119</f>
      </c>
      <c r="R118">
        <f>0+O119</f>
      </c>
    </row>
    <row r="119" spans="1:16" ht="12.75">
      <c r="A119" s="25" t="s">
        <v>46</v>
      </c>
      <c r="B119" s="29" t="s">
        <v>184</v>
      </c>
      <c r="C119" s="29" t="s">
        <v>336</v>
      </c>
      <c r="D119" s="25" t="s">
        <v>48</v>
      </c>
      <c r="E119" s="30" t="s">
        <v>337</v>
      </c>
      <c r="F119" s="31" t="s">
        <v>50</v>
      </c>
      <c r="G119" s="32">
        <v>1.632</v>
      </c>
      <c r="H119" s="33">
        <v>0</v>
      </c>
      <c r="I119" s="34">
        <f>ROUND(ROUND(H119,2)*ROUND(G119,3),2)</f>
      </c>
      <c r="J119" s="31" t="s">
        <v>51</v>
      </c>
      <c r="O119">
        <f>(I119*21)/100</f>
      </c>
      <c r="P119" t="s">
        <v>23</v>
      </c>
    </row>
    <row r="120" spans="1:5" ht="12.75">
      <c r="A120" s="35" t="s">
        <v>52</v>
      </c>
      <c r="E120" s="36" t="s">
        <v>338</v>
      </c>
    </row>
    <row r="121" spans="1:5" ht="114.75">
      <c r="A121" s="37" t="s">
        <v>54</v>
      </c>
      <c r="E121" s="38" t="s">
        <v>339</v>
      </c>
    </row>
    <row r="122" spans="1:5" ht="369.75">
      <c r="A122" t="s">
        <v>56</v>
      </c>
      <c r="E122" s="36" t="s">
        <v>340</v>
      </c>
    </row>
    <row r="123" spans="1:18" ht="12.75" customHeight="1">
      <c r="A123" s="6" t="s">
        <v>44</v>
      </c>
      <c r="B123" s="6"/>
      <c r="C123" s="40" t="s">
        <v>34</v>
      </c>
      <c r="D123" s="6"/>
      <c r="E123" s="27" t="s">
        <v>183</v>
      </c>
      <c r="F123" s="6"/>
      <c r="G123" s="6"/>
      <c r="H123" s="6"/>
      <c r="I123" s="41">
        <f>0+Q123</f>
      </c>
      <c r="J123" s="6"/>
      <c r="O123">
        <f>0+R123</f>
      </c>
      <c r="Q123">
        <f>0+I124+I128+I132+I136+I140+I144+I148+I152+I156+I160+I164</f>
      </c>
      <c r="R123">
        <f>0+O124+O128+O132+O136+O140+O144+O148+O152+O156+O160+O164</f>
      </c>
    </row>
    <row r="124" spans="1:16" ht="12.75">
      <c r="A124" s="25" t="s">
        <v>46</v>
      </c>
      <c r="B124" s="29" t="s">
        <v>189</v>
      </c>
      <c r="C124" s="29" t="s">
        <v>341</v>
      </c>
      <c r="D124" s="25" t="s">
        <v>48</v>
      </c>
      <c r="E124" s="30" t="s">
        <v>342</v>
      </c>
      <c r="F124" s="31" t="s">
        <v>131</v>
      </c>
      <c r="G124" s="32">
        <v>54.14</v>
      </c>
      <c r="H124" s="33">
        <v>0</v>
      </c>
      <c r="I124" s="34">
        <f>ROUND(ROUND(H124,2)*ROUND(G124,3),2)</f>
      </c>
      <c r="J124" s="31" t="s">
        <v>51</v>
      </c>
      <c r="O124">
        <f>(I124*21)/100</f>
      </c>
      <c r="P124" t="s">
        <v>23</v>
      </c>
    </row>
    <row r="125" spans="1:5" ht="12.75">
      <c r="A125" s="35" t="s">
        <v>52</v>
      </c>
      <c r="E125" s="36" t="s">
        <v>343</v>
      </c>
    </row>
    <row r="126" spans="1:5" ht="63.75">
      <c r="A126" s="37" t="s">
        <v>54</v>
      </c>
      <c r="E126" s="38" t="s">
        <v>344</v>
      </c>
    </row>
    <row r="127" spans="1:5" ht="51">
      <c r="A127" t="s">
        <v>56</v>
      </c>
      <c r="E127" s="36" t="s">
        <v>188</v>
      </c>
    </row>
    <row r="128" spans="1:16" ht="12.75">
      <c r="A128" s="25" t="s">
        <v>46</v>
      </c>
      <c r="B128" s="29" t="s">
        <v>195</v>
      </c>
      <c r="C128" s="29" t="s">
        <v>185</v>
      </c>
      <c r="D128" s="25" t="s">
        <v>48</v>
      </c>
      <c r="E128" s="30" t="s">
        <v>186</v>
      </c>
      <c r="F128" s="31" t="s">
        <v>131</v>
      </c>
      <c r="G128" s="32">
        <v>1258.622</v>
      </c>
      <c r="H128" s="33">
        <v>0</v>
      </c>
      <c r="I128" s="34">
        <f>ROUND(ROUND(H128,2)*ROUND(G128,3),2)</f>
      </c>
      <c r="J128" s="31" t="s">
        <v>51</v>
      </c>
      <c r="O128">
        <f>(I128*21)/100</f>
      </c>
      <c r="P128" t="s">
        <v>23</v>
      </c>
    </row>
    <row r="129" spans="1:5" ht="12.75">
      <c r="A129" s="35" t="s">
        <v>52</v>
      </c>
      <c r="E129" s="36" t="s">
        <v>187</v>
      </c>
    </row>
    <row r="130" spans="1:5" ht="38.25">
      <c r="A130" s="37" t="s">
        <v>54</v>
      </c>
      <c r="E130" s="38" t="s">
        <v>345</v>
      </c>
    </row>
    <row r="131" spans="1:5" ht="51">
      <c r="A131" t="s">
        <v>56</v>
      </c>
      <c r="E131" s="36" t="s">
        <v>188</v>
      </c>
    </row>
    <row r="132" spans="1:16" ht="12.75">
      <c r="A132" s="25" t="s">
        <v>46</v>
      </c>
      <c r="B132" s="29" t="s">
        <v>199</v>
      </c>
      <c r="C132" s="29" t="s">
        <v>346</v>
      </c>
      <c r="D132" s="25" t="s">
        <v>48</v>
      </c>
      <c r="E132" s="30" t="s">
        <v>347</v>
      </c>
      <c r="F132" s="31" t="s">
        <v>131</v>
      </c>
      <c r="G132" s="32">
        <v>119.784</v>
      </c>
      <c r="H132" s="33">
        <v>0</v>
      </c>
      <c r="I132" s="34">
        <f>ROUND(ROUND(H132,2)*ROUND(G132,3),2)</f>
      </c>
      <c r="J132" s="31" t="s">
        <v>51</v>
      </c>
      <c r="O132">
        <f>(I132*21)/100</f>
      </c>
      <c r="P132" t="s">
        <v>23</v>
      </c>
    </row>
    <row r="133" spans="1:5" ht="12.75">
      <c r="A133" s="35" t="s">
        <v>52</v>
      </c>
      <c r="E133" s="36" t="s">
        <v>348</v>
      </c>
    </row>
    <row r="134" spans="1:5" ht="38.25">
      <c r="A134" s="37" t="s">
        <v>54</v>
      </c>
      <c r="E134" s="38" t="s">
        <v>349</v>
      </c>
    </row>
    <row r="135" spans="1:5" ht="51">
      <c r="A135" t="s">
        <v>56</v>
      </c>
      <c r="E135" s="36" t="s">
        <v>350</v>
      </c>
    </row>
    <row r="136" spans="1:16" ht="12.75">
      <c r="A136" s="25" t="s">
        <v>46</v>
      </c>
      <c r="B136" s="29" t="s">
        <v>204</v>
      </c>
      <c r="C136" s="29" t="s">
        <v>351</v>
      </c>
      <c r="D136" s="25" t="s">
        <v>48</v>
      </c>
      <c r="E136" s="30" t="s">
        <v>352</v>
      </c>
      <c r="F136" s="31" t="s">
        <v>131</v>
      </c>
      <c r="G136" s="32">
        <v>119.784</v>
      </c>
      <c r="H136" s="33">
        <v>0</v>
      </c>
      <c r="I136" s="34">
        <f>ROUND(ROUND(H136,2)*ROUND(G136,3),2)</f>
      </c>
      <c r="J136" s="31" t="s">
        <v>51</v>
      </c>
      <c r="O136">
        <f>(I136*21)/100</f>
      </c>
      <c r="P136" t="s">
        <v>23</v>
      </c>
    </row>
    <row r="137" spans="1:5" ht="12.75">
      <c r="A137" s="35" t="s">
        <v>52</v>
      </c>
      <c r="E137" s="36" t="s">
        <v>353</v>
      </c>
    </row>
    <row r="138" spans="1:5" ht="38.25">
      <c r="A138" s="37" t="s">
        <v>54</v>
      </c>
      <c r="E138" s="38" t="s">
        <v>349</v>
      </c>
    </row>
    <row r="139" spans="1:5" ht="51">
      <c r="A139" t="s">
        <v>56</v>
      </c>
      <c r="E139" s="36" t="s">
        <v>350</v>
      </c>
    </row>
    <row r="140" spans="1:16" ht="12.75">
      <c r="A140" s="25" t="s">
        <v>46</v>
      </c>
      <c r="B140" s="29" t="s">
        <v>210</v>
      </c>
      <c r="C140" s="29" t="s">
        <v>354</v>
      </c>
      <c r="D140" s="25" t="s">
        <v>48</v>
      </c>
      <c r="E140" s="30" t="s">
        <v>355</v>
      </c>
      <c r="F140" s="31" t="s">
        <v>131</v>
      </c>
      <c r="G140" s="32">
        <v>119.784</v>
      </c>
      <c r="H140" s="33">
        <v>0</v>
      </c>
      <c r="I140" s="34">
        <f>ROUND(ROUND(H140,2)*ROUND(G140,3),2)</f>
      </c>
      <c r="J140" s="31" t="s">
        <v>51</v>
      </c>
      <c r="O140">
        <f>(I140*21)/100</f>
      </c>
      <c r="P140" t="s">
        <v>23</v>
      </c>
    </row>
    <row r="141" spans="1:5" ht="12.75">
      <c r="A141" s="35" t="s">
        <v>52</v>
      </c>
      <c r="E141" s="36" t="s">
        <v>48</v>
      </c>
    </row>
    <row r="142" spans="1:5" ht="38.25">
      <c r="A142" s="37" t="s">
        <v>54</v>
      </c>
      <c r="E142" s="38" t="s">
        <v>349</v>
      </c>
    </row>
    <row r="143" spans="1:5" ht="140.25">
      <c r="A143" t="s">
        <v>56</v>
      </c>
      <c r="E143" s="36" t="s">
        <v>356</v>
      </c>
    </row>
    <row r="144" spans="1:16" ht="12.75">
      <c r="A144" s="25" t="s">
        <v>46</v>
      </c>
      <c r="B144" s="29" t="s">
        <v>213</v>
      </c>
      <c r="C144" s="29" t="s">
        <v>357</v>
      </c>
      <c r="D144" s="25" t="s">
        <v>48</v>
      </c>
      <c r="E144" s="30" t="s">
        <v>358</v>
      </c>
      <c r="F144" s="31" t="s">
        <v>131</v>
      </c>
      <c r="G144" s="32">
        <v>119.784</v>
      </c>
      <c r="H144" s="33">
        <v>0</v>
      </c>
      <c r="I144" s="34">
        <f>ROUND(ROUND(H144,2)*ROUND(G144,3),2)</f>
      </c>
      <c r="J144" s="31" t="s">
        <v>51</v>
      </c>
      <c r="O144">
        <f>(I144*21)/100</f>
      </c>
      <c r="P144" t="s">
        <v>23</v>
      </c>
    </row>
    <row r="145" spans="1:5" ht="12.75">
      <c r="A145" s="35" t="s">
        <v>52</v>
      </c>
      <c r="E145" s="36" t="s">
        <v>359</v>
      </c>
    </row>
    <row r="146" spans="1:5" ht="38.25">
      <c r="A146" s="37" t="s">
        <v>54</v>
      </c>
      <c r="E146" s="38" t="s">
        <v>349</v>
      </c>
    </row>
    <row r="147" spans="1:5" ht="140.25">
      <c r="A147" t="s">
        <v>56</v>
      </c>
      <c r="E147" s="36" t="s">
        <v>356</v>
      </c>
    </row>
    <row r="148" spans="1:16" ht="12.75">
      <c r="A148" s="25" t="s">
        <v>46</v>
      </c>
      <c r="B148" s="29" t="s">
        <v>220</v>
      </c>
      <c r="C148" s="29" t="s">
        <v>360</v>
      </c>
      <c r="D148" s="25" t="s">
        <v>48</v>
      </c>
      <c r="E148" s="30" t="s">
        <v>361</v>
      </c>
      <c r="F148" s="31" t="s">
        <v>131</v>
      </c>
      <c r="G148" s="32">
        <v>3</v>
      </c>
      <c r="H148" s="33">
        <v>0</v>
      </c>
      <c r="I148" s="34">
        <f>ROUND(ROUND(H148,2)*ROUND(G148,3),2)</f>
      </c>
      <c r="J148" s="31" t="s">
        <v>51</v>
      </c>
      <c r="O148">
        <f>(I148*21)/100</f>
      </c>
      <c r="P148" t="s">
        <v>23</v>
      </c>
    </row>
    <row r="149" spans="1:5" ht="12.75">
      <c r="A149" s="35" t="s">
        <v>52</v>
      </c>
      <c r="E149" s="36" t="s">
        <v>362</v>
      </c>
    </row>
    <row r="150" spans="1:5" ht="12.75">
      <c r="A150" s="37" t="s">
        <v>54</v>
      </c>
      <c r="E150" s="38" t="s">
        <v>363</v>
      </c>
    </row>
    <row r="151" spans="1:5" ht="153">
      <c r="A151" t="s">
        <v>56</v>
      </c>
      <c r="E151" s="36" t="s">
        <v>194</v>
      </c>
    </row>
    <row r="152" spans="1:16" ht="12.75">
      <c r="A152" s="25" t="s">
        <v>46</v>
      </c>
      <c r="B152" s="29" t="s">
        <v>225</v>
      </c>
      <c r="C152" s="29" t="s">
        <v>190</v>
      </c>
      <c r="D152" s="25" t="s">
        <v>59</v>
      </c>
      <c r="E152" s="30" t="s">
        <v>191</v>
      </c>
      <c r="F152" s="31" t="s">
        <v>131</v>
      </c>
      <c r="G152" s="32">
        <v>775</v>
      </c>
      <c r="H152" s="33">
        <v>0</v>
      </c>
      <c r="I152" s="34">
        <f>ROUND(ROUND(H152,2)*ROUND(G152,3),2)</f>
      </c>
      <c r="J152" s="31" t="s">
        <v>51</v>
      </c>
      <c r="O152">
        <f>(I152*21)/100</f>
      </c>
      <c r="P152" t="s">
        <v>23</v>
      </c>
    </row>
    <row r="153" spans="1:5" ht="12.75">
      <c r="A153" s="35" t="s">
        <v>52</v>
      </c>
      <c r="E153" s="36" t="s">
        <v>192</v>
      </c>
    </row>
    <row r="154" spans="1:5" ht="12.75">
      <c r="A154" s="37" t="s">
        <v>54</v>
      </c>
      <c r="E154" s="38" t="s">
        <v>364</v>
      </c>
    </row>
    <row r="155" spans="1:5" ht="153">
      <c r="A155" t="s">
        <v>56</v>
      </c>
      <c r="E155" s="36" t="s">
        <v>194</v>
      </c>
    </row>
    <row r="156" spans="1:16" ht="12.75">
      <c r="A156" s="25" t="s">
        <v>46</v>
      </c>
      <c r="B156" s="29" t="s">
        <v>230</v>
      </c>
      <c r="C156" s="29" t="s">
        <v>200</v>
      </c>
      <c r="D156" s="25" t="s">
        <v>48</v>
      </c>
      <c r="E156" s="30" t="s">
        <v>201</v>
      </c>
      <c r="F156" s="31" t="s">
        <v>131</v>
      </c>
      <c r="G156" s="32">
        <v>17.528</v>
      </c>
      <c r="H156" s="33">
        <v>0</v>
      </c>
      <c r="I156" s="34">
        <f>ROUND(ROUND(H156,2)*ROUND(G156,3),2)</f>
      </c>
      <c r="J156" s="31" t="s">
        <v>51</v>
      </c>
      <c r="O156">
        <f>(I156*21)/100</f>
      </c>
      <c r="P156" t="s">
        <v>23</v>
      </c>
    </row>
    <row r="157" spans="1:5" ht="38.25">
      <c r="A157" s="35" t="s">
        <v>52</v>
      </c>
      <c r="E157" s="36" t="s">
        <v>202</v>
      </c>
    </row>
    <row r="158" spans="1:5" ht="12.75">
      <c r="A158" s="37" t="s">
        <v>54</v>
      </c>
      <c r="E158" s="38" t="s">
        <v>365</v>
      </c>
    </row>
    <row r="159" spans="1:5" ht="153">
      <c r="A159" t="s">
        <v>56</v>
      </c>
      <c r="E159" s="36" t="s">
        <v>194</v>
      </c>
    </row>
    <row r="160" spans="1:16" ht="12.75">
      <c r="A160" s="25" t="s">
        <v>46</v>
      </c>
      <c r="B160" s="29" t="s">
        <v>235</v>
      </c>
      <c r="C160" s="29" t="s">
        <v>205</v>
      </c>
      <c r="D160" s="25" t="s">
        <v>59</v>
      </c>
      <c r="E160" s="30" t="s">
        <v>206</v>
      </c>
      <c r="F160" s="31" t="s">
        <v>131</v>
      </c>
      <c r="G160" s="32">
        <v>455</v>
      </c>
      <c r="H160" s="33">
        <v>0</v>
      </c>
      <c r="I160" s="34">
        <f>ROUND(ROUND(H160,2)*ROUND(G160,3),2)</f>
      </c>
      <c r="J160" s="31" t="s">
        <v>51</v>
      </c>
      <c r="O160">
        <f>(I160*21)/100</f>
      </c>
      <c r="P160" t="s">
        <v>23</v>
      </c>
    </row>
    <row r="161" spans="1:5" ht="25.5">
      <c r="A161" s="35" t="s">
        <v>52</v>
      </c>
      <c r="E161" s="36" t="s">
        <v>207</v>
      </c>
    </row>
    <row r="162" spans="1:5" ht="12.75">
      <c r="A162" s="37" t="s">
        <v>54</v>
      </c>
      <c r="E162" s="38" t="s">
        <v>366</v>
      </c>
    </row>
    <row r="163" spans="1:5" ht="153">
      <c r="A163" t="s">
        <v>56</v>
      </c>
      <c r="E163" s="36" t="s">
        <v>209</v>
      </c>
    </row>
    <row r="164" spans="1:16" ht="12.75">
      <c r="A164" s="25" t="s">
        <v>46</v>
      </c>
      <c r="B164" s="29" t="s">
        <v>240</v>
      </c>
      <c r="C164" s="29" t="s">
        <v>205</v>
      </c>
      <c r="D164" s="25" t="s">
        <v>196</v>
      </c>
      <c r="E164" s="30" t="s">
        <v>206</v>
      </c>
      <c r="F164" s="31" t="s">
        <v>131</v>
      </c>
      <c r="G164" s="32">
        <v>9.25</v>
      </c>
      <c r="H164" s="33">
        <v>0</v>
      </c>
      <c r="I164" s="34">
        <f>ROUND(ROUND(H164,2)*ROUND(G164,3),2)</f>
      </c>
      <c r="J164" s="31" t="s">
        <v>51</v>
      </c>
      <c r="O164">
        <f>(I164*21)/100</f>
      </c>
      <c r="P164" t="s">
        <v>23</v>
      </c>
    </row>
    <row r="165" spans="1:5" ht="25.5">
      <c r="A165" s="35" t="s">
        <v>52</v>
      </c>
      <c r="E165" s="36" t="s">
        <v>367</v>
      </c>
    </row>
    <row r="166" spans="1:5" ht="12.75">
      <c r="A166" s="37" t="s">
        <v>54</v>
      </c>
      <c r="E166" s="38" t="s">
        <v>368</v>
      </c>
    </row>
    <row r="167" spans="1:5" ht="153">
      <c r="A167" t="s">
        <v>56</v>
      </c>
      <c r="E167" s="36" t="s">
        <v>209</v>
      </c>
    </row>
    <row r="168" spans="1:18" ht="12.75" customHeight="1">
      <c r="A168" s="6" t="s">
        <v>44</v>
      </c>
      <c r="B168" s="6"/>
      <c r="C168" s="40" t="s">
        <v>75</v>
      </c>
      <c r="D168" s="6"/>
      <c r="E168" s="27" t="s">
        <v>369</v>
      </c>
      <c r="F168" s="6"/>
      <c r="G168" s="6"/>
      <c r="H168" s="6"/>
      <c r="I168" s="41">
        <f>0+Q168</f>
      </c>
      <c r="J168" s="6"/>
      <c r="O168">
        <f>0+R168</f>
      </c>
      <c r="Q168">
        <f>0+I169</f>
      </c>
      <c r="R168">
        <f>0+O169</f>
      </c>
    </row>
    <row r="169" spans="1:16" ht="12.75">
      <c r="A169" s="25" t="s">
        <v>46</v>
      </c>
      <c r="B169" s="29" t="s">
        <v>245</v>
      </c>
      <c r="C169" s="29" t="s">
        <v>370</v>
      </c>
      <c r="D169" s="25" t="s">
        <v>48</v>
      </c>
      <c r="E169" s="30" t="s">
        <v>371</v>
      </c>
      <c r="F169" s="31" t="s">
        <v>153</v>
      </c>
      <c r="G169" s="32">
        <v>12</v>
      </c>
      <c r="H169" s="33">
        <v>0</v>
      </c>
      <c r="I169" s="34">
        <f>ROUND(ROUND(H169,2)*ROUND(G169,3),2)</f>
      </c>
      <c r="J169" s="31" t="s">
        <v>51</v>
      </c>
      <c r="O169">
        <f>(I169*21)/100</f>
      </c>
      <c r="P169" t="s">
        <v>23</v>
      </c>
    </row>
    <row r="170" spans="1:5" ht="25.5">
      <c r="A170" s="35" t="s">
        <v>52</v>
      </c>
      <c r="E170" s="36" t="s">
        <v>372</v>
      </c>
    </row>
    <row r="171" spans="1:5" ht="12.75">
      <c r="A171" s="37" t="s">
        <v>54</v>
      </c>
      <c r="E171" s="38" t="s">
        <v>373</v>
      </c>
    </row>
    <row r="172" spans="1:5" ht="102">
      <c r="A172" t="s">
        <v>56</v>
      </c>
      <c r="E172" s="36" t="s">
        <v>374</v>
      </c>
    </row>
    <row r="173" spans="1:18" ht="12.75" customHeight="1">
      <c r="A173" s="6" t="s">
        <v>44</v>
      </c>
      <c r="B173" s="6"/>
      <c r="C173" s="40" t="s">
        <v>82</v>
      </c>
      <c r="D173" s="6"/>
      <c r="E173" s="27" t="s">
        <v>219</v>
      </c>
      <c r="F173" s="6"/>
      <c r="G173" s="6"/>
      <c r="H173" s="6"/>
      <c r="I173" s="41">
        <f>0+Q173</f>
      </c>
      <c r="J173" s="6"/>
      <c r="O173">
        <f>0+R173</f>
      </c>
      <c r="Q173">
        <f>0+I174+I178+I182+I186+I190+I194+I198+I202+I206</f>
      </c>
      <c r="R173">
        <f>0+O174+O178+O182+O186+O190+O194+O198+O202+O206</f>
      </c>
    </row>
    <row r="174" spans="1:16" ht="12.75">
      <c r="A174" s="25" t="s">
        <v>46</v>
      </c>
      <c r="B174" s="29" t="s">
        <v>249</v>
      </c>
      <c r="C174" s="29" t="s">
        <v>375</v>
      </c>
      <c r="D174" s="25" t="s">
        <v>48</v>
      </c>
      <c r="E174" s="30" t="s">
        <v>376</v>
      </c>
      <c r="F174" s="31" t="s">
        <v>153</v>
      </c>
      <c r="G174" s="32">
        <v>13.6</v>
      </c>
      <c r="H174" s="33">
        <v>0</v>
      </c>
      <c r="I174" s="34">
        <f>ROUND(ROUND(H174,2)*ROUND(G174,3),2)</f>
      </c>
      <c r="J174" s="31" t="s">
        <v>51</v>
      </c>
      <c r="O174">
        <f>(I174*21)/100</f>
      </c>
      <c r="P174" t="s">
        <v>23</v>
      </c>
    </row>
    <row r="175" spans="1:5" ht="12.75">
      <c r="A175" s="35" t="s">
        <v>52</v>
      </c>
      <c r="E175" s="36" t="s">
        <v>377</v>
      </c>
    </row>
    <row r="176" spans="1:5" ht="114.75">
      <c r="A176" s="37" t="s">
        <v>54</v>
      </c>
      <c r="E176" s="38" t="s">
        <v>378</v>
      </c>
    </row>
    <row r="177" spans="1:5" ht="255">
      <c r="A177" t="s">
        <v>56</v>
      </c>
      <c r="E177" s="36" t="s">
        <v>379</v>
      </c>
    </row>
    <row r="178" spans="1:16" ht="12.75">
      <c r="A178" s="25" t="s">
        <v>46</v>
      </c>
      <c r="B178" s="29" t="s">
        <v>254</v>
      </c>
      <c r="C178" s="29" t="s">
        <v>380</v>
      </c>
      <c r="D178" s="25" t="s">
        <v>48</v>
      </c>
      <c r="E178" s="30" t="s">
        <v>381</v>
      </c>
      <c r="F178" s="31" t="s">
        <v>100</v>
      </c>
      <c r="G178" s="32">
        <v>1</v>
      </c>
      <c r="H178" s="33">
        <v>0</v>
      </c>
      <c r="I178" s="34">
        <f>ROUND(ROUND(H178,2)*ROUND(G178,3),2)</f>
      </c>
      <c r="J178" s="31" t="s">
        <v>51</v>
      </c>
      <c r="O178">
        <f>(I178*21)/100</f>
      </c>
      <c r="P178" t="s">
        <v>23</v>
      </c>
    </row>
    <row r="179" spans="1:5" ht="25.5">
      <c r="A179" s="35" t="s">
        <v>52</v>
      </c>
      <c r="E179" s="36" t="s">
        <v>382</v>
      </c>
    </row>
    <row r="180" spans="1:5" ht="12.75">
      <c r="A180" s="37" t="s">
        <v>54</v>
      </c>
      <c r="E180" s="38" t="s">
        <v>80</v>
      </c>
    </row>
    <row r="181" spans="1:5" ht="255">
      <c r="A181" t="s">
        <v>56</v>
      </c>
      <c r="E181" s="36" t="s">
        <v>379</v>
      </c>
    </row>
    <row r="182" spans="1:16" ht="12.75">
      <c r="A182" s="25" t="s">
        <v>46</v>
      </c>
      <c r="B182" s="29" t="s">
        <v>260</v>
      </c>
      <c r="C182" s="29" t="s">
        <v>383</v>
      </c>
      <c r="D182" s="25" t="s">
        <v>48</v>
      </c>
      <c r="E182" s="30" t="s">
        <v>384</v>
      </c>
      <c r="F182" s="31" t="s">
        <v>100</v>
      </c>
      <c r="G182" s="32">
        <v>8</v>
      </c>
      <c r="H182" s="33">
        <v>0</v>
      </c>
      <c r="I182" s="34">
        <f>ROUND(ROUND(H182,2)*ROUND(G182,3),2)</f>
      </c>
      <c r="J182" s="31" t="s">
        <v>51</v>
      </c>
      <c r="O182">
        <f>(I182*21)/100</f>
      </c>
      <c r="P182" t="s">
        <v>23</v>
      </c>
    </row>
    <row r="183" spans="1:5" ht="63.75">
      <c r="A183" s="35" t="s">
        <v>52</v>
      </c>
      <c r="E183" s="36" t="s">
        <v>385</v>
      </c>
    </row>
    <row r="184" spans="1:5" ht="12.75">
      <c r="A184" s="37" t="s">
        <v>54</v>
      </c>
      <c r="E184" s="38" t="s">
        <v>271</v>
      </c>
    </row>
    <row r="185" spans="1:5" ht="76.5">
      <c r="A185" t="s">
        <v>56</v>
      </c>
      <c r="E185" s="36" t="s">
        <v>386</v>
      </c>
    </row>
    <row r="186" spans="1:16" ht="12.75">
      <c r="A186" s="25" t="s">
        <v>46</v>
      </c>
      <c r="B186" s="29" t="s">
        <v>266</v>
      </c>
      <c r="C186" s="29" t="s">
        <v>387</v>
      </c>
      <c r="D186" s="25" t="s">
        <v>48</v>
      </c>
      <c r="E186" s="30" t="s">
        <v>388</v>
      </c>
      <c r="F186" s="31" t="s">
        <v>100</v>
      </c>
      <c r="G186" s="32">
        <v>17</v>
      </c>
      <c r="H186" s="33">
        <v>0</v>
      </c>
      <c r="I186" s="34">
        <f>ROUND(ROUND(H186,2)*ROUND(G186,3),2)</f>
      </c>
      <c r="J186" s="31" t="s">
        <v>51</v>
      </c>
      <c r="O186">
        <f>(I186*21)/100</f>
      </c>
      <c r="P186" t="s">
        <v>23</v>
      </c>
    </row>
    <row r="187" spans="1:5" ht="12.75">
      <c r="A187" s="35" t="s">
        <v>52</v>
      </c>
      <c r="E187" s="36" t="s">
        <v>389</v>
      </c>
    </row>
    <row r="188" spans="1:5" ht="12.75">
      <c r="A188" s="37" t="s">
        <v>54</v>
      </c>
      <c r="E188" s="38" t="s">
        <v>390</v>
      </c>
    </row>
    <row r="189" spans="1:5" ht="12.75">
      <c r="A189" t="s">
        <v>56</v>
      </c>
      <c r="E189" s="36" t="s">
        <v>224</v>
      </c>
    </row>
    <row r="190" spans="1:16" ht="12.75">
      <c r="A190" s="25" t="s">
        <v>46</v>
      </c>
      <c r="B190" s="29" t="s">
        <v>269</v>
      </c>
      <c r="C190" s="29" t="s">
        <v>221</v>
      </c>
      <c r="D190" s="25" t="s">
        <v>48</v>
      </c>
      <c r="E190" s="30" t="s">
        <v>222</v>
      </c>
      <c r="F190" s="31" t="s">
        <v>100</v>
      </c>
      <c r="G190" s="32">
        <v>1</v>
      </c>
      <c r="H190" s="33">
        <v>0</v>
      </c>
      <c r="I190" s="34">
        <f>ROUND(ROUND(H190,2)*ROUND(G190,3),2)</f>
      </c>
      <c r="J190" s="31" t="s">
        <v>51</v>
      </c>
      <c r="O190">
        <f>(I190*21)/100</f>
      </c>
      <c r="P190" t="s">
        <v>23</v>
      </c>
    </row>
    <row r="191" spans="1:5" ht="12.75">
      <c r="A191" s="35" t="s">
        <v>52</v>
      </c>
      <c r="E191" s="36" t="s">
        <v>48</v>
      </c>
    </row>
    <row r="192" spans="1:5" ht="12.75">
      <c r="A192" s="37" t="s">
        <v>54</v>
      </c>
      <c r="E192" s="38" t="s">
        <v>80</v>
      </c>
    </row>
    <row r="193" spans="1:5" ht="12.75">
      <c r="A193" t="s">
        <v>56</v>
      </c>
      <c r="E193" s="36" t="s">
        <v>224</v>
      </c>
    </row>
    <row r="194" spans="1:16" ht="12.75">
      <c r="A194" s="25" t="s">
        <v>46</v>
      </c>
      <c r="B194" s="29" t="s">
        <v>272</v>
      </c>
      <c r="C194" s="29" t="s">
        <v>391</v>
      </c>
      <c r="D194" s="25" t="s">
        <v>48</v>
      </c>
      <c r="E194" s="30" t="s">
        <v>392</v>
      </c>
      <c r="F194" s="31" t="s">
        <v>100</v>
      </c>
      <c r="G194" s="32">
        <v>17</v>
      </c>
      <c r="H194" s="33">
        <v>0</v>
      </c>
      <c r="I194" s="34">
        <f>ROUND(ROUND(H194,2)*ROUND(G194,3),2)</f>
      </c>
      <c r="J194" s="31" t="s">
        <v>51</v>
      </c>
      <c r="O194">
        <f>(I194*21)/100</f>
      </c>
      <c r="P194" t="s">
        <v>23</v>
      </c>
    </row>
    <row r="195" spans="1:5" ht="63.75">
      <c r="A195" s="35" t="s">
        <v>52</v>
      </c>
      <c r="E195" s="36" t="s">
        <v>233</v>
      </c>
    </row>
    <row r="196" spans="1:5" ht="12.75">
      <c r="A196" s="37" t="s">
        <v>54</v>
      </c>
      <c r="E196" s="38" t="s">
        <v>390</v>
      </c>
    </row>
    <row r="197" spans="1:5" ht="25.5">
      <c r="A197" t="s">
        <v>56</v>
      </c>
      <c r="E197" s="36" t="s">
        <v>229</v>
      </c>
    </row>
    <row r="198" spans="1:16" ht="12.75">
      <c r="A198" s="25" t="s">
        <v>46</v>
      </c>
      <c r="B198" s="29" t="s">
        <v>278</v>
      </c>
      <c r="C198" s="29" t="s">
        <v>226</v>
      </c>
      <c r="D198" s="25" t="s">
        <v>48</v>
      </c>
      <c r="E198" s="30" t="s">
        <v>227</v>
      </c>
      <c r="F198" s="31" t="s">
        <v>100</v>
      </c>
      <c r="G198" s="32">
        <v>1</v>
      </c>
      <c r="H198" s="33">
        <v>0</v>
      </c>
      <c r="I198" s="34">
        <f>ROUND(ROUND(H198,2)*ROUND(G198,3),2)</f>
      </c>
      <c r="J198" s="31" t="s">
        <v>51</v>
      </c>
      <c r="O198">
        <f>(I198*21)/100</f>
      </c>
      <c r="P198" t="s">
        <v>23</v>
      </c>
    </row>
    <row r="199" spans="1:5" ht="25.5">
      <c r="A199" s="35" t="s">
        <v>52</v>
      </c>
      <c r="E199" s="36" t="s">
        <v>228</v>
      </c>
    </row>
    <row r="200" spans="1:5" ht="12.75">
      <c r="A200" s="37" t="s">
        <v>54</v>
      </c>
      <c r="E200" s="38" t="s">
        <v>80</v>
      </c>
    </row>
    <row r="201" spans="1:5" ht="25.5">
      <c r="A201" t="s">
        <v>56</v>
      </c>
      <c r="E201" s="36" t="s">
        <v>229</v>
      </c>
    </row>
    <row r="202" spans="1:16" ht="12.75">
      <c r="A202" s="25" t="s">
        <v>46</v>
      </c>
      <c r="B202" s="29" t="s">
        <v>284</v>
      </c>
      <c r="C202" s="29" t="s">
        <v>231</v>
      </c>
      <c r="D202" s="25" t="s">
        <v>48</v>
      </c>
      <c r="E202" s="30" t="s">
        <v>232</v>
      </c>
      <c r="F202" s="31" t="s">
        <v>100</v>
      </c>
      <c r="G202" s="32">
        <v>10</v>
      </c>
      <c r="H202" s="33">
        <v>0</v>
      </c>
      <c r="I202" s="34">
        <f>ROUND(ROUND(H202,2)*ROUND(G202,3),2)</f>
      </c>
      <c r="J202" s="31" t="s">
        <v>51</v>
      </c>
      <c r="O202">
        <f>(I202*21)/100</f>
      </c>
      <c r="P202" t="s">
        <v>23</v>
      </c>
    </row>
    <row r="203" spans="1:5" ht="63.75">
      <c r="A203" s="35" t="s">
        <v>52</v>
      </c>
      <c r="E203" s="36" t="s">
        <v>233</v>
      </c>
    </row>
    <row r="204" spans="1:5" ht="12.75">
      <c r="A204" s="37" t="s">
        <v>54</v>
      </c>
      <c r="E204" s="38" t="s">
        <v>393</v>
      </c>
    </row>
    <row r="205" spans="1:5" ht="25.5">
      <c r="A205" t="s">
        <v>56</v>
      </c>
      <c r="E205" s="36" t="s">
        <v>229</v>
      </c>
    </row>
    <row r="206" spans="1:16" ht="12.75">
      <c r="A206" s="25" t="s">
        <v>46</v>
      </c>
      <c r="B206" s="29" t="s">
        <v>289</v>
      </c>
      <c r="C206" s="29" t="s">
        <v>394</v>
      </c>
      <c r="D206" s="25" t="s">
        <v>48</v>
      </c>
      <c r="E206" s="30" t="s">
        <v>395</v>
      </c>
      <c r="F206" s="31" t="s">
        <v>100</v>
      </c>
      <c r="G206" s="32">
        <v>1</v>
      </c>
      <c r="H206" s="33">
        <v>0</v>
      </c>
      <c r="I206" s="34">
        <f>ROUND(ROUND(H206,2)*ROUND(G206,3),2)</f>
      </c>
      <c r="J206" s="31" t="s">
        <v>51</v>
      </c>
      <c r="O206">
        <f>(I206*21)/100</f>
      </c>
      <c r="P206" t="s">
        <v>23</v>
      </c>
    </row>
    <row r="207" spans="1:5" ht="25.5">
      <c r="A207" s="35" t="s">
        <v>52</v>
      </c>
      <c r="E207" s="36" t="s">
        <v>382</v>
      </c>
    </row>
    <row r="208" spans="1:5" ht="12.75">
      <c r="A208" s="37" t="s">
        <v>54</v>
      </c>
      <c r="E208" s="38" t="s">
        <v>80</v>
      </c>
    </row>
    <row r="209" spans="1:5" ht="51">
      <c r="A209" t="s">
        <v>56</v>
      </c>
      <c r="E209" s="36" t="s">
        <v>396</v>
      </c>
    </row>
    <row r="210" spans="1:18" ht="12.75" customHeight="1">
      <c r="A210" s="6" t="s">
        <v>44</v>
      </c>
      <c r="B210" s="6"/>
      <c r="C210" s="40" t="s">
        <v>39</v>
      </c>
      <c r="D210" s="6"/>
      <c r="E210" s="27" t="s">
        <v>234</v>
      </c>
      <c r="F210" s="6"/>
      <c r="G210" s="6"/>
      <c r="H210" s="6"/>
      <c r="I210" s="41">
        <f>0+Q210</f>
      </c>
      <c r="J210" s="6"/>
      <c r="O210">
        <f>0+R210</f>
      </c>
      <c r="Q210">
        <f>0+I211+I215+I219+I223+I227+I231+I235</f>
      </c>
      <c r="R210">
        <f>0+O211+O215+O219+O223+O227+O231+O235</f>
      </c>
    </row>
    <row r="211" spans="1:16" ht="12.75">
      <c r="A211" s="25" t="s">
        <v>46</v>
      </c>
      <c r="B211" s="29" t="s">
        <v>296</v>
      </c>
      <c r="C211" s="29" t="s">
        <v>255</v>
      </c>
      <c r="D211" s="25" t="s">
        <v>48</v>
      </c>
      <c r="E211" s="30" t="s">
        <v>256</v>
      </c>
      <c r="F211" s="31" t="s">
        <v>153</v>
      </c>
      <c r="G211" s="32">
        <v>339</v>
      </c>
      <c r="H211" s="33">
        <v>0</v>
      </c>
      <c r="I211" s="34">
        <f>ROUND(ROUND(H211,2)*ROUND(G211,3),2)</f>
      </c>
      <c r="J211" s="31" t="s">
        <v>51</v>
      </c>
      <c r="O211">
        <f>(I211*21)/100</f>
      </c>
      <c r="P211" t="s">
        <v>23</v>
      </c>
    </row>
    <row r="212" spans="1:5" ht="12.75">
      <c r="A212" s="35" t="s">
        <v>52</v>
      </c>
      <c r="E212" s="36" t="s">
        <v>257</v>
      </c>
    </row>
    <row r="213" spans="1:5" ht="12.75">
      <c r="A213" s="37" t="s">
        <v>54</v>
      </c>
      <c r="E213" s="38" t="s">
        <v>397</v>
      </c>
    </row>
    <row r="214" spans="1:5" ht="51">
      <c r="A214" t="s">
        <v>56</v>
      </c>
      <c r="E214" s="36" t="s">
        <v>259</v>
      </c>
    </row>
    <row r="215" spans="1:16" ht="12.75">
      <c r="A215" s="25" t="s">
        <v>46</v>
      </c>
      <c r="B215" s="29" t="s">
        <v>398</v>
      </c>
      <c r="C215" s="29" t="s">
        <v>261</v>
      </c>
      <c r="D215" s="25" t="s">
        <v>59</v>
      </c>
      <c r="E215" s="30" t="s">
        <v>262</v>
      </c>
      <c r="F215" s="31" t="s">
        <v>153</v>
      </c>
      <c r="G215" s="32">
        <v>608</v>
      </c>
      <c r="H215" s="33">
        <v>0</v>
      </c>
      <c r="I215" s="34">
        <f>ROUND(ROUND(H215,2)*ROUND(G215,3),2)</f>
      </c>
      <c r="J215" s="31" t="s">
        <v>51</v>
      </c>
      <c r="O215">
        <f>(I215*21)/100</f>
      </c>
      <c r="P215" t="s">
        <v>23</v>
      </c>
    </row>
    <row r="216" spans="1:5" ht="12.75">
      <c r="A216" s="35" t="s">
        <v>52</v>
      </c>
      <c r="E216" s="36" t="s">
        <v>263</v>
      </c>
    </row>
    <row r="217" spans="1:5" ht="38.25">
      <c r="A217" s="37" t="s">
        <v>54</v>
      </c>
      <c r="E217" s="38" t="s">
        <v>399</v>
      </c>
    </row>
    <row r="218" spans="1:5" ht="51">
      <c r="A218" t="s">
        <v>56</v>
      </c>
      <c r="E218" s="36" t="s">
        <v>265</v>
      </c>
    </row>
    <row r="219" spans="1:16" ht="12.75">
      <c r="A219" s="25" t="s">
        <v>46</v>
      </c>
      <c r="B219" s="29" t="s">
        <v>400</v>
      </c>
      <c r="C219" s="29" t="s">
        <v>261</v>
      </c>
      <c r="D219" s="25" t="s">
        <v>196</v>
      </c>
      <c r="E219" s="30" t="s">
        <v>262</v>
      </c>
      <c r="F219" s="31" t="s">
        <v>153</v>
      </c>
      <c r="G219" s="32">
        <v>5.75</v>
      </c>
      <c r="H219" s="33">
        <v>0</v>
      </c>
      <c r="I219" s="34">
        <f>ROUND(ROUND(H219,2)*ROUND(G219,3),2)</f>
      </c>
      <c r="J219" s="31" t="s">
        <v>51</v>
      </c>
      <c r="O219">
        <f>(I219*21)/100</f>
      </c>
      <c r="P219" t="s">
        <v>23</v>
      </c>
    </row>
    <row r="220" spans="1:5" ht="12.75">
      <c r="A220" s="35" t="s">
        <v>52</v>
      </c>
      <c r="E220" s="36" t="s">
        <v>267</v>
      </c>
    </row>
    <row r="221" spans="1:5" ht="51">
      <c r="A221" s="37" t="s">
        <v>54</v>
      </c>
      <c r="E221" s="38" t="s">
        <v>401</v>
      </c>
    </row>
    <row r="222" spans="1:5" ht="51">
      <c r="A222" t="s">
        <v>56</v>
      </c>
      <c r="E222" s="36" t="s">
        <v>265</v>
      </c>
    </row>
    <row r="223" spans="1:16" ht="12.75">
      <c r="A223" s="25" t="s">
        <v>46</v>
      </c>
      <c r="B223" s="29" t="s">
        <v>402</v>
      </c>
      <c r="C223" s="29" t="s">
        <v>261</v>
      </c>
      <c r="D223" s="25" t="s">
        <v>63</v>
      </c>
      <c r="E223" s="30" t="s">
        <v>262</v>
      </c>
      <c r="F223" s="31" t="s">
        <v>153</v>
      </c>
      <c r="G223" s="32">
        <v>9</v>
      </c>
      <c r="H223" s="33">
        <v>0</v>
      </c>
      <c r="I223" s="34">
        <f>ROUND(ROUND(H223,2)*ROUND(G223,3),2)</f>
      </c>
      <c r="J223" s="31" t="s">
        <v>51</v>
      </c>
      <c r="O223">
        <f>(I223*21)/100</f>
      </c>
      <c r="P223" t="s">
        <v>23</v>
      </c>
    </row>
    <row r="224" spans="1:5" ht="12.75">
      <c r="A224" s="35" t="s">
        <v>52</v>
      </c>
      <c r="E224" s="36" t="s">
        <v>270</v>
      </c>
    </row>
    <row r="225" spans="1:5" ht="12.75">
      <c r="A225" s="37" t="s">
        <v>54</v>
      </c>
      <c r="E225" s="38" t="s">
        <v>223</v>
      </c>
    </row>
    <row r="226" spans="1:5" ht="51">
      <c r="A226" t="s">
        <v>56</v>
      </c>
      <c r="E226" s="36" t="s">
        <v>265</v>
      </c>
    </row>
    <row r="227" spans="1:16" ht="12.75">
      <c r="A227" s="25" t="s">
        <v>46</v>
      </c>
      <c r="B227" s="29" t="s">
        <v>403</v>
      </c>
      <c r="C227" s="29" t="s">
        <v>279</v>
      </c>
      <c r="D227" s="25" t="s">
        <v>48</v>
      </c>
      <c r="E227" s="30" t="s">
        <v>280</v>
      </c>
      <c r="F227" s="31" t="s">
        <v>153</v>
      </c>
      <c r="G227" s="32">
        <v>342.376</v>
      </c>
      <c r="H227" s="33">
        <v>0</v>
      </c>
      <c r="I227" s="34">
        <f>ROUND(ROUND(H227,2)*ROUND(G227,3),2)</f>
      </c>
      <c r="J227" s="31" t="s">
        <v>51</v>
      </c>
      <c r="O227">
        <f>(I227*21)/100</f>
      </c>
      <c r="P227" t="s">
        <v>23</v>
      </c>
    </row>
    <row r="228" spans="1:5" ht="12.75">
      <c r="A228" s="35" t="s">
        <v>52</v>
      </c>
      <c r="E228" s="36" t="s">
        <v>281</v>
      </c>
    </row>
    <row r="229" spans="1:5" ht="12.75">
      <c r="A229" s="37" t="s">
        <v>54</v>
      </c>
      <c r="E229" s="38" t="s">
        <v>404</v>
      </c>
    </row>
    <row r="230" spans="1:5" ht="25.5">
      <c r="A230" t="s">
        <v>56</v>
      </c>
      <c r="E230" s="36" t="s">
        <v>283</v>
      </c>
    </row>
    <row r="231" spans="1:16" ht="12.75">
      <c r="A231" s="25" t="s">
        <v>46</v>
      </c>
      <c r="B231" s="29" t="s">
        <v>405</v>
      </c>
      <c r="C231" s="29" t="s">
        <v>285</v>
      </c>
      <c r="D231" s="25" t="s">
        <v>48</v>
      </c>
      <c r="E231" s="30" t="s">
        <v>286</v>
      </c>
      <c r="F231" s="31" t="s">
        <v>153</v>
      </c>
      <c r="G231" s="32">
        <v>342.376</v>
      </c>
      <c r="H231" s="33">
        <v>0</v>
      </c>
      <c r="I231" s="34">
        <f>ROUND(ROUND(H231,2)*ROUND(G231,3),2)</f>
      </c>
      <c r="J231" s="31" t="s">
        <v>51</v>
      </c>
      <c r="O231">
        <f>(I231*21)/100</f>
      </c>
      <c r="P231" t="s">
        <v>23</v>
      </c>
    </row>
    <row r="232" spans="1:5" ht="12.75">
      <c r="A232" s="35" t="s">
        <v>52</v>
      </c>
      <c r="E232" s="36" t="s">
        <v>287</v>
      </c>
    </row>
    <row r="233" spans="1:5" ht="12.75">
      <c r="A233" s="37" t="s">
        <v>54</v>
      </c>
      <c r="E233" s="38" t="s">
        <v>404</v>
      </c>
    </row>
    <row r="234" spans="1:5" ht="38.25">
      <c r="A234" t="s">
        <v>56</v>
      </c>
      <c r="E234" s="36" t="s">
        <v>288</v>
      </c>
    </row>
    <row r="235" spans="1:16" ht="12.75">
      <c r="A235" s="25" t="s">
        <v>46</v>
      </c>
      <c r="B235" s="29" t="s">
        <v>406</v>
      </c>
      <c r="C235" s="29" t="s">
        <v>407</v>
      </c>
      <c r="D235" s="25" t="s">
        <v>48</v>
      </c>
      <c r="E235" s="30" t="s">
        <v>408</v>
      </c>
      <c r="F235" s="31" t="s">
        <v>100</v>
      </c>
      <c r="G235" s="32">
        <v>7</v>
      </c>
      <c r="H235" s="33">
        <v>0</v>
      </c>
      <c r="I235" s="34">
        <f>ROUND(ROUND(H235,2)*ROUND(G235,3),2)</f>
      </c>
      <c r="J235" s="31" t="s">
        <v>51</v>
      </c>
      <c r="O235">
        <f>(I235*21)/100</f>
      </c>
      <c r="P235" t="s">
        <v>23</v>
      </c>
    </row>
    <row r="236" spans="1:5" ht="12.75">
      <c r="A236" s="35" t="s">
        <v>52</v>
      </c>
      <c r="E236" s="36" t="s">
        <v>48</v>
      </c>
    </row>
    <row r="237" spans="1:5" ht="12.75">
      <c r="A237" s="37" t="s">
        <v>54</v>
      </c>
      <c r="E237" s="38" t="s">
        <v>409</v>
      </c>
    </row>
    <row r="238" spans="1:5" ht="89.25">
      <c r="A238" t="s">
        <v>56</v>
      </c>
      <c r="E238" s="36" t="s">
        <v>410</v>
      </c>
    </row>
  </sheetData>
  <sheetProtection sheet="1" objects="1" scenarios="1"/>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 footer="0.5"/>
  <pageSetup fitToHeight="0"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R104"/>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11</v>
      </c>
      <c r="B1" s="1"/>
      <c r="C1" s="1"/>
      <c r="D1" s="1"/>
      <c r="E1" s="1" t="s">
        <v>0</v>
      </c>
      <c r="F1" s="1"/>
      <c r="G1" s="1"/>
      <c r="H1" s="1"/>
      <c r="I1" s="1"/>
      <c r="J1" s="1"/>
      <c r="P1" t="s">
        <v>22</v>
      </c>
    </row>
    <row r="2" spans="2:16" ht="25" customHeight="1">
      <c r="B2" s="1"/>
      <c r="C2" s="1"/>
      <c r="D2" s="1"/>
      <c r="E2" s="2" t="s">
        <v>13</v>
      </c>
      <c r="F2" s="1"/>
      <c r="G2" s="1"/>
      <c r="H2" s="6"/>
      <c r="I2" s="6"/>
      <c r="J2" s="1"/>
      <c r="O2">
        <f>0+O8+O57+O66+O83+O92</f>
      </c>
      <c r="P2" t="s">
        <v>22</v>
      </c>
    </row>
    <row r="3" spans="1:16" ht="15" customHeight="1">
      <c r="A3" t="s">
        <v>12</v>
      </c>
      <c r="B3" s="12" t="s">
        <v>14</v>
      </c>
      <c r="C3" s="13" t="s">
        <v>15</v>
      </c>
      <c r="D3" s="1"/>
      <c r="E3" s="14" t="s">
        <v>16</v>
      </c>
      <c r="F3" s="1"/>
      <c r="G3" s="9"/>
      <c r="H3" s="8" t="s">
        <v>411</v>
      </c>
      <c r="I3" s="42">
        <f>0+I8+I57+I66+I83+I92</f>
      </c>
      <c r="J3" s="10"/>
      <c r="O3" t="s">
        <v>19</v>
      </c>
      <c r="P3" t="s">
        <v>23</v>
      </c>
    </row>
    <row r="4" spans="1:16" ht="15" customHeight="1">
      <c r="A4" t="s">
        <v>17</v>
      </c>
      <c r="B4" s="16" t="s">
        <v>18</v>
      </c>
      <c r="C4" s="17" t="s">
        <v>411</v>
      </c>
      <c r="D4" s="6"/>
      <c r="E4" s="18" t="s">
        <v>412</v>
      </c>
      <c r="F4" s="6"/>
      <c r="G4" s="6"/>
      <c r="H4" s="19"/>
      <c r="I4" s="19"/>
      <c r="J4" s="6"/>
      <c r="O4" t="s">
        <v>20</v>
      </c>
      <c r="P4" t="s">
        <v>23</v>
      </c>
    </row>
    <row r="5" spans="1:16" ht="12.75" customHeight="1">
      <c r="A5" s="15" t="s">
        <v>25</v>
      </c>
      <c r="B5" s="15" t="s">
        <v>27</v>
      </c>
      <c r="C5" s="15" t="s">
        <v>29</v>
      </c>
      <c r="D5" s="15" t="s">
        <v>30</v>
      </c>
      <c r="E5" s="15" t="s">
        <v>31</v>
      </c>
      <c r="F5" s="15" t="s">
        <v>33</v>
      </c>
      <c r="G5" s="15" t="s">
        <v>35</v>
      </c>
      <c r="H5" s="15" t="s">
        <v>37</v>
      </c>
      <c r="I5" s="15"/>
      <c r="J5" s="15" t="s">
        <v>42</v>
      </c>
      <c r="O5" t="s">
        <v>21</v>
      </c>
      <c r="P5" t="s">
        <v>23</v>
      </c>
    </row>
    <row r="6" spans="1:10" ht="12.75" customHeight="1">
      <c r="A6" s="15"/>
      <c r="B6" s="15"/>
      <c r="C6" s="15"/>
      <c r="D6" s="15"/>
      <c r="E6" s="15"/>
      <c r="F6" s="15"/>
      <c r="G6" s="15"/>
      <c r="H6" s="15" t="s">
        <v>38</v>
      </c>
      <c r="I6" s="15" t="s">
        <v>40</v>
      </c>
      <c r="J6" s="15"/>
    </row>
    <row r="7" spans="1:10" ht="12.75" customHeight="1">
      <c r="A7" s="15" t="s">
        <v>26</v>
      </c>
      <c r="B7" s="15" t="s">
        <v>28</v>
      </c>
      <c r="C7" s="15" t="s">
        <v>23</v>
      </c>
      <c r="D7" s="15" t="s">
        <v>22</v>
      </c>
      <c r="E7" s="15" t="s">
        <v>32</v>
      </c>
      <c r="F7" s="15" t="s">
        <v>34</v>
      </c>
      <c r="G7" s="15" t="s">
        <v>36</v>
      </c>
      <c r="H7" s="15" t="s">
        <v>39</v>
      </c>
      <c r="I7" s="15" t="s">
        <v>41</v>
      </c>
      <c r="J7" s="15" t="s">
        <v>43</v>
      </c>
    </row>
    <row r="8" spans="1:18" ht="12.75" customHeight="1">
      <c r="A8" s="19" t="s">
        <v>44</v>
      </c>
      <c r="B8" s="19"/>
      <c r="C8" s="26" t="s">
        <v>26</v>
      </c>
      <c r="D8" s="19"/>
      <c r="E8" s="27" t="s">
        <v>45</v>
      </c>
      <c r="F8" s="19"/>
      <c r="G8" s="19"/>
      <c r="H8" s="19"/>
      <c r="I8" s="28">
        <f>0+Q8</f>
      </c>
      <c r="J8" s="19"/>
      <c r="O8">
        <f>0+R8</f>
      </c>
      <c r="Q8">
        <f>0+I9+I13+I17+I21+I25+I29+I33+I37+I41+I45+I49+I53</f>
      </c>
      <c r="R8">
        <f>0+O9+O13+O17+O21+O25+O29+O33+O37+O41+O45+O49+O53</f>
      </c>
    </row>
    <row r="9" spans="1:16" ht="12.75">
      <c r="A9" s="25" t="s">
        <v>46</v>
      </c>
      <c r="B9" s="29" t="s">
        <v>28</v>
      </c>
      <c r="C9" s="29" t="s">
        <v>58</v>
      </c>
      <c r="D9" s="25" t="s">
        <v>63</v>
      </c>
      <c r="E9" s="30" t="s">
        <v>49</v>
      </c>
      <c r="F9" s="31" t="s">
        <v>60</v>
      </c>
      <c r="G9" s="32">
        <v>415.098</v>
      </c>
      <c r="H9" s="33">
        <v>0</v>
      </c>
      <c r="I9" s="34">
        <f>ROUND(ROUND(H9,2)*ROUND(G9,3),2)</f>
      </c>
      <c r="J9" s="31" t="s">
        <v>51</v>
      </c>
      <c r="O9">
        <f>(I9*21)/100</f>
      </c>
      <c r="P9" t="s">
        <v>23</v>
      </c>
    </row>
    <row r="10" spans="1:5" ht="12.75">
      <c r="A10" s="35" t="s">
        <v>52</v>
      </c>
      <c r="E10" s="36" t="s">
        <v>64</v>
      </c>
    </row>
    <row r="11" spans="1:5" ht="12.75">
      <c r="A11" s="37" t="s">
        <v>54</v>
      </c>
      <c r="E11" s="38" t="s">
        <v>413</v>
      </c>
    </row>
    <row r="12" spans="1:5" ht="25.5">
      <c r="A12" t="s">
        <v>56</v>
      </c>
      <c r="E12" s="36" t="s">
        <v>57</v>
      </c>
    </row>
    <row r="13" spans="1:16" ht="12.75">
      <c r="A13" s="25" t="s">
        <v>46</v>
      </c>
      <c r="B13" s="29" t="s">
        <v>23</v>
      </c>
      <c r="C13" s="29" t="s">
        <v>76</v>
      </c>
      <c r="D13" s="25" t="s">
        <v>48</v>
      </c>
      <c r="E13" s="30" t="s">
        <v>77</v>
      </c>
      <c r="F13" s="31" t="s">
        <v>78</v>
      </c>
      <c r="G13" s="32">
        <v>1</v>
      </c>
      <c r="H13" s="33">
        <v>0</v>
      </c>
      <c r="I13" s="34">
        <f>ROUND(ROUND(H13,2)*ROUND(G13,3),2)</f>
      </c>
      <c r="J13" s="31" t="s">
        <v>51</v>
      </c>
      <c r="O13">
        <f>(I13*21)/100</f>
      </c>
      <c r="P13" t="s">
        <v>23</v>
      </c>
    </row>
    <row r="14" spans="1:5" ht="25.5">
      <c r="A14" s="35" t="s">
        <v>52</v>
      </c>
      <c r="E14" s="36" t="s">
        <v>79</v>
      </c>
    </row>
    <row r="15" spans="1:5" ht="12.75">
      <c r="A15" s="37" t="s">
        <v>54</v>
      </c>
      <c r="E15" s="38" t="s">
        <v>80</v>
      </c>
    </row>
    <row r="16" spans="1:5" ht="12.75">
      <c r="A16" t="s">
        <v>56</v>
      </c>
      <c r="E16" s="36" t="s">
        <v>81</v>
      </c>
    </row>
    <row r="17" spans="1:16" ht="12.75">
      <c r="A17" s="25" t="s">
        <v>46</v>
      </c>
      <c r="B17" s="29" t="s">
        <v>22</v>
      </c>
      <c r="C17" s="29" t="s">
        <v>83</v>
      </c>
      <c r="D17" s="25" t="s">
        <v>48</v>
      </c>
      <c r="E17" s="30" t="s">
        <v>84</v>
      </c>
      <c r="F17" s="31" t="s">
        <v>78</v>
      </c>
      <c r="G17" s="32">
        <v>1</v>
      </c>
      <c r="H17" s="33">
        <v>0</v>
      </c>
      <c r="I17" s="34">
        <f>ROUND(ROUND(H17,2)*ROUND(G17,3),2)</f>
      </c>
      <c r="J17" s="31" t="s">
        <v>51</v>
      </c>
      <c r="O17">
        <f>(I17*21)/100</f>
      </c>
      <c r="P17" t="s">
        <v>23</v>
      </c>
    </row>
    <row r="18" spans="1:5" ht="12.75">
      <c r="A18" s="35" t="s">
        <v>52</v>
      </c>
      <c r="E18" s="36" t="s">
        <v>85</v>
      </c>
    </row>
    <row r="19" spans="1:5" ht="12.75">
      <c r="A19" s="37" t="s">
        <v>54</v>
      </c>
      <c r="E19" s="38" t="s">
        <v>80</v>
      </c>
    </row>
    <row r="20" spans="1:5" ht="12.75">
      <c r="A20" t="s">
        <v>56</v>
      </c>
      <c r="E20" s="36" t="s">
        <v>86</v>
      </c>
    </row>
    <row r="21" spans="1:16" ht="12.75">
      <c r="A21" s="25" t="s">
        <v>46</v>
      </c>
      <c r="B21" s="29" t="s">
        <v>32</v>
      </c>
      <c r="C21" s="29" t="s">
        <v>87</v>
      </c>
      <c r="D21" s="25" t="s">
        <v>48</v>
      </c>
      <c r="E21" s="30" t="s">
        <v>88</v>
      </c>
      <c r="F21" s="31" t="s">
        <v>78</v>
      </c>
      <c r="G21" s="32">
        <v>1</v>
      </c>
      <c r="H21" s="33">
        <v>0</v>
      </c>
      <c r="I21" s="34">
        <f>ROUND(ROUND(H21,2)*ROUND(G21,3),2)</f>
      </c>
      <c r="J21" s="31" t="s">
        <v>51</v>
      </c>
      <c r="O21">
        <f>(I21*21)/100</f>
      </c>
      <c r="P21" t="s">
        <v>23</v>
      </c>
    </row>
    <row r="22" spans="1:5" ht="63.75">
      <c r="A22" s="35" t="s">
        <v>52</v>
      </c>
      <c r="E22" s="36" t="s">
        <v>89</v>
      </c>
    </row>
    <row r="23" spans="1:5" ht="12.75">
      <c r="A23" s="37" t="s">
        <v>54</v>
      </c>
      <c r="E23" s="38" t="s">
        <v>80</v>
      </c>
    </row>
    <row r="24" spans="1:5" ht="12.75">
      <c r="A24" t="s">
        <v>56</v>
      </c>
      <c r="E24" s="36" t="s">
        <v>86</v>
      </c>
    </row>
    <row r="25" spans="1:16" ht="12.75">
      <c r="A25" s="25" t="s">
        <v>46</v>
      </c>
      <c r="B25" s="29" t="s">
        <v>34</v>
      </c>
      <c r="C25" s="29" t="s">
        <v>90</v>
      </c>
      <c r="D25" s="25" t="s">
        <v>48</v>
      </c>
      <c r="E25" s="30" t="s">
        <v>91</v>
      </c>
      <c r="F25" s="31" t="s">
        <v>78</v>
      </c>
      <c r="G25" s="32">
        <v>1</v>
      </c>
      <c r="H25" s="33">
        <v>0</v>
      </c>
      <c r="I25" s="34">
        <f>ROUND(ROUND(H25,2)*ROUND(G25,3),2)</f>
      </c>
      <c r="J25" s="31" t="s">
        <v>51</v>
      </c>
      <c r="O25">
        <f>(I25*21)/100</f>
      </c>
      <c r="P25" t="s">
        <v>23</v>
      </c>
    </row>
    <row r="26" spans="1:5" ht="38.25">
      <c r="A26" s="35" t="s">
        <v>52</v>
      </c>
      <c r="E26" s="36" t="s">
        <v>92</v>
      </c>
    </row>
    <row r="27" spans="1:5" ht="12.75">
      <c r="A27" s="37" t="s">
        <v>54</v>
      </c>
      <c r="E27" s="38" t="s">
        <v>80</v>
      </c>
    </row>
    <row r="28" spans="1:5" ht="12.75">
      <c r="A28" t="s">
        <v>56</v>
      </c>
      <c r="E28" s="36" t="s">
        <v>86</v>
      </c>
    </row>
    <row r="29" spans="1:16" ht="12.75">
      <c r="A29" s="25" t="s">
        <v>46</v>
      </c>
      <c r="B29" s="29" t="s">
        <v>36</v>
      </c>
      <c r="C29" s="29" t="s">
        <v>93</v>
      </c>
      <c r="D29" s="25" t="s">
        <v>48</v>
      </c>
      <c r="E29" s="30" t="s">
        <v>94</v>
      </c>
      <c r="F29" s="31" t="s">
        <v>78</v>
      </c>
      <c r="G29" s="32">
        <v>1</v>
      </c>
      <c r="H29" s="33">
        <v>0</v>
      </c>
      <c r="I29" s="34">
        <f>ROUND(ROUND(H29,2)*ROUND(G29,3),2)</f>
      </c>
      <c r="J29" s="31" t="s">
        <v>51</v>
      </c>
      <c r="O29">
        <f>(I29*21)/100</f>
      </c>
      <c r="P29" t="s">
        <v>23</v>
      </c>
    </row>
    <row r="30" spans="1:5" ht="51">
      <c r="A30" s="35" t="s">
        <v>52</v>
      </c>
      <c r="E30" s="36" t="s">
        <v>95</v>
      </c>
    </row>
    <row r="31" spans="1:5" ht="12.75">
      <c r="A31" s="37" t="s">
        <v>54</v>
      </c>
      <c r="E31" s="38" t="s">
        <v>80</v>
      </c>
    </row>
    <row r="32" spans="1:5" ht="38.25">
      <c r="A32" t="s">
        <v>56</v>
      </c>
      <c r="E32" s="36" t="s">
        <v>96</v>
      </c>
    </row>
    <row r="33" spans="1:16" ht="12.75">
      <c r="A33" s="25" t="s">
        <v>46</v>
      </c>
      <c r="B33" s="29" t="s">
        <v>75</v>
      </c>
      <c r="C33" s="29" t="s">
        <v>98</v>
      </c>
      <c r="D33" s="25" t="s">
        <v>48</v>
      </c>
      <c r="E33" s="30" t="s">
        <v>99</v>
      </c>
      <c r="F33" s="31" t="s">
        <v>100</v>
      </c>
      <c r="G33" s="32">
        <v>1</v>
      </c>
      <c r="H33" s="33">
        <v>0</v>
      </c>
      <c r="I33" s="34">
        <f>ROUND(ROUND(H33,2)*ROUND(G33,3),2)</f>
      </c>
      <c r="J33" s="31" t="s">
        <v>51</v>
      </c>
      <c r="O33">
        <f>(I33*21)/100</f>
      </c>
      <c r="P33" t="s">
        <v>23</v>
      </c>
    </row>
    <row r="34" spans="1:5" ht="25.5">
      <c r="A34" s="35" t="s">
        <v>52</v>
      </c>
      <c r="E34" s="36" t="s">
        <v>101</v>
      </c>
    </row>
    <row r="35" spans="1:5" ht="12.75">
      <c r="A35" s="37" t="s">
        <v>54</v>
      </c>
      <c r="E35" s="38" t="s">
        <v>80</v>
      </c>
    </row>
    <row r="36" spans="1:5" ht="12.75">
      <c r="A36" t="s">
        <v>56</v>
      </c>
      <c r="E36" s="36" t="s">
        <v>102</v>
      </c>
    </row>
    <row r="37" spans="1:16" ht="12.75">
      <c r="A37" s="25" t="s">
        <v>46</v>
      </c>
      <c r="B37" s="29" t="s">
        <v>82</v>
      </c>
      <c r="C37" s="29" t="s">
        <v>104</v>
      </c>
      <c r="D37" s="25" t="s">
        <v>48</v>
      </c>
      <c r="E37" s="30" t="s">
        <v>105</v>
      </c>
      <c r="F37" s="31" t="s">
        <v>78</v>
      </c>
      <c r="G37" s="32">
        <v>1</v>
      </c>
      <c r="H37" s="33">
        <v>0</v>
      </c>
      <c r="I37" s="34">
        <f>ROUND(ROUND(H37,2)*ROUND(G37,3),2)</f>
      </c>
      <c r="J37" s="31" t="s">
        <v>51</v>
      </c>
      <c r="O37">
        <f>(I37*21)/100</f>
      </c>
      <c r="P37" t="s">
        <v>23</v>
      </c>
    </row>
    <row r="38" spans="1:5" ht="12.75">
      <c r="A38" s="35" t="s">
        <v>52</v>
      </c>
      <c r="E38" s="36" t="s">
        <v>106</v>
      </c>
    </row>
    <row r="39" spans="1:5" ht="12.75">
      <c r="A39" s="37" t="s">
        <v>54</v>
      </c>
      <c r="E39" s="38" t="s">
        <v>80</v>
      </c>
    </row>
    <row r="40" spans="1:5" ht="12.75">
      <c r="A40" t="s">
        <v>56</v>
      </c>
      <c r="E40" s="36" t="s">
        <v>102</v>
      </c>
    </row>
    <row r="41" spans="1:16" ht="12.75">
      <c r="A41" s="25" t="s">
        <v>46</v>
      </c>
      <c r="B41" s="29" t="s">
        <v>39</v>
      </c>
      <c r="C41" s="29" t="s">
        <v>108</v>
      </c>
      <c r="D41" s="25" t="s">
        <v>48</v>
      </c>
      <c r="E41" s="30" t="s">
        <v>109</v>
      </c>
      <c r="F41" s="31" t="s">
        <v>110</v>
      </c>
      <c r="G41" s="32">
        <v>1</v>
      </c>
      <c r="H41" s="33">
        <v>0</v>
      </c>
      <c r="I41" s="34">
        <f>ROUND(ROUND(H41,2)*ROUND(G41,3),2)</f>
      </c>
      <c r="J41" s="31" t="s">
        <v>51</v>
      </c>
      <c r="O41">
        <f>(I41*21)/100</f>
      </c>
      <c r="P41" t="s">
        <v>23</v>
      </c>
    </row>
    <row r="42" spans="1:5" ht="12.75">
      <c r="A42" s="35" t="s">
        <v>52</v>
      </c>
      <c r="E42" s="36" t="s">
        <v>111</v>
      </c>
    </row>
    <row r="43" spans="1:5" ht="12.75">
      <c r="A43" s="37" t="s">
        <v>54</v>
      </c>
      <c r="E43" s="38" t="s">
        <v>80</v>
      </c>
    </row>
    <row r="44" spans="1:5" ht="76.5">
      <c r="A44" t="s">
        <v>56</v>
      </c>
      <c r="E44" s="36" t="s">
        <v>112</v>
      </c>
    </row>
    <row r="45" spans="1:16" ht="12.75">
      <c r="A45" s="25" t="s">
        <v>46</v>
      </c>
      <c r="B45" s="29" t="s">
        <v>41</v>
      </c>
      <c r="C45" s="29" t="s">
        <v>114</v>
      </c>
      <c r="D45" s="25" t="s">
        <v>48</v>
      </c>
      <c r="E45" s="30" t="s">
        <v>115</v>
      </c>
      <c r="F45" s="31" t="s">
        <v>78</v>
      </c>
      <c r="G45" s="32">
        <v>1</v>
      </c>
      <c r="H45" s="33">
        <v>0</v>
      </c>
      <c r="I45" s="34">
        <f>ROUND(ROUND(H45,2)*ROUND(G45,3),2)</f>
      </c>
      <c r="J45" s="31" t="s">
        <v>51</v>
      </c>
      <c r="O45">
        <f>(I45*21)/100</f>
      </c>
      <c r="P45" t="s">
        <v>23</v>
      </c>
    </row>
    <row r="46" spans="1:5" ht="63.75">
      <c r="A46" s="35" t="s">
        <v>52</v>
      </c>
      <c r="E46" s="36" t="s">
        <v>116</v>
      </c>
    </row>
    <row r="47" spans="1:5" ht="12.75">
      <c r="A47" s="37" t="s">
        <v>54</v>
      </c>
      <c r="E47" s="38" t="s">
        <v>80</v>
      </c>
    </row>
    <row r="48" spans="1:5" ht="12.75">
      <c r="A48" t="s">
        <v>56</v>
      </c>
      <c r="E48" s="36" t="s">
        <v>102</v>
      </c>
    </row>
    <row r="49" spans="1:16" ht="12.75">
      <c r="A49" s="25" t="s">
        <v>46</v>
      </c>
      <c r="B49" s="29" t="s">
        <v>43</v>
      </c>
      <c r="C49" s="29" t="s">
        <v>118</v>
      </c>
      <c r="D49" s="25" t="s">
        <v>48</v>
      </c>
      <c r="E49" s="30" t="s">
        <v>119</v>
      </c>
      <c r="F49" s="31" t="s">
        <v>78</v>
      </c>
      <c r="G49" s="32">
        <v>1</v>
      </c>
      <c r="H49" s="33">
        <v>0</v>
      </c>
      <c r="I49" s="34">
        <f>ROUND(ROUND(H49,2)*ROUND(G49,3),2)</f>
      </c>
      <c r="J49" s="31" t="s">
        <v>51</v>
      </c>
      <c r="O49">
        <f>(I49*21)/100</f>
      </c>
      <c r="P49" t="s">
        <v>23</v>
      </c>
    </row>
    <row r="50" spans="1:5" ht="114.75">
      <c r="A50" s="35" t="s">
        <v>52</v>
      </c>
      <c r="E50" s="36" t="s">
        <v>120</v>
      </c>
    </row>
    <row r="51" spans="1:5" ht="12.75">
      <c r="A51" s="37" t="s">
        <v>54</v>
      </c>
      <c r="E51" s="38" t="s">
        <v>80</v>
      </c>
    </row>
    <row r="52" spans="1:5" ht="25.5">
      <c r="A52" t="s">
        <v>56</v>
      </c>
      <c r="E52" s="36" t="s">
        <v>121</v>
      </c>
    </row>
    <row r="53" spans="1:16" ht="12.75">
      <c r="A53" s="25" t="s">
        <v>46</v>
      </c>
      <c r="B53" s="29" t="s">
        <v>97</v>
      </c>
      <c r="C53" s="29" t="s">
        <v>123</v>
      </c>
      <c r="D53" s="25" t="s">
        <v>48</v>
      </c>
      <c r="E53" s="30" t="s">
        <v>124</v>
      </c>
      <c r="F53" s="31" t="s">
        <v>78</v>
      </c>
      <c r="G53" s="32">
        <v>1</v>
      </c>
      <c r="H53" s="33">
        <v>0</v>
      </c>
      <c r="I53" s="34">
        <f>ROUND(ROUND(H53,2)*ROUND(G53,3),2)</f>
      </c>
      <c r="J53" s="31" t="s">
        <v>51</v>
      </c>
      <c r="O53">
        <f>(I53*21)/100</f>
      </c>
      <c r="P53" t="s">
        <v>23</v>
      </c>
    </row>
    <row r="54" spans="1:5" ht="25.5">
      <c r="A54" s="35" t="s">
        <v>52</v>
      </c>
      <c r="E54" s="36" t="s">
        <v>125</v>
      </c>
    </row>
    <row r="55" spans="1:5" ht="12.75">
      <c r="A55" s="37" t="s">
        <v>54</v>
      </c>
      <c r="E55" s="38" t="s">
        <v>80</v>
      </c>
    </row>
    <row r="56" spans="1:5" ht="12.75">
      <c r="A56" t="s">
        <v>56</v>
      </c>
      <c r="E56" s="36" t="s">
        <v>126</v>
      </c>
    </row>
    <row r="57" spans="1:18" ht="12.75" customHeight="1">
      <c r="A57" s="6" t="s">
        <v>44</v>
      </c>
      <c r="B57" s="6"/>
      <c r="C57" s="40" t="s">
        <v>28</v>
      </c>
      <c r="D57" s="6"/>
      <c r="E57" s="27" t="s">
        <v>127</v>
      </c>
      <c r="F57" s="6"/>
      <c r="G57" s="6"/>
      <c r="H57" s="6"/>
      <c r="I57" s="41">
        <f>0+Q57</f>
      </c>
      <c r="J57" s="6"/>
      <c r="O57">
        <f>0+R57</f>
      </c>
      <c r="Q57">
        <f>0+I58+I62</f>
      </c>
      <c r="R57">
        <f>0+O58+O62</f>
      </c>
    </row>
    <row r="58" spans="1:16" ht="12.75">
      <c r="A58" s="25" t="s">
        <v>46</v>
      </c>
      <c r="B58" s="29" t="s">
        <v>103</v>
      </c>
      <c r="C58" s="29" t="s">
        <v>157</v>
      </c>
      <c r="D58" s="25" t="s">
        <v>48</v>
      </c>
      <c r="E58" s="30" t="s">
        <v>158</v>
      </c>
      <c r="F58" s="31" t="s">
        <v>50</v>
      </c>
      <c r="G58" s="32">
        <v>188.681</v>
      </c>
      <c r="H58" s="33">
        <v>0</v>
      </c>
      <c r="I58" s="34">
        <f>ROUND(ROUND(H58,2)*ROUND(G58,3),2)</f>
      </c>
      <c r="J58" s="31" t="s">
        <v>51</v>
      </c>
      <c r="O58">
        <f>(I58*21)/100</f>
      </c>
      <c r="P58" t="s">
        <v>23</v>
      </c>
    </row>
    <row r="59" spans="1:5" ht="12.75">
      <c r="A59" s="35" t="s">
        <v>52</v>
      </c>
      <c r="E59" s="36" t="s">
        <v>159</v>
      </c>
    </row>
    <row r="60" spans="1:5" ht="12.75">
      <c r="A60" s="37" t="s">
        <v>54</v>
      </c>
      <c r="E60" s="38" t="s">
        <v>414</v>
      </c>
    </row>
    <row r="61" spans="1:5" ht="63.75">
      <c r="A61" t="s">
        <v>56</v>
      </c>
      <c r="E61" s="36" t="s">
        <v>140</v>
      </c>
    </row>
    <row r="62" spans="1:16" ht="12.75">
      <c r="A62" s="25" t="s">
        <v>46</v>
      </c>
      <c r="B62" s="29" t="s">
        <v>107</v>
      </c>
      <c r="C62" s="29" t="s">
        <v>167</v>
      </c>
      <c r="D62" s="25" t="s">
        <v>48</v>
      </c>
      <c r="E62" s="30" t="s">
        <v>168</v>
      </c>
      <c r="F62" s="31" t="s">
        <v>131</v>
      </c>
      <c r="G62" s="32">
        <v>1886.814</v>
      </c>
      <c r="H62" s="33">
        <v>0</v>
      </c>
      <c r="I62" s="34">
        <f>ROUND(ROUND(H62,2)*ROUND(G62,3),2)</f>
      </c>
      <c r="J62" s="31" t="s">
        <v>51</v>
      </c>
      <c r="O62">
        <f>(I62*21)/100</f>
      </c>
      <c r="P62" t="s">
        <v>23</v>
      </c>
    </row>
    <row r="63" spans="1:5" ht="12.75">
      <c r="A63" s="35" t="s">
        <v>52</v>
      </c>
      <c r="E63" s="36" t="s">
        <v>48</v>
      </c>
    </row>
    <row r="64" spans="1:5" ht="12.75">
      <c r="A64" s="37" t="s">
        <v>54</v>
      </c>
      <c r="E64" s="38" t="s">
        <v>415</v>
      </c>
    </row>
    <row r="65" spans="1:5" ht="25.5">
      <c r="A65" t="s">
        <v>56</v>
      </c>
      <c r="E65" s="36" t="s">
        <v>170</v>
      </c>
    </row>
    <row r="66" spans="1:18" ht="12.75" customHeight="1">
      <c r="A66" s="6" t="s">
        <v>44</v>
      </c>
      <c r="B66" s="6"/>
      <c r="C66" s="40" t="s">
        <v>34</v>
      </c>
      <c r="D66" s="6"/>
      <c r="E66" s="27" t="s">
        <v>183</v>
      </c>
      <c r="F66" s="6"/>
      <c r="G66" s="6"/>
      <c r="H66" s="6"/>
      <c r="I66" s="41">
        <f>0+Q66</f>
      </c>
      <c r="J66" s="6"/>
      <c r="O66">
        <f>0+R66</f>
      </c>
      <c r="Q66">
        <f>0+I67+I71+I75+I79</f>
      </c>
      <c r="R66">
        <f>0+O67+O71+O75+O79</f>
      </c>
    </row>
    <row r="67" spans="1:16" ht="12.75">
      <c r="A67" s="25" t="s">
        <v>46</v>
      </c>
      <c r="B67" s="29" t="s">
        <v>113</v>
      </c>
      <c r="C67" s="29" t="s">
        <v>346</v>
      </c>
      <c r="D67" s="25" t="s">
        <v>48</v>
      </c>
      <c r="E67" s="30" t="s">
        <v>347</v>
      </c>
      <c r="F67" s="31" t="s">
        <v>131</v>
      </c>
      <c r="G67" s="32">
        <v>1886.814</v>
      </c>
      <c r="H67" s="33">
        <v>0</v>
      </c>
      <c r="I67" s="34">
        <f>ROUND(ROUND(H67,2)*ROUND(G67,3),2)</f>
      </c>
      <c r="J67" s="31" t="s">
        <v>51</v>
      </c>
      <c r="O67">
        <f>(I67*21)/100</f>
      </c>
      <c r="P67" t="s">
        <v>23</v>
      </c>
    </row>
    <row r="68" spans="1:5" ht="12.75">
      <c r="A68" s="35" t="s">
        <v>52</v>
      </c>
      <c r="E68" s="36" t="s">
        <v>348</v>
      </c>
    </row>
    <row r="69" spans="1:5" ht="12.75">
      <c r="A69" s="37" t="s">
        <v>54</v>
      </c>
      <c r="E69" s="38" t="s">
        <v>415</v>
      </c>
    </row>
    <row r="70" spans="1:5" ht="51">
      <c r="A70" t="s">
        <v>56</v>
      </c>
      <c r="E70" s="36" t="s">
        <v>350</v>
      </c>
    </row>
    <row r="71" spans="1:16" ht="12.75">
      <c r="A71" s="25" t="s">
        <v>46</v>
      </c>
      <c r="B71" s="29" t="s">
        <v>117</v>
      </c>
      <c r="C71" s="29" t="s">
        <v>351</v>
      </c>
      <c r="D71" s="25" t="s">
        <v>48</v>
      </c>
      <c r="E71" s="30" t="s">
        <v>352</v>
      </c>
      <c r="F71" s="31" t="s">
        <v>131</v>
      </c>
      <c r="G71" s="32">
        <v>1886.814</v>
      </c>
      <c r="H71" s="33">
        <v>0</v>
      </c>
      <c r="I71" s="34">
        <f>ROUND(ROUND(H71,2)*ROUND(G71,3),2)</f>
      </c>
      <c r="J71" s="31" t="s">
        <v>51</v>
      </c>
      <c r="O71">
        <f>(I71*21)/100</f>
      </c>
      <c r="P71" t="s">
        <v>23</v>
      </c>
    </row>
    <row r="72" spans="1:5" ht="12.75">
      <c r="A72" s="35" t="s">
        <v>52</v>
      </c>
      <c r="E72" s="36" t="s">
        <v>353</v>
      </c>
    </row>
    <row r="73" spans="1:5" ht="12.75">
      <c r="A73" s="37" t="s">
        <v>54</v>
      </c>
      <c r="E73" s="38" t="s">
        <v>415</v>
      </c>
    </row>
    <row r="74" spans="1:5" ht="51">
      <c r="A74" t="s">
        <v>56</v>
      </c>
      <c r="E74" s="36" t="s">
        <v>350</v>
      </c>
    </row>
    <row r="75" spans="1:16" ht="12.75">
      <c r="A75" s="25" t="s">
        <v>46</v>
      </c>
      <c r="B75" s="29" t="s">
        <v>122</v>
      </c>
      <c r="C75" s="29" t="s">
        <v>354</v>
      </c>
      <c r="D75" s="25" t="s">
        <v>48</v>
      </c>
      <c r="E75" s="30" t="s">
        <v>355</v>
      </c>
      <c r="F75" s="31" t="s">
        <v>131</v>
      </c>
      <c r="G75" s="32">
        <v>1886.814</v>
      </c>
      <c r="H75" s="33">
        <v>0</v>
      </c>
      <c r="I75" s="34">
        <f>ROUND(ROUND(H75,2)*ROUND(G75,3),2)</f>
      </c>
      <c r="J75" s="31" t="s">
        <v>51</v>
      </c>
      <c r="O75">
        <f>(I75*21)/100</f>
      </c>
      <c r="P75" t="s">
        <v>23</v>
      </c>
    </row>
    <row r="76" spans="1:5" ht="12.75">
      <c r="A76" s="35" t="s">
        <v>52</v>
      </c>
      <c r="E76" s="36" t="s">
        <v>48</v>
      </c>
    </row>
    <row r="77" spans="1:5" ht="12.75">
      <c r="A77" s="37" t="s">
        <v>54</v>
      </c>
      <c r="E77" s="38" t="s">
        <v>415</v>
      </c>
    </row>
    <row r="78" spans="1:5" ht="140.25">
      <c r="A78" t="s">
        <v>56</v>
      </c>
      <c r="E78" s="36" t="s">
        <v>356</v>
      </c>
    </row>
    <row r="79" spans="1:16" ht="12.75">
      <c r="A79" s="25" t="s">
        <v>46</v>
      </c>
      <c r="B79" s="29" t="s">
        <v>128</v>
      </c>
      <c r="C79" s="29" t="s">
        <v>357</v>
      </c>
      <c r="D79" s="25" t="s">
        <v>48</v>
      </c>
      <c r="E79" s="30" t="s">
        <v>358</v>
      </c>
      <c r="F79" s="31" t="s">
        <v>131</v>
      </c>
      <c r="G79" s="32">
        <v>1886.814</v>
      </c>
      <c r="H79" s="33">
        <v>0</v>
      </c>
      <c r="I79" s="34">
        <f>ROUND(ROUND(H79,2)*ROUND(G79,3),2)</f>
      </c>
      <c r="J79" s="31" t="s">
        <v>51</v>
      </c>
      <c r="O79">
        <f>(I79*21)/100</f>
      </c>
      <c r="P79" t="s">
        <v>23</v>
      </c>
    </row>
    <row r="80" spans="1:5" ht="12.75">
      <c r="A80" s="35" t="s">
        <v>52</v>
      </c>
      <c r="E80" s="36" t="s">
        <v>359</v>
      </c>
    </row>
    <row r="81" spans="1:5" ht="12.75">
      <c r="A81" s="37" t="s">
        <v>54</v>
      </c>
      <c r="E81" s="38" t="s">
        <v>415</v>
      </c>
    </row>
    <row r="82" spans="1:5" ht="140.25">
      <c r="A82" t="s">
        <v>56</v>
      </c>
      <c r="E82" s="36" t="s">
        <v>356</v>
      </c>
    </row>
    <row r="83" spans="1:18" ht="12.75" customHeight="1">
      <c r="A83" s="6" t="s">
        <v>44</v>
      </c>
      <c r="B83" s="6"/>
      <c r="C83" s="40" t="s">
        <v>82</v>
      </c>
      <c r="D83" s="6"/>
      <c r="E83" s="27" t="s">
        <v>219</v>
      </c>
      <c r="F83" s="6"/>
      <c r="G83" s="6"/>
      <c r="H83" s="6"/>
      <c r="I83" s="41">
        <f>0+Q83</f>
      </c>
      <c r="J83" s="6"/>
      <c r="O83">
        <f>0+R83</f>
      </c>
      <c r="Q83">
        <f>0+I84+I88</f>
      </c>
      <c r="R83">
        <f>0+O84+O88</f>
      </c>
    </row>
    <row r="84" spans="1:16" ht="12.75">
      <c r="A84" s="25" t="s">
        <v>46</v>
      </c>
      <c r="B84" s="29" t="s">
        <v>135</v>
      </c>
      <c r="C84" s="29" t="s">
        <v>387</v>
      </c>
      <c r="D84" s="25" t="s">
        <v>48</v>
      </c>
      <c r="E84" s="30" t="s">
        <v>388</v>
      </c>
      <c r="F84" s="31" t="s">
        <v>100</v>
      </c>
      <c r="G84" s="32">
        <v>1</v>
      </c>
      <c r="H84" s="33">
        <v>0</v>
      </c>
      <c r="I84" s="34">
        <f>ROUND(ROUND(H84,2)*ROUND(G84,3),2)</f>
      </c>
      <c r="J84" s="31" t="s">
        <v>51</v>
      </c>
      <c r="O84">
        <f>(I84*21)/100</f>
      </c>
      <c r="P84" t="s">
        <v>23</v>
      </c>
    </row>
    <row r="85" spans="1:5" ht="12.75">
      <c r="A85" s="35" t="s">
        <v>52</v>
      </c>
      <c r="E85" s="36" t="s">
        <v>389</v>
      </c>
    </row>
    <row r="86" spans="1:5" ht="12.75">
      <c r="A86" s="37" t="s">
        <v>54</v>
      </c>
      <c r="E86" s="38" t="s">
        <v>80</v>
      </c>
    </row>
    <row r="87" spans="1:5" ht="12.75">
      <c r="A87" t="s">
        <v>56</v>
      </c>
      <c r="E87" s="36" t="s">
        <v>224</v>
      </c>
    </row>
    <row r="88" spans="1:16" ht="12.75">
      <c r="A88" s="25" t="s">
        <v>46</v>
      </c>
      <c r="B88" s="29" t="s">
        <v>141</v>
      </c>
      <c r="C88" s="29" t="s">
        <v>391</v>
      </c>
      <c r="D88" s="25" t="s">
        <v>48</v>
      </c>
      <c r="E88" s="30" t="s">
        <v>392</v>
      </c>
      <c r="F88" s="31" t="s">
        <v>100</v>
      </c>
      <c r="G88" s="32">
        <v>1</v>
      </c>
      <c r="H88" s="33">
        <v>0</v>
      </c>
      <c r="I88" s="34">
        <f>ROUND(ROUND(H88,2)*ROUND(G88,3),2)</f>
      </c>
      <c r="J88" s="31" t="s">
        <v>51</v>
      </c>
      <c r="O88">
        <f>(I88*21)/100</f>
      </c>
      <c r="P88" t="s">
        <v>23</v>
      </c>
    </row>
    <row r="89" spans="1:5" ht="63.75">
      <c r="A89" s="35" t="s">
        <v>52</v>
      </c>
      <c r="E89" s="36" t="s">
        <v>233</v>
      </c>
    </row>
    <row r="90" spans="1:5" ht="12.75">
      <c r="A90" s="37" t="s">
        <v>54</v>
      </c>
      <c r="E90" s="38" t="s">
        <v>80</v>
      </c>
    </row>
    <row r="91" spans="1:5" ht="25.5">
      <c r="A91" t="s">
        <v>56</v>
      </c>
      <c r="E91" s="36" t="s">
        <v>229</v>
      </c>
    </row>
    <row r="92" spans="1:18" ht="12.75" customHeight="1">
      <c r="A92" s="6" t="s">
        <v>44</v>
      </c>
      <c r="B92" s="6"/>
      <c r="C92" s="40" t="s">
        <v>39</v>
      </c>
      <c r="D92" s="6"/>
      <c r="E92" s="27" t="s">
        <v>234</v>
      </c>
      <c r="F92" s="6"/>
      <c r="G92" s="6"/>
      <c r="H92" s="6"/>
      <c r="I92" s="41">
        <f>0+Q92</f>
      </c>
      <c r="J92" s="6"/>
      <c r="O92">
        <f>0+R92</f>
      </c>
      <c r="Q92">
        <f>0+I93+I97+I101</f>
      </c>
      <c r="R92">
        <f>0+O93+O97+O101</f>
      </c>
    </row>
    <row r="93" spans="1:16" ht="25.5">
      <c r="A93" s="25" t="s">
        <v>46</v>
      </c>
      <c r="B93" s="29" t="s">
        <v>146</v>
      </c>
      <c r="C93" s="29" t="s">
        <v>416</v>
      </c>
      <c r="D93" s="25" t="s">
        <v>48</v>
      </c>
      <c r="E93" s="30" t="s">
        <v>417</v>
      </c>
      <c r="F93" s="31" t="s">
        <v>131</v>
      </c>
      <c r="G93" s="32">
        <v>16.925</v>
      </c>
      <c r="H93" s="33">
        <v>0</v>
      </c>
      <c r="I93" s="34">
        <f>ROUND(ROUND(H93,2)*ROUND(G93,3),2)</f>
      </c>
      <c r="J93" s="31" t="s">
        <v>51</v>
      </c>
      <c r="O93">
        <f>(I93*21)/100</f>
      </c>
      <c r="P93" t="s">
        <v>23</v>
      </c>
    </row>
    <row r="94" spans="1:5" ht="12.75">
      <c r="A94" s="35" t="s">
        <v>52</v>
      </c>
      <c r="E94" s="36" t="s">
        <v>48</v>
      </c>
    </row>
    <row r="95" spans="1:5" ht="38.25">
      <c r="A95" s="37" t="s">
        <v>54</v>
      </c>
      <c r="E95" s="38" t="s">
        <v>418</v>
      </c>
    </row>
    <row r="96" spans="1:5" ht="38.25">
      <c r="A96" t="s">
        <v>56</v>
      </c>
      <c r="E96" s="36" t="s">
        <v>419</v>
      </c>
    </row>
    <row r="97" spans="1:16" ht="12.75">
      <c r="A97" s="25" t="s">
        <v>46</v>
      </c>
      <c r="B97" s="29" t="s">
        <v>150</v>
      </c>
      <c r="C97" s="29" t="s">
        <v>279</v>
      </c>
      <c r="D97" s="25" t="s">
        <v>48</v>
      </c>
      <c r="E97" s="30" t="s">
        <v>280</v>
      </c>
      <c r="F97" s="31" t="s">
        <v>153</v>
      </c>
      <c r="G97" s="32">
        <v>68.261</v>
      </c>
      <c r="H97" s="33">
        <v>0</v>
      </c>
      <c r="I97" s="34">
        <f>ROUND(ROUND(H97,2)*ROUND(G97,3),2)</f>
      </c>
      <c r="J97" s="31" t="s">
        <v>51</v>
      </c>
      <c r="O97">
        <f>(I97*21)/100</f>
      </c>
      <c r="P97" t="s">
        <v>23</v>
      </c>
    </row>
    <row r="98" spans="1:5" ht="12.75">
      <c r="A98" s="35" t="s">
        <v>52</v>
      </c>
      <c r="E98" s="36" t="s">
        <v>420</v>
      </c>
    </row>
    <row r="99" spans="1:5" ht="12.75">
      <c r="A99" s="37" t="s">
        <v>54</v>
      </c>
      <c r="E99" s="38" t="s">
        <v>421</v>
      </c>
    </row>
    <row r="100" spans="1:5" ht="25.5">
      <c r="A100" t="s">
        <v>56</v>
      </c>
      <c r="E100" s="36" t="s">
        <v>283</v>
      </c>
    </row>
    <row r="101" spans="1:16" ht="12.75">
      <c r="A101" s="25" t="s">
        <v>46</v>
      </c>
      <c r="B101" s="29" t="s">
        <v>156</v>
      </c>
      <c r="C101" s="29" t="s">
        <v>285</v>
      </c>
      <c r="D101" s="25" t="s">
        <v>48</v>
      </c>
      <c r="E101" s="30" t="s">
        <v>286</v>
      </c>
      <c r="F101" s="31" t="s">
        <v>153</v>
      </c>
      <c r="G101" s="32">
        <v>68.261</v>
      </c>
      <c r="H101" s="33">
        <v>0</v>
      </c>
      <c r="I101" s="34">
        <f>ROUND(ROUND(H101,2)*ROUND(G101,3),2)</f>
      </c>
      <c r="J101" s="31" t="s">
        <v>51</v>
      </c>
      <c r="O101">
        <f>(I101*21)/100</f>
      </c>
      <c r="P101" t="s">
        <v>23</v>
      </c>
    </row>
    <row r="102" spans="1:5" ht="12.75">
      <c r="A102" s="35" t="s">
        <v>52</v>
      </c>
      <c r="E102" s="36" t="s">
        <v>287</v>
      </c>
    </row>
    <row r="103" spans="1:5" ht="12.75">
      <c r="A103" s="37" t="s">
        <v>54</v>
      </c>
      <c r="E103" s="38" t="s">
        <v>421</v>
      </c>
    </row>
    <row r="104" spans="1:5" ht="38.25">
      <c r="A104" t="s">
        <v>56</v>
      </c>
      <c r="E104" s="36" t="s">
        <v>288</v>
      </c>
    </row>
  </sheetData>
  <sheetProtection sheet="1" objects="1" scenarios="1"/>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 footer="0.5"/>
  <pageSetup fitToHeight="0" fitToWidth="1"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R41"/>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11</v>
      </c>
      <c r="B1" s="1"/>
      <c r="C1" s="1"/>
      <c r="D1" s="1"/>
      <c r="E1" s="1" t="s">
        <v>0</v>
      </c>
      <c r="F1" s="1"/>
      <c r="G1" s="1"/>
      <c r="H1" s="1"/>
      <c r="I1" s="1"/>
      <c r="J1" s="1"/>
      <c r="P1" t="s">
        <v>22</v>
      </c>
    </row>
    <row r="2" spans="2:16" ht="25" customHeight="1">
      <c r="B2" s="1"/>
      <c r="C2" s="1"/>
      <c r="D2" s="1"/>
      <c r="E2" s="2" t="s">
        <v>13</v>
      </c>
      <c r="F2" s="1"/>
      <c r="G2" s="1"/>
      <c r="H2" s="6"/>
      <c r="I2" s="6"/>
      <c r="J2" s="1"/>
      <c r="O2">
        <f>0+O8+O17</f>
      </c>
      <c r="P2" t="s">
        <v>22</v>
      </c>
    </row>
    <row r="3" spans="1:16" ht="15" customHeight="1">
      <c r="A3" t="s">
        <v>12</v>
      </c>
      <c r="B3" s="12" t="s">
        <v>14</v>
      </c>
      <c r="C3" s="13" t="s">
        <v>15</v>
      </c>
      <c r="D3" s="1"/>
      <c r="E3" s="14" t="s">
        <v>16</v>
      </c>
      <c r="F3" s="1"/>
      <c r="G3" s="9"/>
      <c r="H3" s="8" t="s">
        <v>422</v>
      </c>
      <c r="I3" s="42">
        <f>0+I8+I17</f>
      </c>
      <c r="J3" s="10"/>
      <c r="O3" t="s">
        <v>19</v>
      </c>
      <c r="P3" t="s">
        <v>23</v>
      </c>
    </row>
    <row r="4" spans="1:16" ht="15" customHeight="1">
      <c r="A4" t="s">
        <v>17</v>
      </c>
      <c r="B4" s="16" t="s">
        <v>18</v>
      </c>
      <c r="C4" s="17" t="s">
        <v>422</v>
      </c>
      <c r="D4" s="6"/>
      <c r="E4" s="18" t="s">
        <v>423</v>
      </c>
      <c r="F4" s="6"/>
      <c r="G4" s="6"/>
      <c r="H4" s="19"/>
      <c r="I4" s="19"/>
      <c r="J4" s="6"/>
      <c r="O4" t="s">
        <v>20</v>
      </c>
      <c r="P4" t="s">
        <v>23</v>
      </c>
    </row>
    <row r="5" spans="1:16" ht="12.75" customHeight="1">
      <c r="A5" s="15" t="s">
        <v>25</v>
      </c>
      <c r="B5" s="15" t="s">
        <v>27</v>
      </c>
      <c r="C5" s="15" t="s">
        <v>29</v>
      </c>
      <c r="D5" s="15" t="s">
        <v>30</v>
      </c>
      <c r="E5" s="15" t="s">
        <v>31</v>
      </c>
      <c r="F5" s="15" t="s">
        <v>33</v>
      </c>
      <c r="G5" s="15" t="s">
        <v>35</v>
      </c>
      <c r="H5" s="15" t="s">
        <v>37</v>
      </c>
      <c r="I5" s="15"/>
      <c r="J5" s="15" t="s">
        <v>42</v>
      </c>
      <c r="O5" t="s">
        <v>21</v>
      </c>
      <c r="P5" t="s">
        <v>23</v>
      </c>
    </row>
    <row r="6" spans="1:10" ht="12.75" customHeight="1">
      <c r="A6" s="15"/>
      <c r="B6" s="15"/>
      <c r="C6" s="15"/>
      <c r="D6" s="15"/>
      <c r="E6" s="15"/>
      <c r="F6" s="15"/>
      <c r="G6" s="15"/>
      <c r="H6" s="15" t="s">
        <v>38</v>
      </c>
      <c r="I6" s="15" t="s">
        <v>40</v>
      </c>
      <c r="J6" s="15"/>
    </row>
    <row r="7" spans="1:10" ht="12.75" customHeight="1">
      <c r="A7" s="15" t="s">
        <v>26</v>
      </c>
      <c r="B7" s="15" t="s">
        <v>28</v>
      </c>
      <c r="C7" s="15" t="s">
        <v>23</v>
      </c>
      <c r="D7" s="15" t="s">
        <v>22</v>
      </c>
      <c r="E7" s="15" t="s">
        <v>32</v>
      </c>
      <c r="F7" s="15" t="s">
        <v>34</v>
      </c>
      <c r="G7" s="15" t="s">
        <v>36</v>
      </c>
      <c r="H7" s="15" t="s">
        <v>39</v>
      </c>
      <c r="I7" s="15" t="s">
        <v>41</v>
      </c>
      <c r="J7" s="15" t="s">
        <v>43</v>
      </c>
    </row>
    <row r="8" spans="1:18" ht="12.75" customHeight="1">
      <c r="A8" s="19" t="s">
        <v>44</v>
      </c>
      <c r="B8" s="19"/>
      <c r="C8" s="26" t="s">
        <v>26</v>
      </c>
      <c r="D8" s="19"/>
      <c r="E8" s="27" t="s">
        <v>45</v>
      </c>
      <c r="F8" s="19"/>
      <c r="G8" s="19"/>
      <c r="H8" s="19"/>
      <c r="I8" s="28">
        <f>0+Q8</f>
      </c>
      <c r="J8" s="19"/>
      <c r="O8">
        <f>0+R8</f>
      </c>
      <c r="Q8">
        <f>0+I9+I13</f>
      </c>
      <c r="R8">
        <f>0+O9+O13</f>
      </c>
    </row>
    <row r="9" spans="1:16" ht="12.75">
      <c r="A9" s="25" t="s">
        <v>46</v>
      </c>
      <c r="B9" s="29" t="s">
        <v>28</v>
      </c>
      <c r="C9" s="29" t="s">
        <v>98</v>
      </c>
      <c r="D9" s="25" t="s">
        <v>48</v>
      </c>
      <c r="E9" s="30" t="s">
        <v>99</v>
      </c>
      <c r="F9" s="31" t="s">
        <v>100</v>
      </c>
      <c r="G9" s="32">
        <v>1</v>
      </c>
      <c r="H9" s="33">
        <v>0</v>
      </c>
      <c r="I9" s="34">
        <f>ROUND(ROUND(H9,2)*ROUND(G9,3),2)</f>
      </c>
      <c r="J9" s="31" t="s">
        <v>51</v>
      </c>
      <c r="O9">
        <f>(I9*21)/100</f>
      </c>
      <c r="P9" t="s">
        <v>23</v>
      </c>
    </row>
    <row r="10" spans="1:5" ht="25.5">
      <c r="A10" s="35" t="s">
        <v>52</v>
      </c>
      <c r="E10" s="36" t="s">
        <v>101</v>
      </c>
    </row>
    <row r="11" spans="1:5" ht="12.75">
      <c r="A11" s="37" t="s">
        <v>54</v>
      </c>
      <c r="E11" s="38" t="s">
        <v>80</v>
      </c>
    </row>
    <row r="12" spans="1:5" ht="12.75">
      <c r="A12" t="s">
        <v>56</v>
      </c>
      <c r="E12" s="36" t="s">
        <v>102</v>
      </c>
    </row>
    <row r="13" spans="1:16" ht="12.75">
      <c r="A13" s="25" t="s">
        <v>46</v>
      </c>
      <c r="B13" s="29" t="s">
        <v>23</v>
      </c>
      <c r="C13" s="29" t="s">
        <v>104</v>
      </c>
      <c r="D13" s="25" t="s">
        <v>48</v>
      </c>
      <c r="E13" s="30" t="s">
        <v>105</v>
      </c>
      <c r="F13" s="31" t="s">
        <v>78</v>
      </c>
      <c r="G13" s="32">
        <v>1</v>
      </c>
      <c r="H13" s="33">
        <v>0</v>
      </c>
      <c r="I13" s="34">
        <f>ROUND(ROUND(H13,2)*ROUND(G13,3),2)</f>
      </c>
      <c r="J13" s="31" t="s">
        <v>51</v>
      </c>
      <c r="O13">
        <f>(I13*21)/100</f>
      </c>
      <c r="P13" t="s">
        <v>23</v>
      </c>
    </row>
    <row r="14" spans="1:5" ht="12.75">
      <c r="A14" s="35" t="s">
        <v>52</v>
      </c>
      <c r="E14" s="36" t="s">
        <v>48</v>
      </c>
    </row>
    <row r="15" spans="1:5" ht="12.75">
      <c r="A15" s="37" t="s">
        <v>54</v>
      </c>
      <c r="E15" s="38" t="s">
        <v>80</v>
      </c>
    </row>
    <row r="16" spans="1:5" ht="12.75">
      <c r="A16" t="s">
        <v>56</v>
      </c>
      <c r="E16" s="36" t="s">
        <v>102</v>
      </c>
    </row>
    <row r="17" spans="1:18" ht="12.75" customHeight="1">
      <c r="A17" s="6" t="s">
        <v>44</v>
      </c>
      <c r="B17" s="6"/>
      <c r="C17" s="40" t="s">
        <v>75</v>
      </c>
      <c r="D17" s="6"/>
      <c r="E17" s="27" t="s">
        <v>369</v>
      </c>
      <c r="F17" s="6"/>
      <c r="G17" s="6"/>
      <c r="H17" s="6"/>
      <c r="I17" s="41">
        <f>0+Q17</f>
      </c>
      <c r="J17" s="6"/>
      <c r="O17">
        <f>0+R17</f>
      </c>
      <c r="Q17">
        <f>0+I18+I22+I26+I30+I34+I38</f>
      </c>
      <c r="R17">
        <f>0+O18+O22+O26+O30+O34+O38</f>
      </c>
    </row>
    <row r="18" spans="1:16" ht="12.75">
      <c r="A18" s="25" t="s">
        <v>46</v>
      </c>
      <c r="B18" s="29" t="s">
        <v>22</v>
      </c>
      <c r="C18" s="29" t="s">
        <v>75</v>
      </c>
      <c r="D18" s="25" t="s">
        <v>424</v>
      </c>
      <c r="E18" s="30" t="s">
        <v>425</v>
      </c>
      <c r="F18" s="31" t="s">
        <v>153</v>
      </c>
      <c r="G18" s="32">
        <v>450</v>
      </c>
      <c r="H18" s="33">
        <v>0</v>
      </c>
      <c r="I18" s="34">
        <f>ROUND(ROUND(H18,2)*ROUND(G18,3),2)</f>
      </c>
      <c r="J18" s="31"/>
      <c r="O18">
        <f>(I18*21)/100</f>
      </c>
      <c r="P18" t="s">
        <v>23</v>
      </c>
    </row>
    <row r="19" spans="1:5" ht="12.75">
      <c r="A19" s="35" t="s">
        <v>52</v>
      </c>
      <c r="E19" s="36" t="s">
        <v>426</v>
      </c>
    </row>
    <row r="20" spans="1:5" ht="12.75">
      <c r="A20" s="37" t="s">
        <v>54</v>
      </c>
      <c r="E20" s="38" t="s">
        <v>427</v>
      </c>
    </row>
    <row r="21" spans="1:5" ht="25.5">
      <c r="A21" t="s">
        <v>56</v>
      </c>
      <c r="E21" s="36" t="s">
        <v>428</v>
      </c>
    </row>
    <row r="22" spans="1:16" ht="12.75">
      <c r="A22" s="25" t="s">
        <v>46</v>
      </c>
      <c r="B22" s="29" t="s">
        <v>32</v>
      </c>
      <c r="C22" s="29" t="s">
        <v>75</v>
      </c>
      <c r="D22" s="25" t="s">
        <v>429</v>
      </c>
      <c r="E22" s="30" t="s">
        <v>430</v>
      </c>
      <c r="F22" s="31" t="s">
        <v>100</v>
      </c>
      <c r="G22" s="32">
        <v>2</v>
      </c>
      <c r="H22" s="33">
        <v>0</v>
      </c>
      <c r="I22" s="34">
        <f>ROUND(ROUND(H22,2)*ROUND(G22,3),2)</f>
      </c>
      <c r="J22" s="31"/>
      <c r="O22">
        <f>(I22*21)/100</f>
      </c>
      <c r="P22" t="s">
        <v>23</v>
      </c>
    </row>
    <row r="23" spans="1:5" ht="12.75">
      <c r="A23" s="35" t="s">
        <v>52</v>
      </c>
      <c r="E23" s="36" t="s">
        <v>48</v>
      </c>
    </row>
    <row r="24" spans="1:5" ht="12.75">
      <c r="A24" s="37" t="s">
        <v>54</v>
      </c>
      <c r="E24" s="38" t="s">
        <v>431</v>
      </c>
    </row>
    <row r="25" spans="1:5" ht="63.75">
      <c r="A25" t="s">
        <v>56</v>
      </c>
      <c r="E25" s="36" t="s">
        <v>432</v>
      </c>
    </row>
    <row r="26" spans="1:16" ht="12.75">
      <c r="A26" s="25" t="s">
        <v>46</v>
      </c>
      <c r="B26" s="29" t="s">
        <v>34</v>
      </c>
      <c r="C26" s="29" t="s">
        <v>75</v>
      </c>
      <c r="D26" s="25" t="s">
        <v>433</v>
      </c>
      <c r="E26" s="30" t="s">
        <v>434</v>
      </c>
      <c r="F26" s="31" t="s">
        <v>153</v>
      </c>
      <c r="G26" s="32">
        <v>40</v>
      </c>
      <c r="H26" s="33">
        <v>0</v>
      </c>
      <c r="I26" s="34">
        <f>ROUND(ROUND(H26,2)*ROUND(G26,3),2)</f>
      </c>
      <c r="J26" s="31"/>
      <c r="O26">
        <f>(I26*21)/100</f>
      </c>
      <c r="P26" t="s">
        <v>23</v>
      </c>
    </row>
    <row r="27" spans="1:5" ht="12.75">
      <c r="A27" s="35" t="s">
        <v>52</v>
      </c>
      <c r="E27" s="36" t="s">
        <v>48</v>
      </c>
    </row>
    <row r="28" spans="1:5" ht="12.75">
      <c r="A28" s="37" t="s">
        <v>54</v>
      </c>
      <c r="E28" s="38" t="s">
        <v>435</v>
      </c>
    </row>
    <row r="29" spans="1:5" ht="51">
      <c r="A29" t="s">
        <v>56</v>
      </c>
      <c r="E29" s="36" t="s">
        <v>436</v>
      </c>
    </row>
    <row r="30" spans="1:16" ht="12.75">
      <c r="A30" s="25" t="s">
        <v>46</v>
      </c>
      <c r="B30" s="29" t="s">
        <v>36</v>
      </c>
      <c r="C30" s="29" t="s">
        <v>75</v>
      </c>
      <c r="D30" s="25" t="s">
        <v>437</v>
      </c>
      <c r="E30" s="30" t="s">
        <v>438</v>
      </c>
      <c r="F30" s="31" t="s">
        <v>153</v>
      </c>
      <c r="G30" s="32">
        <v>170</v>
      </c>
      <c r="H30" s="33">
        <v>0</v>
      </c>
      <c r="I30" s="34">
        <f>ROUND(ROUND(H30,2)*ROUND(G30,3),2)</f>
      </c>
      <c r="J30" s="31"/>
      <c r="O30">
        <f>(I30*21)/100</f>
      </c>
      <c r="P30" t="s">
        <v>23</v>
      </c>
    </row>
    <row r="31" spans="1:5" ht="12.75">
      <c r="A31" s="35" t="s">
        <v>52</v>
      </c>
      <c r="E31" s="36" t="s">
        <v>48</v>
      </c>
    </row>
    <row r="32" spans="1:5" ht="12.75">
      <c r="A32" s="37" t="s">
        <v>54</v>
      </c>
      <c r="E32" s="38" t="s">
        <v>439</v>
      </c>
    </row>
    <row r="33" spans="1:5" ht="51">
      <c r="A33" t="s">
        <v>56</v>
      </c>
      <c r="E33" s="36" t="s">
        <v>436</v>
      </c>
    </row>
    <row r="34" spans="1:16" ht="12.75">
      <c r="A34" s="25" t="s">
        <v>46</v>
      </c>
      <c r="B34" s="29" t="s">
        <v>75</v>
      </c>
      <c r="C34" s="29" t="s">
        <v>75</v>
      </c>
      <c r="D34" s="25" t="s">
        <v>440</v>
      </c>
      <c r="E34" s="30" t="s">
        <v>441</v>
      </c>
      <c r="F34" s="31" t="s">
        <v>153</v>
      </c>
      <c r="G34" s="32">
        <v>160</v>
      </c>
      <c r="H34" s="33">
        <v>0</v>
      </c>
      <c r="I34" s="34">
        <f>ROUND(ROUND(H34,2)*ROUND(G34,3),2)</f>
      </c>
      <c r="J34" s="31"/>
      <c r="O34">
        <f>(I34*21)/100</f>
      </c>
      <c r="P34" t="s">
        <v>23</v>
      </c>
    </row>
    <row r="35" spans="1:5" ht="12.75">
      <c r="A35" s="35" t="s">
        <v>52</v>
      </c>
      <c r="E35" s="36" t="s">
        <v>48</v>
      </c>
    </row>
    <row r="36" spans="1:5" ht="12.75">
      <c r="A36" s="37" t="s">
        <v>54</v>
      </c>
      <c r="E36" s="38" t="s">
        <v>442</v>
      </c>
    </row>
    <row r="37" spans="1:5" ht="51">
      <c r="A37" t="s">
        <v>56</v>
      </c>
      <c r="E37" s="36" t="s">
        <v>436</v>
      </c>
    </row>
    <row r="38" spans="1:16" ht="12.75">
      <c r="A38" s="25" t="s">
        <v>46</v>
      </c>
      <c r="B38" s="29" t="s">
        <v>82</v>
      </c>
      <c r="C38" s="29" t="s">
        <v>75</v>
      </c>
      <c r="D38" s="25" t="s">
        <v>443</v>
      </c>
      <c r="E38" s="30" t="s">
        <v>444</v>
      </c>
      <c r="F38" s="31" t="s">
        <v>153</v>
      </c>
      <c r="G38" s="32">
        <v>80</v>
      </c>
      <c r="H38" s="33">
        <v>0</v>
      </c>
      <c r="I38" s="34">
        <f>ROUND(ROUND(H38,2)*ROUND(G38,3),2)</f>
      </c>
      <c r="J38" s="31"/>
      <c r="O38">
        <f>(I38*21)/100</f>
      </c>
      <c r="P38" t="s">
        <v>23</v>
      </c>
    </row>
    <row r="39" spans="1:5" ht="12.75">
      <c r="A39" s="35" t="s">
        <v>52</v>
      </c>
      <c r="E39" s="36" t="s">
        <v>48</v>
      </c>
    </row>
    <row r="40" spans="1:5" ht="12.75">
      <c r="A40" s="37" t="s">
        <v>54</v>
      </c>
      <c r="E40" s="38" t="s">
        <v>445</v>
      </c>
    </row>
    <row r="41" spans="1:5" ht="51">
      <c r="A41" t="s">
        <v>56</v>
      </c>
      <c r="E41" s="36" t="s">
        <v>436</v>
      </c>
    </row>
  </sheetData>
  <sheetProtection sheet="1" objects="1" scenarios="1"/>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 footer="0.5"/>
  <pageSetup fitToHeight="0"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