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Rekapitulace" sheetId="1" r:id="rId1"/>
    <sheet name="104" sheetId="2" r:id="rId2"/>
    <sheet name="402" sheetId="3" r:id="rId3"/>
  </sheets>
  <definedNames/>
  <calcPr calcId="145621"/>
  <extLst/>
</workbook>
</file>

<file path=xl/sharedStrings.xml><?xml version="1.0" encoding="utf-8"?>
<sst xmlns="http://schemas.openxmlformats.org/spreadsheetml/2006/main" count="689" uniqueCount="255">
  <si>
    <t xml:space="preserve">Firma: </t>
  </si>
  <si>
    <t>Rekapitulace ceny</t>
  </si>
  <si>
    <t>Stavba: 101 - Oprava komunikací ul. Hornická, Nové Město na Moravě_AKTUALIZACE 20231201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</si>
  <si>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</si>
  <si>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</si>
  <si>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</si>
  <si>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</si>
  <si>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</si>
  <si>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</si>
  <si>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</si>
  <si>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</si>
  <si>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104</t>
  </si>
  <si>
    <t>Hornická</t>
  </si>
  <si>
    <t>402</t>
  </si>
  <si>
    <t>Datová síť města</t>
  </si>
  <si>
    <t>ASPE10</t>
  </si>
  <si>
    <t>3</t>
  </si>
  <si>
    <t>Soupis prací objektu</t>
  </si>
  <si>
    <t>S</t>
  </si>
  <si>
    <t xml:space="preserve">Stavba: </t>
  </si>
  <si>
    <t>101</t>
  </si>
  <si>
    <t>Oprava komunikací ul. Hornická, Nové Město na Moravě_AKTUALIZACE 20231201</t>
  </si>
  <si>
    <t>0,00</t>
  </si>
  <si>
    <t>2</t>
  </si>
  <si>
    <t>O</t>
  </si>
  <si>
    <t>Rozpočet:</t>
  </si>
  <si>
    <t>15,00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</si>
  <si>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</si>
  <si>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</si>
  <si>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</si>
  <si>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</si>
  <si>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</si>
  <si>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</si>
  <si>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</si>
  <si>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cena</t>
  </si>
  <si>
    <t>Cenová soustava</t>
  </si>
  <si>
    <t>21,00</t>
  </si>
  <si>
    <t>Jednotková</t>
  </si>
  <si>
    <t>Celkem</t>
  </si>
  <si>
    <t>0</t>
  </si>
  <si>
    <t>1</t>
  </si>
  <si>
    <t>4</t>
  </si>
  <si>
    <t>5</t>
  </si>
  <si>
    <t>6</t>
  </si>
  <si>
    <t>9</t>
  </si>
  <si>
    <t>10</t>
  </si>
  <si>
    <t>11</t>
  </si>
  <si>
    <t>SD</t>
  </si>
  <si>
    <t>Všeobecné konstrukce a práce</t>
  </si>
  <si>
    <t>P</t>
  </si>
  <si>
    <t>014102</t>
  </si>
  <si>
    <t>a</t>
  </si>
  <si>
    <t>POPLATKY ZA SKLÁDKU</t>
  </si>
  <si>
    <t>T</t>
  </si>
  <si>
    <t>2023_OTSKP</t>
  </si>
  <si>
    <t>PP</t>
  </si>
  <si>
    <t>Nestmelené podkladní vrstvy.</t>
  </si>
  <si>
    <t>VV</t>
  </si>
  <si>
    <t>dle pol. 113328: 28,7*1,8=51,660 [A]</t>
  </si>
  <si>
    <t>TS</t>
  </si>
  <si>
    <t>zahrnuje veškeré poplatky provozovateli skládky související s uložením odpadu na skládce.</t>
  </si>
  <si>
    <t>b</t>
  </si>
  <si>
    <t>AC vrstvy.</t>
  </si>
  <si>
    <t>Dle pol. 113728: 61,1*2,2=134,420 [A] 
Dle pol. 113138: 8,406*2,2=18,493 [B] 
Celkem: A+B=152,913 [C]</t>
  </si>
  <si>
    <t>02510</t>
  </si>
  <si>
    <t>ZKOUŠENÍ MATERIÁLŮ ZKUŠEBNOU ZHOTOVITELE</t>
  </si>
  <si>
    <t>KPL</t>
  </si>
  <si>
    <t>Zkušebnictví dle aktuálních TKP (Např. kontrolní zkoušky zhutnění podloží zemní pláně).</t>
  </si>
  <si>
    <t>1=1,000 [A]</t>
  </si>
  <si>
    <t>zahrnuje veškeré náklady spojené s objednatelem požadovanými zkouškami</t>
  </si>
  <si>
    <t>02710</t>
  </si>
  <si>
    <t>POMOC PRÁCE ZŘÍZ NEBO ZAJIŠŤ OBJÍŽĎKY A PŘÍSTUP CESTY</t>
  </si>
  <si>
    <t>Zabezpečení provizorních vstupů, vjezdů.</t>
  </si>
  <si>
    <t>zahrnuje veškeré náklady spojené s objednatelem požadovanými zařízeními</t>
  </si>
  <si>
    <t>02720</t>
  </si>
  <si>
    <t>POMOC PRÁCE ZŘÍZ NEBO ZAJIŠŤ REGULACI A OCHRANU DOPRAVY</t>
  </si>
  <si>
    <t>Zajištění rozhodnutí a stanovení místní úpravy, včetně IČ při realizaci stavby.  
Přechodné svislé i vodorovné dopravní značení, světelné signály, dopravní zařízení v místě stavebního pozemku a jeho okolí. Jejich pořízení, kontrolu, údržbu, přemisťování, přeznačování a manipulaci s nimi po celou dobu stavby, vč. odstranění po ukončení stavby.</t>
  </si>
  <si>
    <t>02730</t>
  </si>
  <si>
    <t>POMOC PRÁCE ZŘÍZ NEBO ZAJIŠŤ OCHRANU INŽENÝRSKÝCH SÍTÍ</t>
  </si>
  <si>
    <t>Ochrana stávajícíh sítí při výstavbě (např. chráničky, zemní sondy).  
Položka bude čerpána se souhlasem investora a TDI.</t>
  </si>
  <si>
    <t>7</t>
  </si>
  <si>
    <t>02910</t>
  </si>
  <si>
    <t>OSTATNÍ POŽADAVKY - ZEMĚMĚŘIČSKÁ MĚŘENÍ</t>
  </si>
  <si>
    <t>Geodetické vytyčení stavby, hranic pozemků. Zahrnuje veškeré náklady nutných k realizaci díla před započetím výstavby a během výstavby.   
Vytyčení stávajících sítí, příp. dle potřeby zajištění prodloužení platnosti vyjádření správců sítí, zpětné předání sítí jejich správcům.</t>
  </si>
  <si>
    <t>zahrnuje veškeré náklady spojené s objednatelem požadovanými pracemi,  
- pro stanovení orientační investorské ceny určete jednotkovou cenu jako 1% odhadované ceny stavby</t>
  </si>
  <si>
    <t>8</t>
  </si>
  <si>
    <t>029113</t>
  </si>
  <si>
    <t>OSTATNÍ POŽADAVKY - GEODETICKÉ ZAMĚŘENÍ - CELKY</t>
  </si>
  <si>
    <t>KUS</t>
  </si>
  <si>
    <t>Zaměření skutečného provedení stavby na podkladu katastrální mapy (včetně nových inženýrských sítí) do digitální mapy města NMNM, dle platné vyhlášky města.</t>
  </si>
  <si>
    <t>zahrnuje veškeré náklady spojené s objednatelem požadovanými pracemi</t>
  </si>
  <si>
    <t>02944</t>
  </si>
  <si>
    <t>OSTAT POŽADAVKY - DOKUMENTACE SKUTEČ PROVEDENÍ V DIGIT FORMĚ</t>
  </si>
  <si>
    <t>Vypracování DSPS v tištěné a digit. formě.</t>
  </si>
  <si>
    <t>02945</t>
  </si>
  <si>
    <t>OSTAT POŽADAVKY - GEOMETRICKÝ PLÁN</t>
  </si>
  <si>
    <t>HM</t>
  </si>
  <si>
    <t>GP pro zápis stavby do KN a GP pro zápis VB do KN.</t>
  </si>
  <si>
    <t>položka zahrnuje: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</si>
  <si>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02950</t>
  </si>
  <si>
    <t>OSTATNÍ POŽADAVKY - POSUDKY, KONTROLY, REVIZNÍ ZPRÁVY</t>
  </si>
  <si>
    <t>Pasportizace okolních pozemků a staveb před zahájením prací a po dokončení prací.  
Vypracování a aktualizace HMG stavby.  
Vypracování TePř.  
Vypracování KZP.</t>
  </si>
  <si>
    <t>12</t>
  </si>
  <si>
    <t>03100</t>
  </si>
  <si>
    <t>ZAŘÍZENÍ STAVENIŠTĚ - ZŘÍZENÍ, PROVOZ, DEMONTÁŽ</t>
  </si>
  <si>
    <t>Kompletní zařízení staveniště pro celou stavbu včetně zajištění potřebných povolení a rozhodnutí. Položka zahrnuje náklady spojené se staveništními komunikacemi, oplocením staveniště, vstupem a vjezdem na staveniště, zabezpečení provizorních vstupů, vjezdů. Staveništní přípojky vody, kanalizace, elektrické energie, zajištění dodávky elektrické energie, rozvody médií po stavbě. Zabezpečení staveniště. 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stavby.</t>
  </si>
  <si>
    <t>zahrnuje objednatelem povolené náklady na pořízení (event. pronájem), provozování, udržování a likvidaci zhotovitelova zařízení</t>
  </si>
  <si>
    <t>13</t>
  </si>
  <si>
    <t>03340</t>
  </si>
  <si>
    <t>SLUŽBY ZAJIŠŤUJÍCÍ ZÁSOBOVÁNÍ</t>
  </si>
  <si>
    <t>Zajištění pravidelného přesouvání nádob na domovní i separovaný odpad na místo svozu.</t>
  </si>
  <si>
    <t>zahrnuje objednatelem povolené náklady na služby pro zhotovitele</t>
  </si>
  <si>
    <t>Zemní práce</t>
  </si>
  <si>
    <t>14</t>
  </si>
  <si>
    <t>113138</t>
  </si>
  <si>
    <t>ODSTRANĚNÍ KRYTU ZPEVNĚNÝCH PLOCH S ASFALT POJIVEM, ODVOZ DO 20KM</t>
  </si>
  <si>
    <t>M3</t>
  </si>
  <si>
    <t>Odstranění asf. krytu chodníku v tl. 10 cm.</t>
  </si>
  <si>
    <t>84.0601*0,1=8,406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</si>
  <si>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</si>
  <si>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15</t>
  </si>
  <si>
    <t>113188</t>
  </si>
  <si>
    <t>ODSTRANĚNÍ KRYTU ZPEVNĚNÝCH PLOCH Z DLAŽDIC, ODVOZ DO 20KM</t>
  </si>
  <si>
    <t>Chodní: 23.8947*0,08=1,912 [A] 
Pl. kontejnery: 22,5*0,08=1,800 [B] 
Celkem: A+B=3,712 [C]</t>
  </si>
  <si>
    <t>16</t>
  </si>
  <si>
    <t>113328</t>
  </si>
  <si>
    <t>ODSTRAN PODKL ZPEVNĚNÝCH PLOCH Z KAMENIVA NESTMEL, ODVOZ DO 20KM</t>
  </si>
  <si>
    <t>chodník: 107.9548*0,22=23,750 [A] 
Pl. kontejnery: 22,5*0,22=4,950 [B] 
Celkem: A+B=28,700 [C]</t>
  </si>
  <si>
    <t>17</t>
  </si>
  <si>
    <t>113524</t>
  </si>
  <si>
    <t>ODSTRANĚNÍ CHODNÍKOVÝCH A SILNIČNÍCH OBRUBNÍKŮ BETONOVÝCH</t>
  </si>
  <si>
    <t>M</t>
  </si>
  <si>
    <t>Odstranění silničních a chodníkových obrubníků (odvoz do 20 km).</t>
  </si>
  <si>
    <t>Silniční: 41.5846=41,585 [A] 
Chodníkové: 32.8246=32,825 [B] 
Celkem: A+B=74,410 [C]</t>
  </si>
  <si>
    <t>18</t>
  </si>
  <si>
    <t>113728</t>
  </si>
  <si>
    <t>FRÉZOVÁNÍ ZPEVNĚNÝCH PLOCH ASFALTOVÝCH, ODVOZ DO 20KM</t>
  </si>
  <si>
    <t>Odstranění asf. krytu komunikace v tl. 10 cm.</t>
  </si>
  <si>
    <t>611*0,1=61,100 [A]</t>
  </si>
  <si>
    <t>19</t>
  </si>
  <si>
    <t>18120</t>
  </si>
  <si>
    <t>ÚPRAVA PLÁNĚ SE ZHUTNĚNÍM V HORNINĚ TŘ. II</t>
  </si>
  <si>
    <t>M2</t>
  </si>
  <si>
    <t>vozovka: 610.74=610,740 [A] 
chodník: 101.7617=101,762 [B] 
Celkem: A+B=712,502 [C]</t>
  </si>
  <si>
    <t>položka zahrnuje úpravu pláně včetně vyrovnání výškových rozdílů. Míru zhutnění určuje projekt.</t>
  </si>
  <si>
    <t>20</t>
  </si>
  <si>
    <t>18232</t>
  </si>
  <si>
    <t>ROZPROSTŘENÍ ORNICE V ROVINĚ V TL DO 0,15M</t>
  </si>
  <si>
    <t>34=34,000 [A]</t>
  </si>
  <si>
    <t>položka zahrnuje: 
nutné přemístění ornice z dočasných skládek vzdálených do 50m 
rozprostření ornice v předepsané tloušťce v rovině a ve svahu do 1:5</t>
  </si>
  <si>
    <t>21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</si>
  <si>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</si>
  <si>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</si>
  <si>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</si>
  <si>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Komunikace</t>
  </si>
  <si>
    <t>22</t>
  </si>
  <si>
    <t>56334</t>
  </si>
  <si>
    <t>VOZOVKOVÉ VRSTVY ZE ŠTĚRKODRTI TL. DO 200MM</t>
  </si>
  <si>
    <t>ŠD B, tl. min. 20 cm.</t>
  </si>
  <si>
    <t>chodník: 102=102,000 [A] 
Pl. kontejnery: 22,5=22,500 [B] 
Celkem: A+B=124,500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</si>
  <si>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</si>
  <si>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23</t>
  </si>
  <si>
    <t>572123</t>
  </si>
  <si>
    <t>INFILTRAČNÍ POSTŘIK Z EMULZE DO 1,0KG/M2</t>
  </si>
  <si>
    <t>Infiltrační postřik emulzí PI-E 1,0 kg/m2.</t>
  </si>
  <si>
    <t>611=611,000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</si>
  <si>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</si>
  <si>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24</t>
  </si>
  <si>
    <t>572223</t>
  </si>
  <si>
    <t>SPOJOVACÍ POSTŘIK Z EMULZE DO 1,0KG/M2</t>
  </si>
  <si>
    <t>Spojovací postřik PS-C (CP) 0,3 - 0,6 kg/m2.</t>
  </si>
  <si>
    <t>25</t>
  </si>
  <si>
    <t>574A43</t>
  </si>
  <si>
    <t>ASFALTOVÝ BETON PRO OBRUSNÉ VRSTVY ACO 11 TL. 50MM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</si>
  <si>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</si>
  <si>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26</t>
  </si>
  <si>
    <t>574E46</t>
  </si>
  <si>
    <t>ASFALTOVÝ BETON PRO PODKLADNÍ VRSTVY ACP 16+, 16S TL. 50MM</t>
  </si>
  <si>
    <t>50 mm ACP 16+.</t>
  </si>
  <si>
    <t>27</t>
  </si>
  <si>
    <t>58251</t>
  </si>
  <si>
    <t>DLÁŽDĚNÉ KRYTY Z BETONOVÝCH DLAŽDIC DO LOŽE Z KAMENIVA</t>
  </si>
  <si>
    <t>Betonová dlažba 20/20/8, šedá.</t>
  </si>
  <si>
    <t>Chodník: 96,5-(17*0.4)=89,700 [A] 
Pl. kontejnery: 22,5=22,500 [B] 
Celkem: A+B=112,200 [C]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</si>
  <si>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</si>
  <si>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28</t>
  </si>
  <si>
    <t>58261B</t>
  </si>
  <si>
    <t>KRYTY Z BETON DLAŽDIC BAREV RELIÉF TL 80MM DO LOŽE Z KAM</t>
  </si>
  <si>
    <t>Betonová dlažba s podélnými drážkami, černá.</t>
  </si>
  <si>
    <t>17*0.4=6,800 [A]</t>
  </si>
  <si>
    <t>29</t>
  </si>
  <si>
    <t>58271</t>
  </si>
  <si>
    <t>DLÁŽDĚNÉ KRYTY Z DESEK Z KONGLOMER KAMENE DO LOŽE Z KAMENIVA</t>
  </si>
  <si>
    <t>Signální a varovné pásy - hmatová dlažba s reliéfními výstupky reflexní k okolnímu povrchu.  
Dlažba z umělého kamene, černá barva, tl. min. 60 mm.</t>
  </si>
  <si>
    <t>5.4125=5,413 [A]</t>
  </si>
  <si>
    <t>Potrubí</t>
  </si>
  <si>
    <t>30</t>
  </si>
  <si>
    <t>899122</t>
  </si>
  <si>
    <t>MŘÍŽE LITINOVÉ SAMOSTATNÉ</t>
  </si>
  <si>
    <t>3=3,000 [A]</t>
  </si>
  <si>
    <t>Položka zahrnuje dodávku a osazení předepsané mříže včetně rámu</t>
  </si>
  <si>
    <t>31</t>
  </si>
  <si>
    <t>89922</t>
  </si>
  <si>
    <t>VÝŠKOVÁ ÚPRAVA MŘÍŽÍ</t>
  </si>
  <si>
    <t>Úprava vtokové mříže stáv. vpusti do nové nivelety a úprava k nové poloze obrubníku, vč. prověření stavu stáv. vpusti dodavatelskou firmou.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</si>
  <si>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</si>
  <si>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</si>
  <si>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32</t>
  </si>
  <si>
    <t>917223</t>
  </si>
  <si>
    <t>SILNIČNÍ A CHODNÍKOVÉ OBRUBY Z BETONOVÝCH OBRUBNÍKŮ ŠÍŘ 100MM</t>
  </si>
  <si>
    <t>Obrubník chodníkový ABO 14-10 1000/100/250 mm.</t>
  </si>
  <si>
    <t>35.675+2.95=38,625 [A]</t>
  </si>
  <si>
    <t>Položka zahrnuje: 
dodání a pokládku betonových obrubníků o rozměrech předepsaných zadávací dokumentací 
betonové lože i boční betonovou opěrku.</t>
  </si>
  <si>
    <t>33</t>
  </si>
  <si>
    <t>917424</t>
  </si>
  <si>
    <t>CHODNÍKOVÉ OBRUBY Z KAMENNÝCH OBRUBNÍKŮ ŠÍŘ 150MM</t>
  </si>
  <si>
    <t>OP6 do betonového lože s boční opěrou C25/30n-XF3.</t>
  </si>
  <si>
    <t>podsádka 10-15 cm: 22.8992-3=19,899 [A] 
podsádka 0-2 cm: 3.3782=3,378 [B] 
Celkem: A+B=23,277 [C]</t>
  </si>
  <si>
    <t>Položka zahrnuje: 
dodání a pokládku kamenných obrubníků o rozměrech předepsaných zadávací dokumentací 
betonové lože i boční betonovou opěrku.</t>
  </si>
  <si>
    <t>34</t>
  </si>
  <si>
    <t>Obloukové obrubníky OP6 do betonového lože s boční opěrou C25/30n-XF3.</t>
  </si>
  <si>
    <t>R = 6 m, podsádka 10-15 cm: 3.5141+3.5141+1.4051=8,433 [A] 
R = 6 m, podsádka 0-2 cm: 5.346+4.906=10,252 [B] 
Celkem: A+B=18,685 [C]</t>
  </si>
  <si>
    <t>35</t>
  </si>
  <si>
    <t>c</t>
  </si>
  <si>
    <t>Přechodové obrubníky OP6 do betonového lože s boční opěrou C25/30n-XF3.</t>
  </si>
  <si>
    <t>36</t>
  </si>
  <si>
    <t>917427</t>
  </si>
  <si>
    <t>CHODNÍKOVÉ OBRUBY Z KAMENNÝCH OBRUBNÍKŮ ŠÍŘ 300MM</t>
  </si>
  <si>
    <t>Obrubník žulový š. 0.3 m, zkosený tvar.</t>
  </si>
  <si>
    <t>37</t>
  </si>
  <si>
    <t>Obrubník žulový přechodový, OP6 - zkosený tvar š. 0,3 m.</t>
  </si>
  <si>
    <t>2=2,000 [A]</t>
  </si>
  <si>
    <t>38</t>
  </si>
  <si>
    <t>919112</t>
  </si>
  <si>
    <t>ŘEZÁNÍ ASFALTOVÉHO KRYTU VOZOVEK TL DO 100MM</t>
  </si>
  <si>
    <t>Napojení na stáv. vozovku/chodník: 6.2007+5.9931+8.6597+5.4546=26,308 [A] 
Proříznutí+zálivka podél obrub: 23.4577+35.1651+41.6846+27.2164=127,524 [B] 
Celkem: A+B=153,832 [C]</t>
  </si>
  <si>
    <t>položka zahrnuje řezání vozovkové vrstvy v předepsané tloušťce, včetně spotřeby vody</t>
  </si>
  <si>
    <t>39</t>
  </si>
  <si>
    <t>931325</t>
  </si>
  <si>
    <t>TĚSNĚNÍ DILATAČ SPAR ASF ZÁLIVKOU MODIFIK PRŮŘ DO 600MM2</t>
  </si>
  <si>
    <t>položka zahrnuje dodávku a osazení předepsaného materiálu, očištění ploch spáry před úpravou, očištění okolí spáry po úpravě 
nezahrnuje těsnící profil</t>
  </si>
  <si>
    <t>56333</t>
  </si>
  <si>
    <t>VOZOVKOVÉ VRSTVY ZE ŠTĚRKODRTI TL. DO 150MM</t>
  </si>
  <si>
    <t>ŠD A, B, tl. min. 2*15 cm.</t>
  </si>
  <si>
    <t>š. řýhy ve vozovce 0,5 m: 2*9,1*0,5=9,100 [A]</t>
  </si>
  <si>
    <t>Přidružená stavební výroba</t>
  </si>
  <si>
    <t>VL1</t>
  </si>
  <si>
    <t>Kompletní zemní práce pro chráníčky pro optické sítě</t>
  </si>
  <si>
    <t>Ruční výkop v ochranném pásmu IS.</t>
  </si>
  <si>
    <t>20=20,000 [B]</t>
  </si>
  <si>
    <t>Položka obsahuje: 
odvoz přebytečné výkopové zeminy na schválenou skládu a poplatky za skládku.</t>
  </si>
  <si>
    <t>VL4</t>
  </si>
  <si>
    <t>DS 1x svazek 7x 12/8, 2xmikroHDPE12/8</t>
  </si>
  <si>
    <t>20=20,000 [A]</t>
  </si>
  <si>
    <t>Položka obsahuje: 
 –  dodávku a pokládku materiálu DS 
 –  zřízení lože rýhy z vhodného mateiálu, vč. dodávky materiálu. 
 –  zásyp rýhy vhodným materiálem, vč. hutnění a dodávky materiálu.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</si>
</sst>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K_č_-;\-* #,##0.00\ _K_č_-;_-* \-??\ _K_č_-;_-@_-"/>
    <numFmt numFmtId="166" formatCode="_-* #,##0\ _K_č_-;\-* #,##0\ _K_č_-;_-* &quot;- &quot;_K_č_-;_-@_-"/>
    <numFmt numFmtId="167" formatCode="_-* #,##0.00&quot; Kč&quot;_-;\-* #,##0.00&quot; Kč&quot;_-;_-* \-??&quot; Kč&quot;_-;_-@_-"/>
    <numFmt numFmtId="168" formatCode="_-* #,##0&quot; Kč&quot;_-;\-* #,##0&quot; Kč&quot;_-;_-* &quot;- Kč&quot;_-;_-@_-"/>
    <numFmt numFmtId="169" formatCode="0\ %"/>
    <numFmt numFmtId="170" formatCode="#,##0.00"/>
    <numFmt numFmtId="171" formatCode="#,##0.000"/>
  </numFmts>
  <fonts count="7">
    <font>
      <sz val="10"/>
      <name val="Arial"/>
      <family val="2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Border="0" applyAlignment="0" applyProtection="0"/>
    <xf numFmtId="167" fontId="0" fillId="0" borderId="0" applyFont="0" applyBorder="0" applyAlignment="0" applyProtection="0"/>
    <xf numFmtId="168" fontId="0" fillId="0" borderId="0" applyFont="0" applyBorder="0" applyAlignment="0" applyProtection="0"/>
    <xf numFmtId="165" fontId="0" fillId="0" borderId="0" applyFont="0" applyBorder="0" applyAlignment="0" applyProtection="0"/>
    <xf numFmtId="166" fontId="0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1">
    <xf numFmtId="164" fontId="0" fillId="0" borderId="0" xfId="0" applyAlignment="1" applyProtection="1">
      <alignment/>
      <protection hidden="1"/>
    </xf>
    <xf numFmtId="164" fontId="0" fillId="2" borderId="0" xfId="0" applyBorder="1" applyAlignment="1" applyProtection="1">
      <alignment/>
      <protection hidden="1"/>
    </xf>
    <xf numFmtId="164" fontId="0" fillId="2" borderId="0" xfId="0" applyFont="1" applyAlignment="1" applyProtection="1">
      <alignment/>
      <protection hidden="1"/>
    </xf>
    <xf numFmtId="164" fontId="1" fillId="2" borderId="0" xfId="0" applyFont="1" applyBorder="1" applyAlignment="1" applyProtection="1">
      <alignment horizontal="center" vertical="center"/>
      <protection hidden="1"/>
    </xf>
    <xf numFmtId="164" fontId="2" fillId="2" borderId="0" xfId="0" applyFont="1" applyBorder="1" applyAlignment="1" applyProtection="1">
      <alignment/>
      <protection hidden="1"/>
    </xf>
    <xf numFmtId="164" fontId="0" fillId="2" borderId="0" xfId="0" applyFont="1" applyBorder="1" applyAlignment="1" applyProtection="1">
      <alignment/>
      <protection hidden="1"/>
    </xf>
    <xf numFmtId="164" fontId="3" fillId="2" borderId="0" xfId="0" applyFont="1" applyAlignment="1" applyProtection="1">
      <alignment horizontal="right"/>
      <protection hidden="1"/>
    </xf>
    <xf numFmtId="170" fontId="3" fillId="2" borderId="0" xfId="0" applyFont="1" applyAlignment="1" applyProtection="1">
      <alignment horizontal="right"/>
      <protection hidden="1"/>
    </xf>
    <xf numFmtId="164" fontId="0" fillId="2" borderId="1" xfId="0" applyBorder="1" applyAlignment="1" applyProtection="1">
      <alignment/>
      <protection hidden="1"/>
    </xf>
    <xf numFmtId="164" fontId="4" fillId="3" borderId="2" xfId="0" applyFont="1" applyBorder="1" applyAlignment="1" applyProtection="1">
      <alignment horizontal="center"/>
      <protection hidden="1"/>
    </xf>
    <xf numFmtId="164" fontId="3" fillId="0" borderId="2" xfId="0" applyFont="1" applyBorder="1" applyAlignment="1" applyProtection="1">
      <alignment horizontal="left"/>
      <protection hidden="1"/>
    </xf>
    <xf numFmtId="170" fontId="3" fillId="0" borderId="2" xfId="0" applyFont="1" applyBorder="1" applyAlignment="1" applyProtection="1">
      <alignment horizontal="right"/>
      <protection hidden="1"/>
    </xf>
    <xf numFmtId="164" fontId="1" fillId="2" borderId="0" xfId="0" applyFont="1" applyAlignment="1" applyProtection="1">
      <alignment horizontal="center" vertical="center"/>
      <protection hidden="1"/>
    </xf>
    <xf numFmtId="164" fontId="5" fillId="2" borderId="0" xfId="0" applyFont="1" applyAlignment="1" applyProtection="1">
      <alignment/>
      <protection hidden="1"/>
    </xf>
    <xf numFmtId="164" fontId="5" fillId="2" borderId="0" xfId="0" applyFont="1" applyBorder="1" applyAlignment="1" applyProtection="1">
      <alignment horizontal="right"/>
      <protection hidden="1"/>
    </xf>
    <xf numFmtId="164" fontId="5" fillId="2" borderId="0" xfId="0" applyFont="1" applyAlignment="1" applyProtection="1">
      <alignment horizontal="left"/>
      <protection hidden="1"/>
    </xf>
    <xf numFmtId="164" fontId="0" fillId="2" borderId="3" xfId="0" applyBorder="1" applyAlignment="1" applyProtection="1">
      <alignment/>
      <protection hidden="1"/>
    </xf>
    <xf numFmtId="164" fontId="0" fillId="2" borderId="2" xfId="0" applyFont="1" applyBorder="1" applyAlignment="1" applyProtection="1">
      <alignment horizontal="center"/>
      <protection hidden="1"/>
    </xf>
    <xf numFmtId="170" fontId="0" fillId="2" borderId="2" xfId="0" applyBorder="1" applyAlignment="1" applyProtection="1">
      <alignment horizontal="center"/>
      <protection hidden="1"/>
    </xf>
    <xf numFmtId="164" fontId="0" fillId="2" borderId="4" xfId="0" applyBorder="1" applyAlignment="1" applyProtection="1">
      <alignment/>
      <protection hidden="1"/>
    </xf>
    <xf numFmtId="164" fontId="5" fillId="2" borderId="1" xfId="0" applyFont="1" applyBorder="1" applyAlignment="1" applyProtection="1">
      <alignment/>
      <protection hidden="1"/>
    </xf>
    <xf numFmtId="164" fontId="5" fillId="2" borderId="1" xfId="0" applyFont="1" applyBorder="1" applyAlignment="1" applyProtection="1">
      <alignment horizontal="right"/>
      <protection hidden="1"/>
    </xf>
    <xf numFmtId="164" fontId="5" fillId="2" borderId="1" xfId="0" applyFont="1" applyBorder="1" applyAlignment="1" applyProtection="1">
      <alignment horizontal="left"/>
      <protection hidden="1"/>
    </xf>
    <xf numFmtId="164" fontId="0" fillId="2" borderId="5" xfId="0" applyBorder="1" applyAlignment="1" applyProtection="1">
      <alignment/>
      <protection hidden="1"/>
    </xf>
    <xf numFmtId="164" fontId="4" fillId="3" borderId="2" xfId="0" applyFont="1" applyBorder="1" applyAlignment="1" applyProtection="1">
      <alignment horizontal="center" vertical="center" wrapText="1"/>
      <protection hidden="1"/>
    </xf>
    <xf numFmtId="164" fontId="3" fillId="2" borderId="5" xfId="0" applyFont="1" applyBorder="1" applyAlignment="1" applyProtection="1">
      <alignment horizontal="right"/>
      <protection hidden="1"/>
    </xf>
    <xf numFmtId="164" fontId="3" fillId="2" borderId="5" xfId="0" applyFont="1" applyBorder="1" applyAlignment="1" applyProtection="1">
      <alignment wrapText="1"/>
      <protection hidden="1"/>
    </xf>
    <xf numFmtId="170" fontId="3" fillId="2" borderId="5" xfId="0" applyFont="1" applyBorder="1" applyAlignment="1" applyProtection="1">
      <alignment horizontal="center"/>
      <protection hidden="1"/>
    </xf>
    <xf numFmtId="164" fontId="0" fillId="0" borderId="2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 horizontal="right"/>
      <protection hidden="1"/>
    </xf>
    <xf numFmtId="164" fontId="0" fillId="0" borderId="2" xfId="0" applyFont="1" applyBorder="1" applyAlignment="1" applyProtection="1">
      <alignment wrapText="1"/>
      <protection hidden="1"/>
    </xf>
    <xf numFmtId="164" fontId="0" fillId="0" borderId="2" xfId="0" applyFont="1" applyBorder="1" applyAlignment="1" applyProtection="1">
      <alignment horizontal="center"/>
      <protection hidden="1"/>
    </xf>
    <xf numFmtId="171" fontId="0" fillId="0" borderId="2" xfId="0" applyBorder="1" applyAlignment="1" applyProtection="1">
      <alignment horizontal="center"/>
      <protection hidden="1"/>
    </xf>
    <xf numFmtId="170" fontId="0" fillId="4" borderId="2" xfId="0" applyBorder="1" applyAlignment="1" applyProtection="1">
      <alignment horizontal="center"/>
      <protection hidden="1"/>
    </xf>
    <xf numFmtId="170" fontId="0" fillId="0" borderId="2" xfId="0" applyBorder="1" applyAlignment="1" applyProtection="1">
      <alignment horizontal="center"/>
      <protection hidden="1"/>
    </xf>
    <xf numFmtId="164" fontId="0" fillId="0" borderId="6" xfId="0" applyFont="1" applyBorder="1" applyAlignment="1" applyProtection="1">
      <alignment vertical="top"/>
      <protection hidden="1"/>
    </xf>
    <xf numFmtId="164" fontId="0" fillId="0" borderId="2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vertical="top"/>
      <protection hidden="1"/>
    </xf>
    <xf numFmtId="164" fontId="6" fillId="0" borderId="2" xfId="0" applyFont="1" applyBorder="1" applyAlignment="1" applyProtection="1">
      <alignment horizontal="left" vertical="center" wrapText="1"/>
      <protection hidden="1"/>
    </xf>
    <xf numFmtId="164" fontId="3" fillId="2" borderId="1" xfId="0" applyFont="1" applyBorder="1" applyAlignment="1" applyProtection="1">
      <alignment horizontal="right"/>
      <protection hidden="1"/>
    </xf>
    <xf numFmtId="170" fontId="3" fillId="2" borderId="1" xfId="0" applyFont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D8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B441A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9525</xdr:rowOff>
    </xdr:from>
    <xdr:to>
      <xdr:col>2</xdr:col>
      <xdr:colOff>495300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9525"/>
          <a:ext cx="704850" cy="466725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9525</xdr:rowOff>
    </xdr:from>
    <xdr:to>
      <xdr:col>2</xdr:col>
      <xdr:colOff>495300</xdr:colOff>
      <xdr:row>1</xdr:row>
      <xdr:rowOff>314325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9525"/>
          <a:ext cx="704850" cy="466725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2" t="s">
        <v>0</v>
      </c>
      <c r="C1" s="2"/>
      <c r="D1" s="2"/>
      <c r="E1" s="2"/>
    </row>
    <row r="2" spans="1:5" ht="12.75" customHeight="1">
      <c r="A2" s="1"/>
      <c r="B2" s="3" t="s">
        <v>1</v>
      </c>
      <c r="C2" s="2"/>
      <c r="D2" s="2"/>
      <c r="E2" s="2"/>
    </row>
    <row r="3" spans="1:5" ht="20" customHeight="1">
      <c r="A3" s="1"/>
      <c r="B3" s="1"/>
      <c r="C3" s="2"/>
      <c r="D3" s="2"/>
      <c r="E3" s="2"/>
    </row>
    <row r="4" spans="1:5" ht="20" customHeight="1">
      <c r="A4" s="2"/>
      <c r="B4" s="4" t="s">
        <v>2</v>
      </c>
      <c r="C4" s="4"/>
      <c r="D4" s="4"/>
      <c r="E4" s="2"/>
    </row>
    <row r="5" spans="1:5" ht="12.75" customHeight="1">
      <c r="A5" s="2"/>
      <c r="B5" s="5" t="s">
        <v>3</v>
      </c>
      <c r="C5" s="5"/>
      <c r="D5" s="5"/>
      <c r="E5" s="2"/>
    </row>
    <row r="6" spans="1:5" ht="12.75" customHeight="1">
      <c r="A6" s="2"/>
      <c r="B6" s="6" t="s">
        <v>4</v>
      </c>
      <c r="C6" s="7">
        <f>SUM(C10:C11)</f>
        <v>0</v>
      </c>
      <c r="D6" s="2"/>
      <c r="E6" s="2"/>
    </row>
    <row r="7" spans="1:5" ht="12.75" customHeight="1">
      <c r="A7" s="2"/>
      <c r="B7" s="6" t="s">
        <v>5</v>
      </c>
      <c r="C7" s="7">
        <f>SUM(E10:E11)</f>
        <v>0</v>
      </c>
      <c r="D7" s="2"/>
      <c r="E7" s="2"/>
    </row>
    <row r="8" spans="1:5" ht="12.75" customHeight="1">
      <c r="A8" s="8"/>
      <c r="B8" s="8"/>
      <c r="C8" s="8"/>
      <c r="D8" s="8"/>
      <c r="E8" s="8"/>
    </row>
    <row r="9" spans="1:5" ht="12.75" customHeight="1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</row>
    <row r="10" spans="1:5" ht="12.75" customHeight="1">
      <c r="A10" s="10" t="s">
        <v>11</v>
      </c>
      <c r="B10" s="10" t="s">
        <v>12</v>
      </c>
      <c r="C10" s="11">
        <f>'104'!I3</f>
        <v>0</v>
      </c>
      <c r="D10" s="11">
        <f>'104'!O2</f>
        <v>0</v>
      </c>
      <c r="E10" s="11">
        <f>C10+D10</f>
        <v>0</v>
      </c>
    </row>
    <row r="11" spans="1:5" ht="12.75" customHeight="1">
      <c r="A11" s="10" t="s">
        <v>13</v>
      </c>
      <c r="B11" s="10" t="s">
        <v>14</v>
      </c>
      <c r="C11" s="11">
        <f>'402'!I3</f>
        <v>0</v>
      </c>
      <c r="D11" s="11">
        <f>'402'!O2</f>
        <v>0</v>
      </c>
      <c r="E11" s="11">
        <f>C11+D11</f>
        <v>0</v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11811023622047" footer="0.511811023622047"/>
  <pageSetup fitToHeight="0" fitToWidth="1" horizontalDpi="300" verticalDpi="300" orientation="portrait" paperSize="9" copie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15</v>
      </c>
      <c r="B1" s="2"/>
      <c r="C1" s="2"/>
      <c r="D1" s="2"/>
      <c r="E1" s="2" t="s">
        <v>0</v>
      </c>
      <c r="F1" s="2"/>
      <c r="G1" s="2"/>
      <c r="H1" s="2"/>
      <c r="I1" s="2"/>
      <c r="J1" s="2"/>
      <c r="P1" t="s">
        <v>16</v>
      </c>
    </row>
    <row r="2" spans="2:16" ht="25" customHeight="1">
      <c r="B2" s="2"/>
      <c r="C2" s="2"/>
      <c r="D2" s="2"/>
      <c r="E2" s="12" t="s">
        <v>17</v>
      </c>
      <c r="F2" s="2"/>
      <c r="G2" s="2"/>
      <c r="H2" s="8"/>
      <c r="I2" s="8"/>
      <c r="J2" s="2"/>
      <c r="O2">
        <f>0+O8+O61+O94+O127+O136</f>
        <v>0</v>
      </c>
      <c r="P2" t="s">
        <v>16</v>
      </c>
    </row>
    <row r="3" spans="1:16" ht="15" customHeight="1">
      <c r="A3" t="s">
        <v>18</v>
      </c>
      <c r="B3" s="13" t="s">
        <v>19</v>
      </c>
      <c r="C3" s="14" t="s">
        <v>20</v>
      </c>
      <c r="D3" s="14"/>
      <c r="E3" s="15" t="s">
        <v>21</v>
      </c>
      <c r="F3" s="2"/>
      <c r="G3" s="16"/>
      <c r="H3" s="17" t="s">
        <v>11</v>
      </c>
      <c r="I3" s="18">
        <f>0+I8+I61+I94+I127+I136</f>
        <v>0</v>
      </c>
      <c r="J3" s="19"/>
      <c r="O3" t="s">
        <v>22</v>
      </c>
      <c r="P3" t="s">
        <v>23</v>
      </c>
    </row>
    <row r="4" spans="1:16" ht="15" customHeight="1">
      <c r="A4" t="s">
        <v>24</v>
      </c>
      <c r="B4" s="20" t="s">
        <v>25</v>
      </c>
      <c r="C4" s="21" t="s">
        <v>11</v>
      </c>
      <c r="D4" s="21"/>
      <c r="E4" s="22" t="s">
        <v>12</v>
      </c>
      <c r="F4" s="8"/>
      <c r="G4" s="8"/>
      <c r="H4" s="23"/>
      <c r="I4" s="23"/>
      <c r="J4" s="8"/>
      <c r="O4" t="s">
        <v>26</v>
      </c>
      <c r="P4" t="s">
        <v>23</v>
      </c>
    </row>
    <row r="5" spans="1:16" ht="12.75" customHeight="1">
      <c r="A5" s="24" t="s">
        <v>27</v>
      </c>
      <c r="B5" s="24" t="s">
        <v>28</v>
      </c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/>
      <c r="J5" s="24" t="s">
        <v>35</v>
      </c>
      <c r="O5" t="s">
        <v>36</v>
      </c>
      <c r="P5" t="s">
        <v>23</v>
      </c>
    </row>
    <row r="6" spans="1:10" ht="12.75" customHeight="1">
      <c r="A6" s="24"/>
      <c r="B6" s="24"/>
      <c r="C6" s="24"/>
      <c r="D6" s="24"/>
      <c r="E6" s="24"/>
      <c r="F6" s="24"/>
      <c r="G6" s="24"/>
      <c r="H6" s="24" t="s">
        <v>37</v>
      </c>
      <c r="I6" s="24" t="s">
        <v>38</v>
      </c>
      <c r="J6" s="24"/>
    </row>
    <row r="7" spans="1:10" ht="12.75" customHeight="1">
      <c r="A7" s="24" t="s">
        <v>39</v>
      </c>
      <c r="B7" s="24" t="s">
        <v>40</v>
      </c>
      <c r="C7" s="24" t="s">
        <v>23</v>
      </c>
      <c r="D7" s="24" t="s">
        <v>16</v>
      </c>
      <c r="E7" s="24" t="s">
        <v>41</v>
      </c>
      <c r="F7" s="24" t="s">
        <v>42</v>
      </c>
      <c r="G7" s="24" t="s">
        <v>43</v>
      </c>
      <c r="H7" s="24" t="s">
        <v>44</v>
      </c>
      <c r="I7" s="24" t="s">
        <v>45</v>
      </c>
      <c r="J7" s="24" t="s">
        <v>46</v>
      </c>
    </row>
    <row r="8" spans="1:18" ht="12.75" customHeight="1">
      <c r="A8" s="23" t="s">
        <v>47</v>
      </c>
      <c r="B8" s="23"/>
      <c r="C8" s="25" t="s">
        <v>39</v>
      </c>
      <c r="D8" s="23"/>
      <c r="E8" s="26" t="s">
        <v>48</v>
      </c>
      <c r="F8" s="23"/>
      <c r="G8" s="23"/>
      <c r="H8" s="23"/>
      <c r="I8" s="27">
        <f>0+Q8</f>
        <v>0</v>
      </c>
      <c r="J8" s="23"/>
      <c r="O8">
        <f>0+R8</f>
        <v>0</v>
      </c>
      <c r="Q8">
        <f>0+I9+I13+I17+I21+I25+I29+I33+I37+I41+I45+I49+I53+I57</f>
        <v>0</v>
      </c>
      <c r="R8">
        <f>0+O9+O13+O17+O21+O25+O29+O33+O37+O41+O45+O49+O53+O57</f>
        <v>0</v>
      </c>
    </row>
    <row r="9" spans="1:16" ht="12.75">
      <c r="A9" s="28" t="s">
        <v>49</v>
      </c>
      <c r="B9" s="29" t="s">
        <v>40</v>
      </c>
      <c r="C9" s="29" t="s">
        <v>50</v>
      </c>
      <c r="D9" s="28" t="s">
        <v>51</v>
      </c>
      <c r="E9" s="30" t="s">
        <v>52</v>
      </c>
      <c r="F9" s="31" t="s">
        <v>53</v>
      </c>
      <c r="G9" s="32">
        <v>51.66</v>
      </c>
      <c r="H9" s="33">
        <v>0</v>
      </c>
      <c r="I9" s="34">
        <f>ROUND(ROUND(H9,2)*ROUND(G9,3),2)</f>
        <v>0</v>
      </c>
      <c r="J9" s="31" t="s">
        <v>54</v>
      </c>
      <c r="O9">
        <f>(I9*21)/100</f>
        <v>0</v>
      </c>
      <c r="P9" t="s">
        <v>23</v>
      </c>
    </row>
    <row r="10" spans="1:5" ht="12.75">
      <c r="A10" s="35" t="s">
        <v>55</v>
      </c>
      <c r="E10" s="36" t="s">
        <v>56</v>
      </c>
    </row>
    <row r="11" spans="1:5" ht="12.75">
      <c r="A11" s="37" t="s">
        <v>57</v>
      </c>
      <c r="E11" s="38" t="s">
        <v>58</v>
      </c>
    </row>
    <row r="12" spans="1:5" ht="25.5">
      <c r="A12" t="s">
        <v>59</v>
      </c>
      <c r="E12" s="36" t="s">
        <v>60</v>
      </c>
    </row>
    <row r="13" spans="1:16" ht="12.75">
      <c r="A13" s="28" t="s">
        <v>49</v>
      </c>
      <c r="B13" s="29" t="s">
        <v>23</v>
      </c>
      <c r="C13" s="29" t="s">
        <v>50</v>
      </c>
      <c r="D13" s="28" t="s">
        <v>61</v>
      </c>
      <c r="E13" s="30" t="s">
        <v>52</v>
      </c>
      <c r="F13" s="31" t="s">
        <v>53</v>
      </c>
      <c r="G13" s="32">
        <v>152.913</v>
      </c>
      <c r="H13" s="33">
        <v>0</v>
      </c>
      <c r="I13" s="34">
        <f>ROUND(ROUND(H13,2)*ROUND(G13,3),2)</f>
        <v>0</v>
      </c>
      <c r="J13" s="31" t="s">
        <v>54</v>
      </c>
      <c r="O13">
        <f>(I13*21)/100</f>
        <v>0</v>
      </c>
      <c r="P13" t="s">
        <v>23</v>
      </c>
    </row>
    <row r="14" spans="1:5" ht="12.75">
      <c r="A14" s="35" t="s">
        <v>55</v>
      </c>
      <c r="E14" s="36" t="s">
        <v>62</v>
      </c>
    </row>
    <row r="15" spans="1:5" ht="38.25">
      <c r="A15" s="37" t="s">
        <v>57</v>
      </c>
      <c r="E15" s="38" t="s">
        <v>63</v>
      </c>
    </row>
    <row r="16" spans="1:5" ht="25.5">
      <c r="A16" t="s">
        <v>59</v>
      </c>
      <c r="E16" s="36" t="s">
        <v>60</v>
      </c>
    </row>
    <row r="17" spans="1:16" ht="12.75">
      <c r="A17" s="28" t="s">
        <v>49</v>
      </c>
      <c r="B17" s="29" t="s">
        <v>16</v>
      </c>
      <c r="C17" s="29" t="s">
        <v>64</v>
      </c>
      <c r="D17" s="28"/>
      <c r="E17" s="30" t="s">
        <v>65</v>
      </c>
      <c r="F17" s="31" t="s">
        <v>66</v>
      </c>
      <c r="G17" s="32">
        <v>1</v>
      </c>
      <c r="H17" s="33">
        <v>0</v>
      </c>
      <c r="I17" s="34">
        <f>ROUND(ROUND(H17,2)*ROUND(G17,3),2)</f>
        <v>0</v>
      </c>
      <c r="J17" s="31" t="s">
        <v>54</v>
      </c>
      <c r="O17">
        <f>(I17*21)/100</f>
        <v>0</v>
      </c>
      <c r="P17" t="s">
        <v>23</v>
      </c>
    </row>
    <row r="18" spans="1:5" ht="25.5">
      <c r="A18" s="35" t="s">
        <v>55</v>
      </c>
      <c r="E18" s="36" t="s">
        <v>67</v>
      </c>
    </row>
    <row r="19" spans="1:5" ht="12.75">
      <c r="A19" s="37" t="s">
        <v>57</v>
      </c>
      <c r="E19" s="38" t="s">
        <v>68</v>
      </c>
    </row>
    <row r="20" spans="1:5" ht="12.75">
      <c r="A20" t="s">
        <v>59</v>
      </c>
      <c r="E20" s="36" t="s">
        <v>69</v>
      </c>
    </row>
    <row r="21" spans="1:16" ht="12.75">
      <c r="A21" s="28" t="s">
        <v>49</v>
      </c>
      <c r="B21" s="29" t="s">
        <v>41</v>
      </c>
      <c r="C21" s="29" t="s">
        <v>70</v>
      </c>
      <c r="D21" s="28"/>
      <c r="E21" s="30" t="s">
        <v>71</v>
      </c>
      <c r="F21" s="31" t="s">
        <v>66</v>
      </c>
      <c r="G21" s="32">
        <v>1</v>
      </c>
      <c r="H21" s="33">
        <v>0</v>
      </c>
      <c r="I21" s="34">
        <f>ROUND(ROUND(H21,2)*ROUND(G21,3),2)</f>
        <v>0</v>
      </c>
      <c r="J21" s="31" t="s">
        <v>54</v>
      </c>
      <c r="O21">
        <f>(I21*21)/100</f>
        <v>0</v>
      </c>
      <c r="P21" t="s">
        <v>23</v>
      </c>
    </row>
    <row r="22" spans="1:5" ht="12.75">
      <c r="A22" s="35" t="s">
        <v>55</v>
      </c>
      <c r="E22" s="36" t="s">
        <v>72</v>
      </c>
    </row>
    <row r="23" spans="1:5" ht="12.75">
      <c r="A23" s="37" t="s">
        <v>57</v>
      </c>
      <c r="E23" s="38" t="s">
        <v>68</v>
      </c>
    </row>
    <row r="24" spans="1:5" ht="12.75">
      <c r="A24" t="s">
        <v>59</v>
      </c>
      <c r="E24" s="36" t="s">
        <v>73</v>
      </c>
    </row>
    <row r="25" spans="1:16" ht="12.75">
      <c r="A25" s="28" t="s">
        <v>49</v>
      </c>
      <c r="B25" s="29" t="s">
        <v>42</v>
      </c>
      <c r="C25" s="29" t="s">
        <v>74</v>
      </c>
      <c r="D25" s="28"/>
      <c r="E25" s="30" t="s">
        <v>75</v>
      </c>
      <c r="F25" s="31" t="s">
        <v>66</v>
      </c>
      <c r="G25" s="32">
        <v>1</v>
      </c>
      <c r="H25" s="33">
        <v>0</v>
      </c>
      <c r="I25" s="34">
        <f>ROUND(ROUND(H25,2)*ROUND(G25,3),2)</f>
        <v>0</v>
      </c>
      <c r="J25" s="31" t="s">
        <v>54</v>
      </c>
      <c r="O25">
        <f>(I25*21)/100</f>
        <v>0</v>
      </c>
      <c r="P25" t="s">
        <v>23</v>
      </c>
    </row>
    <row r="26" spans="1:5" ht="63.75">
      <c r="A26" s="35" t="s">
        <v>55</v>
      </c>
      <c r="E26" s="36" t="s">
        <v>76</v>
      </c>
    </row>
    <row r="27" spans="1:5" ht="12.75">
      <c r="A27" s="37" t="s">
        <v>57</v>
      </c>
      <c r="E27" s="38" t="s">
        <v>68</v>
      </c>
    </row>
    <row r="28" spans="1:5" ht="12.75">
      <c r="A28" t="s">
        <v>59</v>
      </c>
      <c r="E28" s="36" t="s">
        <v>73</v>
      </c>
    </row>
    <row r="29" spans="1:16" ht="12.75">
      <c r="A29" s="28" t="s">
        <v>49</v>
      </c>
      <c r="B29" s="29" t="s">
        <v>43</v>
      </c>
      <c r="C29" s="29" t="s">
        <v>77</v>
      </c>
      <c r="D29" s="28"/>
      <c r="E29" s="30" t="s">
        <v>78</v>
      </c>
      <c r="F29" s="31" t="s">
        <v>66</v>
      </c>
      <c r="G29" s="32">
        <v>1</v>
      </c>
      <c r="H29" s="33">
        <v>0</v>
      </c>
      <c r="I29" s="34">
        <f>ROUND(ROUND(H29,2)*ROUND(G29,3),2)</f>
        <v>0</v>
      </c>
      <c r="J29" s="31" t="s">
        <v>54</v>
      </c>
      <c r="O29">
        <f>(I29*21)/100</f>
        <v>0</v>
      </c>
      <c r="P29" t="s">
        <v>23</v>
      </c>
    </row>
    <row r="30" spans="1:5" ht="25.5">
      <c r="A30" s="35" t="s">
        <v>55</v>
      </c>
      <c r="E30" s="36" t="s">
        <v>79</v>
      </c>
    </row>
    <row r="31" spans="1:5" ht="12.75">
      <c r="A31" s="37" t="s">
        <v>57</v>
      </c>
      <c r="E31" s="38" t="s">
        <v>68</v>
      </c>
    </row>
    <row r="32" spans="1:5" ht="12.75">
      <c r="A32" t="s">
        <v>59</v>
      </c>
      <c r="E32" s="36" t="s">
        <v>73</v>
      </c>
    </row>
    <row r="33" spans="1:16" ht="12.75">
      <c r="A33" s="28" t="s">
        <v>49</v>
      </c>
      <c r="B33" s="29" t="s">
        <v>80</v>
      </c>
      <c r="C33" s="29" t="s">
        <v>81</v>
      </c>
      <c r="D33" s="28"/>
      <c r="E33" s="30" t="s">
        <v>82</v>
      </c>
      <c r="F33" s="31" t="s">
        <v>66</v>
      </c>
      <c r="G33" s="32">
        <v>1</v>
      </c>
      <c r="H33" s="33">
        <v>0</v>
      </c>
      <c r="I33" s="34">
        <f>ROUND(ROUND(H33,2)*ROUND(G33,3),2)</f>
        <v>0</v>
      </c>
      <c r="J33" s="31" t="s">
        <v>54</v>
      </c>
      <c r="O33">
        <f>(I33*21)/100</f>
        <v>0</v>
      </c>
      <c r="P33" t="s">
        <v>23</v>
      </c>
    </row>
    <row r="34" spans="1:5" ht="51">
      <c r="A34" s="35" t="s">
        <v>55</v>
      </c>
      <c r="E34" s="36" t="s">
        <v>83</v>
      </c>
    </row>
    <row r="35" spans="1:5" ht="12.75">
      <c r="A35" s="37" t="s">
        <v>57</v>
      </c>
      <c r="E35" s="38" t="s">
        <v>68</v>
      </c>
    </row>
    <row r="36" spans="1:5" ht="38.25">
      <c r="A36" t="s">
        <v>59</v>
      </c>
      <c r="E36" s="36" t="s">
        <v>84</v>
      </c>
    </row>
    <row r="37" spans="1:16" ht="12.75">
      <c r="A37" s="28" t="s">
        <v>49</v>
      </c>
      <c r="B37" s="29" t="s">
        <v>85</v>
      </c>
      <c r="C37" s="29" t="s">
        <v>86</v>
      </c>
      <c r="D37" s="28"/>
      <c r="E37" s="30" t="s">
        <v>87</v>
      </c>
      <c r="F37" s="31" t="s">
        <v>88</v>
      </c>
      <c r="G37" s="32">
        <v>1</v>
      </c>
      <c r="H37" s="33">
        <v>0</v>
      </c>
      <c r="I37" s="34">
        <f>ROUND(ROUND(H37,2)*ROUND(G37,3),2)</f>
        <v>0</v>
      </c>
      <c r="J37" s="31" t="s">
        <v>54</v>
      </c>
      <c r="O37">
        <f>(I37*21)/100</f>
        <v>0</v>
      </c>
      <c r="P37" t="s">
        <v>23</v>
      </c>
    </row>
    <row r="38" spans="1:5" ht="25.5">
      <c r="A38" s="35" t="s">
        <v>55</v>
      </c>
      <c r="E38" s="36" t="s">
        <v>89</v>
      </c>
    </row>
    <row r="39" spans="1:5" ht="12.75">
      <c r="A39" s="37" t="s">
        <v>57</v>
      </c>
      <c r="E39" s="38" t="s">
        <v>68</v>
      </c>
    </row>
    <row r="40" spans="1:5" ht="12.75">
      <c r="A40" t="s">
        <v>59</v>
      </c>
      <c r="E40" s="36" t="s">
        <v>90</v>
      </c>
    </row>
    <row r="41" spans="1:16" ht="12.75">
      <c r="A41" s="28" t="s">
        <v>49</v>
      </c>
      <c r="B41" s="29" t="s">
        <v>44</v>
      </c>
      <c r="C41" s="29" t="s">
        <v>91</v>
      </c>
      <c r="D41" s="28"/>
      <c r="E41" s="30" t="s">
        <v>92</v>
      </c>
      <c r="F41" s="31" t="s">
        <v>66</v>
      </c>
      <c r="G41" s="32">
        <v>1</v>
      </c>
      <c r="H41" s="33">
        <v>0</v>
      </c>
      <c r="I41" s="34">
        <f>ROUND(ROUND(H41,2)*ROUND(G41,3),2)</f>
        <v>0</v>
      </c>
      <c r="J41" s="31" t="s">
        <v>54</v>
      </c>
      <c r="O41">
        <f>(I41*21)/100</f>
        <v>0</v>
      </c>
      <c r="P41" t="s">
        <v>23</v>
      </c>
    </row>
    <row r="42" spans="1:5" ht="12.75">
      <c r="A42" s="35" t="s">
        <v>55</v>
      </c>
      <c r="E42" s="36" t="s">
        <v>93</v>
      </c>
    </row>
    <row r="43" spans="1:5" ht="12.75">
      <c r="A43" s="37" t="s">
        <v>57</v>
      </c>
      <c r="E43" s="38" t="s">
        <v>68</v>
      </c>
    </row>
    <row r="44" spans="1:5" ht="12.75">
      <c r="A44" t="s">
        <v>59</v>
      </c>
      <c r="E44" s="36" t="s">
        <v>90</v>
      </c>
    </row>
    <row r="45" spans="1:16" ht="12.75">
      <c r="A45" s="28" t="s">
        <v>49</v>
      </c>
      <c r="B45" s="29" t="s">
        <v>45</v>
      </c>
      <c r="C45" s="29" t="s">
        <v>94</v>
      </c>
      <c r="D45" s="28"/>
      <c r="E45" s="30" t="s">
        <v>95</v>
      </c>
      <c r="F45" s="31" t="s">
        <v>96</v>
      </c>
      <c r="G45" s="32">
        <v>1</v>
      </c>
      <c r="H45" s="33">
        <v>0</v>
      </c>
      <c r="I45" s="34">
        <f>ROUND(ROUND(H45,2)*ROUND(G45,3),2)</f>
        <v>0</v>
      </c>
      <c r="J45" s="31" t="s">
        <v>54</v>
      </c>
      <c r="O45">
        <f>(I45*21)/100</f>
        <v>0</v>
      </c>
      <c r="P45" t="s">
        <v>23</v>
      </c>
    </row>
    <row r="46" spans="1:5" ht="12.75">
      <c r="A46" s="35" t="s">
        <v>55</v>
      </c>
      <c r="E46" s="36" t="s">
        <v>97</v>
      </c>
    </row>
    <row r="47" spans="1:5" ht="12.75">
      <c r="A47" s="37" t="s">
        <v>57</v>
      </c>
      <c r="E47" s="38" t="s">
        <v>68</v>
      </c>
    </row>
    <row r="48" spans="1:5" ht="76.5">
      <c r="A48" t="s">
        <v>59</v>
      </c>
      <c r="E48" s="36" t="s">
        <v>98</v>
      </c>
    </row>
    <row r="49" spans="1:16" ht="12.75">
      <c r="A49" s="28" t="s">
        <v>49</v>
      </c>
      <c r="B49" s="29" t="s">
        <v>46</v>
      </c>
      <c r="C49" s="29" t="s">
        <v>99</v>
      </c>
      <c r="D49" s="28"/>
      <c r="E49" s="30" t="s">
        <v>100</v>
      </c>
      <c r="F49" s="31" t="s">
        <v>66</v>
      </c>
      <c r="G49" s="32">
        <v>1</v>
      </c>
      <c r="H49" s="33">
        <v>0</v>
      </c>
      <c r="I49" s="34">
        <f>ROUND(ROUND(H49,2)*ROUND(G49,3),2)</f>
        <v>0</v>
      </c>
      <c r="J49" s="31" t="s">
        <v>54</v>
      </c>
      <c r="O49">
        <f>(I49*21)/100</f>
        <v>0</v>
      </c>
      <c r="P49" t="s">
        <v>23</v>
      </c>
    </row>
    <row r="50" spans="1:5" ht="63.75">
      <c r="A50" s="35" t="s">
        <v>55</v>
      </c>
      <c r="E50" s="36" t="s">
        <v>101</v>
      </c>
    </row>
    <row r="51" spans="1:5" ht="12.75">
      <c r="A51" s="37" t="s">
        <v>57</v>
      </c>
      <c r="E51" s="38" t="s">
        <v>68</v>
      </c>
    </row>
    <row r="52" spans="1:5" ht="12.75">
      <c r="A52" t="s">
        <v>59</v>
      </c>
      <c r="E52" s="36" t="s">
        <v>90</v>
      </c>
    </row>
    <row r="53" spans="1:16" ht="12.75">
      <c r="A53" s="28" t="s">
        <v>49</v>
      </c>
      <c r="B53" s="29" t="s">
        <v>102</v>
      </c>
      <c r="C53" s="29" t="s">
        <v>103</v>
      </c>
      <c r="D53" s="28"/>
      <c r="E53" s="30" t="s">
        <v>104</v>
      </c>
      <c r="F53" s="31" t="s">
        <v>66</v>
      </c>
      <c r="G53" s="32">
        <v>1</v>
      </c>
      <c r="H53" s="33">
        <v>0</v>
      </c>
      <c r="I53" s="34">
        <f>ROUND(ROUND(H53,2)*ROUND(G53,3),2)</f>
        <v>0</v>
      </c>
      <c r="J53" s="31" t="s">
        <v>54</v>
      </c>
      <c r="O53">
        <f>(I53*21)/100</f>
        <v>0</v>
      </c>
      <c r="P53" t="s">
        <v>23</v>
      </c>
    </row>
    <row r="54" spans="1:5" ht="114.75">
      <c r="A54" s="35" t="s">
        <v>55</v>
      </c>
      <c r="E54" s="36" t="s">
        <v>105</v>
      </c>
    </row>
    <row r="55" spans="1:5" ht="12.75">
      <c r="A55" s="37" t="s">
        <v>57</v>
      </c>
      <c r="E55" s="38" t="s">
        <v>68</v>
      </c>
    </row>
    <row r="56" spans="1:5" ht="25.5">
      <c r="A56" t="s">
        <v>59</v>
      </c>
      <c r="E56" s="36" t="s">
        <v>106</v>
      </c>
    </row>
    <row r="57" spans="1:16" ht="12.75">
      <c r="A57" s="28" t="s">
        <v>49</v>
      </c>
      <c r="B57" s="29" t="s">
        <v>107</v>
      </c>
      <c r="C57" s="29" t="s">
        <v>108</v>
      </c>
      <c r="D57" s="28"/>
      <c r="E57" s="30" t="s">
        <v>109</v>
      </c>
      <c r="F57" s="31" t="s">
        <v>66</v>
      </c>
      <c r="G57" s="32">
        <v>1</v>
      </c>
      <c r="H57" s="33">
        <v>0</v>
      </c>
      <c r="I57" s="34">
        <f>ROUND(ROUND(H57,2)*ROUND(G57,3),2)</f>
        <v>0</v>
      </c>
      <c r="J57" s="31" t="s">
        <v>54</v>
      </c>
      <c r="O57">
        <f>(I57*21)/100</f>
        <v>0</v>
      </c>
      <c r="P57" t="s">
        <v>23</v>
      </c>
    </row>
    <row r="58" spans="1:5" ht="25.5">
      <c r="A58" s="35" t="s">
        <v>55</v>
      </c>
      <c r="E58" s="36" t="s">
        <v>110</v>
      </c>
    </row>
    <row r="59" spans="1:5" ht="12.75">
      <c r="A59" s="37" t="s">
        <v>57</v>
      </c>
      <c r="E59" s="38" t="s">
        <v>68</v>
      </c>
    </row>
    <row r="60" spans="1:5" ht="12.75">
      <c r="A60" t="s">
        <v>59</v>
      </c>
      <c r="E60" s="36" t="s">
        <v>111</v>
      </c>
    </row>
    <row r="61" spans="1:18" ht="12.75" customHeight="1">
      <c r="A61" s="8" t="s">
        <v>47</v>
      </c>
      <c r="B61" s="8"/>
      <c r="C61" s="39" t="s">
        <v>40</v>
      </c>
      <c r="D61" s="8"/>
      <c r="E61" s="26" t="s">
        <v>112</v>
      </c>
      <c r="F61" s="8"/>
      <c r="G61" s="8"/>
      <c r="H61" s="8"/>
      <c r="I61" s="40">
        <f>0+Q61</f>
        <v>0</v>
      </c>
      <c r="J61" s="8"/>
      <c r="O61">
        <f>0+R61</f>
        <v>0</v>
      </c>
      <c r="Q61">
        <f>0+I62+I66+I70+I74+I78+I82+I86+I90</f>
        <v>0</v>
      </c>
      <c r="R61">
        <f>0+O62+O66+O70+O74+O78+O82+O86+O90</f>
        <v>0</v>
      </c>
    </row>
    <row r="62" spans="1:16" ht="25.5">
      <c r="A62" s="28" t="s">
        <v>49</v>
      </c>
      <c r="B62" s="29" t="s">
        <v>113</v>
      </c>
      <c r="C62" s="29" t="s">
        <v>114</v>
      </c>
      <c r="D62" s="28"/>
      <c r="E62" s="30" t="s">
        <v>115</v>
      </c>
      <c r="F62" s="31" t="s">
        <v>116</v>
      </c>
      <c r="G62" s="32">
        <v>8.406</v>
      </c>
      <c r="H62" s="33">
        <v>0</v>
      </c>
      <c r="I62" s="34">
        <f>ROUND(ROUND(H62,2)*ROUND(G62,3),2)</f>
        <v>0</v>
      </c>
      <c r="J62" s="31" t="s">
        <v>54</v>
      </c>
      <c r="O62">
        <f>(I62*21)/100</f>
        <v>0</v>
      </c>
      <c r="P62" t="s">
        <v>23</v>
      </c>
    </row>
    <row r="63" spans="1:5" ht="12.75">
      <c r="A63" s="35" t="s">
        <v>55</v>
      </c>
      <c r="E63" s="36" t="s">
        <v>117</v>
      </c>
    </row>
    <row r="64" spans="1:5" ht="12.75">
      <c r="A64" s="37" t="s">
        <v>57</v>
      </c>
      <c r="E64" s="38" t="s">
        <v>118</v>
      </c>
    </row>
    <row r="65" spans="1:5" ht="63.75">
      <c r="A65" t="s">
        <v>59</v>
      </c>
      <c r="E65" s="36" t="s">
        <v>119</v>
      </c>
    </row>
    <row r="66" spans="1:16" ht="12.75">
      <c r="A66" s="28" t="s">
        <v>49</v>
      </c>
      <c r="B66" s="29" t="s">
        <v>120</v>
      </c>
      <c r="C66" s="29" t="s">
        <v>121</v>
      </c>
      <c r="D66" s="28"/>
      <c r="E66" s="30" t="s">
        <v>122</v>
      </c>
      <c r="F66" s="31" t="s">
        <v>116</v>
      </c>
      <c r="G66" s="32">
        <v>3.712</v>
      </c>
      <c r="H66" s="33">
        <v>0</v>
      </c>
      <c r="I66" s="34">
        <f>ROUND(ROUND(H66,2)*ROUND(G66,3),2)</f>
        <v>0</v>
      </c>
      <c r="J66" s="31" t="s">
        <v>54</v>
      </c>
      <c r="O66">
        <f>(I66*21)/100</f>
        <v>0</v>
      </c>
      <c r="P66" t="s">
        <v>23</v>
      </c>
    </row>
    <row r="67" spans="1:5" ht="12.75">
      <c r="A67" s="35" t="s">
        <v>55</v>
      </c>
      <c r="E67" s="36"/>
    </row>
    <row r="68" spans="1:5" ht="38.25">
      <c r="A68" s="37" t="s">
        <v>57</v>
      </c>
      <c r="E68" s="38" t="s">
        <v>123</v>
      </c>
    </row>
    <row r="69" spans="1:5" ht="63.75">
      <c r="A69" t="s">
        <v>59</v>
      </c>
      <c r="E69" s="36" t="s">
        <v>119</v>
      </c>
    </row>
    <row r="70" spans="1:16" ht="25.5">
      <c r="A70" s="28" t="s">
        <v>49</v>
      </c>
      <c r="B70" s="29" t="s">
        <v>124</v>
      </c>
      <c r="C70" s="29" t="s">
        <v>125</v>
      </c>
      <c r="D70" s="28"/>
      <c r="E70" s="30" t="s">
        <v>126</v>
      </c>
      <c r="F70" s="31" t="s">
        <v>116</v>
      </c>
      <c r="G70" s="32">
        <v>28.7</v>
      </c>
      <c r="H70" s="33">
        <v>0</v>
      </c>
      <c r="I70" s="34">
        <f>ROUND(ROUND(H70,2)*ROUND(G70,3),2)</f>
        <v>0</v>
      </c>
      <c r="J70" s="31" t="s">
        <v>54</v>
      </c>
      <c r="O70">
        <f>(I70*21)/100</f>
        <v>0</v>
      </c>
      <c r="P70" t="s">
        <v>23</v>
      </c>
    </row>
    <row r="71" spans="1:5" ht="12.75">
      <c r="A71" s="35" t="s">
        <v>55</v>
      </c>
      <c r="E71" s="36"/>
    </row>
    <row r="72" spans="1:5" ht="38.25">
      <c r="A72" s="37" t="s">
        <v>57</v>
      </c>
      <c r="E72" s="38" t="s">
        <v>127</v>
      </c>
    </row>
    <row r="73" spans="1:5" ht="63.75">
      <c r="A73" t="s">
        <v>59</v>
      </c>
      <c r="E73" s="36" t="s">
        <v>119</v>
      </c>
    </row>
    <row r="74" spans="1:16" ht="12.75">
      <c r="A74" s="28" t="s">
        <v>49</v>
      </c>
      <c r="B74" s="29" t="s">
        <v>128</v>
      </c>
      <c r="C74" s="29" t="s">
        <v>129</v>
      </c>
      <c r="D74" s="28"/>
      <c r="E74" s="30" t="s">
        <v>130</v>
      </c>
      <c r="F74" s="31" t="s">
        <v>131</v>
      </c>
      <c r="G74" s="32">
        <v>74.41</v>
      </c>
      <c r="H74" s="33">
        <v>0</v>
      </c>
      <c r="I74" s="34">
        <f>ROUND(ROUND(H74,2)*ROUND(G74,3),2)</f>
        <v>0</v>
      </c>
      <c r="J74" s="31" t="s">
        <v>54</v>
      </c>
      <c r="O74">
        <f>(I74*21)/100</f>
        <v>0</v>
      </c>
      <c r="P74" t="s">
        <v>23</v>
      </c>
    </row>
    <row r="75" spans="1:5" ht="12.75">
      <c r="A75" s="35" t="s">
        <v>55</v>
      </c>
      <c r="E75" s="36" t="s">
        <v>132</v>
      </c>
    </row>
    <row r="76" spans="1:5" ht="38.25">
      <c r="A76" s="37" t="s">
        <v>57</v>
      </c>
      <c r="E76" s="38" t="s">
        <v>133</v>
      </c>
    </row>
    <row r="77" spans="1:5" ht="63.75">
      <c r="A77" t="s">
        <v>59</v>
      </c>
      <c r="E77" s="36" t="s">
        <v>119</v>
      </c>
    </row>
    <row r="78" spans="1:16" ht="12.75">
      <c r="A78" s="28" t="s">
        <v>49</v>
      </c>
      <c r="B78" s="29" t="s">
        <v>134</v>
      </c>
      <c r="C78" s="29" t="s">
        <v>135</v>
      </c>
      <c r="D78" s="28"/>
      <c r="E78" s="30" t="s">
        <v>136</v>
      </c>
      <c r="F78" s="31" t="s">
        <v>116</v>
      </c>
      <c r="G78" s="32">
        <v>61.1</v>
      </c>
      <c r="H78" s="33">
        <v>0</v>
      </c>
      <c r="I78" s="34">
        <f>ROUND(ROUND(H78,2)*ROUND(G78,3),2)</f>
        <v>0</v>
      </c>
      <c r="J78" s="31" t="s">
        <v>54</v>
      </c>
      <c r="O78">
        <f>(I78*21)/100</f>
        <v>0</v>
      </c>
      <c r="P78" t="s">
        <v>23</v>
      </c>
    </row>
    <row r="79" spans="1:5" ht="12.75">
      <c r="A79" s="35" t="s">
        <v>55</v>
      </c>
      <c r="E79" s="36" t="s">
        <v>137</v>
      </c>
    </row>
    <row r="80" spans="1:5" ht="12.75">
      <c r="A80" s="37" t="s">
        <v>57</v>
      </c>
      <c r="E80" s="38" t="s">
        <v>138</v>
      </c>
    </row>
    <row r="81" spans="1:5" ht="63.75">
      <c r="A81" t="s">
        <v>59</v>
      </c>
      <c r="E81" s="36" t="s">
        <v>119</v>
      </c>
    </row>
    <row r="82" spans="1:16" ht="12.75">
      <c r="A82" s="28" t="s">
        <v>49</v>
      </c>
      <c r="B82" s="29" t="s">
        <v>139</v>
      </c>
      <c r="C82" s="29" t="s">
        <v>140</v>
      </c>
      <c r="D82" s="28"/>
      <c r="E82" s="30" t="s">
        <v>141</v>
      </c>
      <c r="F82" s="31" t="s">
        <v>142</v>
      </c>
      <c r="G82" s="32">
        <v>712.502</v>
      </c>
      <c r="H82" s="33">
        <v>0</v>
      </c>
      <c r="I82" s="34">
        <f>ROUND(ROUND(H82,2)*ROUND(G82,3),2)</f>
        <v>0</v>
      </c>
      <c r="J82" s="31" t="s">
        <v>54</v>
      </c>
      <c r="O82">
        <f>(I82*21)/100</f>
        <v>0</v>
      </c>
      <c r="P82" t="s">
        <v>23</v>
      </c>
    </row>
    <row r="83" spans="1:5" ht="12.75">
      <c r="A83" s="35" t="s">
        <v>55</v>
      </c>
      <c r="E83" s="36"/>
    </row>
    <row r="84" spans="1:5" ht="38.25">
      <c r="A84" s="37" t="s">
        <v>57</v>
      </c>
      <c r="E84" s="38" t="s">
        <v>143</v>
      </c>
    </row>
    <row r="85" spans="1:5" ht="25.5">
      <c r="A85" t="s">
        <v>59</v>
      </c>
      <c r="E85" s="36" t="s">
        <v>144</v>
      </c>
    </row>
    <row r="86" spans="1:16" ht="12.75">
      <c r="A86" s="28" t="s">
        <v>49</v>
      </c>
      <c r="B86" s="29" t="s">
        <v>145</v>
      </c>
      <c r="C86" s="29" t="s">
        <v>146</v>
      </c>
      <c r="D86" s="28"/>
      <c r="E86" s="30" t="s">
        <v>147</v>
      </c>
      <c r="F86" s="31" t="s">
        <v>142</v>
      </c>
      <c r="G86" s="32">
        <v>34</v>
      </c>
      <c r="H86" s="33">
        <v>0</v>
      </c>
      <c r="I86" s="34">
        <f>ROUND(ROUND(H86,2)*ROUND(G86,3),2)</f>
        <v>0</v>
      </c>
      <c r="J86" s="31" t="s">
        <v>54</v>
      </c>
      <c r="O86">
        <f>(I86*21)/100</f>
        <v>0</v>
      </c>
      <c r="P86" t="s">
        <v>23</v>
      </c>
    </row>
    <row r="87" spans="1:5" ht="12.75">
      <c r="A87" s="35" t="s">
        <v>55</v>
      </c>
      <c r="E87" s="36"/>
    </row>
    <row r="88" spans="1:5" ht="12.75">
      <c r="A88" s="37" t="s">
        <v>57</v>
      </c>
      <c r="E88" s="38" t="s">
        <v>148</v>
      </c>
    </row>
    <row r="89" spans="1:5" ht="38.25">
      <c r="A89" t="s">
        <v>59</v>
      </c>
      <c r="E89" s="36" t="s">
        <v>149</v>
      </c>
    </row>
    <row r="90" spans="1:16" ht="12.75">
      <c r="A90" s="28" t="s">
        <v>49</v>
      </c>
      <c r="B90" s="29" t="s">
        <v>150</v>
      </c>
      <c r="C90" s="29" t="s">
        <v>151</v>
      </c>
      <c r="D90" s="28"/>
      <c r="E90" s="30" t="s">
        <v>152</v>
      </c>
      <c r="F90" s="31" t="s">
        <v>142</v>
      </c>
      <c r="G90" s="32">
        <v>34</v>
      </c>
      <c r="H90" s="33">
        <v>0</v>
      </c>
      <c r="I90" s="34">
        <f>ROUND(ROUND(H90,2)*ROUND(G90,3),2)</f>
        <v>0</v>
      </c>
      <c r="J90" s="31" t="s">
        <v>54</v>
      </c>
      <c r="O90">
        <f>(I90*21)/100</f>
        <v>0</v>
      </c>
      <c r="P90" t="s">
        <v>23</v>
      </c>
    </row>
    <row r="91" spans="1:5" ht="12.75">
      <c r="A91" s="35" t="s">
        <v>55</v>
      </c>
      <c r="E91" s="36"/>
    </row>
    <row r="92" spans="1:5" ht="12.75">
      <c r="A92" s="37" t="s">
        <v>57</v>
      </c>
      <c r="E92" s="38" t="s">
        <v>148</v>
      </c>
    </row>
    <row r="93" spans="1:5" ht="25.5">
      <c r="A93" t="s">
        <v>59</v>
      </c>
      <c r="E93" s="36" t="s">
        <v>153</v>
      </c>
    </row>
    <row r="94" spans="1:18" ht="12.75" customHeight="1">
      <c r="A94" s="8" t="s">
        <v>47</v>
      </c>
      <c r="B94" s="8"/>
      <c r="C94" s="39" t="s">
        <v>42</v>
      </c>
      <c r="D94" s="8"/>
      <c r="E94" s="26" t="s">
        <v>154</v>
      </c>
      <c r="F94" s="8"/>
      <c r="G94" s="8"/>
      <c r="H94" s="8"/>
      <c r="I94" s="40">
        <f>0+Q94</f>
        <v>0</v>
      </c>
      <c r="J94" s="8"/>
      <c r="O94">
        <f>0+R94</f>
        <v>0</v>
      </c>
      <c r="Q94">
        <f>0+I95+I99+I103+I107+I111+I115+I119+I123</f>
        <v>0</v>
      </c>
      <c r="R94">
        <f>0+O95+O99+O103+O107+O111+O115+O119+O123</f>
        <v>0</v>
      </c>
    </row>
    <row r="95" spans="1:16" ht="12.75">
      <c r="A95" s="28" t="s">
        <v>49</v>
      </c>
      <c r="B95" s="29" t="s">
        <v>155</v>
      </c>
      <c r="C95" s="29" t="s">
        <v>156</v>
      </c>
      <c r="D95" s="28"/>
      <c r="E95" s="30" t="s">
        <v>157</v>
      </c>
      <c r="F95" s="31" t="s">
        <v>142</v>
      </c>
      <c r="G95" s="32">
        <v>124.5</v>
      </c>
      <c r="H95" s="33">
        <v>0</v>
      </c>
      <c r="I95" s="34">
        <f>ROUND(ROUND(H95,2)*ROUND(G95,3),2)</f>
        <v>0</v>
      </c>
      <c r="J95" s="31" t="s">
        <v>54</v>
      </c>
      <c r="O95">
        <f>(I95*21)/100</f>
        <v>0</v>
      </c>
      <c r="P95" t="s">
        <v>23</v>
      </c>
    </row>
    <row r="96" spans="1:5" ht="12.75">
      <c r="A96" s="35" t="s">
        <v>55</v>
      </c>
      <c r="E96" s="36" t="s">
        <v>158</v>
      </c>
    </row>
    <row r="97" spans="1:5" ht="38.25">
      <c r="A97" s="37" t="s">
        <v>57</v>
      </c>
      <c r="E97" s="38" t="s">
        <v>159</v>
      </c>
    </row>
    <row r="98" spans="1:5" ht="51">
      <c r="A98" t="s">
        <v>59</v>
      </c>
      <c r="E98" s="36" t="s">
        <v>160</v>
      </c>
    </row>
    <row r="99" spans="1:16" ht="12.75">
      <c r="A99" s="28" t="s">
        <v>49</v>
      </c>
      <c r="B99" s="29" t="s">
        <v>161</v>
      </c>
      <c r="C99" s="29" t="s">
        <v>162</v>
      </c>
      <c r="D99" s="28"/>
      <c r="E99" s="30" t="s">
        <v>163</v>
      </c>
      <c r="F99" s="31" t="s">
        <v>142</v>
      </c>
      <c r="G99" s="32">
        <v>611</v>
      </c>
      <c r="H99" s="33">
        <v>0</v>
      </c>
      <c r="I99" s="34">
        <f>ROUND(ROUND(H99,2)*ROUND(G99,3),2)</f>
        <v>0</v>
      </c>
      <c r="J99" s="31" t="s">
        <v>54</v>
      </c>
      <c r="O99">
        <f>(I99*21)/100</f>
        <v>0</v>
      </c>
      <c r="P99" t="s">
        <v>23</v>
      </c>
    </row>
    <row r="100" spans="1:5" ht="12.75">
      <c r="A100" s="35" t="s">
        <v>55</v>
      </c>
      <c r="E100" s="36" t="s">
        <v>164</v>
      </c>
    </row>
    <row r="101" spans="1:5" ht="12.75">
      <c r="A101" s="37" t="s">
        <v>57</v>
      </c>
      <c r="E101" s="38" t="s">
        <v>165</v>
      </c>
    </row>
    <row r="102" spans="1:5" ht="51">
      <c r="A102" t="s">
        <v>59</v>
      </c>
      <c r="E102" s="36" t="s">
        <v>166</v>
      </c>
    </row>
    <row r="103" spans="1:16" ht="12.75">
      <c r="A103" s="28" t="s">
        <v>49</v>
      </c>
      <c r="B103" s="29" t="s">
        <v>167</v>
      </c>
      <c r="C103" s="29" t="s">
        <v>168</v>
      </c>
      <c r="D103" s="28"/>
      <c r="E103" s="30" t="s">
        <v>169</v>
      </c>
      <c r="F103" s="31" t="s">
        <v>142</v>
      </c>
      <c r="G103" s="32">
        <v>611</v>
      </c>
      <c r="H103" s="33">
        <v>0</v>
      </c>
      <c r="I103" s="34">
        <f>ROUND(ROUND(H103,2)*ROUND(G103,3),2)</f>
        <v>0</v>
      </c>
      <c r="J103" s="31" t="s">
        <v>54</v>
      </c>
      <c r="O103">
        <f>(I103*21)/100</f>
        <v>0</v>
      </c>
      <c r="P103" t="s">
        <v>23</v>
      </c>
    </row>
    <row r="104" spans="1:5" ht="12.75">
      <c r="A104" s="35" t="s">
        <v>55</v>
      </c>
      <c r="E104" s="36" t="s">
        <v>170</v>
      </c>
    </row>
    <row r="105" spans="1:5" ht="12.75">
      <c r="A105" s="37" t="s">
        <v>57</v>
      </c>
      <c r="E105" s="38" t="s">
        <v>165</v>
      </c>
    </row>
    <row r="106" spans="1:5" ht="51">
      <c r="A106" t="s">
        <v>59</v>
      </c>
      <c r="E106" s="36" t="s">
        <v>166</v>
      </c>
    </row>
    <row r="107" spans="1:16" ht="12.75">
      <c r="A107" s="28" t="s">
        <v>49</v>
      </c>
      <c r="B107" s="29" t="s">
        <v>171</v>
      </c>
      <c r="C107" s="29" t="s">
        <v>172</v>
      </c>
      <c r="D107" s="28"/>
      <c r="E107" s="30" t="s">
        <v>173</v>
      </c>
      <c r="F107" s="31" t="s">
        <v>142</v>
      </c>
      <c r="G107" s="32">
        <v>611</v>
      </c>
      <c r="H107" s="33">
        <v>0</v>
      </c>
      <c r="I107" s="34">
        <f>ROUND(ROUND(H107,2)*ROUND(G107,3),2)</f>
        <v>0</v>
      </c>
      <c r="J107" s="31" t="s">
        <v>54</v>
      </c>
      <c r="O107">
        <f>(I107*21)/100</f>
        <v>0</v>
      </c>
      <c r="P107" t="s">
        <v>23</v>
      </c>
    </row>
    <row r="108" spans="1:5" ht="12.75">
      <c r="A108" s="35" t="s">
        <v>55</v>
      </c>
      <c r="E108" s="36"/>
    </row>
    <row r="109" spans="1:5" ht="12.75">
      <c r="A109" s="37" t="s">
        <v>57</v>
      </c>
      <c r="E109" s="38" t="s">
        <v>165</v>
      </c>
    </row>
    <row r="110" spans="1:5" ht="140.25">
      <c r="A110" t="s">
        <v>59</v>
      </c>
      <c r="E110" s="36" t="s">
        <v>174</v>
      </c>
    </row>
    <row r="111" spans="1:16" ht="12.75">
      <c r="A111" s="28" t="s">
        <v>49</v>
      </c>
      <c r="B111" s="29" t="s">
        <v>175</v>
      </c>
      <c r="C111" s="29" t="s">
        <v>176</v>
      </c>
      <c r="D111" s="28"/>
      <c r="E111" s="30" t="s">
        <v>177</v>
      </c>
      <c r="F111" s="31" t="s">
        <v>142</v>
      </c>
      <c r="G111" s="32">
        <v>611</v>
      </c>
      <c r="H111" s="33">
        <v>0</v>
      </c>
      <c r="I111" s="34">
        <f>ROUND(ROUND(H111,2)*ROUND(G111,3),2)</f>
        <v>0</v>
      </c>
      <c r="J111" s="31" t="s">
        <v>54</v>
      </c>
      <c r="O111">
        <f>(I111*21)/100</f>
        <v>0</v>
      </c>
      <c r="P111" t="s">
        <v>23</v>
      </c>
    </row>
    <row r="112" spans="1:5" ht="12.75">
      <c r="A112" s="35" t="s">
        <v>55</v>
      </c>
      <c r="E112" s="36" t="s">
        <v>178</v>
      </c>
    </row>
    <row r="113" spans="1:5" ht="12.75">
      <c r="A113" s="37" t="s">
        <v>57</v>
      </c>
      <c r="E113" s="38" t="s">
        <v>165</v>
      </c>
    </row>
    <row r="114" spans="1:5" ht="140.25">
      <c r="A114" t="s">
        <v>59</v>
      </c>
      <c r="E114" s="36" t="s">
        <v>174</v>
      </c>
    </row>
    <row r="115" spans="1:16" ht="12.75">
      <c r="A115" s="28" t="s">
        <v>49</v>
      </c>
      <c r="B115" s="29" t="s">
        <v>179</v>
      </c>
      <c r="C115" s="29" t="s">
        <v>180</v>
      </c>
      <c r="D115" s="28"/>
      <c r="E115" s="30" t="s">
        <v>181</v>
      </c>
      <c r="F115" s="31" t="s">
        <v>142</v>
      </c>
      <c r="G115" s="32">
        <v>112.2</v>
      </c>
      <c r="H115" s="33">
        <v>0</v>
      </c>
      <c r="I115" s="34">
        <f>ROUND(ROUND(H115,2)*ROUND(G115,3),2)</f>
        <v>0</v>
      </c>
      <c r="J115" s="31" t="s">
        <v>54</v>
      </c>
      <c r="O115">
        <f>(I115*21)/100</f>
        <v>0</v>
      </c>
      <c r="P115" t="s">
        <v>23</v>
      </c>
    </row>
    <row r="116" spans="1:5" ht="12.75">
      <c r="A116" s="35" t="s">
        <v>55</v>
      </c>
      <c r="E116" s="36" t="s">
        <v>182</v>
      </c>
    </row>
    <row r="117" spans="1:5" ht="38.25">
      <c r="A117" s="37" t="s">
        <v>57</v>
      </c>
      <c r="E117" s="38" t="s">
        <v>183</v>
      </c>
    </row>
    <row r="118" spans="1:5" ht="153">
      <c r="A118" t="s">
        <v>59</v>
      </c>
      <c r="E118" s="36" t="s">
        <v>184</v>
      </c>
    </row>
    <row r="119" spans="1:16" ht="12.75">
      <c r="A119" s="28" t="s">
        <v>49</v>
      </c>
      <c r="B119" s="29" t="s">
        <v>185</v>
      </c>
      <c r="C119" s="29" t="s">
        <v>186</v>
      </c>
      <c r="D119" s="28"/>
      <c r="E119" s="30" t="s">
        <v>187</v>
      </c>
      <c r="F119" s="31" t="s">
        <v>142</v>
      </c>
      <c r="G119" s="32">
        <v>6.8</v>
      </c>
      <c r="H119" s="33">
        <v>0</v>
      </c>
      <c r="I119" s="34">
        <f>ROUND(ROUND(H119,2)*ROUND(G119,3),2)</f>
        <v>0</v>
      </c>
      <c r="J119" s="31" t="s">
        <v>54</v>
      </c>
      <c r="O119">
        <f>(I119*21)/100</f>
        <v>0</v>
      </c>
      <c r="P119" t="s">
        <v>23</v>
      </c>
    </row>
    <row r="120" spans="1:5" ht="12.75">
      <c r="A120" s="35" t="s">
        <v>55</v>
      </c>
      <c r="E120" s="36" t="s">
        <v>188</v>
      </c>
    </row>
    <row r="121" spans="1:5" ht="12.75">
      <c r="A121" s="37" t="s">
        <v>57</v>
      </c>
      <c r="E121" s="38" t="s">
        <v>189</v>
      </c>
    </row>
    <row r="122" spans="1:5" ht="153">
      <c r="A122" t="s">
        <v>59</v>
      </c>
      <c r="E122" s="36" t="s">
        <v>184</v>
      </c>
    </row>
    <row r="123" spans="1:16" ht="12.75">
      <c r="A123" s="28" t="s">
        <v>49</v>
      </c>
      <c r="B123" s="29" t="s">
        <v>190</v>
      </c>
      <c r="C123" s="29" t="s">
        <v>191</v>
      </c>
      <c r="D123" s="28"/>
      <c r="E123" s="30" t="s">
        <v>192</v>
      </c>
      <c r="F123" s="31" t="s">
        <v>142</v>
      </c>
      <c r="G123" s="32">
        <v>5.413</v>
      </c>
      <c r="H123" s="33">
        <v>0</v>
      </c>
      <c r="I123" s="34">
        <f>ROUND(ROUND(H123,2)*ROUND(G123,3),2)</f>
        <v>0</v>
      </c>
      <c r="J123" s="31" t="s">
        <v>54</v>
      </c>
      <c r="O123">
        <f>(I123*21)/100</f>
        <v>0</v>
      </c>
      <c r="P123" t="s">
        <v>23</v>
      </c>
    </row>
    <row r="124" spans="1:5" ht="38.25">
      <c r="A124" s="35" t="s">
        <v>55</v>
      </c>
      <c r="E124" s="36" t="s">
        <v>193</v>
      </c>
    </row>
    <row r="125" spans="1:5" ht="12.75">
      <c r="A125" s="37" t="s">
        <v>57</v>
      </c>
      <c r="E125" s="38" t="s">
        <v>194</v>
      </c>
    </row>
    <row r="126" spans="1:5" ht="153">
      <c r="A126" t="s">
        <v>59</v>
      </c>
      <c r="E126" s="36" t="s">
        <v>184</v>
      </c>
    </row>
    <row r="127" spans="1:18" ht="12.75" customHeight="1">
      <c r="A127" s="8" t="s">
        <v>47</v>
      </c>
      <c r="B127" s="8"/>
      <c r="C127" s="39" t="s">
        <v>85</v>
      </c>
      <c r="D127" s="8"/>
      <c r="E127" s="26" t="s">
        <v>195</v>
      </c>
      <c r="F127" s="8"/>
      <c r="G127" s="8"/>
      <c r="H127" s="8"/>
      <c r="I127" s="40">
        <f>0+Q127</f>
        <v>0</v>
      </c>
      <c r="J127" s="8"/>
      <c r="O127">
        <f>0+R127</f>
        <v>0</v>
      </c>
      <c r="Q127">
        <f>0+I128+I132</f>
        <v>0</v>
      </c>
      <c r="R127">
        <f>0+O128+O132</f>
        <v>0</v>
      </c>
    </row>
    <row r="128" spans="1:16" ht="12.75">
      <c r="A128" s="28" t="s">
        <v>49</v>
      </c>
      <c r="B128" s="29" t="s">
        <v>196</v>
      </c>
      <c r="C128" s="29" t="s">
        <v>197</v>
      </c>
      <c r="D128" s="28"/>
      <c r="E128" s="30" t="s">
        <v>198</v>
      </c>
      <c r="F128" s="31" t="s">
        <v>88</v>
      </c>
      <c r="G128" s="32">
        <v>3</v>
      </c>
      <c r="H128" s="33">
        <v>0</v>
      </c>
      <c r="I128" s="34">
        <f>ROUND(ROUND(H128,2)*ROUND(G128,3),2)</f>
        <v>0</v>
      </c>
      <c r="J128" s="31" t="s">
        <v>54</v>
      </c>
      <c r="O128">
        <f>(I128*21)/100</f>
        <v>0</v>
      </c>
      <c r="P128" t="s">
        <v>23</v>
      </c>
    </row>
    <row r="129" spans="1:5" ht="12.75">
      <c r="A129" s="35" t="s">
        <v>55</v>
      </c>
      <c r="E129" s="36"/>
    </row>
    <row r="130" spans="1:5" ht="12.75">
      <c r="A130" s="37" t="s">
        <v>57</v>
      </c>
      <c r="E130" s="38" t="s">
        <v>199</v>
      </c>
    </row>
    <row r="131" spans="1:5" ht="12.75">
      <c r="A131" t="s">
        <v>59</v>
      </c>
      <c r="E131" s="36" t="s">
        <v>200</v>
      </c>
    </row>
    <row r="132" spans="1:16" ht="12.75">
      <c r="A132" s="28" t="s">
        <v>49</v>
      </c>
      <c r="B132" s="29" t="s">
        <v>201</v>
      </c>
      <c r="C132" s="29" t="s">
        <v>202</v>
      </c>
      <c r="D132" s="28"/>
      <c r="E132" s="30" t="s">
        <v>203</v>
      </c>
      <c r="F132" s="31" t="s">
        <v>88</v>
      </c>
      <c r="G132" s="32">
        <v>3</v>
      </c>
      <c r="H132" s="33">
        <v>0</v>
      </c>
      <c r="I132" s="34">
        <f>ROUND(ROUND(H132,2)*ROUND(G132,3),2)</f>
        <v>0</v>
      </c>
      <c r="J132" s="31" t="s">
        <v>54</v>
      </c>
      <c r="O132">
        <f>(I132*21)/100</f>
        <v>0</v>
      </c>
      <c r="P132" t="s">
        <v>23</v>
      </c>
    </row>
    <row r="133" spans="1:5" ht="25.5">
      <c r="A133" s="35" t="s">
        <v>55</v>
      </c>
      <c r="E133" s="36" t="s">
        <v>204</v>
      </c>
    </row>
    <row r="134" spans="1:5" ht="12.75">
      <c r="A134" s="37" t="s">
        <v>57</v>
      </c>
      <c r="E134" s="38" t="s">
        <v>199</v>
      </c>
    </row>
    <row r="135" spans="1:5" ht="25.5">
      <c r="A135" t="s">
        <v>59</v>
      </c>
      <c r="E135" s="36" t="s">
        <v>205</v>
      </c>
    </row>
    <row r="136" spans="1:18" ht="12.75" customHeight="1">
      <c r="A136" s="8" t="s">
        <v>47</v>
      </c>
      <c r="B136" s="8"/>
      <c r="C136" s="39" t="s">
        <v>44</v>
      </c>
      <c r="D136" s="8"/>
      <c r="E136" s="26" t="s">
        <v>206</v>
      </c>
      <c r="F136" s="8"/>
      <c r="G136" s="8"/>
      <c r="H136" s="8"/>
      <c r="I136" s="40">
        <f>0+Q136</f>
        <v>0</v>
      </c>
      <c r="J136" s="8"/>
      <c r="O136">
        <f>0+R136</f>
        <v>0</v>
      </c>
      <c r="Q136">
        <f>0+I137+I141+I145+I149+I153+I157+I161+I165</f>
        <v>0</v>
      </c>
      <c r="R136">
        <f>0+O137+O141+O145+O149+O153+O157+O161+O165</f>
        <v>0</v>
      </c>
    </row>
    <row r="137" spans="1:16" ht="12.75">
      <c r="A137" s="28" t="s">
        <v>49</v>
      </c>
      <c r="B137" s="29" t="s">
        <v>207</v>
      </c>
      <c r="C137" s="29" t="s">
        <v>208</v>
      </c>
      <c r="D137" s="28"/>
      <c r="E137" s="30" t="s">
        <v>209</v>
      </c>
      <c r="F137" s="31" t="s">
        <v>131</v>
      </c>
      <c r="G137" s="32">
        <v>38.625</v>
      </c>
      <c r="H137" s="33">
        <v>0</v>
      </c>
      <c r="I137" s="34">
        <f>ROUND(ROUND(H137,2)*ROUND(G137,3),2)</f>
        <v>0</v>
      </c>
      <c r="J137" s="31" t="s">
        <v>54</v>
      </c>
      <c r="O137">
        <f>(I137*21)/100</f>
        <v>0</v>
      </c>
      <c r="P137" t="s">
        <v>23</v>
      </c>
    </row>
    <row r="138" spans="1:5" ht="12.75">
      <c r="A138" s="35" t="s">
        <v>55</v>
      </c>
      <c r="E138" s="36" t="s">
        <v>210</v>
      </c>
    </row>
    <row r="139" spans="1:5" ht="12.75">
      <c r="A139" s="37" t="s">
        <v>57</v>
      </c>
      <c r="E139" s="38" t="s">
        <v>211</v>
      </c>
    </row>
    <row r="140" spans="1:5" ht="51">
      <c r="A140" t="s">
        <v>59</v>
      </c>
      <c r="E140" s="36" t="s">
        <v>212</v>
      </c>
    </row>
    <row r="141" spans="1:16" ht="12.75">
      <c r="A141" s="28" t="s">
        <v>49</v>
      </c>
      <c r="B141" s="29" t="s">
        <v>213</v>
      </c>
      <c r="C141" s="29" t="s">
        <v>214</v>
      </c>
      <c r="D141" s="28" t="s">
        <v>51</v>
      </c>
      <c r="E141" s="30" t="s">
        <v>215</v>
      </c>
      <c r="F141" s="31" t="s">
        <v>131</v>
      </c>
      <c r="G141" s="32">
        <v>23.277</v>
      </c>
      <c r="H141" s="33">
        <v>0</v>
      </c>
      <c r="I141" s="34">
        <f>ROUND(ROUND(H141,2)*ROUND(G141,3),2)</f>
        <v>0</v>
      </c>
      <c r="J141" s="31" t="s">
        <v>54</v>
      </c>
      <c r="O141">
        <f>(I141*21)/100</f>
        <v>0</v>
      </c>
      <c r="P141" t="s">
        <v>23</v>
      </c>
    </row>
    <row r="142" spans="1:5" ht="12.75">
      <c r="A142" s="35" t="s">
        <v>55</v>
      </c>
      <c r="E142" s="36" t="s">
        <v>216</v>
      </c>
    </row>
    <row r="143" spans="1:5" ht="38.25">
      <c r="A143" s="37" t="s">
        <v>57</v>
      </c>
      <c r="E143" s="38" t="s">
        <v>217</v>
      </c>
    </row>
    <row r="144" spans="1:5" ht="51">
      <c r="A144" t="s">
        <v>59</v>
      </c>
      <c r="E144" s="36" t="s">
        <v>218</v>
      </c>
    </row>
    <row r="145" spans="1:16" ht="12.75">
      <c r="A145" s="28" t="s">
        <v>49</v>
      </c>
      <c r="B145" s="29" t="s">
        <v>219</v>
      </c>
      <c r="C145" s="29" t="s">
        <v>214</v>
      </c>
      <c r="D145" s="28" t="s">
        <v>61</v>
      </c>
      <c r="E145" s="30" t="s">
        <v>215</v>
      </c>
      <c r="F145" s="31" t="s">
        <v>131</v>
      </c>
      <c r="G145" s="32">
        <v>18.685</v>
      </c>
      <c r="H145" s="33">
        <v>0</v>
      </c>
      <c r="I145" s="34">
        <f>ROUND(ROUND(H145,2)*ROUND(G145,3),2)</f>
        <v>0</v>
      </c>
      <c r="J145" s="31" t="s">
        <v>54</v>
      </c>
      <c r="O145">
        <f>(I145*21)/100</f>
        <v>0</v>
      </c>
      <c r="P145" t="s">
        <v>23</v>
      </c>
    </row>
    <row r="146" spans="1:5" ht="12.75">
      <c r="A146" s="35" t="s">
        <v>55</v>
      </c>
      <c r="E146" s="36" t="s">
        <v>220</v>
      </c>
    </row>
    <row r="147" spans="1:5" ht="38.25">
      <c r="A147" s="37" t="s">
        <v>57</v>
      </c>
      <c r="E147" s="38" t="s">
        <v>221</v>
      </c>
    </row>
    <row r="148" spans="1:5" ht="51">
      <c r="A148" t="s">
        <v>59</v>
      </c>
      <c r="E148" s="36" t="s">
        <v>218</v>
      </c>
    </row>
    <row r="149" spans="1:16" ht="12.75">
      <c r="A149" s="28" t="s">
        <v>49</v>
      </c>
      <c r="B149" s="29" t="s">
        <v>222</v>
      </c>
      <c r="C149" s="29" t="s">
        <v>214</v>
      </c>
      <c r="D149" s="28" t="s">
        <v>223</v>
      </c>
      <c r="E149" s="30" t="s">
        <v>215</v>
      </c>
      <c r="F149" s="31" t="s">
        <v>131</v>
      </c>
      <c r="G149" s="32">
        <v>3</v>
      </c>
      <c r="H149" s="33">
        <v>0</v>
      </c>
      <c r="I149" s="34">
        <f>ROUND(ROUND(H149,2)*ROUND(G149,3),2)</f>
        <v>0</v>
      </c>
      <c r="J149" s="31" t="s">
        <v>54</v>
      </c>
      <c r="O149">
        <f>(I149*21)/100</f>
        <v>0</v>
      </c>
      <c r="P149" t="s">
        <v>23</v>
      </c>
    </row>
    <row r="150" spans="1:5" ht="12.75">
      <c r="A150" s="35" t="s">
        <v>55</v>
      </c>
      <c r="E150" s="36" t="s">
        <v>224</v>
      </c>
    </row>
    <row r="151" spans="1:5" ht="12.75">
      <c r="A151" s="37" t="s">
        <v>57</v>
      </c>
      <c r="E151" s="38" t="s">
        <v>199</v>
      </c>
    </row>
    <row r="152" spans="1:5" ht="51">
      <c r="A152" t="s">
        <v>59</v>
      </c>
      <c r="E152" s="36" t="s">
        <v>218</v>
      </c>
    </row>
    <row r="153" spans="1:16" ht="12.75">
      <c r="A153" s="28" t="s">
        <v>49</v>
      </c>
      <c r="B153" s="29" t="s">
        <v>225</v>
      </c>
      <c r="C153" s="29" t="s">
        <v>226</v>
      </c>
      <c r="D153" s="28" t="s">
        <v>51</v>
      </c>
      <c r="E153" s="30" t="s">
        <v>227</v>
      </c>
      <c r="F153" s="31" t="s">
        <v>131</v>
      </c>
      <c r="G153" s="32">
        <v>3</v>
      </c>
      <c r="H153" s="33">
        <v>0</v>
      </c>
      <c r="I153" s="34">
        <f>ROUND(ROUND(H153,2)*ROUND(G153,3),2)</f>
        <v>0</v>
      </c>
      <c r="J153" s="31" t="s">
        <v>54</v>
      </c>
      <c r="O153">
        <f>(I153*21)/100</f>
        <v>0</v>
      </c>
      <c r="P153" t="s">
        <v>23</v>
      </c>
    </row>
    <row r="154" spans="1:5" ht="12.75">
      <c r="A154" s="35" t="s">
        <v>55</v>
      </c>
      <c r="E154" s="36" t="s">
        <v>228</v>
      </c>
    </row>
    <row r="155" spans="1:5" ht="12.75">
      <c r="A155" s="37" t="s">
        <v>57</v>
      </c>
      <c r="E155" s="38" t="s">
        <v>199</v>
      </c>
    </row>
    <row r="156" spans="1:5" ht="51">
      <c r="A156" t="s">
        <v>59</v>
      </c>
      <c r="E156" s="36" t="s">
        <v>218</v>
      </c>
    </row>
    <row r="157" spans="1:16" ht="12.75">
      <c r="A157" s="28" t="s">
        <v>49</v>
      </c>
      <c r="B157" s="29" t="s">
        <v>229</v>
      </c>
      <c r="C157" s="29" t="s">
        <v>226</v>
      </c>
      <c r="D157" s="28" t="s">
        <v>61</v>
      </c>
      <c r="E157" s="30" t="s">
        <v>227</v>
      </c>
      <c r="F157" s="31" t="s">
        <v>131</v>
      </c>
      <c r="G157" s="32">
        <v>2</v>
      </c>
      <c r="H157" s="33">
        <v>0</v>
      </c>
      <c r="I157" s="34">
        <f>ROUND(ROUND(H157,2)*ROUND(G157,3),2)</f>
        <v>0</v>
      </c>
      <c r="J157" s="31" t="s">
        <v>54</v>
      </c>
      <c r="O157">
        <f>(I157*21)/100</f>
        <v>0</v>
      </c>
      <c r="P157" t="s">
        <v>23</v>
      </c>
    </row>
    <row r="158" spans="1:5" ht="12.75">
      <c r="A158" s="35" t="s">
        <v>55</v>
      </c>
      <c r="E158" s="36" t="s">
        <v>230</v>
      </c>
    </row>
    <row r="159" spans="1:5" ht="12.75">
      <c r="A159" s="37" t="s">
        <v>57</v>
      </c>
      <c r="E159" s="38" t="s">
        <v>231</v>
      </c>
    </row>
    <row r="160" spans="1:5" ht="51">
      <c r="A160" t="s">
        <v>59</v>
      </c>
      <c r="E160" s="36" t="s">
        <v>218</v>
      </c>
    </row>
    <row r="161" spans="1:16" ht="12.75">
      <c r="A161" s="28" t="s">
        <v>49</v>
      </c>
      <c r="B161" s="29" t="s">
        <v>232</v>
      </c>
      <c r="C161" s="29" t="s">
        <v>233</v>
      </c>
      <c r="D161" s="28"/>
      <c r="E161" s="30" t="s">
        <v>234</v>
      </c>
      <c r="F161" s="31" t="s">
        <v>131</v>
      </c>
      <c r="G161" s="32">
        <v>153.832</v>
      </c>
      <c r="H161" s="33">
        <v>0</v>
      </c>
      <c r="I161" s="34">
        <f>ROUND(ROUND(H161,2)*ROUND(G161,3),2)</f>
        <v>0</v>
      </c>
      <c r="J161" s="31" t="s">
        <v>54</v>
      </c>
      <c r="O161">
        <f>(I161*21)/100</f>
        <v>0</v>
      </c>
      <c r="P161" t="s">
        <v>23</v>
      </c>
    </row>
    <row r="162" spans="1:5" ht="12.75">
      <c r="A162" s="35" t="s">
        <v>55</v>
      </c>
      <c r="E162" s="36"/>
    </row>
    <row r="163" spans="1:5" ht="38.25">
      <c r="A163" s="37" t="s">
        <v>57</v>
      </c>
      <c r="E163" s="38" t="s">
        <v>235</v>
      </c>
    </row>
    <row r="164" spans="1:5" ht="25.5">
      <c r="A164" t="s">
        <v>59</v>
      </c>
      <c r="E164" s="36" t="s">
        <v>236</v>
      </c>
    </row>
    <row r="165" spans="1:16" ht="12.75">
      <c r="A165" s="28" t="s">
        <v>49</v>
      </c>
      <c r="B165" s="29" t="s">
        <v>237</v>
      </c>
      <c r="C165" s="29" t="s">
        <v>238</v>
      </c>
      <c r="D165" s="28"/>
      <c r="E165" s="30" t="s">
        <v>239</v>
      </c>
      <c r="F165" s="31" t="s">
        <v>131</v>
      </c>
      <c r="G165" s="32">
        <v>153.832</v>
      </c>
      <c r="H165" s="33">
        <v>0</v>
      </c>
      <c r="I165" s="34">
        <f>ROUND(ROUND(H165,2)*ROUND(G165,3),2)</f>
        <v>0</v>
      </c>
      <c r="J165" s="31" t="s">
        <v>54</v>
      </c>
      <c r="O165">
        <f>(I165*21)/100</f>
        <v>0</v>
      </c>
      <c r="P165" t="s">
        <v>23</v>
      </c>
    </row>
    <row r="166" spans="1:5" ht="12.75">
      <c r="A166" s="35" t="s">
        <v>55</v>
      </c>
      <c r="E166" s="36"/>
    </row>
    <row r="167" spans="1:5" ht="38.25">
      <c r="A167" s="37" t="s">
        <v>57</v>
      </c>
      <c r="E167" s="38" t="s">
        <v>235</v>
      </c>
    </row>
    <row r="168" spans="1:5" ht="38.25">
      <c r="A168" t="s">
        <v>59</v>
      </c>
      <c r="E168" s="36" t="s">
        <v>240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11811023622047" footer="0.511811023622047"/>
  <pageSetup fitToHeight="0" fitToWidth="1" horizontalDpi="300" verticalDpi="300" orientation="portrait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3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15</v>
      </c>
      <c r="B1" s="2"/>
      <c r="C1" s="2"/>
      <c r="D1" s="2"/>
      <c r="E1" s="2" t="s">
        <v>0</v>
      </c>
      <c r="F1" s="2"/>
      <c r="G1" s="2"/>
      <c r="H1" s="2"/>
      <c r="I1" s="2"/>
      <c r="J1" s="2"/>
      <c r="P1" t="s">
        <v>16</v>
      </c>
    </row>
    <row r="2" spans="2:16" ht="25" customHeight="1">
      <c r="B2" s="2"/>
      <c r="C2" s="2"/>
      <c r="D2" s="2"/>
      <c r="E2" s="12" t="s">
        <v>17</v>
      </c>
      <c r="F2" s="2"/>
      <c r="G2" s="2"/>
      <c r="H2" s="8"/>
      <c r="I2" s="8"/>
      <c r="J2" s="2"/>
      <c r="O2">
        <f>0+O8+O17+O22</f>
        <v>0</v>
      </c>
      <c r="P2" t="s">
        <v>16</v>
      </c>
    </row>
    <row r="3" spans="1:16" ht="15" customHeight="1">
      <c r="A3" t="s">
        <v>18</v>
      </c>
      <c r="B3" s="13" t="s">
        <v>19</v>
      </c>
      <c r="C3" s="14" t="s">
        <v>20</v>
      </c>
      <c r="D3" s="14"/>
      <c r="E3" s="15" t="s">
        <v>21</v>
      </c>
      <c r="F3" s="2"/>
      <c r="G3" s="16"/>
      <c r="H3" s="17" t="s">
        <v>13</v>
      </c>
      <c r="I3" s="18">
        <f>0+I8+I17+I22</f>
        <v>0</v>
      </c>
      <c r="J3" s="19"/>
      <c r="O3" t="s">
        <v>22</v>
      </c>
      <c r="P3" t="s">
        <v>23</v>
      </c>
    </row>
    <row r="4" spans="1:16" ht="15" customHeight="1">
      <c r="A4" t="s">
        <v>24</v>
      </c>
      <c r="B4" s="20" t="s">
        <v>25</v>
      </c>
      <c r="C4" s="21" t="s">
        <v>13</v>
      </c>
      <c r="D4" s="21"/>
      <c r="E4" s="22" t="s">
        <v>14</v>
      </c>
      <c r="F4" s="8"/>
      <c r="G4" s="8"/>
      <c r="H4" s="23"/>
      <c r="I4" s="23"/>
      <c r="J4" s="8"/>
      <c r="O4" t="s">
        <v>26</v>
      </c>
      <c r="P4" t="s">
        <v>23</v>
      </c>
    </row>
    <row r="5" spans="1:16" ht="12.75" customHeight="1">
      <c r="A5" s="24" t="s">
        <v>27</v>
      </c>
      <c r="B5" s="24" t="s">
        <v>28</v>
      </c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/>
      <c r="J5" s="24" t="s">
        <v>35</v>
      </c>
      <c r="O5" t="s">
        <v>36</v>
      </c>
      <c r="P5" t="s">
        <v>23</v>
      </c>
    </row>
    <row r="6" spans="1:10" ht="12.75" customHeight="1">
      <c r="A6" s="24"/>
      <c r="B6" s="24"/>
      <c r="C6" s="24"/>
      <c r="D6" s="24"/>
      <c r="E6" s="24"/>
      <c r="F6" s="24"/>
      <c r="G6" s="24"/>
      <c r="H6" s="24" t="s">
        <v>37</v>
      </c>
      <c r="I6" s="24" t="s">
        <v>38</v>
      </c>
      <c r="J6" s="24"/>
    </row>
    <row r="7" spans="1:10" ht="12.75" customHeight="1">
      <c r="A7" s="24" t="s">
        <v>39</v>
      </c>
      <c r="B7" s="24" t="s">
        <v>40</v>
      </c>
      <c r="C7" s="24" t="s">
        <v>23</v>
      </c>
      <c r="D7" s="24" t="s">
        <v>16</v>
      </c>
      <c r="E7" s="24" t="s">
        <v>41</v>
      </c>
      <c r="F7" s="24" t="s">
        <v>42</v>
      </c>
      <c r="G7" s="24" t="s">
        <v>43</v>
      </c>
      <c r="H7" s="24" t="s">
        <v>44</v>
      </c>
      <c r="I7" s="24" t="s">
        <v>45</v>
      </c>
      <c r="J7" s="24" t="s">
        <v>46</v>
      </c>
    </row>
    <row r="8" spans="1:18" ht="12.75" customHeight="1">
      <c r="A8" s="23" t="s">
        <v>47</v>
      </c>
      <c r="B8" s="23"/>
      <c r="C8" s="25" t="s">
        <v>39</v>
      </c>
      <c r="D8" s="23"/>
      <c r="E8" s="26" t="s">
        <v>48</v>
      </c>
      <c r="F8" s="23"/>
      <c r="G8" s="23"/>
      <c r="H8" s="23"/>
      <c r="I8" s="27">
        <f>0+Q8</f>
        <v>0</v>
      </c>
      <c r="J8" s="23"/>
      <c r="O8">
        <f>0+R8</f>
        <v>0</v>
      </c>
      <c r="Q8">
        <f>0+I9+I13</f>
        <v>0</v>
      </c>
      <c r="R8">
        <f>0+O9+O13</f>
        <v>0</v>
      </c>
    </row>
    <row r="9" spans="1:16" ht="12.75">
      <c r="A9" s="28" t="s">
        <v>49</v>
      </c>
      <c r="B9" s="29" t="s">
        <v>40</v>
      </c>
      <c r="C9" s="29" t="s">
        <v>86</v>
      </c>
      <c r="D9" s="28"/>
      <c r="E9" s="30" t="s">
        <v>87</v>
      </c>
      <c r="F9" s="31" t="s">
        <v>88</v>
      </c>
      <c r="G9" s="32">
        <v>1</v>
      </c>
      <c r="H9" s="33">
        <v>0</v>
      </c>
      <c r="I9" s="34">
        <f>ROUND(ROUND(H9,2)*ROUND(G9,3),2)</f>
        <v>0</v>
      </c>
      <c r="J9" s="31" t="s">
        <v>54</v>
      </c>
      <c r="O9">
        <f>(I9*21)/100</f>
        <v>0</v>
      </c>
      <c r="P9" t="s">
        <v>23</v>
      </c>
    </row>
    <row r="10" spans="1:5" ht="25.5">
      <c r="A10" s="35" t="s">
        <v>55</v>
      </c>
      <c r="E10" s="36" t="s">
        <v>89</v>
      </c>
    </row>
    <row r="11" spans="1:5" ht="12.75">
      <c r="A11" s="37" t="s">
        <v>57</v>
      </c>
      <c r="E11" s="38" t="s">
        <v>68</v>
      </c>
    </row>
    <row r="12" spans="1:5" ht="12.75">
      <c r="A12" t="s">
        <v>59</v>
      </c>
      <c r="E12" s="36" t="s">
        <v>90</v>
      </c>
    </row>
    <row r="13" spans="1:16" ht="12.75">
      <c r="A13" s="28" t="s">
        <v>49</v>
      </c>
      <c r="B13" s="29" t="s">
        <v>23</v>
      </c>
      <c r="C13" s="29" t="s">
        <v>91</v>
      </c>
      <c r="D13" s="28"/>
      <c r="E13" s="30" t="s">
        <v>92</v>
      </c>
      <c r="F13" s="31" t="s">
        <v>66</v>
      </c>
      <c r="G13" s="32">
        <v>1</v>
      </c>
      <c r="H13" s="33">
        <v>0</v>
      </c>
      <c r="I13" s="34">
        <f>ROUND(ROUND(H13,2)*ROUND(G13,3),2)</f>
        <v>0</v>
      </c>
      <c r="J13" s="31" t="s">
        <v>54</v>
      </c>
      <c r="O13">
        <f>(I13*21)/100</f>
        <v>0</v>
      </c>
      <c r="P13" t="s">
        <v>23</v>
      </c>
    </row>
    <row r="14" spans="1:5" ht="12.75">
      <c r="A14" s="35" t="s">
        <v>55</v>
      </c>
      <c r="E14" s="36"/>
    </row>
    <row r="15" spans="1:5" ht="12.75">
      <c r="A15" s="37" t="s">
        <v>57</v>
      </c>
      <c r="E15" s="38" t="s">
        <v>68</v>
      </c>
    </row>
    <row r="16" spans="1:5" ht="12.75">
      <c r="A16" t="s">
        <v>59</v>
      </c>
      <c r="E16" s="36" t="s">
        <v>90</v>
      </c>
    </row>
    <row r="17" spans="1:18" ht="12.75" customHeight="1">
      <c r="A17" s="8" t="s">
        <v>47</v>
      </c>
      <c r="B17" s="8"/>
      <c r="C17" s="39" t="s">
        <v>42</v>
      </c>
      <c r="D17" s="8"/>
      <c r="E17" s="26" t="s">
        <v>154</v>
      </c>
      <c r="F17" s="8"/>
      <c r="G17" s="8"/>
      <c r="H17" s="8"/>
      <c r="I17" s="40">
        <f>0+Q17</f>
        <v>0</v>
      </c>
      <c r="J17" s="8"/>
      <c r="O17">
        <f>0+R17</f>
        <v>0</v>
      </c>
      <c r="Q17">
        <f>0+I18</f>
        <v>0</v>
      </c>
      <c r="R17">
        <f>0+O18</f>
        <v>0</v>
      </c>
    </row>
    <row r="18" spans="1:16" ht="12.75">
      <c r="A18" s="28" t="s">
        <v>49</v>
      </c>
      <c r="B18" s="29" t="s">
        <v>16</v>
      </c>
      <c r="C18" s="29" t="s">
        <v>241</v>
      </c>
      <c r="D18" s="28"/>
      <c r="E18" s="30" t="s">
        <v>242</v>
      </c>
      <c r="F18" s="31" t="s">
        <v>142</v>
      </c>
      <c r="G18" s="32">
        <v>9.1</v>
      </c>
      <c r="H18" s="33">
        <v>0</v>
      </c>
      <c r="I18" s="34">
        <f>ROUND(ROUND(H18,2)*ROUND(G18,3),2)</f>
        <v>0</v>
      </c>
      <c r="J18" s="31" t="s">
        <v>54</v>
      </c>
      <c r="O18">
        <f>(I18*21)/100</f>
        <v>0</v>
      </c>
      <c r="P18" t="s">
        <v>23</v>
      </c>
    </row>
    <row r="19" spans="1:5" ht="12.75">
      <c r="A19" s="35" t="s">
        <v>55</v>
      </c>
      <c r="E19" s="36" t="s">
        <v>243</v>
      </c>
    </row>
    <row r="20" spans="1:5" ht="12.75">
      <c r="A20" s="37" t="s">
        <v>57</v>
      </c>
      <c r="E20" s="38" t="s">
        <v>244</v>
      </c>
    </row>
    <row r="21" spans="1:5" ht="51">
      <c r="A21" t="s">
        <v>59</v>
      </c>
      <c r="E21" s="36" t="s">
        <v>160</v>
      </c>
    </row>
    <row r="22" spans="1:18" ht="12.75" customHeight="1">
      <c r="A22" s="8" t="s">
        <v>47</v>
      </c>
      <c r="B22" s="8"/>
      <c r="C22" s="39" t="s">
        <v>80</v>
      </c>
      <c r="D22" s="8"/>
      <c r="E22" s="26" t="s">
        <v>245</v>
      </c>
      <c r="F22" s="8"/>
      <c r="G22" s="8"/>
      <c r="H22" s="8"/>
      <c r="I22" s="40">
        <f>0+Q22</f>
        <v>0</v>
      </c>
      <c r="J22" s="8"/>
      <c r="O22">
        <f>0+R22</f>
        <v>0</v>
      </c>
      <c r="Q22">
        <f>0+I23+I27</f>
        <v>0</v>
      </c>
      <c r="R22">
        <f>0+O23+O27</f>
        <v>0</v>
      </c>
    </row>
    <row r="23" spans="1:16" ht="12.75">
      <c r="A23" s="28" t="s">
        <v>49</v>
      </c>
      <c r="B23" s="29" t="s">
        <v>41</v>
      </c>
      <c r="C23" s="29" t="s">
        <v>80</v>
      </c>
      <c r="D23" s="28" t="s">
        <v>246</v>
      </c>
      <c r="E23" s="30" t="s">
        <v>247</v>
      </c>
      <c r="F23" s="31" t="s">
        <v>131</v>
      </c>
      <c r="G23" s="32">
        <v>20</v>
      </c>
      <c r="H23" s="33">
        <v>0</v>
      </c>
      <c r="I23" s="34">
        <f>ROUND(ROUND(H23,2)*ROUND(G23,3),2)</f>
        <v>0</v>
      </c>
      <c r="J23" s="31"/>
      <c r="O23">
        <f>(I23*21)/100</f>
        <v>0</v>
      </c>
      <c r="P23" t="s">
        <v>23</v>
      </c>
    </row>
    <row r="24" spans="1:5" ht="12.75">
      <c r="A24" s="35" t="s">
        <v>55</v>
      </c>
      <c r="E24" s="36" t="s">
        <v>248</v>
      </c>
    </row>
    <row r="25" spans="1:5" ht="12.75">
      <c r="A25" s="37" t="s">
        <v>57</v>
      </c>
      <c r="E25" s="38" t="s">
        <v>249</v>
      </c>
    </row>
    <row r="26" spans="1:5" ht="25.5">
      <c r="A26" t="s">
        <v>59</v>
      </c>
      <c r="E26" s="36" t="s">
        <v>250</v>
      </c>
    </row>
    <row r="27" spans="1:16" ht="12.75">
      <c r="A27" s="28" t="s">
        <v>49</v>
      </c>
      <c r="B27" s="29" t="s">
        <v>42</v>
      </c>
      <c r="C27" s="29" t="s">
        <v>80</v>
      </c>
      <c r="D27" s="28" t="s">
        <v>251</v>
      </c>
      <c r="E27" s="30" t="s">
        <v>252</v>
      </c>
      <c r="F27" s="31" t="s">
        <v>131</v>
      </c>
      <c r="G27" s="32">
        <v>20</v>
      </c>
      <c r="H27" s="33">
        <v>0</v>
      </c>
      <c r="I27" s="34">
        <f>ROUND(ROUND(H27,2)*ROUND(G27,3),2)</f>
        <v>0</v>
      </c>
      <c r="J27" s="31"/>
      <c r="O27">
        <f>(I27*21)/100</f>
        <v>0</v>
      </c>
      <c r="P27" t="s">
        <v>23</v>
      </c>
    </row>
    <row r="28" spans="1:5" ht="12.75">
      <c r="A28" s="35" t="s">
        <v>55</v>
      </c>
      <c r="E28" s="36"/>
    </row>
    <row r="29" spans="1:5" ht="12.75">
      <c r="A29" s="37" t="s">
        <v>57</v>
      </c>
      <c r="E29" s="38" t="s">
        <v>253</v>
      </c>
    </row>
    <row r="30" spans="1:5" ht="51">
      <c r="A30" t="s">
        <v>59</v>
      </c>
      <c r="E30" s="36" t="s">
        <v>254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11811023622047" footer="0.511811023622047"/>
  <pageSetup fitToHeight="0" fitToWidth="1"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LibreOffice/7.2.7.2$Windows_X86_64 LibreOffice_project/8d71d29d553c0f7dcbfa38fbfda25ee34cce99a2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