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/>
  <mc:AlternateContent xmlns:mc="http://schemas.openxmlformats.org/markup-compatibility/2006">
    <mc:Choice Requires="x15">
      <x15ac:absPath xmlns:x15ac="http://schemas.microsoft.com/office/spreadsheetml/2010/11/ac" url="I:\82.NMNM_Pohledec TI\VF5_DPS\POSTA-PDF\2022-05-03_ODEVZDANI_ETAPA A\SOUPIS PRACI\"/>
    </mc:Choice>
  </mc:AlternateContent>
  <xr:revisionPtr revIDLastSave="0" documentId="13_ncr:1_{2E3FFAE0-6340-4F77-89BA-4224FA4C160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O 301_SO301.2" sheetId="1" r:id="rId1"/>
  </sheets>
  <calcPr calcId="18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3" i="1" l="1"/>
  <c r="O93" i="1" s="1"/>
  <c r="R92" i="1" s="1"/>
  <c r="O92" i="1" s="1"/>
  <c r="I88" i="1"/>
  <c r="O88" i="1" s="1"/>
  <c r="I84" i="1"/>
  <c r="O84" i="1" s="1"/>
  <c r="R83" i="1" s="1"/>
  <c r="O83" i="1" s="1"/>
  <c r="I79" i="1"/>
  <c r="O79" i="1" s="1"/>
  <c r="I75" i="1"/>
  <c r="O75" i="1" s="1"/>
  <c r="I71" i="1"/>
  <c r="O71" i="1" s="1"/>
  <c r="R70" i="1" s="1"/>
  <c r="O70" i="1" s="1"/>
  <c r="I66" i="1"/>
  <c r="O66" i="1" s="1"/>
  <c r="I62" i="1"/>
  <c r="O62" i="1" s="1"/>
  <c r="I58" i="1"/>
  <c r="O58" i="1" s="1"/>
  <c r="I54" i="1"/>
  <c r="O54" i="1" s="1"/>
  <c r="I50" i="1"/>
  <c r="O50" i="1" s="1"/>
  <c r="I46" i="1"/>
  <c r="O46" i="1" s="1"/>
  <c r="I42" i="1"/>
  <c r="O42" i="1" s="1"/>
  <c r="I38" i="1"/>
  <c r="O38" i="1" s="1"/>
  <c r="I34" i="1"/>
  <c r="O34" i="1" s="1"/>
  <c r="I30" i="1"/>
  <c r="O30" i="1" s="1"/>
  <c r="I26" i="1"/>
  <c r="O26" i="1" s="1"/>
  <c r="I22" i="1"/>
  <c r="I18" i="1"/>
  <c r="O18" i="1" s="1"/>
  <c r="I14" i="1"/>
  <c r="O14" i="1" s="1"/>
  <c r="I10" i="1"/>
  <c r="O10" i="1" s="1"/>
  <c r="Q9" i="1" l="1"/>
  <c r="I9" i="1" s="1"/>
  <c r="R9" i="1"/>
  <c r="O9" i="1" s="1"/>
  <c r="O2" i="1" s="1"/>
  <c r="O22" i="1"/>
  <c r="Q70" i="1"/>
  <c r="I70" i="1" s="1"/>
  <c r="Q83" i="1"/>
  <c r="I83" i="1" s="1"/>
  <c r="Q92" i="1"/>
  <c r="I92" i="1" s="1"/>
  <c r="I3" i="1" l="1"/>
</calcChain>
</file>

<file path=xl/sharedStrings.xml><?xml version="1.0" encoding="utf-8"?>
<sst xmlns="http://schemas.openxmlformats.org/spreadsheetml/2006/main" count="330" uniqueCount="125">
  <si>
    <t>ASPE10</t>
  </si>
  <si>
    <t>S</t>
  </si>
  <si>
    <t xml:space="preserve">Firma: </t>
  </si>
  <si>
    <t>Soupis prací objektu</t>
  </si>
  <si>
    <t xml:space="preserve">Stavba: </t>
  </si>
  <si>
    <t>82</t>
  </si>
  <si>
    <t>TI pro výstavbu 27 rodinných a bytových domů – Pohledec u NMNM - etapa "A"_Doplňující informace</t>
  </si>
  <si>
    <t>O</t>
  </si>
  <si>
    <t>Objekt:</t>
  </si>
  <si>
    <t>SO 301</t>
  </si>
  <si>
    <t>Dešťová kanalizace</t>
  </si>
  <si>
    <t>O1</t>
  </si>
  <si>
    <t>Rozpočet:</t>
  </si>
  <si>
    <t>0,00</t>
  </si>
  <si>
    <t>15,00</t>
  </si>
  <si>
    <t>21,00</t>
  </si>
  <si>
    <t>3</t>
  </si>
  <si>
    <t>2</t>
  </si>
  <si>
    <t>SO301.2</t>
  </si>
  <si>
    <t>Retenční nádrž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</si>
  <si>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</si>
  <si>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</si>
  <si>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</si>
  <si>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</si>
  <si>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</si>
  <si>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</si>
  <si>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</si>
  <si>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</si>
  <si>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</si>
  <si>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</si>
  <si>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</si>
  <si>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</si>
  <si>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</si>
  <si>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</si>
  <si>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</si>
  <si>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</si>
  <si>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</si>
  <si>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</si>
  <si>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</si>
  <si>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</si>
  <si>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Zemní práce</t>
  </si>
  <si>
    <t>P</t>
  </si>
  <si>
    <t>00572400R</t>
  </si>
  <si>
    <t/>
  </si>
  <si>
    <t>Směs travní parková I. běžná zátěž PROFI</t>
  </si>
  <si>
    <t>KG</t>
  </si>
  <si>
    <t>PP</t>
  </si>
  <si>
    <t>VV</t>
  </si>
  <si>
    <t>(252,96633+187,48)*0,025*1,05 11,56172 VV 0</t>
  </si>
  <si>
    <t>TS</t>
  </si>
  <si>
    <t>121101103R00</t>
  </si>
  <si>
    <t>Sejmutí ornice s přemístěním přes 100 do 250 m</t>
  </si>
  <si>
    <t>M3</t>
  </si>
  <si>
    <t>442,0*0,3 132,6 VV 0</t>
  </si>
  <si>
    <t>131201112R00</t>
  </si>
  <si>
    <t>Hloubení nezapaž. jam hor.3 do 1000 m3, STROJNĚ</t>
  </si>
  <si>
    <t>50% : 301,1150*0,5 150,5575 VV 0</t>
  </si>
  <si>
    <t>131301112R00</t>
  </si>
  <si>
    <t>Hloubení nezapaž. jam hor.4 do 1000 m3, STROJNĚ</t>
  </si>
  <si>
    <t>nádrž : (12,7+15,2)/2*9,0 125,55 VV 0  
(15,2+8,0)/3*17,0 131,46667 VV 0  
(12,7+5,8)/3*17,0 104,83333 VV 0  
ornice : -230,0*0,3 -69 VV 0  
opevnění : 2,0*2,0*0,35 1,4 VV 0  
1,4*2,0*0,35 0,98 VV 0  
2,0*2,0*0,35 1,4 VV 0  
3,3*2,0*0,35 2,31 VV 0  
prahy : 1,45*0,25*3,0*2 2,175 VV 0  
hornina 3 : -150,55750 -150,5575 VV 0</t>
  </si>
  <si>
    <t>161101101R00</t>
  </si>
  <si>
    <t>Svislé přemístění výkopku z hor.1-4 do 2,5 m</t>
  </si>
  <si>
    <t>(150,55750+150,55750)*0,08 24,0892 VV 0</t>
  </si>
  <si>
    <t>162701102R00</t>
  </si>
  <si>
    <t>Vodorovné přemístění výkopku z hor.1-4 do 7000 m</t>
  </si>
  <si>
    <t>150,55750+150,55750 301,115 VV 0  
-75,03333 -75,03333 VV 0  
ornice : 132,6-((187,48+252,96633)*0,15) 66,53305 VV 0</t>
  </si>
  <si>
    <t>7</t>
  </si>
  <si>
    <t>167101102R00</t>
  </si>
  <si>
    <t>Nakládání výkopku z hor.1-4 v množství nad 100 m3</t>
  </si>
  <si>
    <t>66,53305 66,53305 VV 0</t>
  </si>
  <si>
    <t>8</t>
  </si>
  <si>
    <t>171103201R00</t>
  </si>
  <si>
    <t>Ulož. sypaniny do hrází,100%PS, objem jílu do 20%</t>
  </si>
  <si>
    <t>(0+0,5+2,1)/3*17,0 14,73333 VV 0  
(2,1+2,9)/2*9,0 22,5 VV 0  
(2,9+2,5+0)/3*21,0 37,8 VV 0</t>
  </si>
  <si>
    <t>171201101R00</t>
  </si>
  <si>
    <t>Uložení sypaniny do násypů nezhutněných</t>
  </si>
  <si>
    <t>Uložení sypaniny do násypů nebo na skládku s rozprostřením sypaniny ve vrstvách a s hrubým urovnáním.</t>
  </si>
  <si>
    <t>292,61472 292,61472 VV 0</t>
  </si>
  <si>
    <t>180402111R00</t>
  </si>
  <si>
    <t>Založení trávníku parkového výsevem v rovině</t>
  </si>
  <si>
    <t>M2</t>
  </si>
  <si>
    <t>180402112R00</t>
  </si>
  <si>
    <t>Založení trávníku parkového výsevem svah do 1:2</t>
  </si>
  <si>
    <t>12</t>
  </si>
  <si>
    <t>181201101R00</t>
  </si>
  <si>
    <t>Úprava pláně v násypech v hor. 1-4, bez zhutnění</t>
  </si>
  <si>
    <t>187,48+252,96633 440,44633 VV 0</t>
  </si>
  <si>
    <t>13</t>
  </si>
  <si>
    <t>181301102R00</t>
  </si>
  <si>
    <t>Rozprostření ornice, rovina, tl. 10-15 cm,do 500m2</t>
  </si>
  <si>
    <t>hráz : 47,0*2,0 94 VV 0  
dno : 9,0*7,0 63 VV 0  
38,48-(2,0*2,0*2) 30,48 VV 0</t>
  </si>
  <si>
    <t>14</t>
  </si>
  <si>
    <t>182201101R00</t>
  </si>
  <si>
    <t>Svahování násypů</t>
  </si>
  <si>
    <t>15</t>
  </si>
  <si>
    <t>182301122R00</t>
  </si>
  <si>
    <t>Rozprostření ornice, svah, tl. 10-15 cm, do 500 m2</t>
  </si>
  <si>
    <t>(1,9+1,47)/2*9,0 15,165 VV 0  
(1,47+0)/2*19,8 14,553 VV 0  
(1,9+0)/2*25,6 24,32 VV 0  
(3,8+3,9+3,8+4,4+4,2+3,8)/6*52,3 208,32833 VV 0  
-1,4*2,0 -2,8 VV 0  
-3,3*2,0 -6,6 VV 0</t>
  </si>
  <si>
    <t>Základy a zvláštní zakládání</t>
  </si>
  <si>
    <t>16</t>
  </si>
  <si>
    <t>274316131R00</t>
  </si>
  <si>
    <t>Základ.pasy z betonu prostého vodostaveb. C 25/30</t>
  </si>
  <si>
    <t>prahy : 0,45*0,25*2,0*2 0,45 VV 0</t>
  </si>
  <si>
    <t>17</t>
  </si>
  <si>
    <t>274356021R00</t>
  </si>
  <si>
    <t>Bednění základ. pasů BV ploch rovinných zřízení</t>
  </si>
  <si>
    <t>prahy : 4,9*0,25*2 2,45 VV 0</t>
  </si>
  <si>
    <t>18</t>
  </si>
  <si>
    <t>274356022R00</t>
  </si>
  <si>
    <t>Bednění základ. pasů BV ploch rovinných odstranění</t>
  </si>
  <si>
    <t>Vodorovné konstrukce</t>
  </si>
  <si>
    <t>19</t>
  </si>
  <si>
    <t>451313521R00</t>
  </si>
  <si>
    <t>Podklad betonový pod dlažbu tl. od 100 do 150 mm</t>
  </si>
  <si>
    <t>opevnění : 2,0*2,0 4 VV 0  
1,4*2,0 2,8 VV 0  
2,0*2,0 4 VV 0  
3,3*2,0 6,6 VV 0</t>
  </si>
  <si>
    <t>20</t>
  </si>
  <si>
    <t>465511511R00</t>
  </si>
  <si>
    <t>Dlažba z lom. kam. do MC do 20 m2 vysp. MCs, 20 cm</t>
  </si>
  <si>
    <t>99</t>
  </si>
  <si>
    <t>Staveništní přesun hmot</t>
  </si>
  <si>
    <t>21</t>
  </si>
  <si>
    <t>998276101R00</t>
  </si>
  <si>
    <t>Přesun hmot, trubní vedení plastová, otevř. výkop</t>
  </si>
  <si>
    <t>T</t>
  </si>
  <si>
    <t>na vzdálenost 15 m od hrany výkopu nebo od okraje šachty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</si>
</sst>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7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</cellStyleXfs>
  <cellXfs count="37">
    <xf numFmtId="0" fontId="0" fillId="0" borderId="0" xfId="0"/>
    <xf numFmtId="0" fontId="3" fillId="3" borderId="1" xfId="6" applyFont="1" applyFill="1" applyBorder="1" applyAlignment="1">
      <alignment horizontal="center" vertical="center" wrapText="1"/>
    </xf>
    <xf numFmtId="0" fontId="0" fillId="2" borderId="3" xfId="6" applyFont="1" applyFill="1" applyBorder="1"/>
    <xf numFmtId="0" fontId="2" fillId="2" borderId="3" xfId="6" applyFont="1" applyFill="1" applyBorder="1" applyAlignment="1">
      <alignment horizontal="right"/>
    </xf>
    <xf numFmtId="0" fontId="0" fillId="2" borderId="0" xfId="6" applyFont="1" applyFill="1"/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0" fillId="2" borderId="4" xfId="6" applyFont="1" applyFill="1" applyBorder="1"/>
    <xf numFmtId="0" fontId="0" fillId="2" borderId="5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0" borderId="1" xfId="6" applyFont="1" applyBorder="1"/>
    <xf numFmtId="0" fontId="0" fillId="2" borderId="6" xfId="6" applyFont="1" applyFill="1" applyBorder="1"/>
    <xf numFmtId="0" fontId="4" fillId="2" borderId="6" xfId="6" applyFont="1" applyFill="1" applyBorder="1" applyAlignment="1">
      <alignment horizontal="right"/>
    </xf>
    <xf numFmtId="0" fontId="4" fillId="2" borderId="6" xfId="6" applyFont="1" applyFill="1" applyBorder="1" applyAlignment="1">
      <alignment wrapText="1"/>
    </xf>
    <xf numFmtId="4" fontId="4" fillId="2" borderId="6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4" borderId="1" xfId="6" applyNumberFormat="1" applyFont="1" applyFill="1" applyBorder="1" applyAlignment="1" applyProtection="1">
      <alignment horizontal="center"/>
      <protection locked="0"/>
    </xf>
    <xf numFmtId="4" fontId="0" fillId="0" borderId="1" xfId="6" applyNumberFormat="1" applyFont="1" applyBorder="1" applyAlignment="1">
      <alignment horizontal="center"/>
    </xf>
    <xf numFmtId="0" fontId="0" fillId="0" borderId="5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0" fillId="5" borderId="1" xfId="6" applyFont="1" applyFill="1" applyBorder="1" applyAlignment="1">
      <alignment horizontal="center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6"/>
  <sheetViews>
    <sheetView tabSelected="1" workbookViewId="0">
      <pane ySplit="8" topLeftCell="A9" activePane="bottomLeft" state="frozen"/>
      <selection pane="bottomLeft" activeCell="S2" sqref="S2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J1" s="6"/>
      <c r="P1" t="s">
        <v>16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J2" s="6"/>
      <c r="O2">
        <f>0+O9+O70+O83+O92</f>
        <v>0</v>
      </c>
      <c r="P2" t="s">
        <v>16</v>
      </c>
    </row>
    <row r="3" spans="1:18" ht="15" customHeight="1" x14ac:dyDescent="0.25">
      <c r="A3" t="s">
        <v>1</v>
      </c>
      <c r="B3" s="13" t="s">
        <v>4</v>
      </c>
      <c r="C3" s="5" t="s">
        <v>5</v>
      </c>
      <c r="D3" s="4"/>
      <c r="E3" s="14" t="s">
        <v>6</v>
      </c>
      <c r="F3" s="6"/>
      <c r="G3" s="9"/>
      <c r="H3" s="8" t="s">
        <v>18</v>
      </c>
      <c r="I3" s="35">
        <f>0+I9+I70+I83+I92</f>
        <v>0</v>
      </c>
      <c r="J3" s="11"/>
      <c r="O3" t="s">
        <v>13</v>
      </c>
      <c r="P3" t="s">
        <v>17</v>
      </c>
    </row>
    <row r="4" spans="1:18" ht="15" customHeight="1" x14ac:dyDescent="0.25">
      <c r="A4" t="s">
        <v>7</v>
      </c>
      <c r="B4" s="13" t="s">
        <v>8</v>
      </c>
      <c r="C4" s="5" t="s">
        <v>9</v>
      </c>
      <c r="D4" s="4"/>
      <c r="E4" s="14" t="s">
        <v>10</v>
      </c>
      <c r="F4" s="6"/>
      <c r="G4" s="6"/>
      <c r="H4" s="12"/>
      <c r="I4" s="12"/>
      <c r="J4" s="6"/>
      <c r="O4" t="s">
        <v>14</v>
      </c>
      <c r="P4" t="s">
        <v>17</v>
      </c>
    </row>
    <row r="5" spans="1:18" ht="12.75" customHeight="1" x14ac:dyDescent="0.25">
      <c r="A5" t="s">
        <v>11</v>
      </c>
      <c r="B5" s="16" t="s">
        <v>12</v>
      </c>
      <c r="C5" s="3" t="s">
        <v>18</v>
      </c>
      <c r="D5" s="2"/>
      <c r="E5" s="17" t="s">
        <v>19</v>
      </c>
      <c r="F5" s="10"/>
      <c r="G5" s="10"/>
      <c r="H5" s="10"/>
      <c r="I5" s="10"/>
      <c r="J5" s="10"/>
      <c r="O5" t="s">
        <v>15</v>
      </c>
      <c r="P5" t="s">
        <v>17</v>
      </c>
    </row>
    <row r="6" spans="1:18" ht="12.75" customHeight="1" x14ac:dyDescent="0.2">
      <c r="A6" s="1" t="s">
        <v>20</v>
      </c>
      <c r="B6" s="1" t="s">
        <v>22</v>
      </c>
      <c r="C6" s="1" t="s">
        <v>24</v>
      </c>
      <c r="D6" s="1" t="s">
        <v>25</v>
      </c>
      <c r="E6" s="1" t="s">
        <v>26</v>
      </c>
      <c r="F6" s="1" t="s">
        <v>28</v>
      </c>
      <c r="G6" s="1" t="s">
        <v>30</v>
      </c>
      <c r="H6" s="1" t="s">
        <v>32</v>
      </c>
      <c r="I6" s="1"/>
      <c r="J6" s="1" t="s">
        <v>37</v>
      </c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5" t="s">
        <v>33</v>
      </c>
      <c r="I7" s="15" t="s">
        <v>35</v>
      </c>
      <c r="J7" s="1"/>
    </row>
    <row r="8" spans="1:18" ht="12.75" customHeight="1" x14ac:dyDescent="0.2">
      <c r="A8" s="15" t="s">
        <v>21</v>
      </c>
      <c r="B8" s="15" t="s">
        <v>23</v>
      </c>
      <c r="C8" s="15" t="s">
        <v>17</v>
      </c>
      <c r="D8" s="15" t="s">
        <v>16</v>
      </c>
      <c r="E8" s="15" t="s">
        <v>27</v>
      </c>
      <c r="F8" s="15" t="s">
        <v>29</v>
      </c>
      <c r="G8" s="15" t="s">
        <v>31</v>
      </c>
      <c r="H8" s="15" t="s">
        <v>34</v>
      </c>
      <c r="I8" s="15" t="s">
        <v>36</v>
      </c>
      <c r="J8" s="15" t="s">
        <v>38</v>
      </c>
    </row>
    <row r="9" spans="1:18" ht="12.75" customHeight="1" x14ac:dyDescent="0.2">
      <c r="A9" s="19" t="s">
        <v>39</v>
      </c>
      <c r="B9" s="19"/>
      <c r="C9" s="20" t="s">
        <v>23</v>
      </c>
      <c r="D9" s="19"/>
      <c r="E9" s="21" t="s">
        <v>40</v>
      </c>
      <c r="F9" s="19"/>
      <c r="G9" s="19"/>
      <c r="H9" s="19"/>
      <c r="I9" s="22">
        <f>0+Q9</f>
        <v>0</v>
      </c>
      <c r="J9" s="19"/>
      <c r="O9">
        <f>0+R9</f>
        <v>0</v>
      </c>
      <c r="Q9">
        <f>0+I10+I14+I18+I22+I26+I30+I34+I38+I42+I46+I50+I54+I58+I62+I66</f>
        <v>0</v>
      </c>
      <c r="R9">
        <f>0+O10+O14+O18+O22+O26+O30+O34+O38+O42+O46+O50+O54+O58+O62+O66</f>
        <v>0</v>
      </c>
    </row>
    <row r="10" spans="1:18" x14ac:dyDescent="0.2">
      <c r="A10" s="18" t="s">
        <v>41</v>
      </c>
      <c r="B10" s="23" t="s">
        <v>23</v>
      </c>
      <c r="C10" s="23" t="s">
        <v>42</v>
      </c>
      <c r="D10" s="18" t="s">
        <v>43</v>
      </c>
      <c r="E10" s="24" t="s">
        <v>44</v>
      </c>
      <c r="F10" s="36" t="s">
        <v>45</v>
      </c>
      <c r="G10" s="26">
        <v>11.561999999999999</v>
      </c>
      <c r="H10" s="27">
        <v>0</v>
      </c>
      <c r="I10" s="28">
        <f>ROUND(ROUND(H10,2)*ROUND(G10,3),2)</f>
        <v>0</v>
      </c>
      <c r="J10" s="25"/>
      <c r="O10">
        <f>(I10*21)/100</f>
        <v>0</v>
      </c>
      <c r="P10" t="s">
        <v>17</v>
      </c>
    </row>
    <row r="11" spans="1:18" x14ac:dyDescent="0.2">
      <c r="A11" s="29" t="s">
        <v>46</v>
      </c>
      <c r="E11" s="30" t="s">
        <v>43</v>
      </c>
    </row>
    <row r="12" spans="1:18" x14ac:dyDescent="0.2">
      <c r="A12" s="31" t="s">
        <v>47</v>
      </c>
      <c r="E12" s="32" t="s">
        <v>48</v>
      </c>
    </row>
    <row r="13" spans="1:18" x14ac:dyDescent="0.2">
      <c r="A13" t="s">
        <v>49</v>
      </c>
      <c r="E13" s="30" t="s">
        <v>43</v>
      </c>
    </row>
    <row r="14" spans="1:18" x14ac:dyDescent="0.2">
      <c r="A14" s="18" t="s">
        <v>41</v>
      </c>
      <c r="B14" s="23" t="s">
        <v>17</v>
      </c>
      <c r="C14" s="23" t="s">
        <v>50</v>
      </c>
      <c r="D14" s="18" t="s">
        <v>43</v>
      </c>
      <c r="E14" s="24" t="s">
        <v>51</v>
      </c>
      <c r="F14" s="36" t="s">
        <v>52</v>
      </c>
      <c r="G14" s="26">
        <v>132.6</v>
      </c>
      <c r="H14" s="27">
        <v>0</v>
      </c>
      <c r="I14" s="28">
        <f>ROUND(ROUND(H14,2)*ROUND(G14,3),2)</f>
        <v>0</v>
      </c>
      <c r="J14" s="25"/>
      <c r="O14">
        <f>(I14*21)/100</f>
        <v>0</v>
      </c>
      <c r="P14" t="s">
        <v>17</v>
      </c>
    </row>
    <row r="15" spans="1:18" x14ac:dyDescent="0.2">
      <c r="A15" s="29" t="s">
        <v>46</v>
      </c>
      <c r="E15" s="30" t="s">
        <v>43</v>
      </c>
    </row>
    <row r="16" spans="1:18" x14ac:dyDescent="0.2">
      <c r="A16" s="31" t="s">
        <v>47</v>
      </c>
      <c r="E16" s="32" t="s">
        <v>53</v>
      </c>
    </row>
    <row r="17" spans="1:16" x14ac:dyDescent="0.2">
      <c r="A17" t="s">
        <v>49</v>
      </c>
      <c r="E17" s="30" t="s">
        <v>43</v>
      </c>
    </row>
    <row r="18" spans="1:16" x14ac:dyDescent="0.2">
      <c r="A18" s="18" t="s">
        <v>41</v>
      </c>
      <c r="B18" s="23" t="s">
        <v>16</v>
      </c>
      <c r="C18" s="23" t="s">
        <v>54</v>
      </c>
      <c r="D18" s="18" t="s">
        <v>43</v>
      </c>
      <c r="E18" s="24" t="s">
        <v>55</v>
      </c>
      <c r="F18" s="36" t="s">
        <v>52</v>
      </c>
      <c r="G18" s="26">
        <v>150.55799999999999</v>
      </c>
      <c r="H18" s="27">
        <v>0</v>
      </c>
      <c r="I18" s="28">
        <f>ROUND(ROUND(H18,2)*ROUND(G18,3),2)</f>
        <v>0</v>
      </c>
      <c r="J18" s="25"/>
      <c r="O18">
        <f>(I18*21)/100</f>
        <v>0</v>
      </c>
      <c r="P18" t="s">
        <v>17</v>
      </c>
    </row>
    <row r="19" spans="1:16" x14ac:dyDescent="0.2">
      <c r="A19" s="29" t="s">
        <v>46</v>
      </c>
      <c r="E19" s="30" t="s">
        <v>43</v>
      </c>
    </row>
    <row r="20" spans="1:16" x14ac:dyDescent="0.2">
      <c r="A20" s="31" t="s">
        <v>47</v>
      </c>
      <c r="E20" s="32" t="s">
        <v>56</v>
      </c>
    </row>
    <row r="21" spans="1:16" x14ac:dyDescent="0.2">
      <c r="A21" t="s">
        <v>49</v>
      </c>
      <c r="E21" s="30" t="s">
        <v>43</v>
      </c>
    </row>
    <row r="22" spans="1:16" x14ac:dyDescent="0.2">
      <c r="A22" s="18" t="s">
        <v>41</v>
      </c>
      <c r="B22" s="23" t="s">
        <v>27</v>
      </c>
      <c r="C22" s="23" t="s">
        <v>57</v>
      </c>
      <c r="D22" s="18" t="s">
        <v>43</v>
      </c>
      <c r="E22" s="24" t="s">
        <v>58</v>
      </c>
      <c r="F22" s="36" t="s">
        <v>52</v>
      </c>
      <c r="G22" s="26">
        <v>150.55799999999999</v>
      </c>
      <c r="H22" s="27">
        <v>0</v>
      </c>
      <c r="I22" s="28">
        <f>ROUND(ROUND(H22,2)*ROUND(G22,3),2)</f>
        <v>0</v>
      </c>
      <c r="J22" s="25"/>
      <c r="O22">
        <f>(I22*21)/100</f>
        <v>0</v>
      </c>
      <c r="P22" t="s">
        <v>17</v>
      </c>
    </row>
    <row r="23" spans="1:16" x14ac:dyDescent="0.2">
      <c r="A23" s="29" t="s">
        <v>46</v>
      </c>
      <c r="E23" s="30" t="s">
        <v>43</v>
      </c>
    </row>
    <row r="24" spans="1:16" ht="127.5" x14ac:dyDescent="0.2">
      <c r="A24" s="31" t="s">
        <v>47</v>
      </c>
      <c r="E24" s="32" t="s">
        <v>59</v>
      </c>
    </row>
    <row r="25" spans="1:16" x14ac:dyDescent="0.2">
      <c r="A25" t="s">
        <v>49</v>
      </c>
      <c r="E25" s="30" t="s">
        <v>43</v>
      </c>
    </row>
    <row r="26" spans="1:16" x14ac:dyDescent="0.2">
      <c r="A26" s="18" t="s">
        <v>41</v>
      </c>
      <c r="B26" s="23" t="s">
        <v>29</v>
      </c>
      <c r="C26" s="23" t="s">
        <v>60</v>
      </c>
      <c r="D26" s="18" t="s">
        <v>43</v>
      </c>
      <c r="E26" s="24" t="s">
        <v>61</v>
      </c>
      <c r="F26" s="36" t="s">
        <v>52</v>
      </c>
      <c r="G26" s="26">
        <v>24.088999999999999</v>
      </c>
      <c r="H26" s="27">
        <v>0</v>
      </c>
      <c r="I26" s="28">
        <f>ROUND(ROUND(H26,2)*ROUND(G26,3),2)</f>
        <v>0</v>
      </c>
      <c r="J26" s="25"/>
      <c r="O26">
        <f>(I26*21)/100</f>
        <v>0</v>
      </c>
      <c r="P26" t="s">
        <v>17</v>
      </c>
    </row>
    <row r="27" spans="1:16" x14ac:dyDescent="0.2">
      <c r="A27" s="29" t="s">
        <v>46</v>
      </c>
      <c r="E27" s="30" t="s">
        <v>43</v>
      </c>
    </row>
    <row r="28" spans="1:16" x14ac:dyDescent="0.2">
      <c r="A28" s="31" t="s">
        <v>47</v>
      </c>
      <c r="E28" s="32" t="s">
        <v>62</v>
      </c>
    </row>
    <row r="29" spans="1:16" x14ac:dyDescent="0.2">
      <c r="A29" t="s">
        <v>49</v>
      </c>
      <c r="E29" s="30" t="s">
        <v>43</v>
      </c>
    </row>
    <row r="30" spans="1:16" x14ac:dyDescent="0.2">
      <c r="A30" s="18" t="s">
        <v>41</v>
      </c>
      <c r="B30" s="23" t="s">
        <v>31</v>
      </c>
      <c r="C30" s="23" t="s">
        <v>63</v>
      </c>
      <c r="D30" s="18" t="s">
        <v>43</v>
      </c>
      <c r="E30" s="24" t="s">
        <v>64</v>
      </c>
      <c r="F30" s="36" t="s">
        <v>52</v>
      </c>
      <c r="G30" s="26">
        <v>292.61500000000001</v>
      </c>
      <c r="H30" s="27">
        <v>0</v>
      </c>
      <c r="I30" s="28">
        <f>ROUND(ROUND(H30,2)*ROUND(G30,3),2)</f>
        <v>0</v>
      </c>
      <c r="J30" s="25"/>
      <c r="O30">
        <f>(I30*21)/100</f>
        <v>0</v>
      </c>
      <c r="P30" t="s">
        <v>17</v>
      </c>
    </row>
    <row r="31" spans="1:16" x14ac:dyDescent="0.2">
      <c r="A31" s="29" t="s">
        <v>46</v>
      </c>
      <c r="E31" s="30" t="s">
        <v>43</v>
      </c>
    </row>
    <row r="32" spans="1:16" ht="38.25" x14ac:dyDescent="0.2">
      <c r="A32" s="31" t="s">
        <v>47</v>
      </c>
      <c r="E32" s="32" t="s">
        <v>65</v>
      </c>
    </row>
    <row r="33" spans="1:16" x14ac:dyDescent="0.2">
      <c r="A33" t="s">
        <v>49</v>
      </c>
      <c r="E33" s="30" t="s">
        <v>43</v>
      </c>
    </row>
    <row r="34" spans="1:16" x14ac:dyDescent="0.2">
      <c r="A34" s="18" t="s">
        <v>41</v>
      </c>
      <c r="B34" s="23" t="s">
        <v>66</v>
      </c>
      <c r="C34" s="23" t="s">
        <v>67</v>
      </c>
      <c r="D34" s="18" t="s">
        <v>43</v>
      </c>
      <c r="E34" s="24" t="s">
        <v>68</v>
      </c>
      <c r="F34" s="36" t="s">
        <v>52</v>
      </c>
      <c r="G34" s="26">
        <v>66.533000000000001</v>
      </c>
      <c r="H34" s="27">
        <v>0</v>
      </c>
      <c r="I34" s="28">
        <f>ROUND(ROUND(H34,2)*ROUND(G34,3),2)</f>
        <v>0</v>
      </c>
      <c r="J34" s="25"/>
      <c r="O34">
        <f>(I34*21)/100</f>
        <v>0</v>
      </c>
      <c r="P34" t="s">
        <v>17</v>
      </c>
    </row>
    <row r="35" spans="1:16" x14ac:dyDescent="0.2">
      <c r="A35" s="29" t="s">
        <v>46</v>
      </c>
      <c r="E35" s="30" t="s">
        <v>43</v>
      </c>
    </row>
    <row r="36" spans="1:16" x14ac:dyDescent="0.2">
      <c r="A36" s="31" t="s">
        <v>47</v>
      </c>
      <c r="E36" s="32" t="s">
        <v>69</v>
      </c>
    </row>
    <row r="37" spans="1:16" x14ac:dyDescent="0.2">
      <c r="A37" t="s">
        <v>49</v>
      </c>
      <c r="E37" s="30" t="s">
        <v>43</v>
      </c>
    </row>
    <row r="38" spans="1:16" x14ac:dyDescent="0.2">
      <c r="A38" s="18" t="s">
        <v>41</v>
      </c>
      <c r="B38" s="23" t="s">
        <v>70</v>
      </c>
      <c r="C38" s="23" t="s">
        <v>71</v>
      </c>
      <c r="D38" s="18" t="s">
        <v>43</v>
      </c>
      <c r="E38" s="24" t="s">
        <v>72</v>
      </c>
      <c r="F38" s="36" t="s">
        <v>52</v>
      </c>
      <c r="G38" s="26">
        <v>75.033000000000001</v>
      </c>
      <c r="H38" s="27">
        <v>0</v>
      </c>
      <c r="I38" s="28">
        <f>ROUND(ROUND(H38,2)*ROUND(G38,3),2)</f>
        <v>0</v>
      </c>
      <c r="J38" s="25"/>
      <c r="O38">
        <f>(I38*21)/100</f>
        <v>0</v>
      </c>
      <c r="P38" t="s">
        <v>17</v>
      </c>
    </row>
    <row r="39" spans="1:16" x14ac:dyDescent="0.2">
      <c r="A39" s="29" t="s">
        <v>46</v>
      </c>
      <c r="E39" s="30" t="s">
        <v>43</v>
      </c>
    </row>
    <row r="40" spans="1:16" ht="38.25" x14ac:dyDescent="0.2">
      <c r="A40" s="31" t="s">
        <v>47</v>
      </c>
      <c r="E40" s="32" t="s">
        <v>73</v>
      </c>
    </row>
    <row r="41" spans="1:16" x14ac:dyDescent="0.2">
      <c r="A41" t="s">
        <v>49</v>
      </c>
      <c r="E41" s="30" t="s">
        <v>43</v>
      </c>
    </row>
    <row r="42" spans="1:16" x14ac:dyDescent="0.2">
      <c r="A42" s="18" t="s">
        <v>41</v>
      </c>
      <c r="B42" s="23" t="s">
        <v>34</v>
      </c>
      <c r="C42" s="23" t="s">
        <v>74</v>
      </c>
      <c r="D42" s="18" t="s">
        <v>43</v>
      </c>
      <c r="E42" s="24" t="s">
        <v>75</v>
      </c>
      <c r="F42" s="36" t="s">
        <v>52</v>
      </c>
      <c r="G42" s="26">
        <v>292.61500000000001</v>
      </c>
      <c r="H42" s="27">
        <v>0</v>
      </c>
      <c r="I42" s="28">
        <f>ROUND(ROUND(H42,2)*ROUND(G42,3),2)</f>
        <v>0</v>
      </c>
      <c r="J42" s="25"/>
      <c r="O42">
        <f>(I42*21)/100</f>
        <v>0</v>
      </c>
      <c r="P42" t="s">
        <v>17</v>
      </c>
    </row>
    <row r="43" spans="1:16" ht="25.5" x14ac:dyDescent="0.2">
      <c r="A43" s="29" t="s">
        <v>46</v>
      </c>
      <c r="E43" s="30" t="s">
        <v>76</v>
      </c>
    </row>
    <row r="44" spans="1:16" x14ac:dyDescent="0.2">
      <c r="A44" s="31" t="s">
        <v>47</v>
      </c>
      <c r="E44" s="32" t="s">
        <v>77</v>
      </c>
    </row>
    <row r="45" spans="1:16" x14ac:dyDescent="0.2">
      <c r="A45" t="s">
        <v>49</v>
      </c>
      <c r="E45" s="30" t="s">
        <v>43</v>
      </c>
    </row>
    <row r="46" spans="1:16" x14ac:dyDescent="0.2">
      <c r="A46" s="18" t="s">
        <v>41</v>
      </c>
      <c r="B46" s="23" t="s">
        <v>36</v>
      </c>
      <c r="C46" s="23" t="s">
        <v>78</v>
      </c>
      <c r="D46" s="18" t="s">
        <v>43</v>
      </c>
      <c r="E46" s="24" t="s">
        <v>79</v>
      </c>
      <c r="F46" s="36" t="s">
        <v>80</v>
      </c>
      <c r="G46" s="26">
        <v>187.48</v>
      </c>
      <c r="H46" s="27">
        <v>0</v>
      </c>
      <c r="I46" s="28">
        <f>ROUND(ROUND(H46,2)*ROUND(G46,3),2)</f>
        <v>0</v>
      </c>
      <c r="J46" s="25"/>
      <c r="O46">
        <f>(I46*21)/100</f>
        <v>0</v>
      </c>
      <c r="P46" t="s">
        <v>17</v>
      </c>
    </row>
    <row r="47" spans="1:16" x14ac:dyDescent="0.2">
      <c r="A47" s="29" t="s">
        <v>46</v>
      </c>
      <c r="E47" s="30" t="s">
        <v>43</v>
      </c>
    </row>
    <row r="48" spans="1:16" x14ac:dyDescent="0.2">
      <c r="A48" s="31" t="s">
        <v>47</v>
      </c>
      <c r="E48" s="32" t="s">
        <v>43</v>
      </c>
    </row>
    <row r="49" spans="1:16" x14ac:dyDescent="0.2">
      <c r="A49" t="s">
        <v>49</v>
      </c>
      <c r="E49" s="30" t="s">
        <v>43</v>
      </c>
    </row>
    <row r="50" spans="1:16" x14ac:dyDescent="0.2">
      <c r="A50" s="18" t="s">
        <v>41</v>
      </c>
      <c r="B50" s="23" t="s">
        <v>38</v>
      </c>
      <c r="C50" s="23" t="s">
        <v>81</v>
      </c>
      <c r="D50" s="18" t="s">
        <v>43</v>
      </c>
      <c r="E50" s="24" t="s">
        <v>82</v>
      </c>
      <c r="F50" s="36" t="s">
        <v>80</v>
      </c>
      <c r="G50" s="26">
        <v>252.96600000000001</v>
      </c>
      <c r="H50" s="27">
        <v>0</v>
      </c>
      <c r="I50" s="28">
        <f>ROUND(ROUND(H50,2)*ROUND(G50,3),2)</f>
        <v>0</v>
      </c>
      <c r="J50" s="25"/>
      <c r="O50">
        <f>(I50*21)/100</f>
        <v>0</v>
      </c>
      <c r="P50" t="s">
        <v>17</v>
      </c>
    </row>
    <row r="51" spans="1:16" x14ac:dyDescent="0.2">
      <c r="A51" s="29" t="s">
        <v>46</v>
      </c>
      <c r="E51" s="30" t="s">
        <v>43</v>
      </c>
    </row>
    <row r="52" spans="1:16" x14ac:dyDescent="0.2">
      <c r="A52" s="31" t="s">
        <v>47</v>
      </c>
      <c r="E52" s="32" t="s">
        <v>43</v>
      </c>
    </row>
    <row r="53" spans="1:16" x14ac:dyDescent="0.2">
      <c r="A53" t="s">
        <v>49</v>
      </c>
      <c r="E53" s="30" t="s">
        <v>43</v>
      </c>
    </row>
    <row r="54" spans="1:16" x14ac:dyDescent="0.2">
      <c r="A54" s="18" t="s">
        <v>41</v>
      </c>
      <c r="B54" s="23" t="s">
        <v>83</v>
      </c>
      <c r="C54" s="23" t="s">
        <v>84</v>
      </c>
      <c r="D54" s="18" t="s">
        <v>43</v>
      </c>
      <c r="E54" s="24" t="s">
        <v>85</v>
      </c>
      <c r="F54" s="36" t="s">
        <v>80</v>
      </c>
      <c r="G54" s="26">
        <v>440.44600000000003</v>
      </c>
      <c r="H54" s="27">
        <v>0</v>
      </c>
      <c r="I54" s="28">
        <f>ROUND(ROUND(H54,2)*ROUND(G54,3),2)</f>
        <v>0</v>
      </c>
      <c r="J54" s="25"/>
      <c r="O54">
        <f>(I54*21)/100</f>
        <v>0</v>
      </c>
      <c r="P54" t="s">
        <v>17</v>
      </c>
    </row>
    <row r="55" spans="1:16" x14ac:dyDescent="0.2">
      <c r="A55" s="29" t="s">
        <v>46</v>
      </c>
      <c r="E55" s="30" t="s">
        <v>43</v>
      </c>
    </row>
    <row r="56" spans="1:16" x14ac:dyDescent="0.2">
      <c r="A56" s="31" t="s">
        <v>47</v>
      </c>
      <c r="E56" s="32" t="s">
        <v>86</v>
      </c>
    </row>
    <row r="57" spans="1:16" x14ac:dyDescent="0.2">
      <c r="A57" t="s">
        <v>49</v>
      </c>
      <c r="E57" s="30" t="s">
        <v>43</v>
      </c>
    </row>
    <row r="58" spans="1:16" x14ac:dyDescent="0.2">
      <c r="A58" s="18" t="s">
        <v>41</v>
      </c>
      <c r="B58" s="23" t="s">
        <v>87</v>
      </c>
      <c r="C58" s="23" t="s">
        <v>88</v>
      </c>
      <c r="D58" s="18" t="s">
        <v>43</v>
      </c>
      <c r="E58" s="24" t="s">
        <v>89</v>
      </c>
      <c r="F58" s="36" t="s">
        <v>80</v>
      </c>
      <c r="G58" s="26">
        <v>187.48</v>
      </c>
      <c r="H58" s="27">
        <v>0</v>
      </c>
      <c r="I58" s="28">
        <f>ROUND(ROUND(H58,2)*ROUND(G58,3),2)</f>
        <v>0</v>
      </c>
      <c r="J58" s="25"/>
      <c r="O58">
        <f>(I58*21)/100</f>
        <v>0</v>
      </c>
      <c r="P58" t="s">
        <v>17</v>
      </c>
    </row>
    <row r="59" spans="1:16" x14ac:dyDescent="0.2">
      <c r="A59" s="29" t="s">
        <v>46</v>
      </c>
      <c r="E59" s="30" t="s">
        <v>43</v>
      </c>
    </row>
    <row r="60" spans="1:16" ht="38.25" x14ac:dyDescent="0.2">
      <c r="A60" s="31" t="s">
        <v>47</v>
      </c>
      <c r="E60" s="32" t="s">
        <v>90</v>
      </c>
    </row>
    <row r="61" spans="1:16" x14ac:dyDescent="0.2">
      <c r="A61" t="s">
        <v>49</v>
      </c>
      <c r="E61" s="30" t="s">
        <v>43</v>
      </c>
    </row>
    <row r="62" spans="1:16" x14ac:dyDescent="0.2">
      <c r="A62" s="18" t="s">
        <v>41</v>
      </c>
      <c r="B62" s="23" t="s">
        <v>91</v>
      </c>
      <c r="C62" s="23" t="s">
        <v>92</v>
      </c>
      <c r="D62" s="18" t="s">
        <v>43</v>
      </c>
      <c r="E62" s="24" t="s">
        <v>93</v>
      </c>
      <c r="F62" s="36" t="s">
        <v>80</v>
      </c>
      <c r="G62" s="26">
        <v>252.96600000000001</v>
      </c>
      <c r="H62" s="27">
        <v>0</v>
      </c>
      <c r="I62" s="28">
        <f>ROUND(ROUND(H62,2)*ROUND(G62,3),2)</f>
        <v>0</v>
      </c>
      <c r="J62" s="25"/>
      <c r="O62">
        <f>(I62*21)/100</f>
        <v>0</v>
      </c>
      <c r="P62" t="s">
        <v>17</v>
      </c>
    </row>
    <row r="63" spans="1:16" x14ac:dyDescent="0.2">
      <c r="A63" s="29" t="s">
        <v>46</v>
      </c>
      <c r="E63" s="30" t="s">
        <v>43</v>
      </c>
    </row>
    <row r="64" spans="1:16" x14ac:dyDescent="0.2">
      <c r="A64" s="31" t="s">
        <v>47</v>
      </c>
      <c r="E64" s="32" t="s">
        <v>43</v>
      </c>
    </row>
    <row r="65" spans="1:18" x14ac:dyDescent="0.2">
      <c r="A65" t="s">
        <v>49</v>
      </c>
      <c r="E65" s="30" t="s">
        <v>43</v>
      </c>
    </row>
    <row r="66" spans="1:18" x14ac:dyDescent="0.2">
      <c r="A66" s="18" t="s">
        <v>41</v>
      </c>
      <c r="B66" s="23" t="s">
        <v>94</v>
      </c>
      <c r="C66" s="23" t="s">
        <v>95</v>
      </c>
      <c r="D66" s="18" t="s">
        <v>43</v>
      </c>
      <c r="E66" s="24" t="s">
        <v>96</v>
      </c>
      <c r="F66" s="36" t="s">
        <v>80</v>
      </c>
      <c r="G66" s="26">
        <v>252.96600000000001</v>
      </c>
      <c r="H66" s="27">
        <v>0</v>
      </c>
      <c r="I66" s="28">
        <f>ROUND(ROUND(H66,2)*ROUND(G66,3),2)</f>
        <v>0</v>
      </c>
      <c r="J66" s="25"/>
      <c r="O66">
        <f>(I66*21)/100</f>
        <v>0</v>
      </c>
      <c r="P66" t="s">
        <v>17</v>
      </c>
    </row>
    <row r="67" spans="1:18" x14ac:dyDescent="0.2">
      <c r="A67" s="29" t="s">
        <v>46</v>
      </c>
      <c r="E67" s="30" t="s">
        <v>43</v>
      </c>
    </row>
    <row r="68" spans="1:18" ht="76.5" x14ac:dyDescent="0.2">
      <c r="A68" s="31" t="s">
        <v>47</v>
      </c>
      <c r="E68" s="32" t="s">
        <v>97</v>
      </c>
    </row>
    <row r="69" spans="1:18" x14ac:dyDescent="0.2">
      <c r="A69" t="s">
        <v>49</v>
      </c>
      <c r="E69" s="30" t="s">
        <v>43</v>
      </c>
    </row>
    <row r="70" spans="1:18" ht="12.75" customHeight="1" x14ac:dyDescent="0.2">
      <c r="A70" s="10" t="s">
        <v>39</v>
      </c>
      <c r="B70" s="10"/>
      <c r="C70" s="33" t="s">
        <v>17</v>
      </c>
      <c r="D70" s="10"/>
      <c r="E70" s="21" t="s">
        <v>98</v>
      </c>
      <c r="F70" s="10"/>
      <c r="G70" s="10"/>
      <c r="H70" s="10"/>
      <c r="I70" s="34">
        <f>0+Q70</f>
        <v>0</v>
      </c>
      <c r="J70" s="10"/>
      <c r="O70">
        <f>0+R70</f>
        <v>0</v>
      </c>
      <c r="Q70">
        <f>0+I71+I75+I79</f>
        <v>0</v>
      </c>
      <c r="R70">
        <f>0+O71+O75+O79</f>
        <v>0</v>
      </c>
    </row>
    <row r="71" spans="1:18" x14ac:dyDescent="0.2">
      <c r="A71" s="18" t="s">
        <v>41</v>
      </c>
      <c r="B71" s="23" t="s">
        <v>99</v>
      </c>
      <c r="C71" s="23" t="s">
        <v>100</v>
      </c>
      <c r="D71" s="18" t="s">
        <v>43</v>
      </c>
      <c r="E71" s="24" t="s">
        <v>101</v>
      </c>
      <c r="F71" s="36" t="s">
        <v>52</v>
      </c>
      <c r="G71" s="26">
        <v>0.45</v>
      </c>
      <c r="H71" s="27">
        <v>0</v>
      </c>
      <c r="I71" s="28">
        <f>ROUND(ROUND(H71,2)*ROUND(G71,3),2)</f>
        <v>0</v>
      </c>
      <c r="J71" s="25"/>
      <c r="O71">
        <f>(I71*21)/100</f>
        <v>0</v>
      </c>
      <c r="P71" t="s">
        <v>17</v>
      </c>
    </row>
    <row r="72" spans="1:18" x14ac:dyDescent="0.2">
      <c r="A72" s="29" t="s">
        <v>46</v>
      </c>
      <c r="E72" s="30" t="s">
        <v>43</v>
      </c>
    </row>
    <row r="73" spans="1:18" x14ac:dyDescent="0.2">
      <c r="A73" s="31" t="s">
        <v>47</v>
      </c>
      <c r="E73" s="32" t="s">
        <v>102</v>
      </c>
    </row>
    <row r="74" spans="1:18" x14ac:dyDescent="0.2">
      <c r="A74" t="s">
        <v>49</v>
      </c>
      <c r="E74" s="30" t="s">
        <v>43</v>
      </c>
    </row>
    <row r="75" spans="1:18" x14ac:dyDescent="0.2">
      <c r="A75" s="18" t="s">
        <v>41</v>
      </c>
      <c r="B75" s="23" t="s">
        <v>103</v>
      </c>
      <c r="C75" s="23" t="s">
        <v>104</v>
      </c>
      <c r="D75" s="18" t="s">
        <v>43</v>
      </c>
      <c r="E75" s="24" t="s">
        <v>105</v>
      </c>
      <c r="F75" s="36" t="s">
        <v>80</v>
      </c>
      <c r="G75" s="26">
        <v>2.4500000000000002</v>
      </c>
      <c r="H75" s="27">
        <v>0</v>
      </c>
      <c r="I75" s="28">
        <f>ROUND(ROUND(H75,2)*ROUND(G75,3),2)</f>
        <v>0</v>
      </c>
      <c r="J75" s="25"/>
      <c r="O75">
        <f>(I75*21)/100</f>
        <v>0</v>
      </c>
      <c r="P75" t="s">
        <v>17</v>
      </c>
    </row>
    <row r="76" spans="1:18" x14ac:dyDescent="0.2">
      <c r="A76" s="29" t="s">
        <v>46</v>
      </c>
      <c r="E76" s="30" t="s">
        <v>43</v>
      </c>
    </row>
    <row r="77" spans="1:18" x14ac:dyDescent="0.2">
      <c r="A77" s="31" t="s">
        <v>47</v>
      </c>
      <c r="E77" s="32" t="s">
        <v>106</v>
      </c>
    </row>
    <row r="78" spans="1:18" x14ac:dyDescent="0.2">
      <c r="A78" t="s">
        <v>49</v>
      </c>
      <c r="E78" s="30" t="s">
        <v>43</v>
      </c>
    </row>
    <row r="79" spans="1:18" x14ac:dyDescent="0.2">
      <c r="A79" s="18" t="s">
        <v>41</v>
      </c>
      <c r="B79" s="23" t="s">
        <v>107</v>
      </c>
      <c r="C79" s="23" t="s">
        <v>108</v>
      </c>
      <c r="D79" s="18" t="s">
        <v>43</v>
      </c>
      <c r="E79" s="24" t="s">
        <v>109</v>
      </c>
      <c r="F79" s="36" t="s">
        <v>80</v>
      </c>
      <c r="G79" s="26">
        <v>2.4500000000000002</v>
      </c>
      <c r="H79" s="27">
        <v>0</v>
      </c>
      <c r="I79" s="28">
        <f>ROUND(ROUND(H79,2)*ROUND(G79,3),2)</f>
        <v>0</v>
      </c>
      <c r="J79" s="25"/>
      <c r="O79">
        <f>(I79*21)/100</f>
        <v>0</v>
      </c>
      <c r="P79" t="s">
        <v>17</v>
      </c>
    </row>
    <row r="80" spans="1:18" x14ac:dyDescent="0.2">
      <c r="A80" s="29" t="s">
        <v>46</v>
      </c>
      <c r="E80" s="30" t="s">
        <v>43</v>
      </c>
    </row>
    <row r="81" spans="1:18" x14ac:dyDescent="0.2">
      <c r="A81" s="31" t="s">
        <v>47</v>
      </c>
      <c r="E81" s="32" t="s">
        <v>43</v>
      </c>
    </row>
    <row r="82" spans="1:18" x14ac:dyDescent="0.2">
      <c r="A82" t="s">
        <v>49</v>
      </c>
      <c r="E82" s="30" t="s">
        <v>43</v>
      </c>
    </row>
    <row r="83" spans="1:18" ht="12.75" customHeight="1" x14ac:dyDescent="0.2">
      <c r="A83" s="10" t="s">
        <v>39</v>
      </c>
      <c r="B83" s="10"/>
      <c r="C83" s="33" t="s">
        <v>27</v>
      </c>
      <c r="D83" s="10"/>
      <c r="E83" s="21" t="s">
        <v>110</v>
      </c>
      <c r="F83" s="10"/>
      <c r="G83" s="10"/>
      <c r="H83" s="10"/>
      <c r="I83" s="34">
        <f>0+Q83</f>
        <v>0</v>
      </c>
      <c r="J83" s="10"/>
      <c r="O83">
        <f>0+R83</f>
        <v>0</v>
      </c>
      <c r="Q83">
        <f>0+I84+I88</f>
        <v>0</v>
      </c>
      <c r="R83">
        <f>0+O84+O88</f>
        <v>0</v>
      </c>
    </row>
    <row r="84" spans="1:18" x14ac:dyDescent="0.2">
      <c r="A84" s="18" t="s">
        <v>41</v>
      </c>
      <c r="B84" s="23" t="s">
        <v>111</v>
      </c>
      <c r="C84" s="23" t="s">
        <v>112</v>
      </c>
      <c r="D84" s="18" t="s">
        <v>43</v>
      </c>
      <c r="E84" s="24" t="s">
        <v>113</v>
      </c>
      <c r="F84" s="36" t="s">
        <v>80</v>
      </c>
      <c r="G84" s="26">
        <v>17.399999999999999</v>
      </c>
      <c r="H84" s="27">
        <v>0</v>
      </c>
      <c r="I84" s="28">
        <f>ROUND(ROUND(H84,2)*ROUND(G84,3),2)</f>
        <v>0</v>
      </c>
      <c r="J84" s="25"/>
      <c r="O84">
        <f>(I84*21)/100</f>
        <v>0</v>
      </c>
      <c r="P84" t="s">
        <v>17</v>
      </c>
    </row>
    <row r="85" spans="1:18" x14ac:dyDescent="0.2">
      <c r="A85" s="29" t="s">
        <v>46</v>
      </c>
      <c r="E85" s="30" t="s">
        <v>43</v>
      </c>
    </row>
    <row r="86" spans="1:18" ht="51" x14ac:dyDescent="0.2">
      <c r="A86" s="31" t="s">
        <v>47</v>
      </c>
      <c r="E86" s="32" t="s">
        <v>114</v>
      </c>
    </row>
    <row r="87" spans="1:18" x14ac:dyDescent="0.2">
      <c r="A87" t="s">
        <v>49</v>
      </c>
      <c r="E87" s="30" t="s">
        <v>43</v>
      </c>
    </row>
    <row r="88" spans="1:18" x14ac:dyDescent="0.2">
      <c r="A88" s="18" t="s">
        <v>41</v>
      </c>
      <c r="B88" s="23" t="s">
        <v>115</v>
      </c>
      <c r="C88" s="23" t="s">
        <v>116</v>
      </c>
      <c r="D88" s="18" t="s">
        <v>43</v>
      </c>
      <c r="E88" s="24" t="s">
        <v>117</v>
      </c>
      <c r="F88" s="36" t="s">
        <v>80</v>
      </c>
      <c r="G88" s="26">
        <v>17.399999999999999</v>
      </c>
      <c r="H88" s="27">
        <v>0</v>
      </c>
      <c r="I88" s="28">
        <f>ROUND(ROUND(H88,2)*ROUND(G88,3),2)</f>
        <v>0</v>
      </c>
      <c r="J88" s="25"/>
      <c r="O88">
        <f>(I88*21)/100</f>
        <v>0</v>
      </c>
      <c r="P88" t="s">
        <v>17</v>
      </c>
    </row>
    <row r="89" spans="1:18" x14ac:dyDescent="0.2">
      <c r="A89" s="29" t="s">
        <v>46</v>
      </c>
      <c r="E89" s="30" t="s">
        <v>43</v>
      </c>
    </row>
    <row r="90" spans="1:18" x14ac:dyDescent="0.2">
      <c r="A90" s="31" t="s">
        <v>47</v>
      </c>
      <c r="E90" s="32" t="s">
        <v>43</v>
      </c>
    </row>
    <row r="91" spans="1:18" x14ac:dyDescent="0.2">
      <c r="A91" t="s">
        <v>49</v>
      </c>
      <c r="E91" s="30" t="s">
        <v>43</v>
      </c>
    </row>
    <row r="92" spans="1:18" ht="12.75" customHeight="1" x14ac:dyDescent="0.2">
      <c r="A92" s="10" t="s">
        <v>39</v>
      </c>
      <c r="B92" s="10"/>
      <c r="C92" s="33" t="s">
        <v>118</v>
      </c>
      <c r="D92" s="10"/>
      <c r="E92" s="21" t="s">
        <v>119</v>
      </c>
      <c r="F92" s="10"/>
      <c r="G92" s="10"/>
      <c r="H92" s="10"/>
      <c r="I92" s="34">
        <f>0+Q92</f>
        <v>0</v>
      </c>
      <c r="J92" s="10"/>
      <c r="O92">
        <f>0+R92</f>
        <v>0</v>
      </c>
      <c r="Q92">
        <f>0+I93</f>
        <v>0</v>
      </c>
      <c r="R92">
        <f>0+O93</f>
        <v>0</v>
      </c>
    </row>
    <row r="93" spans="1:18" x14ac:dyDescent="0.2">
      <c r="A93" s="18" t="s">
        <v>41</v>
      </c>
      <c r="B93" s="23" t="s">
        <v>120</v>
      </c>
      <c r="C93" s="23" t="s">
        <v>121</v>
      </c>
      <c r="D93" s="18" t="s">
        <v>43</v>
      </c>
      <c r="E93" s="24" t="s">
        <v>122</v>
      </c>
      <c r="F93" s="36" t="s">
        <v>123</v>
      </c>
      <c r="G93" s="26">
        <v>21.6</v>
      </c>
      <c r="H93" s="27">
        <v>0</v>
      </c>
      <c r="I93" s="28">
        <f>ROUND(ROUND(H93,2)*ROUND(G93,3),2)</f>
        <v>0</v>
      </c>
      <c r="J93" s="25"/>
      <c r="O93">
        <f>(I93*21)/100</f>
        <v>0</v>
      </c>
      <c r="P93" t="s">
        <v>17</v>
      </c>
    </row>
    <row r="94" spans="1:18" x14ac:dyDescent="0.2">
      <c r="A94" s="29" t="s">
        <v>46</v>
      </c>
      <c r="E94" s="30" t="s">
        <v>124</v>
      </c>
    </row>
    <row r="95" spans="1:18" x14ac:dyDescent="0.2">
      <c r="A95" s="31" t="s">
        <v>47</v>
      </c>
      <c r="E95" s="32" t="s">
        <v>43</v>
      </c>
    </row>
    <row r="96" spans="1:18" x14ac:dyDescent="0.2">
      <c r="A96" t="s">
        <v>49</v>
      </c>
      <c r="E96" s="30" t="s">
        <v>43</v>
      </c>
    </row>
  </sheetData>
  <sheetProtection algorithmName="SHA-512" hashValue="UyI/IwQveTwSiaSnt7lRiOAoKesxF4/zwkautlRqbFOrDb2YX37ikC2jxuS8qqhDIqZcy/WZ/uH2rVTXTXKHCg==" saltValue="CDVq2zi8eHRuRfjDGi2RxQ==" spinCount="100000" sheet="1" objects="1" scenarios="1"/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 301_SO301.2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student02</cp:lastModifiedBy>
  <dcterms:modified xsi:type="dcterms:W3CDTF">2022-05-12T09:00:48Z</dcterms:modified>
  <cp:category/>
  <cp:contentStatus/>
</cp:coreProperties>
</file>