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Rekapitulace" sheetId="1" r:id="rId1"/>
    <sheet name="001" sheetId="2" r:id="rId2"/>
    <sheet name="SO 101" sheetId="3" r:id="rId3"/>
    <sheet name="SO 301_001" sheetId="4" r:id="rId4"/>
    <sheet name="SO 301_SO301.1" sheetId="5" r:id="rId5"/>
    <sheet name="SO 301_SO301.2" sheetId="6" r:id="rId6"/>
    <sheet name="SO 302_SO302.1" sheetId="7" r:id="rId7"/>
    <sheet name="SO 302_SO302.2" sheetId="8" r:id="rId8"/>
    <sheet name="SO 302_SO302.3" sheetId="9" r:id="rId9"/>
    <sheet name="SO 401 - MAN" sheetId="10" r:id="rId10"/>
    <sheet name="SO 401 - VO" sheetId="11" r:id="rId11"/>
    <sheet name="SO 401 - VRN" sheetId="12" r:id="rId12"/>
    <sheet name="SO 401 - ZEM" sheetId="13" r:id="rId13"/>
    <sheet name="SO 501.1" sheetId="14" r:id="rId14"/>
    <sheet name="SO 501.2" sheetId="15" r:id="rId15"/>
    <sheet name="SO 502-503" sheetId="16" r:id="rId16"/>
  </sheets>
  <definedNames/>
  <calcPr calcId="145621"/>
  <extLst/>
</workbook>
</file>

<file path=xl/sharedStrings.xml><?xml version="1.0" encoding="utf-8"?>
<sst xmlns="http://schemas.openxmlformats.org/spreadsheetml/2006/main" count="7802" uniqueCount="1595">
  <si>
    <t xml:space="preserve">Firma: </t>
  </si>
  <si>
    <t>Rekapitulace ceny</t>
  </si>
  <si>
    <t>Stavba: 82 - Technická infrastruktura pro výstavbu 27 rodinných a bytových domů – Pohledec u NMNM - etapa "A"</t>
  </si>
  <si>
    <t>Varianta: ZŘ - Základní řešení</t>
  </si>
  <si>
    <t>Celková cena bez DPH:</t>
  </si>
  <si>
    <t>Celková cena s DPH:</t>
  </si>
  <si>
    <t>Objekt</t>
  </si>
  <si>
    <t>Popis</t>
  </si>
  <si>
    <t>Cena bez DPH</t>
  </si>
  <si>
    <t>DPH</t>
  </si>
  <si>
    <t>Cena s DPH</t>
  </si>
  <si>
    <t>001</t>
  </si>
  <si>
    <t>Vedlejší a ostatní náklady</t>
  </si>
  <si>
    <t>SO 101</t>
  </si>
  <si>
    <t>Komunikace</t>
  </si>
  <si>
    <t>SO 301</t>
  </si>
  <si>
    <t>Dešťová kanalizace</t>
  </si>
  <si>
    <t xml:space="preserve">  001</t>
  </si>
  <si>
    <t xml:space="preserve">  SO301.1</t>
  </si>
  <si>
    <t xml:space="preserve">  SO301.2</t>
  </si>
  <si>
    <t>Retenční nádrž</t>
  </si>
  <si>
    <t>SO 302</t>
  </si>
  <si>
    <t>Přípojky vodovodu a kanalizace</t>
  </si>
  <si>
    <t xml:space="preserve">  SO302.1</t>
  </si>
  <si>
    <t>Přípojky vodovodu</t>
  </si>
  <si>
    <t xml:space="preserve">  SO302.2</t>
  </si>
  <si>
    <t>Přípojky dešťové kanalizace</t>
  </si>
  <si>
    <t xml:space="preserve">  SO302.3</t>
  </si>
  <si>
    <t>Přípojky splaškové kanalizace</t>
  </si>
  <si>
    <t>SO 401 - MAN</t>
  </si>
  <si>
    <t>DATOVÁ SÍŤ MĚSTA</t>
  </si>
  <si>
    <t>SO 401 - VO</t>
  </si>
  <si>
    <t>VEŘEJNÉ OSVĚTLENÍ</t>
  </si>
  <si>
    <t>SO 401 - VRN</t>
  </si>
  <si>
    <t>Vedlejší rozpočtové náklady</t>
  </si>
  <si>
    <t>SO 401 - ZEM</t>
  </si>
  <si>
    <t>ZEMNÍ PRÁCE</t>
  </si>
  <si>
    <t>SO 501.1</t>
  </si>
  <si>
    <t>STL plynovod</t>
  </si>
  <si>
    <t>SO 501.2</t>
  </si>
  <si>
    <t>STL přípojky</t>
  </si>
  <si>
    <t>SO 502-503</t>
  </si>
  <si>
    <t>STL plynovod - přeložka</t>
  </si>
  <si>
    <t>ASPE10</t>
  </si>
  <si>
    <t>3</t>
  </si>
  <si>
    <t>Soupis prací objektu</t>
  </si>
  <si>
    <t>S</t>
  </si>
  <si>
    <t xml:space="preserve">Stavba: </t>
  </si>
  <si>
    <t>82</t>
  </si>
  <si>
    <t>Technická infrastruktura pro výstavbu 27 rodinných a bytových domů – Pohledec u NMNM - etapa "A"</t>
  </si>
  <si>
    <t>0,00</t>
  </si>
  <si>
    <t>2</t>
  </si>
  <si>
    <t>O</t>
  </si>
  <si>
    <t>Rozpočet:</t>
  </si>
  <si>
    <t>15,00</t>
  </si>
  <si>
    <t>Typ</t>
  </si>
  <si>
    <t>Poř. číslo</t>
  </si>
  <si>
    <t>Kód položky</t>
  </si>
  <si>
    <t>Varianta</t>
  </si>
  <si>
    <t>Název položky</t>
  </si>
  <si>
    <t>MJ</t>
  </si>
  <si>
    <t>Množství</t>
  </si>
  <si>
    <t>Jednotková cena</t>
  </si>
  <si>
    <t>Cenová soustava</t>
  </si>
  <si>
    <t>21,00</t>
  </si>
  <si>
    <t>Jednotková</t>
  </si>
  <si>
    <t>Celkem</t>
  </si>
  <si>
    <t>0</t>
  </si>
  <si>
    <t>1</t>
  </si>
  <si>
    <t>4</t>
  </si>
  <si>
    <t>5</t>
  </si>
  <si>
    <t>6</t>
  </si>
  <si>
    <t>9</t>
  </si>
  <si>
    <t>10</t>
  </si>
  <si>
    <t>11</t>
  </si>
  <si>
    <t>SD</t>
  </si>
  <si>
    <t>Všeobecné konstrukce a práce</t>
  </si>
  <si>
    <t>P</t>
  </si>
  <si>
    <t>02510</t>
  </si>
  <si>
    <t>a</t>
  </si>
  <si>
    <t>ZKOUŠENÍ MATERIÁLŮ ZKUŠEBNOU ZHOTOVITELE</t>
  </si>
  <si>
    <t>KPL</t>
  </si>
  <si>
    <t>2021_OTSKP</t>
  </si>
  <si>
    <t>PP</t>
  </si>
  <si>
    <t>Statické zatěžovací zkoušky únosnosti podloží zemní pláně a konstrukčních vrstev vozovky. 
Položka bude čerpána se souhlasem investora a TDI.</t>
  </si>
  <si>
    <t>VV</t>
  </si>
  <si>
    <t>1=1,000 [A]</t>
  </si>
  <si>
    <t>TS</t>
  </si>
  <si>
    <t>zahrnuje veškeré náklady spojené s objednatelem požadovanými zkouškami</t>
  </si>
  <si>
    <t>02710</t>
  </si>
  <si>
    <t>POMOC PRÁCE ZŘÍZ NEBO ZAJIŠŤ OBJÍŽĎKY A PŘÍSTUP CESTY</t>
  </si>
  <si>
    <t>Zabezpečení provizorních vstupů, vjezdů.</t>
  </si>
  <si>
    <t>zahrnuje veškeré náklady spojené s objednatelem požadovanými zařízeními</t>
  </si>
  <si>
    <t>02720</t>
  </si>
  <si>
    <t>POMOC PRÁCE ZŘÍZ NEBO ZAJIŠŤ REGULACI A OCHRANU DOPRAVY</t>
  </si>
  <si>
    <t>Zajištění rozhodnutí a stanovení místní úpravy, včetně IČ při realizaci stavby. 
Přechodné svislé i vodorovné dopravní značení, světelné signály, dopravní zařízení v místě stavebního pozemku a jeho okolí. Jejich pořízení, kontrolu, údržbu, přemisťování, přeznačování a manipulaci s nimi po celou dobu stavby, vč. odstranění po ukončení stavby.</t>
  </si>
  <si>
    <t>02730</t>
  </si>
  <si>
    <t>POMOC PRÁCE ZŘÍZ NEBO ZAJIŠŤ OCHRANU INŽENÝRSKÝCH SÍTÍ</t>
  </si>
  <si>
    <t>Ochrana stávajícíh sítí při výstavbě (např. zemní sondy - viz. vyjádření DO, ad.). 
Položka bude čerpána se souhlasem investora a TDI.</t>
  </si>
  <si>
    <t>02811</t>
  </si>
  <si>
    <t>PRŮZKUMNÉ PRÁCE GEOTECHNICKÉ NA POVRCHU</t>
  </si>
  <si>
    <t>Položka bude čerpána se souhlasem investora a TDI.</t>
  </si>
  <si>
    <t>zahrnuje veškeré náklady spojené s objednatelem požadovanými pracemi</t>
  </si>
  <si>
    <t>02910</t>
  </si>
  <si>
    <t>OSTATNÍ POŽADAVKY - ZEMĚMĚŘIČSKÁ MĚŘENÍ</t>
  </si>
  <si>
    <t>Geodetické vytyčení stavby, hranic pozemků. 
Zahrnuje veškeré náklady nutných k realizaci díla před započetím výstavby a během výstavby.</t>
  </si>
  <si>
    <t>zahrnuje veškeré náklady spojené s objednatelem požadovanými pracemi,   
- pro stanovení orientační investorské ceny určete jednotkovou cenu jako 1% odhadované ceny stavby</t>
  </si>
  <si>
    <t>7</t>
  </si>
  <si>
    <t>b</t>
  </si>
  <si>
    <t>Vytyčení stávajících sítí, příp. dle potřeby zajištění prodloužení platnosti vyjádření správců sítí, zpětné předání sítí jejich správcům.</t>
  </si>
  <si>
    <t>8</t>
  </si>
  <si>
    <t>029113</t>
  </si>
  <si>
    <t>OSTATNÍ POŽADAVKY - GEODETICKÉ ZAMĚŘENÍ - CELKY</t>
  </si>
  <si>
    <t>Zaměření skutečného provedení stavby na podkladu katastrální mapy.</t>
  </si>
  <si>
    <t>02944</t>
  </si>
  <si>
    <t>OSTAT POŽADAVKY - DOKUMENTACE SKUTEČ PROVEDENÍ V DIGIT FORMĚ</t>
  </si>
  <si>
    <t>Vypracování DSPS v tištěné a digit. formě, dle SoD.</t>
  </si>
  <si>
    <t>02945</t>
  </si>
  <si>
    <t>OSTAT POŽADAVKY - GEOMETRICKÝ PLÁN</t>
  </si>
  <si>
    <t>GP pro zápis stavby do KN a GP pro zápis VB do KN, dle SoD.</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</si>
  <si>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</si>
  <si>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02946</t>
  </si>
  <si>
    <t>OSTAT POŽADAVKY - FOTODOKUMENTACE</t>
  </si>
  <si>
    <t>Digitálně, celý postup stavby (foto s časovým razítkem).</t>
  </si>
  <si>
    <t>položka zahrnuje:  
- fotodokumentaci zadavatelem požadovaného děje a konstrukcí v požadovaných časových intervalech  
- zadavatelem specifikované výstupy (fotografie v papírovém a digitálním formátu) v požadovaném počtu</t>
  </si>
  <si>
    <t>12</t>
  </si>
  <si>
    <t>02950</t>
  </si>
  <si>
    <t>OSTATNÍ POŽADAVKY - POSUDKY, KONTROLY, REVIZNÍ ZPRÁVY</t>
  </si>
  <si>
    <t>Pasportizace okolních pozemků a staveb před zahájením prací a po dokončení prací.</t>
  </si>
  <si>
    <t>13</t>
  </si>
  <si>
    <t>c</t>
  </si>
  <si>
    <t>Vypracování a aktualizace HMG stavby.</t>
  </si>
  <si>
    <t>14</t>
  </si>
  <si>
    <t>03100</t>
  </si>
  <si>
    <t>ZAŘÍZENÍ STAVENIŠTĚ - ZŘÍZENÍ, PROVOZ, DEMONTÁŽ</t>
  </si>
  <si>
    <t>Kompletní zařízení staveniště pro celou stavbu včetně zajištění potřebných povolení a rozhodnutí. Položka zahrnuje náklady spojené se staveništními komunikacemi, oplocením staveniště, vstupem a vjezdem na staveniště, zabezpečení provizorních vstupů, vjezdů. 
Staveništní přípojky vody, kanalizace, elektrické energie, zajištění dodávky elektrické energie, rozvody médií po stavbě.  
Zabezpečení staveniště.  
Poplatky a náklady spojené se záborem veřejného prostranství a s tím související dopravní značení a zabezpečení pracoviště. Poplatky a náklady za spotřebované energie, plyn a vodu atd. v době výstavby až do předání díla. Zajištění údržby veřejných komunikací a komunikací pro pěší v průběhu celé stavby.</t>
  </si>
  <si>
    <t>zahrnuje objednatelem povolené náklady na pořízení (event. pronájem), provozování, udržování a likvidaci zhotovitelova zařízení</t>
  </si>
  <si>
    <t>014101</t>
  </si>
  <si>
    <t>POPLATKY ZA SKLÁDKU</t>
  </si>
  <si>
    <t>M3</t>
  </si>
  <si>
    <t>Zemina. 
Sanace zemní pláně v tl. 300 mm. Položka bude čerpána se souhlasem TDI a investora v případě nedostatečně únosné zemní pláně.</t>
  </si>
  <si>
    <t>Dle pol. 17120.b: 1 009,800=1 009,800 [A]</t>
  </si>
  <si>
    <t>zahrnuje veškeré poplatky provozovateli skládky související s uložením odpadu na skládce.</t>
  </si>
  <si>
    <t>014102</t>
  </si>
  <si>
    <t>T</t>
  </si>
  <si>
    <t>Betonová suť.</t>
  </si>
  <si>
    <t>Dle pol. 11352: 165*0.1*2.2=36,300 [A] 
Dle pol. 966158: 2.4*2.2=5,280 [B] 
Dle pol. 113178: 19.54*0.08*2.2=3,439 [C] 
Celkem: A+B+C=45,019 [D]</t>
  </si>
  <si>
    <t>Nesmelené podkladní vrstvy.</t>
  </si>
  <si>
    <t>Dle pol. 113328a: 19.54*0.2*2.05=8,011 [A] 
Dle pol. 113328b: (508.59*0.15)*2*2.05=312,783 [B] 
Celkem: A+B=320,794 [C]</t>
  </si>
  <si>
    <t>AC vrstvy.</t>
  </si>
  <si>
    <t>Dle pol. 113138: 61.031*2.2=134,268 [A]</t>
  </si>
  <si>
    <t>Zemní práce</t>
  </si>
  <si>
    <t>112028</t>
  </si>
  <si>
    <t>KÁCENÍ STROMŮ D KMENE DO 0,9M S ODSTRANĚNÍM PAŘEZŮ, ODVOZ DO 20KM</t>
  </si>
  <si>
    <t>KUS</t>
  </si>
  <si>
    <t>18=18,000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</si>
  <si>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</si>
  <si>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113138</t>
  </si>
  <si>
    <t>ODSTRANĚNÍ KRYTU ZPEVNĚNÝCH PLOCH S ASFALT POJIVEM, ODVOZ DO 20KM</t>
  </si>
  <si>
    <t>Stávající komunikace, kryt živice.  
Kalkulace OV tl. 50 mm LV tl. 70 mm.</t>
  </si>
  <si>
    <t>508.59*0.05=25,430 [A] 
508.59*0.07=35,601 [B] 
Celkem: A+B=61,031 [C]</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</si>
  <si>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</si>
  <si>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113178</t>
  </si>
  <si>
    <t>ODSTRAN KRYTU ZPEVNĚNÝCH PLOCH Z DLAŽEB KOSTEK, ODVOZ DO 20KM</t>
  </si>
  <si>
    <t>Stávající sjezdy.  
Kalkulace tl. 80 mm.</t>
  </si>
  <si>
    <t>19.54*0.08=1,563 [A]</t>
  </si>
  <si>
    <t>113328</t>
  </si>
  <si>
    <t>ODSTRAN PODKL ZPEVNĚNÝCH PLOCH Z KAMENIVA NESTMEL, ODVOZ DO 20KM</t>
  </si>
  <si>
    <t>Stávající chodník. 
Kalkulace tl. 200 mm.</t>
  </si>
  <si>
    <t>19.54*0.2=3,908 [A]</t>
  </si>
  <si>
    <t>Stávající komunikace. 
Kalkulace tl. 2*150 mm</t>
  </si>
  <si>
    <t>(508.59*0.15)*2=152,577 [A]</t>
  </si>
  <si>
    <t>11352</t>
  </si>
  <si>
    <t>ODSTRANĚNÍ CHODNÍKOVÝCH A SILNIČNÍCH OBRUBNÍKŮ BETONOVÝCH</t>
  </si>
  <si>
    <t>M</t>
  </si>
  <si>
    <t>Odstranění stávajících silničních a chodníkových obrubníků vč. betonového lože</t>
  </si>
  <si>
    <t>165=165,000 [A]</t>
  </si>
  <si>
    <t>121101</t>
  </si>
  <si>
    <t>SEJMUTÍ ORNICE NEBO LESNÍ PŮDY S ODVOZEM DO 1KM</t>
  </si>
  <si>
    <t>Ornice tl. 0,3 m.</t>
  </si>
  <si>
    <t>9738*0,3=2 921,400 [A]</t>
  </si>
  <si>
    <t>položka zahrnuje sejmutí ornice bez ohledu na tloušťku vrstvy a její vodorovnou dopravu 
nezahrnuje uložení na trvalou skládku</t>
  </si>
  <si>
    <t>123931</t>
  </si>
  <si>
    <t>ODKOP PRO SPOD STAVBU SILNIC A ŽELEZNIC, ODVOZ DO 1KM</t>
  </si>
  <si>
    <t>Vytěžená zeminy bude využita do násypů. 
Tř. těžitelnosti dle IGHP: 
Do hl. 0,9 - tř. těžitelnosti 1-3 (88%). 
V hl. 0,9 - 1,4 m - nesoudržné hlinito-kamenité sutě - tř. těžitelnosti 5 (12%), 
V hl. 1,2 - 2,4 - skalní podloží, tř. těžitelnosti 4-6.</t>
  </si>
  <si>
    <t>Komunikace A: 690=690,000 [A] 
Komunikace B: 3=3,000 [B] 
Komunikace C: 90=90,000 [C] 
Komunikace D: 16=16,000 [D] 
Komunikace E: 40=40,000 [E] 
Komunikace F: 133=133,000 [F] 
Komunikace G: 154=154,000 [G] 
Celkem: A+B+C+D+E+F+G=1 126,000 [H]</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</si>
  <si>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</si>
  <si>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123938</t>
  </si>
  <si>
    <t>ODKOP PRO SPOD STAVBU SILNIC A ŽELEZNIC, ODVOZ DO 20KM</t>
  </si>
  <si>
    <t>Sanace zemní pláně v tl. 300 mm. Položka bude čerpána se souhlasem TDI a investora v případě nedostatečně únosné zemní pláně.</t>
  </si>
  <si>
    <t>Komunikace etapa A: 2366*0,3=709,800 [A] 
Komunikace etapa B: 1000*0,3=300,000 [B] 
Celkem: A+B=1 009,800 [C]</t>
  </si>
  <si>
    <t>17110</t>
  </si>
  <si>
    <t>ULOŽENÍ SYPANINY DO NÁSYPŮ SE ZHUTNĚNÍM</t>
  </si>
  <si>
    <t>Násyp pro komunikace ze zeminy vhodné DLE ČSN 73 6133.  
Využití vytěžené zeminy.</t>
  </si>
  <si>
    <t>1126=1 126,000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</si>
  <si>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</si>
  <si>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15</t>
  </si>
  <si>
    <t>17120</t>
  </si>
  <si>
    <t>ULOŽENÍ SYPANINY DO NÁSYPŮ A NA SKLÁDKY BEZ ZHUTNĚNÍ</t>
  </si>
  <si>
    <t>Uložení vytěžené zeminy do mezideponie.</t>
  </si>
  <si>
    <t>Dle pol. 123931: 1126=1 126,000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</si>
  <si>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</si>
  <si>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16</t>
  </si>
  <si>
    <t>Uložení zeminy na schválené skládce. 
Sanace zemní pláně v tl. 300 mm. Položka bude čerpána se souhlasem TDI a investora v případě nedostatečně únosné zemní pláně.</t>
  </si>
  <si>
    <t>17</t>
  </si>
  <si>
    <t>17131</t>
  </si>
  <si>
    <t>ULOŽENÍ SYPANINY DO NÁSYPŮ V AKTIVNÍ ZÓNĚ SE ZHUT SE ZLEPŠENÍM ZEMINY</t>
  </si>
  <si>
    <t>18</t>
  </si>
  <si>
    <t>17180</t>
  </si>
  <si>
    <t>ULOŽENÍ SYPANINY DO NÁSYPŮ Z NAKUPOVANÝCH MATERIÁLŮ</t>
  </si>
  <si>
    <t>Násyp pro komunikace ze zeminy vhodné DLE ČSN 73 6133.</t>
  </si>
  <si>
    <t>Komunikace A: 771=771,000 [A] 
Komunikace B: 55=55,000 [B] 
Komunikace C: 113=113,000 [C] 
Komunikace E: 1223=1 223,000 [D] 
Komunikace F: 333=333,000 [E] 
Komunikace G: 46=46,000 [F] 
Využití vytěžené zeminy: -1126=-1 126,000 [G] 
Celkem: A+B+C+D+E+F+G=1 415,000 [H]</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</si>
  <si>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</si>
  <si>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19</t>
  </si>
  <si>
    <t>18110</t>
  </si>
  <si>
    <t>ÚPRAVA PLÁNĚ SE ZHUTNĚNÍM</t>
  </si>
  <si>
    <t>M2</t>
  </si>
  <si>
    <t>Etapa A: 3825.58=3 825,580 [A] 
Etapa B: 1451.41=1 451,410 [B] 
Celkem: A+B=5 276,990 [C]</t>
  </si>
  <si>
    <t>položka zahrnuje úpravu pláně včetně vyrovnání výškových rozdílů. Míru zhutnění určuje projekt.</t>
  </si>
  <si>
    <t>20</t>
  </si>
  <si>
    <t>18232</t>
  </si>
  <si>
    <t>ROZPROSTŘENÍ ORNICE V ROVINĚ V TL DO 0,15M</t>
  </si>
  <si>
    <t>Rozprostření ornice tl. 150 mm.</t>
  </si>
  <si>
    <t>3116.65=3 116,650 [A]</t>
  </si>
  <si>
    <t>položka zahrnuje: 
nutné přemístění ornice z dočasných skládek vzdálených do 50m 
rozprostření ornice v předepsané tloušťce v rovině a ve svahu do 1:5</t>
  </si>
  <si>
    <t>21</t>
  </si>
  <si>
    <t>18241</t>
  </si>
  <si>
    <t>ZALOŽENÍ TRÁVNÍKU RUČNÍM VÝSEVEM</t>
  </si>
  <si>
    <t>Zatravnění.</t>
  </si>
  <si>
    <t>Dle pol. 18232: 3116.65=3 116,650 [A]</t>
  </si>
  <si>
    <t>Zahrnuje dodání předepsané travní směsi, její výsev na ornici, zalévání, první pokosení, to vše bez ohledu na sklon terénu</t>
  </si>
  <si>
    <t>22</t>
  </si>
  <si>
    <t>18247</t>
  </si>
  <si>
    <t>OŠETŘOVÁNÍ TRÁVNÍKU</t>
  </si>
  <si>
    <t>Zahrnuje pokosení se shrabáním, naložení shrabků na dopravní prostředek, s odvozem a se složením, to vše bez ohledu na sklon terénu 
zahrnuje nutné zalití a hnojení</t>
  </si>
  <si>
    <t>Základy</t>
  </si>
  <si>
    <t>23</t>
  </si>
  <si>
    <t>212637</t>
  </si>
  <si>
    <t>TRATIVODY KOMPL Z TRUB Z PLAST HM DN DO 150MM, RÝHA TŘ III</t>
  </si>
  <si>
    <t>Zřízení podélných drenáží dle PD.</t>
  </si>
  <si>
    <t>518=518,000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</si>
  <si>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</si>
  <si>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24</t>
  </si>
  <si>
    <t>21361</t>
  </si>
  <si>
    <t>DRENÁŽNÍ VRSTVY Z GEOTEXTILIE</t>
  </si>
  <si>
    <t>Separační geotextilie pro opláštění podélných drenáží.</t>
  </si>
  <si>
    <t>2*518=1 036,000 [A]</t>
  </si>
  <si>
    <t>Položka zahrnuje: 
- dodávku předepsané geotextilie (včetně nutných přesahů) pro drenážní vrstvu, včetně mimostaveništní a vnitrostaveništní dopravy 
- provedení drenážní vrstvy předepsaných rozměrů a předepsaného tvaru</t>
  </si>
  <si>
    <t>25</t>
  </si>
  <si>
    <t>21461C</t>
  </si>
  <si>
    <t>SEPARAČNÍ GEOTEXTILIE DO 300G/M2</t>
  </si>
  <si>
    <t>Komunikace A: 254.8531*5.5=1 401,692 [A] 
Komunikace B: 86.0579*5,5=473,318 [B] 
Komunikace C: 80.3313*4=321,325 [C] 
Komunikace E: 44.6965*5,5=245,831 [D] 
Komunikace F: 95.5089*5,5=525,299 [E] 
Komunikace G: 40.7802*4=163,121 [F] 
Celkem: A+B+C+D+E+F=3 130,586 [G]</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</si>
  <si>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</si>
  <si>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26</t>
  </si>
  <si>
    <t>56314</t>
  </si>
  <si>
    <t>VOZOVKOVÉ VRSTVY Z MECHANICKY ZPEVNĚNÉHO KAMENIVA TL. DO 200MM</t>
  </si>
  <si>
    <t>Účelová komunikace - kryt z MZK tl. 180 mm.</t>
  </si>
  <si>
    <t>Účelová komunikace:144.5584=144,558 [A]</t>
  </si>
  <si>
    <t>- dodání kameniva předepsané kvality a zrnitosti 
- rozprostření a zhutnění vrstvy v předepsané tloušťce 
- zřízení vrstvy bez rozlišení šířky, pokládání vrstvy po etapách 
- nezahrnuje postřiky, nátěry</t>
  </si>
  <si>
    <t>27</t>
  </si>
  <si>
    <t>Příčný práh, zvýšená plocha křižovatky - MZK tl. 150 mm.</t>
  </si>
  <si>
    <t>Příčný práh, zvýšená plocha křižovatky: 161.0755=161,076 [B]</t>
  </si>
  <si>
    <t>28</t>
  </si>
  <si>
    <t>56333</t>
  </si>
  <si>
    <t>VOZOVKOVÉ VRSTVY ZE ŠTĚRKODRTI TL. DO 150MM</t>
  </si>
  <si>
    <t>Komunikace. 
ŠD A, B, tl. min. 15 cm,</t>
  </si>
  <si>
    <t>2204.5727*2=4 409,145 [A]</t>
  </si>
  <si>
    <t>- dodání kameniva předepsané kvality a zrnitosti  
- rozprostření a zhutnění vrstvy v předepsané tloušťce  
- zřízení vrstvy bez rozlišení šířky, pokládání vrstvy po etapách  
- nezahrnuje postřiky, nátěry</t>
  </si>
  <si>
    <t>29</t>
  </si>
  <si>
    <t>56334</t>
  </si>
  <si>
    <t>VOZOVKOVÉ VRSTVY ZE ŠTĚRKODRTI TL. DO 200MM</t>
  </si>
  <si>
    <t>Účelová komunikace, odstavná zpevněná plocha, chodník, zpevněná plocha, příčný práh, zvýšená plocha křižovatky. 
ŠDB, tl. min. 200 mm.</t>
  </si>
  <si>
    <t>Účelová komunikace:144.5584=144,558 [A] 
Odstavná zpevněná plocha: 450.9661=450,966 [B] 
Chodník: 853.9532=853,953 [C] 
Zpevněná plocha: 10.4591=10,459 [D] 
Příčný práh, zvýšená plocha křižovatky: 161.0755=161,076 [E] 
Celkem: A+B+C+D+E=1 621,012 [F]</t>
  </si>
  <si>
    <t>30</t>
  </si>
  <si>
    <t>572121</t>
  </si>
  <si>
    <t>INFILTRAČNÍ POSTŘIK ASFALTOVÝ DO 1,0KG/M2</t>
  </si>
  <si>
    <t>Infiltrační postřik emulzí PI-E 1,0kg/m2. 
Komunikace</t>
  </si>
  <si>
    <t>2087.2291=2 087,229 [A]</t>
  </si>
  <si>
    <t>- dodání všech předepsaných materiálů pro postřiky v předepsaném množství 
- provedení dle předepsaného technologického předpisu 
- zřízení vrstvy bez rozlišení šířky, pokládání vrstvy po etapách 
- úpravu napojení, ukončení</t>
  </si>
  <si>
    <t>31</t>
  </si>
  <si>
    <t>572221</t>
  </si>
  <si>
    <t>SPOJOVACÍ POSTŘIK Z ASFALTU DO 1,0KG/M2</t>
  </si>
  <si>
    <t>PS-C (0,30-0,60) kg/m2, pod vrstvu ACO a ACP. 
Komunikace.</t>
  </si>
  <si>
    <t>- dodání všech předepsaných materiálů pro postřiky v předepsaném množství  
- provedení dle předepsaného technologického předpisu  
- zřízení vrstvy bez rozlišení šířky, pokládání vrstvy po etapách  
- úpravu napojení, ukončení</t>
  </si>
  <si>
    <t>32</t>
  </si>
  <si>
    <t>574A43</t>
  </si>
  <si>
    <t>ASFALTOVÝ BETON PRO OBRUSNÉ VRSTVY ACO 11 TL. 50MM</t>
  </si>
  <si>
    <t>Asfaltový beton ACO 11, tl. 50 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</si>
  <si>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</si>
  <si>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33</t>
  </si>
  <si>
    <t>574E66</t>
  </si>
  <si>
    <t>ASFALTOVÝ BETON PRO PODKLADNÍ VRSTVY ACP 16+, 16S TL. 70MM</t>
  </si>
  <si>
    <t>Asfaltový beton ACP 16+, tl. 70 mm. 
Komunikace.</t>
  </si>
  <si>
    <t>34</t>
  </si>
  <si>
    <t>58212</t>
  </si>
  <si>
    <t>DLÁŽDĚNÉ KRYTY Z VELKÝCH KOSTEK DO LOŽE Z MC</t>
  </si>
  <si>
    <t>Příčný práh, zvýšená plocha křižovatky - rampová část 
Žulová kostka 15/17.</t>
  </si>
  <si>
    <t>44.2961=44,296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</si>
  <si>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</si>
  <si>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35</t>
  </si>
  <si>
    <t>58222</t>
  </si>
  <si>
    <t>DLÁŽDĚNÉ KRYTY Z DROBNÝCH KOSTEK DO LOŽE Z MC</t>
  </si>
  <si>
    <t>Příčný práh, zvýšená plocha křižovatky. 
Žulová kostka 8/12.</t>
  </si>
  <si>
    <t>109.9243=109,924 [A]</t>
  </si>
  <si>
    <t>36</t>
  </si>
  <si>
    <t>582612</t>
  </si>
  <si>
    <t>KRYTY Z BETON DLAŽDIC SE ZÁMKEM ŠEDÝCH TL 80MM DO LOŽE Z KAM</t>
  </si>
  <si>
    <t>Betonová dlažba, 20/10/8, přírodní barva, do lože tl. 40 mm. 
Chodník.</t>
  </si>
  <si>
    <t>792.2265=792,227 [A]</t>
  </si>
  <si>
    <t>37</t>
  </si>
  <si>
    <t>582615</t>
  </si>
  <si>
    <t>KRYTY Z BETON DLAŽDIC SE ZÁMKEM BAREV TL 80MM DO LOŽE Z KAM</t>
  </si>
  <si>
    <t>Betonová dlažba, 20/10/8, červená barva, do lože tl. 40 mm. 
Zpevněná plocha.</t>
  </si>
  <si>
    <t>9.5528=9,553 [A]</t>
  </si>
  <si>
    <t>38</t>
  </si>
  <si>
    <t>58261B</t>
  </si>
  <si>
    <t>KRYTY Z BETON DLAŽDIC SE ZÁMKEM BAREV RELIÉF TL 80MM DO LOŽE Z KAM</t>
  </si>
  <si>
    <t>Signální a varovné pásy - hmatová dlažba s reliéfními výstupky reflexní k okolnímu povrchu. 
Betonová dlažba 20/10/8, červená barva, do lože tl. 40 mm.</t>
  </si>
  <si>
    <t>23.7761=23,776 [A]</t>
  </si>
  <si>
    <t>39</t>
  </si>
  <si>
    <t>58401</t>
  </si>
  <si>
    <t>VOZOVKOVÉ KRYTY Z VEGETAČNÍCH DÍLCŮ DO LOŽE Z KAM TL DO 100MM</t>
  </si>
  <si>
    <t>Betonová vegetační dlažba, 20/20/8 - přírodní barva. 
Odstavaná zpevněná plocha.</t>
  </si>
  <si>
    <t>412.0337=412,034 [A]</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</si>
  <si>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</si>
  <si>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Ostatní konstrukce a práce</t>
  </si>
  <si>
    <t>40</t>
  </si>
  <si>
    <t>91228</t>
  </si>
  <si>
    <t>SMĚROVÉ SLOUPKY Z PLAST HMOT VČETNĚ ODRAZNÉHO PÁSKU</t>
  </si>
  <si>
    <t>Z11g.</t>
  </si>
  <si>
    <t>2=2,000 [C]</t>
  </si>
  <si>
    <t>položka zahrnuje: 
- dodání a osazení sloupku včetně nutných zemních prací 
- vnitrostaveništní a mimostaveništní doprava 
- odrazky plastové nebo z retroreflexní fólie</t>
  </si>
  <si>
    <t>41</t>
  </si>
  <si>
    <t>914121</t>
  </si>
  <si>
    <t>DOPRAVNÍ ZNAČKY ZÁKLADNÍ VELIKOSTI OCELOVÉ FÓLIE TŘ 1 - DODÁVKA A MONTÁŽ</t>
  </si>
  <si>
    <t>IZ8a: 2=2,000 [A] 
IZ8b: 2=2,000 [B] 
B2: 1=1,000 [C] 
B24a: 1=1,000 [D] 
B24b: 1=1,000 [E] 
IP4b: 1=1,000 [F] 
Celkem: A+B+C+D+E+F=8,000 [G]</t>
  </si>
  <si>
    <t>položka zahrnuje: 
- dodávku a montáž značek v požadovaném provedení</t>
  </si>
  <si>
    <t>42</t>
  </si>
  <si>
    <t>914921</t>
  </si>
  <si>
    <t>SLOUPKY A STOJKY DOPRAVNÍCH ZNAČEK Z OCEL TRUBEK DO PATKY - DODÁVKA A MONTÁŽ</t>
  </si>
  <si>
    <t>IZ8a: 2=2,000 [A] 
B24a: 1=1,000 [B] 
IP4b: 1=1,000 [C] 
Celkem: A+B+C=4,000 [D]</t>
  </si>
  <si>
    <t>položka zahrnuje: 
- sloupky a upevňovací zařízení včetně jejich osazení (betonová patka, zemní práce)</t>
  </si>
  <si>
    <t>43</t>
  </si>
  <si>
    <t>915221</t>
  </si>
  <si>
    <t>VODOR DOPRAV ZNAČ PLASTEM STRUKTURÁLNÍ NEHLUČNÉ - DOD A POKLÁDKA</t>
  </si>
  <si>
    <t>V4.</t>
  </si>
  <si>
    <t>9.7606*0.25=2,440 [A]</t>
  </si>
  <si>
    <t>položka zahrnuje: 
- dodání a pokládku nátěrového materiálu (měří se pouze natíraná plocha) 
- předznačení a reflexní úpravu</t>
  </si>
  <si>
    <t>44</t>
  </si>
  <si>
    <t>917223</t>
  </si>
  <si>
    <t>SILNIČNÍ A CHODNÍKOVÉ OBRUBY Z BETONOVÝCH OBRUBNÍKŮ ŠÍŘ 100MM</t>
  </si>
  <si>
    <t>Obrubník chodníkový ABO 14-10 1000/100/250 mm do betonového lože s boční opěrou C20/25n-XF3.</t>
  </si>
  <si>
    <t>360=360,000 [A]</t>
  </si>
  <si>
    <t>Položka zahrnuje:  
dodání a pokládku betonových obrubníků o rozměrech předepsaných zadávací dokumentací  
betonové lože i boční betonovou opěrku.</t>
  </si>
  <si>
    <t>45</t>
  </si>
  <si>
    <t>917224</t>
  </si>
  <si>
    <t>SILNIČNÍ A CHODNÍKOVÉ OBRUBY Z BETONOVÝCH OBRUBNÍKŮ ŠÍŘ 150MM</t>
  </si>
  <si>
    <t>Obrubník silniční 1000/150/250 šedý do betonového lože s boční opěrou C25/30n-XF3.</t>
  </si>
  <si>
    <t>700=700,000 [A]</t>
  </si>
  <si>
    <t>46</t>
  </si>
  <si>
    <t>Obrubník silniční nájezdový 1000/150/150 šedý do betonového lože s boční opěrou C25/30n-XF3.</t>
  </si>
  <si>
    <t>300=300,000 [A]</t>
  </si>
  <si>
    <t>47</t>
  </si>
  <si>
    <t>Obrubník přechodový do betonového lože s boční opěrou C25/30n-XF3.</t>
  </si>
  <si>
    <t>35=35,000 [A]</t>
  </si>
  <si>
    <t>48</t>
  </si>
  <si>
    <t>91726</t>
  </si>
  <si>
    <t>KO OBRUBNÍKY BETONOVÉ</t>
  </si>
  <si>
    <t>Obrubník zkosený do betonového lože s boční opěrou C25/30n-XF3.</t>
  </si>
  <si>
    <t>46=46,000 [A]</t>
  </si>
  <si>
    <t>Položka zahrnuje: 
dodání a pokládku betonových obrubníků o rozměrech předepsaných zadávací dokumentací 
betonové lože i boční betonovou opěrku.</t>
  </si>
  <si>
    <t>49</t>
  </si>
  <si>
    <t>91771</t>
  </si>
  <si>
    <t>OBRUBA Z DLAŽEBNÍCH KOSTEK VELKÝCH</t>
  </si>
  <si>
    <t>Příčný práh - rampová část. 
Žulová kostka 15/17 do betonového lože s boční opěrou C20/25n-XF3.</t>
  </si>
  <si>
    <t>5,5+5.7489+4.1211+4.4282+6.5267+5.9354+6.9488+6.1813+5.4998+5.4998=56,390 [A]</t>
  </si>
  <si>
    <t>Položka zahrnuje: 
dodání a pokládku jedné řady dlažebních kostek o rozměrech předepsaných zadávací dokumentací 
betonové lože i boční betonovou opěrku.</t>
  </si>
  <si>
    <t>50</t>
  </si>
  <si>
    <t>919111</t>
  </si>
  <si>
    <t>ŘEZÁNÍ ASFALTOVÉHO KRYTU VOZOVEK TL DO 50MM</t>
  </si>
  <si>
    <t>Napojení stávající a nové vozovky, 
Řezaná spára hl. 50 mm.</t>
  </si>
  <si>
    <t>2*67=134,000 [A]</t>
  </si>
  <si>
    <t>položka zahrnuje řezání vozovkové vrstvy v předepsané tloušťce, včetně spotřeby vody</t>
  </si>
  <si>
    <t>51</t>
  </si>
  <si>
    <t>931325</t>
  </si>
  <si>
    <t>TĚSNĚNÍ DILATAČ SPAR ASF ZÁLIVKOU MODIFIK PRŮŘ DO 600MM2</t>
  </si>
  <si>
    <t>Napojení stávající a nové vozovky. 
Spára hl. 50 mm.</t>
  </si>
  <si>
    <t>položka zahrnuje dodávku a osazení předepsaného materiálu, očištění ploch spáry před úpravou, očištění okolí spáry po úpravě 
nezahrnuje těsnící profil</t>
  </si>
  <si>
    <t>52</t>
  </si>
  <si>
    <t>966158</t>
  </si>
  <si>
    <t>BOURÁNÍ KONSTRUKCÍ Z PROST BETONU S ODVOZEM DO 20KM</t>
  </si>
  <si>
    <t>Bourání čel propustku.</t>
  </si>
  <si>
    <t>(2*2*0.3)*2=2,400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</si>
  <si>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</si>
  <si>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53</t>
  </si>
  <si>
    <t>966346</t>
  </si>
  <si>
    <t>BOURÁNÍ PROPUSTŮ Z TRUB DN DO 400MM</t>
  </si>
  <si>
    <t>Odstranění stávajícího propustku.</t>
  </si>
  <si>
    <t>9=9,000 [A]</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</si>
  <si>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</si>
  <si>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Objekt:</t>
  </si>
  <si>
    <t>O1</t>
  </si>
  <si>
    <t>ON</t>
  </si>
  <si>
    <t>Ostatní náklady</t>
  </si>
  <si>
    <t>005231040R1</t>
  </si>
  <si>
    <t>Uživatelská příručka reteční nádrže</t>
  </si>
  <si>
    <t>SOUBOR</t>
  </si>
  <si>
    <t>Náklady zhotovitele na vypracování provozních řádů pro zkušební či trvalý provoz včetně nákladů na předání všech návodů k obsluze a údržbě pro technologická zařízení a včetně zaškolení obsluhy objednatele.</t>
  </si>
  <si>
    <t>005311011T3</t>
  </si>
  <si>
    <t>Seznam přípojek s uvedením čísel popisných a parcelních - dešťová kanalizace</t>
  </si>
  <si>
    <t>005331010T1</t>
  </si>
  <si>
    <t>Ověření funkce signalizačního vodiče, včetně protokolu - vodovod</t>
  </si>
  <si>
    <t>SO301.1</t>
  </si>
  <si>
    <t>00572400R</t>
  </si>
  <si>
    <t>Směs travní parková I. běžná zátěž PROFI</t>
  </si>
  <si>
    <t>KG</t>
  </si>
  <si>
    <t>77,0*0,025*1,05 2,02125 VV 0</t>
  </si>
  <si>
    <t>115001104R00</t>
  </si>
  <si>
    <t>Převedení vody potrubím o průměru do DN 300 mm</t>
  </si>
  <si>
    <t>převedení toku : 8,0*2 16 VV 0</t>
  </si>
  <si>
    <t>121101102R00</t>
  </si>
  <si>
    <t>Sejmutí ornice s přemístěním přes 50 do 100 m</t>
  </si>
  <si>
    <t>1,4*55,0*0,1 7,7 VV 0</t>
  </si>
  <si>
    <t>122201101R00</t>
  </si>
  <si>
    <t>Odkopávky nezapažené v hor. 3 do 100 m3</t>
  </si>
  <si>
    <t>výustní objekt : 1,4*0,6*5,9 4,956 VV 0  
1,4*0,6*5,65 4,746 VV 0  
1,45*0,6*3,2 2,784 VV 0  
2,2*4,35*0,35 3,3495 VV 0  
hornina 4 : -7,91775 -7,91775 VV 0</t>
  </si>
  <si>
    <t>122201109R00</t>
  </si>
  <si>
    <t>Příplatek za lepivost - odkopávky v hor. 3</t>
  </si>
  <si>
    <t>122301101R00</t>
  </si>
  <si>
    <t>Odkopávky nezapažené v hor. 4 do 100 m3</t>
  </si>
  <si>
    <t>50% : 15,83550*0,5 7,91775 VV 0</t>
  </si>
  <si>
    <t>122301109R00</t>
  </si>
  <si>
    <t>Příplatek za lepivost - odkopávky v hor. 4</t>
  </si>
  <si>
    <t>131201202R00</t>
  </si>
  <si>
    <t>Hloubení zapažených jam v hor.3 do 1000 m3</t>
  </si>
  <si>
    <t>45% : 67,84736*0,45 30,53131 VV 0</t>
  </si>
  <si>
    <t>131301202R00</t>
  </si>
  <si>
    <t>Hloubení zapažených jam v hor.4 do 1000 m3</t>
  </si>
  <si>
    <t>šachty : 2,24*0,84*31,6 59,45856 VV 0  
2,8*1,4*2,14 8,3888 VV 0  
hornina 3 : -30,53131 -30,53131 VV 0  
hornina 5 : -30,53131 -30,53131 VV 0  
hornina 6 : -3,39237 -3,39237 VV 0</t>
  </si>
  <si>
    <t>131401202R00</t>
  </si>
  <si>
    <t>Hloubení zapažených jam v hor.5 do 1000 m3</t>
  </si>
  <si>
    <t>131501202R00</t>
  </si>
  <si>
    <t>Hloubení zapažených jam v hor.6 do 1000 m3</t>
  </si>
  <si>
    <t>5% : 67,84736*0,05 3,39237 VV 0</t>
  </si>
  <si>
    <t>132201213R00</t>
  </si>
  <si>
    <t>Hloubení rýh š.do 200 cm hor.3 do 10000 m3,STROJNĚ</t>
  </si>
  <si>
    <t>45% : 1125,38715*0,45 506,42422 VV 0  
ornice : -7,70 -7,7 VV 0</t>
  </si>
  <si>
    <t>132301213R00</t>
  </si>
  <si>
    <t>Hloubení rýh š.do 200 cm hor.4 do 10000 m3,STROJNĚ</t>
  </si>
  <si>
    <t>1,4*(0,05+1,05)/2*2,2+1,4*(1,05+1,17)/2*4,1+1,4*(1,17+1,28)/2*10,0 25,2154 VV 0  
1,4*(1,28+1,38)/2*4,9+1,4*(1,38+1,36)/2*3,0+1,4*(1,36+1,33)/2*4,7 23,7279 VV 0  
1,4*(1,33+1,21)/2*6,0+1,4*(1,21+1,24)/2*8,1+1,4*(1,24+1,27)/2*6,7 36,3314 VV 0  
1,4*(0,89+0,91)/2*2,1+1,4*(0,91+1,04)/2*2,7+1,4*(1,04+1,09)/2*0,6 7,2261 VV 0  
1,4*(1,09+1,14)/2*3,0+1,4*(1,14+1,25)/2*4,7+1,4*(1,25+1,57)/2*3,8 20,0473 VV 0  
1,4*(1,57+2,30)/2*9,3 25,1937 VV 0  
1,4*(0,30+0,35)/2*1,7+1,4*(0,35+0,48)/2*2,7+1,4*(0,48+0,72)/2*3,9 5,6182 VV 0  
1,4*(0,72+1,01)/2*3,6+1,4*(1,04+1,12)/2*1,8+1,4*(1,12+1,19)/2*1,2 9,0216 VV 0  
1,4*(1,19+1,31)/2*3,4+1,4*(1,31+1,45)/2*4,5+1,4*(1,45+1,48)/2*0,9 16,4899 VV 0  
1,4*(1,48+1,58)/2*1,7+1,4*(1,58+1,86)/2*6,0+1,4*(1,86+1,93)/2*2,3 24,1913 VV 0  
1,4*(1,93+1,97)/2*1,8 4,914 VV 0  
1,4*(1,73+1,77)/2*2,0+1,4*(1,77+1,81)/2*1,3+1,4*(1,81+1,95)/2*0,8 10,2634 VV 0  
1,4*(1,95+2,00)/2*3,8+1,4*(2,00+2,05)/2*0,7+1,4*(2,05+2,28)/2*3,6 23,4031 VV 0  
1,4*(2,28+2,31)/2*1,0+1,4*(2,31+2,37)/2*2,4+1,4*(2,37+2,43)/2*2,4 19,1394 VV 0  
1,4*(2,43+2,48)/2*1,8+1,4*(2,48+2,52)/2*1,6+1,4*(2,52+2,78)/2*6,6 36,2726 VV 0  
1,4*(2,78+2,81)/2*1,9+1,4*(2,81+2,66)/2*8,1+1,4*(2,66+2,61)/2*2,8 48,7788 VV 0  
1,4*(2,61+2,52)/2*4,7+1,4*(2,52+2,47)/2*2,5+1,4*(2,47+2,25)/2*10,0 58,6502 VV 0  
1,4*(2,25+2,18)/2*3,2+1,4*(2,18+2,14)/2*2,6+1,4*(2,14+2,08)/2*4,2 30,1924 VV 0  
1,4*(2,08+1,98)/2*7,1+1,4*(1,98+1,95)/2*2,9+1,4*(1,95+1,91)/2*5,0 41,6661 VV 0  
1,4*(1,91+1,87)/2*2,8+1,4*(1,87+1,84)/2*1,8+1,4*(1,84+1,81)/2*1,2 15,1494 VV 0  
1,4*(1,81+2,03)/2*2,6+1,4*(2,03+1,96)/2*4,6+1,4*(1,96+1,98)/2*2,0 25,3526 VV 0  
1,4*(1,98+1,88)/2*0,9+1,4*(1,88+1,86)/2*1,7+1,4*(1,86+1,98)/2*4,0 17,6344 VV 0  
1,4*(1,98+2,03)/2*3,4+1,4*(2,03+2,08)/2*3,6+1,4*(2,08+2,09)/2*4,0 31,577 VV 0  
1,4*(2,09+2,13)/2*2,4+1,4*(2,13+2,16)/2*3,0 16,0986 VV 0  
1,4*(1,92+1,99)/2*3,1+1,4*(1,99+2,05)/2*3,9+1,4*(2,05+2,06)/2*2,8 27,5695 VV 0  
1,4*(2,06+2,07)/2*3,4+1,4*(2,07+2,09)/2*5,2+1,4*(2,09+2,09)/2*4,5 38,1388 VV 0  
1,4*(2,09+2,07)/2*4,1+1,4*(2,07+2,02)/2*9,5+1,4*(2,02+1,98)/2*4,0 50,3377 VV 0  
1,4*(1,98+1,94)/2*5,5+1,4*(1,94+1,94)/2*1,0+1,4*(1,94+1,95)/2*9,1 42,5873 VV 0  
1,4*(1,95+1,96)/2*0,9+1,4*(1,96+1,96)/2*11,2+1,4*(1,96+1,95)/2*5,9 49,3444 VV 0  
1,4*(1,95+1,99)/2*2,9+1,4*(1,99+2,09)/2*10,0+1,4*(2,09+2,11)/2*2,6 44,2022 VV 0  
1,4*(2,11+2,17)/2*7,4+1,4*(2,17+2,37)/2*9,2+1,4*(2,37+2,36)/2*0,8 54,0568 VV 0  
1,4*(2,36+2,22)/2*8,8+1,4*(2,22+2,20)/2*1,2+1,4*(2,20+2,11)/2*5,7 49,1225 VV 0  
1,4*(2,11+2,05)/2*3,9+1,4*(2,05+2,04)/2*0,4+1,4*(2,04+1,95)/2*6,3 30,0979 VV 0  
1,4*(1,95+1,88)/2*3,7+1,4*(1,88+1,84)/2*2,6+1,4*(1,84+1,75)/2*1,9 21,4648 VV 0  
1,3*(2,30+2,05)/2*7,6+1,3*(2,05+1,93)/2*4,5+1,3*(1,93+1,55)/2*8,2 51,6789 VV 0  
1,3*(1,55+1,47)/2*1,8+1,3*(1,47+1,15)/2*1,8+1,3*(1,15+1,36)/2*5,6 15,7352 VV 0  
1,3*(1,36+1,35)/2*1,5 2,64225 VV 0  
1,3*(1,73+1,81)/2*3,7+1,3*(1,81+1,82)/2*4,4+1,3*(1,82+1,84)/2*4,4 29,3631 VV 0  
1,3*(1,84+1,85)/2*2,5 5,99625 VV 0  
1,3*(2,16+2,17)/2*1,5+1,3*(2,17+2,23)/2*4,2+1,3*(2,23+2,27)/2*6,4 34,95375 VV 0  
1,3*(2,27+2,30)/2*2,0 5,941 VV 0  
hornina 3 : -506,42422 -506,42422 VV 0  
hornina 5 : -506,42422 -506,42422 VV 0  
hornina 6 : -56,26936 -56,26936 VV 0</t>
  </si>
  <si>
    <t>132401211R00</t>
  </si>
  <si>
    <t>Hloubení rýh šířky do 200 cm v hor.5, STROJNĚ</t>
  </si>
  <si>
    <t>45% : 1125,38715*0,45 506,42422 VV 0  
dolamování : -53,69555 -53,69555 VV 0</t>
  </si>
  <si>
    <t>132501211R00</t>
  </si>
  <si>
    <t>Hloubení rýh šířky do 200 cm v hor.6, STROJNĚ</t>
  </si>
  <si>
    <t>5% : 1125,38715*0,05 56,26936 VV 0  
dolamování : -5,96617 -5,96617 VV 0</t>
  </si>
  <si>
    <t>138401201R00</t>
  </si>
  <si>
    <t>Dolamování rýh ve vrstvě do 0,5 m v hor.5</t>
  </si>
  <si>
    <t>(30,53131+506,42422)*0,1 53,69555 VV 0</t>
  </si>
  <si>
    <t>138501201R00</t>
  </si>
  <si>
    <t>Dolamování rýh ve vrstvě do 0,5 m v hor.6</t>
  </si>
  <si>
    <t>(3,39237+56,26936)*0,1 5,96617 VV 0</t>
  </si>
  <si>
    <t>151101101R00</t>
  </si>
  <si>
    <t>Pažení a rozepření stěn rýh - příložné - hl.do 2 m</t>
  </si>
  <si>
    <t>(1,57+2,30)/2*9,3 17,9955 VV 0  
(1,48+1,58)/2*1,7+(1,58+1,86)/2*6,0+(1,86+1,93)/2*2,3 17,2795 VV 0  
(1,93+1,97)/2*1,8 3,51 VV 0  
(1,73+1,77)/2*2,0+(1,77+1,81)/2*1,3+(1,81+1,95)/2*0,8 7,331 VV 0  
(1,95+2,00)/2*3,8 7,505 VV 0  
(1,98+1,95)/2*2,9+(1,95+1,91)/2*5,0 15,3485 VV 0  
(1,91+1,87)/2*2,8+(1,87+1,84)/2*1,8+(1,84+1,81)/2*1,2 10,821 VV 0  
(1,81+2,03)/2*2,6+(2,03+1,96)/2*4,6+(1,96+1,98)/2*2,0 18,109 VV 0  
(1,98+1,88)/2*0,9+(1,88+1,86)/2*1,7+(1,86+1,98)/2*4,0 12,596 VV 0  
(1,92+1,99)/2*3,1 6,0605 VV 0  
(2,02+1,98)/2*4,0 8 VV 0  
(1,98+1,94)/2*5,5+(1,94+1,94)/2*1,0+(1,94+1,95)/2*9,1 30,4195 VV 0  
(1,95+1,96)/2*0,9+(1,96+1,96)/2*11,2+(1,96+1,95)/2*5,9 35,246 VV 0  
(1,95+1,99)/2*2,9 5,713 VV 0  
(2,04+1,95)/2*6,3 12,5685 VV 0  
(1,95+1,88)/2*3,7+(1,88+1,84)/2*2,6+(1,84+1,75)/2*1,9 15,332 VV 0  
(2,05+1,93)/2*4,5+(1,93+1,55)/2*8,2 23,223 VV 0  
(1,55+1,47)/2*1,8 2,718 VV 0  
(1,73+1,81)/2*3,7+(1,81+1,82)/2*4,4+(1,82+1,84)/2*4,4 22,587 VV 0  
(1,84+1,85)/2*2,5 4,6125 VV 0  
276,97550 276,9755 VV 0</t>
  </si>
  <si>
    <t>151101102R00</t>
  </si>
  <si>
    <t>Pažení a rozepření stěn rýh - příložné - hl.do 4 m</t>
  </si>
  <si>
    <t>(2,00+2,05)/2*0,7+(2,05+2,28)/2*3,6 9,2115 VV 0  
(2,28+2,31)/2*1,0+(2,31+2,37)/2*2,4+(2,37+2,43)/2*2,4 13,671 VV 0  
(2,43+2,48)/2*1,8+(2,48+2,52)/2*1,6+(2,52+2,78)/2*6,6 25,909 VV 0  
(2,78+2,81)/2*1,9+(2,81+2,66)/2*8,1+(2,66+2,61)/2*2,8 34,842 VV 0  
(2,61+2,52)/2*4,7+(2,52+2,47)/2*2,5+(2,47+2,25)/2*10,0 41,893 VV 0  
(2,25+2,18)/2*3,2+(2,18+2,14)/2*2,6+(2,14+2,08)/2*4,2 21,566 VV 0  
(2,08+1,98)/2*7,1 14,413 VV 0  
(1,98+2,03)/2*3,4+(2,03+2,08)/2*3,6+(2,08+2,09)/2*4,0 22,555 VV 0  
(2,09+2,13)/2*2,4+(2,13+2,16)/2*3,0 11,499 VV 0  
(1,99+2,05)/2*3,9+(2,05+2,06)/2*2,8 13,632 VV 0  
(2,06+2,07)/2*3,4+(2,07+2,09)/2*5,2+(2,09+2,09)/2*4,5 27,242 VV 0  
(2,09+2,07)/2*4,1+(2,07+2,02)/2*9,5 27,9555 VV 0  
(1,99+2,09)/2*10,0+(2,09+2,11)/2*2,6 25,86 VV 0  
(2,11+2,17)/2*7,4+(2,17+2,37)/2*9,2+(2,37+2,36)/2*0,8 38,612 VV 0  
(2,36+2,22)/2*8,8+(2,22+2,20)/2*1,2+(2,20+2,11)/2*5,7 35,0875 VV 0  
(2,11+2,05)/2*3,9+(2,05+2,04)/2*0,4 8,93 VV 0  
(2,30+2,05)/2*7,6 16,53 VV 0  
(2,16+2,17)/2*1,5+(2,17+2,23)/2*4,2+(2,23+2,27)/2*6,4 26,8875 VV 0  
(2,27+2,30)/2*2,0 4,57 VV 0  
420,8660 420,866 VV 0</t>
  </si>
  <si>
    <t>151101111R00</t>
  </si>
  <si>
    <t>Odstranění pažení stěn rýh - příložné - hl. do 2 m</t>
  </si>
  <si>
    <t>151101112R00</t>
  </si>
  <si>
    <t>Odstranění pažení stěn rýh - příložné - hl. do 4 m</t>
  </si>
  <si>
    <t>161101101R00</t>
  </si>
  <si>
    <t>Svislé přemístění výkopku z hor.1-4 do 2,5 m</t>
  </si>
  <si>
    <t>(30,53131+3,39237)*0,08 2,71389 VV 0  
(498,72422+56,26935)*0,5 277,49679 VV 0</t>
  </si>
  <si>
    <t>161101152R00</t>
  </si>
  <si>
    <t>Svislé přemístění výkopku z hor.5-7 do 4,0 m</t>
  </si>
  <si>
    <t>(30,53131+3,39237)*0,16 5,42779 VV 0  
(452,72867+50,30319+53,6955+5,96617)*0,55 309,48144 VV 0</t>
  </si>
  <si>
    <t>162401102R00</t>
  </si>
  <si>
    <t>Vodorovné přemístění výkopku z hor.1-4 do 2000 m</t>
  </si>
  <si>
    <t>meziskládka : 712,47491*2 1424,94982 VV 0</t>
  </si>
  <si>
    <t>162701152R00</t>
  </si>
  <si>
    <t>Vodorovné přemístění výkopku z hor.5-7 do 7000 m</t>
  </si>
  <si>
    <t>1,3*0,65*60,1 50,7845 VV 0  
1,4*0,715*298,0 298,298 VV 0  
1,4*0,8*75,9 85,008 VV 0  
šachty : 1,21*31,6 38,236 VV 0  
1,8*1,8*2,14 6,9336 VV 0  
výustní objekt : 4,0*5,8*0,35 8,12 VV 0  
0,4*0,25*5,9 0,59 VV 0  
0,4*0,25*5,65 0,565 VV 0  
0,45*0,25*3,2 0,36 VV 0</t>
  </si>
  <si>
    <t>167101102R00</t>
  </si>
  <si>
    <t>Nakládání výkopku z hor.1-4 v množství nad 100 m3</t>
  </si>
  <si>
    <t>14,0 14 VV 0  
meziskládka : 712,47491 712,47491 VV 0</t>
  </si>
  <si>
    <t>171103201R00</t>
  </si>
  <si>
    <t>Ulož. sypaniny do hrází,100%PS, objem jílu do 20%</t>
  </si>
  <si>
    <t>převedení toku : 1,0*0,5*3,0*2*2 6 VV 0  
1,0*0,5*8,0*2 8 VV 0</t>
  </si>
  <si>
    <t>171201101R00</t>
  </si>
  <si>
    <t>Uložení sypaniny do násypů nezhutněných</t>
  </si>
  <si>
    <t>Uložení sypaniny do násypů nebo na skládku s rozprostřením sypaniny ve vrstvách a s hrubým urovnáním.</t>
  </si>
  <si>
    <t>488,89510 488,8951 VV 0  
meziskládka : 712,47491 712,47491 VV 0</t>
  </si>
  <si>
    <t>174101101R00</t>
  </si>
  <si>
    <t>Zásyp jam, rýh, šachet se zhutněním</t>
  </si>
  <si>
    <t>včetně strojního přemístění materiálu pro zásyp ze vzdálenosti do 10 m od okraje zásypu</t>
  </si>
  <si>
    <t>7,91775+7,91775 15,8355 VV 0  
30,53131+3,39237+30,53131+3,39237 67,84736 VV 0  
498,72422+56,26935+452,72867+50,30319 1058,02543 VV 0  
53,69555+5,96617 59,66172 VV 0  
-488,89510 -488,8951 VV 0</t>
  </si>
  <si>
    <t>175101101R00</t>
  </si>
  <si>
    <t>Obsyp potrubí bez prohození sypaniny</t>
  </si>
  <si>
    <t>((1,3*0,55)-0,0491)*60,1 40,02059 VV 0  
((1,4*0,615)-0,0779)*298,0 233,3638 VV 0  
((1,4*0,70)-0,1257)*75,9 64,84137 VV 0</t>
  </si>
  <si>
    <t>180402111R00</t>
  </si>
  <si>
    <t>Založení trávníku parkového výsevem v rovině</t>
  </si>
  <si>
    <t>1,4*55,0 77 VV 0</t>
  </si>
  <si>
    <t>181201101R00</t>
  </si>
  <si>
    <t>Úprava pláně v násypech v hor. 1-4, bez zhutnění</t>
  </si>
  <si>
    <t>181301111R00</t>
  </si>
  <si>
    <t>Rozprostření ornice, rovina, tl.do 10 cm,nad 500m2</t>
  </si>
  <si>
    <t>58</t>
  </si>
  <si>
    <t>58337345R</t>
  </si>
  <si>
    <t>Štěrkopísek frakce 0-32 C</t>
  </si>
  <si>
    <t>338,22576*1,7*1,01 580,73363 VV 0</t>
  </si>
  <si>
    <t>Základy a zvláštní zakládání</t>
  </si>
  <si>
    <t>274316131R00</t>
  </si>
  <si>
    <t>Základ.pasy z betonu prostého vodostaveb. C 25/30</t>
  </si>
  <si>
    <t>0,4*0,25*5,9 0,59 VV 0  
0,4*0,25*5,65 0,565 VV 0  
0,45*0,25*3,2 0,36 VV 0</t>
  </si>
  <si>
    <t>274356021R00</t>
  </si>
  <si>
    <t>Bednění základ. pasů BV ploch rovinných zřízení</t>
  </si>
  <si>
    <t>12,6*0,25 3,15 VV 0  
12,1*0,25 3,025 VV 0  
6,4*0,25 1,6 VV 0</t>
  </si>
  <si>
    <t>274356022R00</t>
  </si>
  <si>
    <t>Bednění základ. pasů BV ploch rovinných odstranění</t>
  </si>
  <si>
    <t>Vodorovné konstrukce</t>
  </si>
  <si>
    <t>451313521R00</t>
  </si>
  <si>
    <t>Podklad betonový pod dlažbu tl. od 100 do 150 mm</t>
  </si>
  <si>
    <t>výustní objekt : 4,0*5,8 23,2 VV 0</t>
  </si>
  <si>
    <t>451573111R00</t>
  </si>
  <si>
    <t>Lože pod potrubí ze štěrkopísku do 63 mm</t>
  </si>
  <si>
    <t>1,3*0,1*60,1 7,813 VV 0  
1,4*0,1*298,0 41,72 VV 0  
1,4*0,1*75,9 10,626 VV 0</t>
  </si>
  <si>
    <t>452112111R00</t>
  </si>
  <si>
    <t>Osazení beton, prstenců pod mříže, výšky do 100 mm</t>
  </si>
  <si>
    <t>452311111R00</t>
  </si>
  <si>
    <t>Desky podkladní pod potrubí z betonu C -/7,5</t>
  </si>
  <si>
    <t>3,94*0,1*12 4,728 VV 0  
2,8*2,8*0,1 0,784 VV 0</t>
  </si>
  <si>
    <t>54</t>
  </si>
  <si>
    <t>465511511R00</t>
  </si>
  <si>
    <t>Dlažba z lom. kam. do MC do 20 m2 vysp. MCs, 20 cm</t>
  </si>
  <si>
    <t>59</t>
  </si>
  <si>
    <t>59224346R</t>
  </si>
  <si>
    <t>Prstenec vyrovnávací šachetní TBW-Q.1 63/4</t>
  </si>
  <si>
    <t>2*1,01 2,02 VV 0</t>
  </si>
  <si>
    <t>60</t>
  </si>
  <si>
    <t>59224347.AR</t>
  </si>
  <si>
    <t>Prstenec vyrovnávací šachetní TBW-Q.1 63/6</t>
  </si>
  <si>
    <t>5*1,01 5,05 VV 0</t>
  </si>
  <si>
    <t>61</t>
  </si>
  <si>
    <t>59224348.AR</t>
  </si>
  <si>
    <t>Prstenec vyrovnávací šachetní TBW-Q.1 63/8</t>
  </si>
  <si>
    <t>62</t>
  </si>
  <si>
    <t>59224349.AR</t>
  </si>
  <si>
    <t>Prstenec vyrovnávací šachetní TBW-Q.1 63/10</t>
  </si>
  <si>
    <t>1*1,01 1,01 VV 0</t>
  </si>
  <si>
    <t>Upravy povrchů vnitřní</t>
  </si>
  <si>
    <t>81</t>
  </si>
  <si>
    <t>617451501R01</t>
  </si>
  <si>
    <t>Potěry dna šachet hlazené ocelovým hladítkem, cementová malta viz. TZ spojení kónusu a prstenců</t>
  </si>
  <si>
    <t>0,226*23 5,198 VV 0</t>
  </si>
  <si>
    <t>721</t>
  </si>
  <si>
    <t>Vnitřní kanalizace</t>
  </si>
  <si>
    <t>721170979R01</t>
  </si>
  <si>
    <t>Oprava potrubí z PVC, krácení trub D 400 mm</t>
  </si>
  <si>
    <t>Včetně pomocného lešení o výšce podlahy do 1900 mm a pro zatížení do 1,5 kPa.</t>
  </si>
  <si>
    <t>seříznutí ve sklonu břehu : 3 3 VV 0</t>
  </si>
  <si>
    <t>111</t>
  </si>
  <si>
    <t>998721201R00</t>
  </si>
  <si>
    <t>Přesun hmot pro vnitřní kanalizaci, výšky do 6 m</t>
  </si>
  <si>
    <t>%</t>
  </si>
  <si>
    <t>Trubní vedení</t>
  </si>
  <si>
    <t>28614504.AR1</t>
  </si>
  <si>
    <t>Trubka hladká PP SN 10 DN 200/1000 specifikace dle TZ</t>
  </si>
  <si>
    <t>2*1,015 2,03 VV 0</t>
  </si>
  <si>
    <t>28614511R1</t>
  </si>
  <si>
    <t>Trubka hladká PP SN 10 DN 250/6000 specifikace dle TZ</t>
  </si>
  <si>
    <t>60,1/6,0*1,015 10,16692 VV 0</t>
  </si>
  <si>
    <t>28614516R1</t>
  </si>
  <si>
    <t>Trubka hladká PP SN 10 DN 315/6000 specifikace dle TZ</t>
  </si>
  <si>
    <t>298,0/6,0*1,015 50,41167 VV 0</t>
  </si>
  <si>
    <t>28614518.AR1</t>
  </si>
  <si>
    <t>Trubka hladká PP SN 16 DN 400/6000 specifikace dle TZ</t>
  </si>
  <si>
    <t>75,9/6,0*1,015 12,83975 VV 0</t>
  </si>
  <si>
    <t>28614657.AR</t>
  </si>
  <si>
    <t>Koleno 88° AWADUKT PP SN 10 RAUSISTO DN 200</t>
  </si>
  <si>
    <t>1*1,015 1,015 VV 0</t>
  </si>
  <si>
    <t>28614683.AR</t>
  </si>
  <si>
    <t>Odbočka 45°AWADUKT PP SN 10 RAUSISTO 250/160</t>
  </si>
  <si>
    <t>4*1,015 4,06 VV 0</t>
  </si>
  <si>
    <t>28614685.AR</t>
  </si>
  <si>
    <t>Odbočka 45°AWADUKT PP SN 10 RAUSISTO 315/160</t>
  </si>
  <si>
    <t>21*1,015 21,315 VV 0</t>
  </si>
  <si>
    <t>28614685.AR1</t>
  </si>
  <si>
    <t>Odbočka 90° PP SN 10 315/160</t>
  </si>
  <si>
    <t>12*1,015 12,18 VV 0</t>
  </si>
  <si>
    <t>28614687.AR</t>
  </si>
  <si>
    <t>Odbočka 45°AWADUKT PP SN 10 RAUSISTO 315/200</t>
  </si>
  <si>
    <t>28614690.AR1</t>
  </si>
  <si>
    <t>Odbočka 90° PP SN 10 400/200</t>
  </si>
  <si>
    <t>28614703.AR</t>
  </si>
  <si>
    <t>Redukce AWADUKT PP SN 10 RAUSISTO 400/315</t>
  </si>
  <si>
    <t>28614708.AR</t>
  </si>
  <si>
    <t>Přesuvka AWADUKT PP SN 10 RAUSISTO DN 200</t>
  </si>
  <si>
    <t>286981026R</t>
  </si>
  <si>
    <t>Prvek regulační Azura typ T DN 300 315x550 mm</t>
  </si>
  <si>
    <t>55</t>
  </si>
  <si>
    <t>54823050T1</t>
  </si>
  <si>
    <t>Orientační poplastovaný sloupek</t>
  </si>
  <si>
    <t>KS</t>
  </si>
  <si>
    <t>56</t>
  </si>
  <si>
    <t>55243344T.2</t>
  </si>
  <si>
    <t>Poklop s rámem D400 bez loga, kruh., tvárná litina, bez odvětrání, litino-betonový rám, s čepem bližší viz. TZ</t>
  </si>
  <si>
    <t>63</t>
  </si>
  <si>
    <t>59224353.AR</t>
  </si>
  <si>
    <t>Konus šachetní TBR-Q.1 100-63/58/12 KPS</t>
  </si>
  <si>
    <t>12*1,01 12,12 VV 0</t>
  </si>
  <si>
    <t>64</t>
  </si>
  <si>
    <t>592243542R1</t>
  </si>
  <si>
    <t>Deska zákrytová TZK-Q 150-63/18 ZDC</t>
  </si>
  <si>
    <t>65</t>
  </si>
  <si>
    <t>59224358.AR</t>
  </si>
  <si>
    <t>Skruž šachetní TBS-Q.1 100/25/12 PS</t>
  </si>
  <si>
    <t>8*1,01 8,08 VV 0</t>
  </si>
  <si>
    <t>66</t>
  </si>
  <si>
    <t>59224361.AR</t>
  </si>
  <si>
    <t>Skruž šachetní TBS-Q.1 100/50/12 PS</t>
  </si>
  <si>
    <t>7*1,01 7,07 VV 0</t>
  </si>
  <si>
    <t>67</t>
  </si>
  <si>
    <t>59224364.AR</t>
  </si>
  <si>
    <t>Skruž šachetní TBS-Q.1 100/100/12 PS</t>
  </si>
  <si>
    <t>3*1,01 3,03 VV 0</t>
  </si>
  <si>
    <t>68</t>
  </si>
  <si>
    <t>59224364.AR1</t>
  </si>
  <si>
    <t>obklad čedičem 180st. : 2*1,01 2,02 VV 0</t>
  </si>
  <si>
    <t>69</t>
  </si>
  <si>
    <t>59224366.AR</t>
  </si>
  <si>
    <t>Dno šachetní přímé TBZ-Q.1 100/60 V max. 40</t>
  </si>
  <si>
    <t>žlab 1/1 a nástupnice čedič : 1*1,01 1,01 VV 0</t>
  </si>
  <si>
    <t>70</t>
  </si>
  <si>
    <t>59224366.AR1</t>
  </si>
  <si>
    <t>Dno šachetní přímé TBZ-Q.1 100/606 KOM</t>
  </si>
  <si>
    <t>žlab 1/1 DN a nástupnice beton s nátěrem : 1*1,01 1,01 VV 0</t>
  </si>
  <si>
    <t>71</t>
  </si>
  <si>
    <t>59224366.AR2</t>
  </si>
  <si>
    <t>Dno šachetní přímé TBZ-Q.1 100/616 KOM</t>
  </si>
  <si>
    <t>žlab 1/1 a nástupnice čedič : 2*1,01 2,02 VV 0</t>
  </si>
  <si>
    <t>72</t>
  </si>
  <si>
    <t>59224366.AR3</t>
  </si>
  <si>
    <t>Dno šachetní přímé TBZ-Q.1 100/696 KOM</t>
  </si>
  <si>
    <t>73</t>
  </si>
  <si>
    <t>59224366.AR4</t>
  </si>
  <si>
    <t>Dno šachetní přímé TBZ-Q.1 100/716 KOM</t>
  </si>
  <si>
    <t>74</t>
  </si>
  <si>
    <t>59224366.AR5</t>
  </si>
  <si>
    <t>Dno šachetní přímé TBZ-Q.1 100/736 KOM</t>
  </si>
  <si>
    <t>75</t>
  </si>
  <si>
    <t>59224366.AR6</t>
  </si>
  <si>
    <t>Dno šachetní přímé TBZ-Q.1 100/744 KOM</t>
  </si>
  <si>
    <t>76</t>
  </si>
  <si>
    <t>59224366.AR7</t>
  </si>
  <si>
    <t>Dno šachetní přímé TBZ-Q.1 100/746 KOM</t>
  </si>
  <si>
    <t>77</t>
  </si>
  <si>
    <t>59224366.AR8</t>
  </si>
  <si>
    <t>Dno šachetní přímé TBZ-Q.1 100/866 KOM</t>
  </si>
  <si>
    <t>78</t>
  </si>
  <si>
    <t>59224366.AR9</t>
  </si>
  <si>
    <t>Dno šachetní přímé TBZ-Q.1 100/906 KOM</t>
  </si>
  <si>
    <t>žlab 1/1 DN a nástupnice beton s nátěrem : 2*1,01 2,02 VV 0</t>
  </si>
  <si>
    <t>79</t>
  </si>
  <si>
    <t>59224373.AR</t>
  </si>
  <si>
    <t>Těsnění elastom pro šach díly EMT - DN 1000</t>
  </si>
  <si>
    <t>32*1,01 32,32 VV 0</t>
  </si>
  <si>
    <t>80</t>
  </si>
  <si>
    <t>592243744R1</t>
  </si>
  <si>
    <t>Dno šachetní přímé TZZ-Q 150/160 BZC PS V120</t>
  </si>
  <si>
    <t>bez žlabu a nástupnice : 1*1,01 1,01 VV 0</t>
  </si>
  <si>
    <t>83</t>
  </si>
  <si>
    <t>871353121R00</t>
  </si>
  <si>
    <t>Montáž trub kanaliz. z plastu, hrdlových, DN 200</t>
  </si>
  <si>
    <t>84</t>
  </si>
  <si>
    <t>871373121R00</t>
  </si>
  <si>
    <t>Montáž trub kanaliz. z plastu, hrdlových, DN 300</t>
  </si>
  <si>
    <t>60,1 60,1 VV 0  
298,0 298 VV 0</t>
  </si>
  <si>
    <t>85</t>
  </si>
  <si>
    <t>871393121R00</t>
  </si>
  <si>
    <t>Montáž trub kanaliz. z plastu, hrdlových, DN 400</t>
  </si>
  <si>
    <t>86</t>
  </si>
  <si>
    <t>877353122R00</t>
  </si>
  <si>
    <t>Montáž přesuvek z plastu, gumový kroužek, DN 200</t>
  </si>
  <si>
    <t>87</t>
  </si>
  <si>
    <t>877353123R00</t>
  </si>
  <si>
    <t>Montáž tvarovek jednoos. plast. gum.kroužek DN 200</t>
  </si>
  <si>
    <t>88</t>
  </si>
  <si>
    <t>877363121R00</t>
  </si>
  <si>
    <t>Montáž tvarovek odboč. plast. gum. kroužek DN 250</t>
  </si>
  <si>
    <t>89</t>
  </si>
  <si>
    <t>877373121R00</t>
  </si>
  <si>
    <t>Montáž tvarovek odboč. plast. gum. kroužek DN 300</t>
  </si>
  <si>
    <t>90</t>
  </si>
  <si>
    <t>877373123R00</t>
  </si>
  <si>
    <t>Montáž tvarovek jednoos. plast. gum.kroužek DN 300</t>
  </si>
  <si>
    <t>91</t>
  </si>
  <si>
    <t>877393121R00</t>
  </si>
  <si>
    <t>Montáž tvarovek odboč. plast. gum. kroužek DN 400</t>
  </si>
  <si>
    <t>92</t>
  </si>
  <si>
    <t>877393123R00</t>
  </si>
  <si>
    <t>Montáž tvarovek jednoos. plast. gum.kroužek DN 400</t>
  </si>
  <si>
    <t>93</t>
  </si>
  <si>
    <t>892585111R00</t>
  </si>
  <si>
    <t>Zabezpečení konců a zkouška vzduch. kan. DN do 300</t>
  </si>
  <si>
    <t>ÚSEK</t>
  </si>
  <si>
    <t>94</t>
  </si>
  <si>
    <t>892595111R00</t>
  </si>
  <si>
    <t>Zabezpečení konců a zkouška vzduch. kan. DN do 400</t>
  </si>
  <si>
    <t>95</t>
  </si>
  <si>
    <t>892601154R00</t>
  </si>
  <si>
    <t>Čištění kanalizační stoky do DN 500, nad 100 m</t>
  </si>
  <si>
    <t>96</t>
  </si>
  <si>
    <t>892685111R01</t>
  </si>
  <si>
    <t>Zkouška vzduchem kanalizačních šachet</t>
  </si>
  <si>
    <t>97</t>
  </si>
  <si>
    <t>892855115R00</t>
  </si>
  <si>
    <t>Kontrola kanalizace TV kamerou do 500 m</t>
  </si>
  <si>
    <t>98</t>
  </si>
  <si>
    <t>892916111R00</t>
  </si>
  <si>
    <t>Utěsnění přípojek do DN 200 při zkoušce kanal.</t>
  </si>
  <si>
    <t>SADA</t>
  </si>
  <si>
    <t>99</t>
  </si>
  <si>
    <t>894403011R00</t>
  </si>
  <si>
    <t>Osazení betonových stropních dílců jakýchkoliv</t>
  </si>
  <si>
    <t>100</t>
  </si>
  <si>
    <t>894421111RT1</t>
  </si>
  <si>
    <t>Osazení betonových dílců šachet do 0,5 t skruže rovné, na kroužek, do 0,5 t</t>
  </si>
  <si>
    <t>101</t>
  </si>
  <si>
    <t>894421112RT1</t>
  </si>
  <si>
    <t>Osazení betonových dílců šachet do 1,4 t skruže rovné, na kroužek, do 1,4 t</t>
  </si>
  <si>
    <t>102</t>
  </si>
  <si>
    <t>894422111RT1</t>
  </si>
  <si>
    <t>Osazení betonových dílců šachet skruže přechodové, na kroužek</t>
  </si>
  <si>
    <t>103</t>
  </si>
  <si>
    <t>894423111RT1</t>
  </si>
  <si>
    <t>Osazení betonových dílců šachet do 2,0 t šachtová dna, na kroužek, do 2,0 t</t>
  </si>
  <si>
    <t>104</t>
  </si>
  <si>
    <t>894423116R00</t>
  </si>
  <si>
    <t>Osaz. bet. dílců šachet, dna, na kroužek, do 7,0 t</t>
  </si>
  <si>
    <t>105</t>
  </si>
  <si>
    <t>899103111R00</t>
  </si>
  <si>
    <t>Osazení poklopu s rámem do 150 kg</t>
  </si>
  <si>
    <t>106</t>
  </si>
  <si>
    <t>899713111R00</t>
  </si>
  <si>
    <t>Orientační tabulky na sloupku ocelovém, betonovém</t>
  </si>
  <si>
    <t>Včetně dodání a připevnění tabulky a osazení sloupků.</t>
  </si>
  <si>
    <t>Doplňující práce na komunikaci</t>
  </si>
  <si>
    <t>107</t>
  </si>
  <si>
    <t>916261111RT1</t>
  </si>
  <si>
    <t>Osazení obruby z kostek drobných, s boční opěrou včetně kostek drobných 12 cm, lože C 12/15</t>
  </si>
  <si>
    <t>kanalizační poklopy : pi*1*1 3,14159 VV 0</t>
  </si>
  <si>
    <t>108</t>
  </si>
  <si>
    <t>918101111R00</t>
  </si>
  <si>
    <t>Lože pod obrubníky nebo obruby dlažeb z C 12/15</t>
  </si>
  <si>
    <t>kanalizační poklopy : pi*1*0,3*0,1*1 0,09425 VV 0</t>
  </si>
  <si>
    <t>Dokončovací práce inženýrských staveb</t>
  </si>
  <si>
    <t>57</t>
  </si>
  <si>
    <t>55243344T1</t>
  </si>
  <si>
    <t>Poklop s rámem D400, bez loga, kruh., tvárná litina, bez odvětrání, samonivelační rám, s čepem bližší viz. TZ</t>
  </si>
  <si>
    <t>109</t>
  </si>
  <si>
    <t>939421111R00</t>
  </si>
  <si>
    <t>Osazení samonivelač.kanalizač.poklopu za finišerem</t>
  </si>
  <si>
    <t>Staveništní přesun hmot</t>
  </si>
  <si>
    <t>110</t>
  </si>
  <si>
    <t>998276101R00</t>
  </si>
  <si>
    <t>Přesun hmot, trubní vedení plastová, otevř. výkop</t>
  </si>
  <si>
    <t>na vzdálenost 15 m od hrany výkopu nebo od okraje šachty</t>
  </si>
  <si>
    <t>SO301.2</t>
  </si>
  <si>
    <t>11,56172</t>
  </si>
  <si>
    <t>(252,96633+187,48)*0,025*1,05 11,56172 VV 0</t>
  </si>
  <si>
    <t>121101103R00</t>
  </si>
  <si>
    <t>Sejmutí ornice s přemístěním přes 100 do 250 m</t>
  </si>
  <si>
    <t>132,6</t>
  </si>
  <si>
    <t>442,0*0,3 132,6 VV 0</t>
  </si>
  <si>
    <t>131201112R00</t>
  </si>
  <si>
    <t>Hloubení nezapaž. jam hor.3 do 1000 m3, STROJNĚ</t>
  </si>
  <si>
    <t>150,5575</t>
  </si>
  <si>
    <t>50% : 301,1150*0,5 150,5575 VV 0</t>
  </si>
  <si>
    <t>131301112R00</t>
  </si>
  <si>
    <t>Hloubení nezapaž. jam hor.4 do 1000 m3, STROJNĚ</t>
  </si>
  <si>
    <t>nádrž : (12,7+15,2)/2*9,0 125,55 VV 0  
(15,2+8,0)/3*17,0 131,46667 VV 0  
(12,7+5,8)/3*17,0 104,83333 VV 0  
ornice : -230,0*0,3 -69 VV 0  
opevnění : 2,0*2,0*0,35 1,4 VV 0  
1,4*2,0*0,35 0,98 VV 0  
2,0*2,0*0,35 1,4 VV 0  
3,3*2,0*0,35 2,31 VV 0  
prahy : 1,45*0,25*3,0*2 2,175 VV 0  
hornina 3 : -150,55750 -150,5575 VV 0</t>
  </si>
  <si>
    <t>24,0892</t>
  </si>
  <si>
    <t>(150,55750+150,55750)*0,08 24,0892 VV 0</t>
  </si>
  <si>
    <t>162701102R00</t>
  </si>
  <si>
    <t>Vodorovné přemístění výkopku z hor.1-4 do 7000 m</t>
  </si>
  <si>
    <t>292,61472</t>
  </si>
  <si>
    <t>150,55750+150,55750 301,115 VV 0  
-75,03333 -75,03333 VV 0  
ornice : 132,6-((187,48+252,96633)*0,15) 66,53305 VV 0</t>
  </si>
  <si>
    <t>66,53305</t>
  </si>
  <si>
    <t>66,53305 66,53305 VV 0</t>
  </si>
  <si>
    <t>75,03333</t>
  </si>
  <si>
    <t>(0+0,5+2,1)/3*17,0 14,73333 VV 0  
(2,1+2,9)/2*9,0 22,5 VV 0  
(2,9+2,5+0)/3*21,0 37,8 VV 0</t>
  </si>
  <si>
    <t>292,61472 292,61472 VV 0</t>
  </si>
  <si>
    <t>187,48</t>
  </si>
  <si>
    <t>180402112R00</t>
  </si>
  <si>
    <t>Založení trávníku parkového výsevem svah do 1:2</t>
  </si>
  <si>
    <t>252,96633</t>
  </si>
  <si>
    <t>440,44633</t>
  </si>
  <si>
    <t>187,48+252,96633 440,44633 VV 0</t>
  </si>
  <si>
    <t>181301102R00</t>
  </si>
  <si>
    <t>Rozprostření ornice, rovina, tl. 10-15 cm,do 500m2</t>
  </si>
  <si>
    <t>hráz : 47,0*2,0 94 VV 0  
dno : 9,0*7,0 63 VV 0  
38,48-(2,0*2,0*2) 30,48 VV 0</t>
  </si>
  <si>
    <t>182201101R00</t>
  </si>
  <si>
    <t>Svahování násypů</t>
  </si>
  <si>
    <t>182301122R00</t>
  </si>
  <si>
    <t>Rozprostření ornice, svah, tl. 10-15 cm, do 500 m2</t>
  </si>
  <si>
    <t>(1,9+1,47)/2*9,0 15,165 VV 0  
(1,47+0)/2*19,8 14,553 VV 0  
(1,9+0)/2*25,6 24,32 VV 0  
(3,8+3,9+3,8+4,4+4,2+3,8)/6*52,3 208,32833 VV 0  
-1,4*2,0 -2,8 VV 0  
-3,3*2,0 -6,6 VV 0</t>
  </si>
  <si>
    <t>0,45</t>
  </si>
  <si>
    <t>prahy : 0,45*0,25*2,0*2 0,45 VV 0</t>
  </si>
  <si>
    <t>2,45</t>
  </si>
  <si>
    <t>prahy : 4,9*0,25*2 2,45 VV 0</t>
  </si>
  <si>
    <t>17,4</t>
  </si>
  <si>
    <t>opevnění : 2,0*2,0 4 VV 0  
1,4*2,0 2,8 VV 0  
2,0*2,0 4 VV 0  
3,3*2,0 6,6 VV 0</t>
  </si>
  <si>
    <t>21,59991</t>
  </si>
  <si>
    <t>SO302.1</t>
  </si>
  <si>
    <t>45% : 106,6020*0,45 47,9709 VV 0</t>
  </si>
  <si>
    <t>((2,18*2,18)-(1,1*1,09))*1,2*25 106,602 VV 0  
hornina 3 : -47,97090 -47,9709 VV 0  
hornina 5 : -47,97090 -47,9709 VV 0  
hornina 6 : -5,33010 -5,3301 VV 0</t>
  </si>
  <si>
    <t>131401112R00</t>
  </si>
  <si>
    <t>Hloubení nezapaž. jam v hor.5 do 1000 m3, STROJNĚ</t>
  </si>
  <si>
    <t>131501112R00</t>
  </si>
  <si>
    <t>Hloubení nezapaž. jam v hor.6 do 1000 m3, STROJNĚ</t>
  </si>
  <si>
    <t>5% : 106,6020*0,05 5,3301 VV 0</t>
  </si>
  <si>
    <t>45% : 231,64680*0,45 104,24106 VV 0</t>
  </si>
  <si>
    <t>1,1*(1,70+1,41)/2*3,8+1,1*(1,36+1,16)/2*3,8+1,1*(0,87+0,64)/2*3,8 14,9226 VV 0  
1,1*(0,64+0,35)/2*3,8+1,1*(0,91+0,67)/2*3,8+1,1*(1,10+0,89)/2*3,8 9,5304 VV 0  
1,1*(0,89+0,70)/2*3,8+1,1*(0,74+0,55)/2*3,8+1,1*(1,34+1,12)/2*3,8 11,1606 VV 0  
1,1*(1,39+1,05)/2*3,8+1,1*(1,74+2,16)/2*11,6+1,1*(1,41+1,69)/2*11,6 49,7596 VV 0  
1,1*(0,89+1,25)/2*11,6+1,1*(0,70+0,87)/2*11,6+1,1*(1,05+1,39)/2*15,6 44,605 VV 0  
1,1*(1,12+1,36)/2*15,6+1,1*(0,91+1,12)/2*11,6+1,1*(0,72+0,83)/2*11,6 44,1188 VV 0  
1,1*(1,32+1,31)/2*11,6+1,1*(1,38+1,19)/2*11,6+1,1*(1,29+0,16)/2*7,3 38,99775 VV 0  
1,1*(1,34+0,22)/2*7,3+1,1*(1,41+0,30)/2*7,3 13,12905 VV 0  
1,1*(0,24+0,61)/2*11,6 5,423 VV 0  
hornina 3 : -104,24106 -104,24106 VV 0  
hornina 5 : -104,24106 -104,24106 VV 0  
hornina 6 : -11,58234 -11,58234 VV 0</t>
  </si>
  <si>
    <t>45% : 231,64680*0,45 104,24106 VV 0  
dolamování : -15,22120 -15,2212 VV 0</t>
  </si>
  <si>
    <t>5% : 231,64680*0,05 11,58234 VV 0  
dolamování : -1,69124 -1,69124 VV 0</t>
  </si>
  <si>
    <t>(47,97090+104,24106)*0,1 15,2212 VV 0</t>
  </si>
  <si>
    <t>(5,33010+11,58234)*0,1 1,69124 VV 0</t>
  </si>
  <si>
    <t>(1,70+1,41)/2*3,8 5,909 VV 0  
(1,74+2,16)/2*11,6+(1,41+1,69)/2*11,6 40,6 VV 0  
46,5090 46,509 VV 0</t>
  </si>
  <si>
    <t>(47,97090+5,33010)*0,08 4,26408 VV 0  
(104,24106+11,58234)*0,5 57,9117 VV 0</t>
  </si>
  <si>
    <t>161101151R00</t>
  </si>
  <si>
    <t>Svislé přemístění výkopku z hor.5-7 do 2,5 m</t>
  </si>
  <si>
    <t>(47,97090+5,33010)*0,08 4,26408 VV 0  
(89,01986+9,89110+15,22120+1,69124)*0,5 57,9117 VV 0</t>
  </si>
  <si>
    <t>meziskládka : 207,13488*2 414,26976 VV 0</t>
  </si>
  <si>
    <t>1,1*0,432*207,1 98,41392 VV 0  
šachty : 1,09*1,2*25,0 32,7 VV 0</t>
  </si>
  <si>
    <t>meziskládka : 207,13488 207,13488 VV 0</t>
  </si>
  <si>
    <t>131,11392 131,11392 VV 0  
meziskládka : 207,13488 207,13488 VV 0</t>
  </si>
  <si>
    <t>47,97090+5,33010+47,97090+5,33010 106,602 VV 0  
104,24106+11,58234+89,01986+9,89110 214,73436 VV 0  
15,22120+1,69124 16,91244 VV 0  
-131,11392 -131,11392 VV 0</t>
  </si>
  <si>
    <t>((1,1*0,332)-0,0008)*207,1 75,46724 VV 0</t>
  </si>
  <si>
    <t>58337304R</t>
  </si>
  <si>
    <t>Štěrkopísek frakce 0-16 B</t>
  </si>
  <si>
    <t>75,46724*1,7*1,01 129,57725 VV 0</t>
  </si>
  <si>
    <t>1,1*0,1*207,1 22,781 VV 0</t>
  </si>
  <si>
    <t>286134112R</t>
  </si>
  <si>
    <t>Trubka tlaková AQUALINE RC1 PE100 32x3,0 mm PN16 návin 100 m</t>
  </si>
  <si>
    <t>244,6*1,015 248,269 VV 0</t>
  </si>
  <si>
    <t>2865315702T1</t>
  </si>
  <si>
    <t>Isiflo spojka 2.1.100.3232 d32</t>
  </si>
  <si>
    <t>2865315702T3</t>
  </si>
  <si>
    <t>Isiflo záslepka T-145 2.1.145.32 d32</t>
  </si>
  <si>
    <t>Orientační poplastovaný sloupek s betonovou patkou</t>
  </si>
  <si>
    <t>59224330.AR</t>
  </si>
  <si>
    <t>Skruž šachetní TBS-Q.1 100/25/9</t>
  </si>
  <si>
    <t>25*1,01 25,25 VV 0</t>
  </si>
  <si>
    <t>59224336.AR</t>
  </si>
  <si>
    <t>Skruž šachetní TBS-Q.1 100/100/9</t>
  </si>
  <si>
    <t>59225782R1</t>
  </si>
  <si>
    <t>Deska zákrytová dvojdílná TBN 124/7 ZD</t>
  </si>
  <si>
    <t>722175324R01</t>
  </si>
  <si>
    <t>Montáž tvarovek ISIFLO d32</t>
  </si>
  <si>
    <t>871161121R00</t>
  </si>
  <si>
    <t>Montáž trubek polyetylenových ve výkopu d 32 mm</t>
  </si>
  <si>
    <t>892233111R00</t>
  </si>
  <si>
    <t>Desinfekce vodovodního potrubí DN 70</t>
  </si>
  <si>
    <t>892241111R00</t>
  </si>
  <si>
    <t>Tlaková zkouška vodovodního potrubí DN 80</t>
  </si>
  <si>
    <t>899731113R00</t>
  </si>
  <si>
    <t>Vodič signalizační CYY 4 mm2</t>
  </si>
  <si>
    <t>M46</t>
  </si>
  <si>
    <t>Zemní práce při montážích</t>
  </si>
  <si>
    <t>460490012R00</t>
  </si>
  <si>
    <t>Zakrytí kabelu výstražnou folií PVC, šířka 33 cm</t>
  </si>
  <si>
    <t>SO302.2</t>
  </si>
  <si>
    <t>45% : 139,64409*0,45 62,83984 VV 0</t>
  </si>
  <si>
    <t>((1,4*1,4)-(1,2*0,7))*56,28 63,0336 VV 0  
((1,63*1,63)-(1,2*0,815))*23,84 40,02498 VV 0  
1,63*1,63*(37,61-23,84) 36,58551 VV 0  
hornina 3 : -62,83984 -62,83984 VV 0  
hornina 5 : -62,83984 -62,83984 VV 0  
hornina 6 : -6,98220 -6,9822 VV 0</t>
  </si>
  <si>
    <t>5% : 139,64409*0,05 6,9822 VV 0</t>
  </si>
  <si>
    <t>45% : 636,21480*0,45 286,29666 VV 0</t>
  </si>
  <si>
    <t>přípojky k RD : 1,2*(1,79+2,25)/2*8,6+1,2*(2,54+2,20)/2*6,0+1,2*(2,09+1,76)/2*6,0 51,7704 VV 0  
1,2*(1,81+1,49)/2*6,0+1,2*(1,92+1,30)/2*6,0+1,2*(2,22+2,04)/2*7,7 43,1532 VV 0  
1,2*(1,90+1,58)/2*6,0+1,2*(1,88+1,53)/2*6,0+1,2*(2,03+1,60)/2*6,0 37,872 VV 0  
1,2*(2,14+1,82)/2*6,0+1,2*(2,40+2,55)/2*9,5+1,2*(2,56+2,53)/2*9,5 71,484 VV 0  
1,2*(2,10+1,88)/2*9,5+1,2*(1,81+1,29)/2*9,5+1,2*(2,03+1,78)/2*13,5 71,217 VV 0  
1,2*(1,99+1,89)/2*13,5+1,2*(1,92+1,76)/2*9,5+1,2*(1,88+1,50)/2*9,5 71,67 VV 0  
1,2*(2,04+1,63)/2*9,5+1,2*(2,13+1,90)/2*9,5+1,2*(1,01+1,80)/2*5,4 52,9944 VV 0  
1,2*(1,50+1,47)/2*5,4+1,2*(1,23+0,64)/2*7,2+1,2*(0,56+0,34)/2*9,3 22,7232 VV 0  
1,2*(1,37+0,95)/2*9,3 12,9456 VV 0  
přípojky k UV : 1,2*(1,52+1,23)/2*23,3+1,2*(1,55+1,01)/2*27,7+1,2*(1,55+1,06)/2*9,6 96,0258 VV 0  
1,2*(1,31+1,27)/2*1,5+1,2*(1,24+1,20)/2*1,2+1,2*(1,06+0,78)/2*1,0 5,1828 VV 0  
1,2*(1,18+1,05)/2*1,0+1,2*(1,28+1,15)/2*1,3+1,2*(1,11+0,70)/2*1,0 4,3194 VV 0  
1,2*(0,97+0,64)/2*1,0+1,2*(1,24+0,97)/2*1,5+1,2*(1,71+1,58)/2*1,0 4,929 VV 0  
1,2*(1,57+1,56)/2*1,5+1,2*(2,30+1,06)/2*18,0+1,2*(1,90+0,59)/2*9,7 53,5968 VV 0  
1,2*(0,97+1,11)/2*2,0 2,496 VV 0  
1,2*(1,85+0,81)/2*21,2 33,8352 VV 0  
hornina 3 : -286,29666 -286,29666 VV 0  
hornina 5 : -286,29666 -286,29666 VV 0  
hornina 6 : -31,81074 -31,81074 VV 0</t>
  </si>
  <si>
    <t>45% : 636,21480*0,45 286,29666 VV 0  
dolamování : -34,91365 -34,91365 VV 0</t>
  </si>
  <si>
    <t>hornina 5 : 636,21480*0,05 31,81074 VV 0  
dolamování : -3,87929 -3,87929 VV 0</t>
  </si>
  <si>
    <t>(62,83984+286,29666)*0,1 34,91365 VV 0</t>
  </si>
  <si>
    <t>(6,98220+31,81074)*0,1 3,87929 VV 0</t>
  </si>
  <si>
    <t>přípojky k RD : (2,09+1,76)/2*6,0 11,55 VV 0  
(1,81+1,49)/2*6,0+(1,92+1,30)/2*6,0 19,56 VV 0  
(1,90+1,58)/2*6,0+(1,88+1,53)/2*6,0+(2,03+1,60)/2*6,0 31,56 VV 0  
(2,14+1,82)/2*6,0 11,88 VV 0  
(2,10+1,88)/2*9,5+(1,81+1,29)/2*9,5+(2,03+1,78)/2*13,5 59,3475 VV 0  
(1,99+1,89)/2*13,5+(1,92+1,76)/2*9,5+(1,88+1,50)/2*9,5 59,725 VV 0  
(2,04+1,63)/2*9,5 17,4325 VV 0  
přípojky k UV : (1,71+1,58)/2*1,0 1,645 VV 0  
(1,57+1,56)/2*1,5+(2,30+1,06)/2*18,0 32,5875 VV 0  
245,28750 245,2875 VV 0</t>
  </si>
  <si>
    <t>přípojky k RD : (1,79+2,25)/2*8,6+(2,54+2,20)/2*6,0 31,592 VV 0  
(2,22+2,04)/2*7,7 16,401 VV 0  
(2,40+2,55)/2*9,5+(2,56+2,53)/2*9,5 47,69 VV 0  
(2,13+1,90)/2*9,5 19,1425 VV 0  
114,82550 114,8255 VV 0</t>
  </si>
  <si>
    <t>(62,83984+6,98221)*0,08 5,58576 VV 0  
(286,29666+31,81074)*0,5 159,0537 VV 0</t>
  </si>
  <si>
    <t>(62,83984+6,98220)*0,08 5,58576 VV 0  
(251,38301+27,93145+34,91365+3,87929)*0,5 159,0537 VV 0</t>
  </si>
  <si>
    <t>meziskládka : 532,92603*2 1065,85206 VV 0</t>
  </si>
  <si>
    <t>1,2*0,56*323,1 217,1232 VV 0  
1,2*0,60*9,7 6,984 VV 0  
šachty : 0,126*56,28 7,09128 VV 0  
vpusti : 0,312*37,61 11,73432 VV 0</t>
  </si>
  <si>
    <t>meziskládka : 532,92603 532,92603 VV 0</t>
  </si>
  <si>
    <t>242,93280 242,9328 VV 0  
meziskládka : 532,92603 532,92603 VV 0</t>
  </si>
  <si>
    <t>62,83984+6,98221+62,83984+6,98220 139,64409 VV 0  
286,2966+31,81074+251,38301+27,93145 597,4218 VV 0  
34,91365+3,87929 38,79294 VV 0  
-242,93280 -242,9328 VV 0</t>
  </si>
  <si>
    <t>((1,2*0,46)-0,0201)*323,1 171,85689 VV 0  
((1,2*0,50)-0,0314)*9,7 5,51542 VV 0</t>
  </si>
  <si>
    <t>177,37231*1,7*1,01 304,54826 VV 0</t>
  </si>
  <si>
    <t>1,2*0,1*323,1 38,772 VV 0  
1,2*0,1*9,7 1,164 VV 0  
1,54*0,1*26 4,004 VV 0  
2,09*0,1*17 3,553 VV 0</t>
  </si>
  <si>
    <t>28614500.AR1</t>
  </si>
  <si>
    <t>Trubka hladká PP SN 10 DN 160/1000 specifikace v TZ</t>
  </si>
  <si>
    <t>28614502R1</t>
  </si>
  <si>
    <t>Trubka hladká PP SN 10 DN 160/6000 specifikace v TZ</t>
  </si>
  <si>
    <t>323,1/6,0*1,015 54,65775 VV 0</t>
  </si>
  <si>
    <t>28614506R1</t>
  </si>
  <si>
    <t>Trubka hladká PP SN 10 DN 200/6000 specifikace v TZ</t>
  </si>
  <si>
    <t>9,7/6,0*1,015 1,64092 VV 0</t>
  </si>
  <si>
    <t>28614651.AR</t>
  </si>
  <si>
    <t>Koleno 30° AWADUKT PP SN 10 RAUSISTO DN 160</t>
  </si>
  <si>
    <t>3*1,015 3,045 VV 0</t>
  </si>
  <si>
    <t>28614652.AR</t>
  </si>
  <si>
    <t>Koleno 45° AWADUKT PP SN 10 RAUSISTO DN 160</t>
  </si>
  <si>
    <t>28614653.AR</t>
  </si>
  <si>
    <t>Koleno 88° AWADUKT PP SN 10 RAUSISTO DN 160</t>
  </si>
  <si>
    <t>28614655.AR</t>
  </si>
  <si>
    <t>Koleno 30° AWADUKT PP SN 10 RAUSISTO DN 200</t>
  </si>
  <si>
    <t>28651832.AR</t>
  </si>
  <si>
    <t>Zátka hrdla kanalizační KGM DN 150 PVC</t>
  </si>
  <si>
    <t>73*1,015 74,095 VV 0</t>
  </si>
  <si>
    <t>2869714900R1</t>
  </si>
  <si>
    <t>Prodloužení šachty DN 400 hladké 1250 mm</t>
  </si>
  <si>
    <t>286971491R1</t>
  </si>
  <si>
    <t>Prodloužení šachty DN 400 hladké 2000 mm</t>
  </si>
  <si>
    <t>286971493R1</t>
  </si>
  <si>
    <t>Prodloužení šachty DN 400 hladké 6000 mm</t>
  </si>
  <si>
    <t>28697191R1</t>
  </si>
  <si>
    <t>Šachtové dno DN400 GD 160 přímé</t>
  </si>
  <si>
    <t>28697191R2</t>
  </si>
  <si>
    <t>Šachtové dno DN400 RML 160 tři přítoky</t>
  </si>
  <si>
    <t>55241703R1</t>
  </si>
  <si>
    <t>Teleskopický poklop zavřený hranatý B125 G</t>
  </si>
  <si>
    <t>55241703R2</t>
  </si>
  <si>
    <t>Teleskopický poklop zavřený hranatý D400 G</t>
  </si>
  <si>
    <t>55243095R</t>
  </si>
  <si>
    <t>Mříž vtoková KM12P EUROPA D400 rovná 50/50 s pantem</t>
  </si>
  <si>
    <t>55292014R1</t>
  </si>
  <si>
    <t>Univerzální kolmé sedlo FA 150 B DN 150</t>
  </si>
  <si>
    <t>55292014R3</t>
  </si>
  <si>
    <t>Vyrovnávací vložka BC 12/190</t>
  </si>
  <si>
    <t>592238740R</t>
  </si>
  <si>
    <t>TBV-Q 50/20 CP horní dílec dešťové vpusti DN 500 500/190x65, pro čtvercovou vtokovou mříž</t>
  </si>
  <si>
    <t>17*1,01 17,17 VV 0</t>
  </si>
  <si>
    <t>592238741R</t>
  </si>
  <si>
    <t>TBV-Q 50/29 SN skruž dešťové vpusti DN 500 500/290x65</t>
  </si>
  <si>
    <t>592238742R</t>
  </si>
  <si>
    <t>TBV-Q 50/59 SV skruž dešťové vpusti DN 500 500/590x65</t>
  </si>
  <si>
    <t>16*1,01 16,16 VV 0</t>
  </si>
  <si>
    <t>592238744R</t>
  </si>
  <si>
    <t>TBV-Q 50/59 SO 15 PVC skruž dešťové vpusti DN 500 500/590x65 s odtokem 150 mm</t>
  </si>
  <si>
    <t>592238750R</t>
  </si>
  <si>
    <t>TBV-Q 50/49 KV spodní dílec dešťové vpusti DN 500 500/525x65 s kalištěm vysokým</t>
  </si>
  <si>
    <t>817314111T01</t>
  </si>
  <si>
    <t>Montáž betonových útesů s hrdlem, navrtávka do šachty</t>
  </si>
  <si>
    <t>871313121R00</t>
  </si>
  <si>
    <t>Montáž trub kanaliz. z plastu, hrdlových, DN 150</t>
  </si>
  <si>
    <t>323,1 323,1 VV 0  
6*0,4 2,4 VV 0  
6*0,5 3 VV 0</t>
  </si>
  <si>
    <t>877313123R00</t>
  </si>
  <si>
    <t>Montáž tvarovek jednoos. plast. gum.kroužek DN 150</t>
  </si>
  <si>
    <t>877313126R00</t>
  </si>
  <si>
    <t>Montáž víčka nebo zátky plast. gum. kroužek DN 150</t>
  </si>
  <si>
    <t>892571111R00</t>
  </si>
  <si>
    <t>Zkouška těsnosti kanalizace DN do 200, vodou</t>
  </si>
  <si>
    <t>894432112R00</t>
  </si>
  <si>
    <t>Osazení plastové šachty revizní prům.425 mm, Wavin</t>
  </si>
  <si>
    <t>895941111R00</t>
  </si>
  <si>
    <t>Zřízení vpusti uliční z dílců typ UV - 50 normální</t>
  </si>
  <si>
    <t>899101111R00</t>
  </si>
  <si>
    <t>Osazení poklopu s rámem do 50 kg</t>
  </si>
  <si>
    <t>899202111R00</t>
  </si>
  <si>
    <t>Osazení mříží litinových s rámem do 100kg</t>
  </si>
  <si>
    <t>SO302.3</t>
  </si>
  <si>
    <t>45% : 74,0320*0,45 33,3144 VV 0</t>
  </si>
  <si>
    <t>((1,4*1,4)-(1,2*0,7))*66,1 74,032 VV 0  
hornina 3 : -33,31440 -33,3144 VV 0  
hornina 5 : -33,31440 -33,3144 VV 0  
hornina 6 : -3,70160 -3,7016 VV 0</t>
  </si>
  <si>
    <t>5% : 74,032*0,05 3,7016 VV 0</t>
  </si>
  <si>
    <t>45% : 552,19740*0,45 248,48883 VV 0</t>
  </si>
  <si>
    <t>1,2*(2,65+2,67)/2*12,2+1,2*(3,12+2,51)/2*8,7+1,2*(2,63+2,12)/2*8,7 93,126 VV 0  
1,2*(2,37+1,84)/2*8,7+1,2*(2,50+1,68)/2*8,7+1,2*(2,68+2,39)/2*12,2 80,9082 VV 0  
1,2*(2,47+1,96)/2*8,7+1,2*(2,42+1,92)/2*8,7+1,2*(2,64+2,16)/2*8,7 70,8354 VV 0  
1,2*(2,58+2,16)/2*8,7+1,2*(3,03+3,10)/2*6,7+1,2*(3,13+2,98)/2*6,7 73,9476 VV 0  
1,2*(2,64+2,37)/2*6,7+1,2*(2,36+1,79)/2*6,7+1,2*(2,63+2,32)/2*10,7 68,6022 VV 0  
1,2*(2,63+2,41)/2*10,7 32,3568 VV 0  
1,2*(2,46+2,25)/2*6,7+1,2*(2,42+1,98)/2*6,7+1,2*(2,64+2,18)/2*6,7 55,9986 VV 0  
1,2*(2,55+2,37)/2*6,7+1,2*(1,40+1,95)/2*3,4+1,2*(1,92+2,23)/2*3,4 35,0784 VV 0  
1,2*(1,89+1,03)/2*9,9+1,2*(1,34+0,99)/2*6,7+1,2*(2,05+1,59)/2*6,7 41,3442 VV 0  
hornina 3 : -248,48883 -248,48883 VV 0  
hornina 5 : -248,48883 -248,48883 VV 0  
hornina 6 : -27,60987 -27,60987 VV 0</t>
  </si>
  <si>
    <t>45% : 552,19740*0,45 248,48883 VV 0  
dolamování : -28,18032 -28,18032 VV 0</t>
  </si>
  <si>
    <t>5% : 552,19740*0,05 27,60987 VV 0  
dolamování : -3,13115 -3,13115 VV 0</t>
  </si>
  <si>
    <t>(33,31440+248,48883)*0,1 28,18032 VV 0</t>
  </si>
  <si>
    <t>(3,70160+27,60987)*0,1 3,13115 VV 0</t>
  </si>
  <si>
    <t>(1,40+1,95)/2*3,4 5,695 VV 0  
(2,05+1,59)/2*6,7 12,194 VV 0  
17,8890 17,889 VV 0</t>
  </si>
  <si>
    <t>(2,65+2,67)/2*12,2+(3,12+2,51)/2*8,7+(2,63+2,12)/2*8,7 77,605 VV 0  
(2,37+1,84)/2*8,7+(2,50+1,68)/2*8,7+(2,68+2,39)/2*12,2 67,4235 VV 0  
(2,47+1,96)/2*8,7+(2,42+1,92)/2*8,7+(2,64+2,16)/2*8,7 59,0295 VV 0  
(2,58+2,16)/2*8,7+(3,03+3,10)/2*6,7+(3,13+2,98)/2*6,7 61,623 VV 0  
(2,64+2,37)/2*6,7+(2,36+1,79)/2*6,7+(2,63+2,32)/2*10,7 57,1685 VV 0  
(2,63+2,41)/2*10,7 26,964 VV 0  
(2,46+2,25)/2*6,7+(2,42+1,98)/2*6,7+(2,64+2,18)/2*6,7 46,6655 VV 0  
(2,55+2,37)/2*6,7+(1,92+2,23)/2*3,4 23,537 VV 0  
420,016 420,016 VV 0</t>
  </si>
  <si>
    <t>(33,31440+3,70160)*0,08 2,96128 VV 0  
(248,48883+27,60987)*0,5 138,04935 VV 0</t>
  </si>
  <si>
    <t>(33,31440+3,70160)*0,16 5,92256 VV 0  
(220,30851+24,47872+28,18032+3,13115)*0,55 151,85429 VV 0</t>
  </si>
  <si>
    <t>meziskládka : 477,89368*2 955,78736 VV 0</t>
  </si>
  <si>
    <t>1,2*0,586*199,1 140,00712 VV 0  
0,126*66,1 8,3286 VV 0</t>
  </si>
  <si>
    <t>meziskládka : 477,89368 477,89368 VV 0</t>
  </si>
  <si>
    <t>148,33572 148,33572 VV 0  
meziskládka : 477,89368 477,89368 VV 0</t>
  </si>
  <si>
    <t>33,31440+3,70160+33,31440+3,70160 74,032 VV 0  
248,48883+27,60987+220,30851+24,47872 520,88593 VV 0  
28,18032+3,13115 31,31147 VV 0  
-148,33572 -148,33572 VV 0</t>
  </si>
  <si>
    <t>((1,2*0,436)-0,0272)*199,1 98,7536 VV 0</t>
  </si>
  <si>
    <t>58337332R</t>
  </si>
  <si>
    <t>Štěrkopísek frakce 0-22 C</t>
  </si>
  <si>
    <t>98,75360*1,7*1,01 169,55993 VV 0</t>
  </si>
  <si>
    <t>1,54*0,1*25 3,85 VV 0</t>
  </si>
  <si>
    <t>452312131R00</t>
  </si>
  <si>
    <t>Sedlové lože pod potrubí z betonu C 12/15</t>
  </si>
  <si>
    <t>1,2*0,15*199,1 35,838 VV 0</t>
  </si>
  <si>
    <t>25*1,015 25,375 VV 0</t>
  </si>
  <si>
    <t>28651852.AR</t>
  </si>
  <si>
    <t>Kus zakonč. přechod kamenin. hrdlo plast KGUSM 160</t>
  </si>
  <si>
    <t>59710675R</t>
  </si>
  <si>
    <t>Trouba kameninová hrdlová DN 150, l=1,50 m, FN 34 hrdlo L, spojovací systém F</t>
  </si>
  <si>
    <t>199,1*1,015 202,0865 VV 0</t>
  </si>
  <si>
    <t>59710944R</t>
  </si>
  <si>
    <t>Koleno hrdlové 15° kamenina DN 150, FN 34 spojovací systém F</t>
  </si>
  <si>
    <t>597109450R</t>
  </si>
  <si>
    <t>Koleno hrdlové 30° kamenina DN 150, FN 34 spojovací systém F</t>
  </si>
  <si>
    <t>597109451R</t>
  </si>
  <si>
    <t>Koleno hrdlové 45° kamenina DN 150, FN 34 spojovací systém F</t>
  </si>
  <si>
    <t>831312121R00</t>
  </si>
  <si>
    <t>Montáž trub kameninových, pryž. kroužek, DN 150</t>
  </si>
  <si>
    <t>837312221R00</t>
  </si>
  <si>
    <t>Montáž tvarov. kamenin. jednoos. pryž. kr. DN 150</t>
  </si>
  <si>
    <t>25*0,5 12,5 VV 0</t>
  </si>
  <si>
    <t>998275101R00</t>
  </si>
  <si>
    <t>Přesun hmot, kanalizace kameninové, otevřený výkop</t>
  </si>
  <si>
    <t>21-M</t>
  </si>
  <si>
    <t>Elektromontáže</t>
  </si>
  <si>
    <t>210220001</t>
  </si>
  <si>
    <t>Montáž uzemňovacího vedení s upevněním, propojením a připojením pomocí svorek na povrchu vodičů FeZn páskou průřezu do 120 mm2</t>
  </si>
  <si>
    <t>CS ÚRS 2022 01</t>
  </si>
  <si>
    <t>35442062</t>
  </si>
  <si>
    <t>pás zemnící 30x4mm FeZn</t>
  </si>
  <si>
    <t>15*1.05=15,750 [A] 
A * 1.2Koeficient množství=18,900 [B]</t>
  </si>
  <si>
    <t>210801311</t>
  </si>
  <si>
    <t>Montáž izolovaných vodičů měděných do 1 kV bez ukončení uložených volně plných a laněných s PVC pláštěm, bezhalogenových, ohniodolných (CY, CHAH-R(V),...) průře</t>
  </si>
  <si>
    <t>Montáž izolovaných vodičů měděných do 1 kV bez ukončení uložených volně plných a laněných s PVC pláštěm, bezhalogenových, ohniodolných (CY, CHAH-R(V),...) průřezu žíly 1,5 až 16 mm2</t>
  </si>
  <si>
    <t>34140826</t>
  </si>
  <si>
    <t>vodič silový s Cu jádrem 6mm2</t>
  </si>
  <si>
    <t>100+220+300+60+60+130+90+110+120=1 190,000 [A] 
A * 1.15Koeficient množství=1 368,500 [B]</t>
  </si>
  <si>
    <t>PM</t>
  </si>
  <si>
    <t>Přidružený materiál</t>
  </si>
  <si>
    <t>PPV</t>
  </si>
  <si>
    <t>Podíl přidružených výkonů</t>
  </si>
  <si>
    <t>22-M</t>
  </si>
  <si>
    <t>Montáže oznam. a zabezp. zařízení</t>
  </si>
  <si>
    <t>220110346</t>
  </si>
  <si>
    <t>Montáž štítku kabelového průběžného</t>
  </si>
  <si>
    <t>354421100M.01</t>
  </si>
  <si>
    <t>štítek plastový - označovací</t>
  </si>
  <si>
    <t>34*2+6=74,000 [A]</t>
  </si>
  <si>
    <t>220182022</t>
  </si>
  <si>
    <t>Uložení HDPE trubky pro optický kabel do výkopu bez zřízení lože a bez krytí</t>
  </si>
  <si>
    <t>345713502</t>
  </si>
  <si>
    <t>trubka elektroinstalační ohebná HDPE - svazek mikrtrubiček 7x 12/8 mm, červená s potiskem HejkalNet</t>
  </si>
  <si>
    <t>100+220+60+60+300+90+140+90+120=1 180,000 [A] 
A * 1.15Koeficient množství=1 357,000 [B]</t>
  </si>
  <si>
    <t>345713501</t>
  </si>
  <si>
    <t>trubka elektroinstalační ohebná HDPE - mikrtrubička 12/8 mm, červená s potiskem HejkalNet</t>
  </si>
  <si>
    <t>35+25+15+45+40 přípojky z RACK-2=160,000 [A] 
2*120+2*80+50+2*35+2*85+2*130 přípojky z RACK-4=950,000 [B] 
2*30+2*90+120+2*50+2*110 přípojky z RACK-5=680,000 [C] 
Celkem: A+B+C=1 790,000 [D] 
D * 1.15Koeficient množství=2 058,500 [E]</t>
  </si>
  <si>
    <t>220182023</t>
  </si>
  <si>
    <t>Kontrola tlakutěsnosti HDPE trubky od 1 m do 2000 m</t>
  </si>
  <si>
    <t>34=34,000 [A]</t>
  </si>
  <si>
    <t>220182024</t>
  </si>
  <si>
    <t>Označení optického kabelu nebo spojky HDPE trubky zaměřovacím markrem - určí provozovatel MAN na vyzvání</t>
  </si>
  <si>
    <t>220182025</t>
  </si>
  <si>
    <t>Kontrola průchodnosti trubky pro optický kabel</t>
  </si>
  <si>
    <t>KM</t>
  </si>
  <si>
    <t>(100+220+60+60+300+90+140+90+120)/1000 svazky 7x 12/8=1,180 [A] 
(35+25+15+45+40)/1000 přípojky z RACK-2=0,160 [B] 
(2*120+2*80+50+2*35+2*85+2*130)/1000 přípojky z RACK-4=0,950 [C] 
(2*30+2*90+120+2*50+2*110)/1000 přípojky z RACK-5=0,680 [D] 
Celkem: A+B+C+D=2,970 [E]</t>
  </si>
  <si>
    <t>220182026</t>
  </si>
  <si>
    <t>Montáž spojky na HDPE trubce rovné</t>
  </si>
  <si>
    <t>562411201</t>
  </si>
  <si>
    <t>spojka mikrotrubičky HDPE 12 mm, certifikovaná</t>
  </si>
  <si>
    <t>7*5+15=50,000 [A]</t>
  </si>
  <si>
    <t>220182027</t>
  </si>
  <si>
    <t>Montáž koncovky nebo záslepky bez svařování na HDPE trubku</t>
  </si>
  <si>
    <t>562411301</t>
  </si>
  <si>
    <t>koncovka na optické vedení mikrotruničku HDPE 12, certifikovaná</t>
  </si>
  <si>
    <t>9*2=18,000 [A] 
25*2=50,000 [B] 
Celkem: A+B=68,000 [C]</t>
  </si>
  <si>
    <t>220182091</t>
  </si>
  <si>
    <t>Montáž optického rozvaděče</t>
  </si>
  <si>
    <t>35711672.R01</t>
  </si>
  <si>
    <t>Sloupkový optický rozváděč do venkovního prostředí, IP54 --Přibližné rozměry: 1200 × 390 × 350 mm --Schváleného provedení IT oddělením města NMNM</t>
  </si>
  <si>
    <t>Sloupkový optický rozváděč do venkovního prostředí, IP54  
--Přibližné rozměry: 1200 × 390 × 350 mm  
--Schváleného provedení IT oddělením města NMNM</t>
  </si>
  <si>
    <t>6=6,000 [A]</t>
  </si>
  <si>
    <t>46-M</t>
  </si>
  <si>
    <t>Zemní práce při extr.mont.pracích</t>
  </si>
  <si>
    <t>460520174</t>
  </si>
  <si>
    <t>Montáž trubek ochranných uložených volně do rýhy plastových ohebných, vnitřního průměru přes 90 do 110 mm</t>
  </si>
  <si>
    <t>34571355</t>
  </si>
  <si>
    <t>trubka elektroinstalační ohebná dvouplášťová korugovaná (chránička) D 94/110mm, HDPE+LDPE</t>
  </si>
  <si>
    <t>15 komunikace=15,000 [A] 
A * 1.15Koeficient množství=17,250 [B]</t>
  </si>
  <si>
    <t>741</t>
  </si>
  <si>
    <t>Elektroinstalace - silnoproud</t>
  </si>
  <si>
    <t>741130023</t>
  </si>
  <si>
    <t>Ukončení vodičů izolovaných s označením a zapojením na svorkovnici s otevřením a uzavřením krytu, průřezu žíly do 6 mm2</t>
  </si>
  <si>
    <t>34562174</t>
  </si>
  <si>
    <t>svornice řadová šroubovací nízkého napětí a průřezem vodiče 6mm2, na DIN lištu 35</t>
  </si>
  <si>
    <t>Ostatní konstrukce a práce-bourání</t>
  </si>
  <si>
    <t>945412114</t>
  </si>
  <si>
    <t>Traktorbagr rýpadlo-nakladač</t>
  </si>
  <si>
    <t>DEN</t>
  </si>
  <si>
    <t>HZS</t>
  </si>
  <si>
    <t>Hodinové zúčtovací sazby</t>
  </si>
  <si>
    <t>HZS3222</t>
  </si>
  <si>
    <t>Hodinové zúčtovací sazby montáží technologických zařízení na stavebních objektech montér slaboproudých zařízení odborný</t>
  </si>
  <si>
    <t>HOD</t>
  </si>
  <si>
    <t>8*5=40,000 [A]</t>
  </si>
  <si>
    <t>210100001</t>
  </si>
  <si>
    <t>Ukončení vodičů izolovaných s označením a zapojením v rozváděči nebo na přístroji průřezu žíly do 2,5 mm2</t>
  </si>
  <si>
    <t>(22)*3*2 počet svítidel x6=132,000 [A]</t>
  </si>
  <si>
    <t>210100003</t>
  </si>
  <si>
    <t>Ukončení vodičů izolovaných s označením a zapojením v rozváděči nebo na přístroji průřezu žíly do 16 mm2</t>
  </si>
  <si>
    <t>26*4*2=208,000 [A]</t>
  </si>
  <si>
    <t>210101234</t>
  </si>
  <si>
    <t>Propojení kabelů nebo vodičů spojkou do 1 kV venkovní smršťovací kabelů celoplastových, počtu a průřezu žil do 4 x 25 až 35 mm2</t>
  </si>
  <si>
    <t>35436023</t>
  </si>
  <si>
    <t>spojka kabelová smršťovaná přímé do 1kV 91ah-22s 4x16-50mm, bez rozlišení Al nebo Cu vodiče, včetně lisovacích a tepeůně smrštitelných trubiček</t>
  </si>
  <si>
    <t>34382003</t>
  </si>
  <si>
    <t>páska elektroizolační  15mm,10m, tl 0,15mm</t>
  </si>
  <si>
    <t>34382002</t>
  </si>
  <si>
    <t>páska elektroizolační  19mm,33m, tl 0,18mm</t>
  </si>
  <si>
    <t>210202013</t>
  </si>
  <si>
    <t>Montáž svítidlo výbojkové nebo LED venkovní na výložník nebo dřík stožáru</t>
  </si>
  <si>
    <t>348449220</t>
  </si>
  <si>
    <t>svítidlo venkovní LED, uchycení na dřík nebo výložník stožáru VO, 2700 K, 19 W, min. 2080 lm (dle specifikace PD - STV)</t>
  </si>
  <si>
    <t>22=22,000 [A]</t>
  </si>
  <si>
    <t>210202013-D</t>
  </si>
  <si>
    <t>Demontáž a uskladnění svítidlo výbojkové nebo LED venkovní na výložník nebo dřík stožáru</t>
  </si>
  <si>
    <t>210204011</t>
  </si>
  <si>
    <t>Montáž stožárů osvětlení, bez zemních prací ocelových samostatně stojících, délky do 12 m</t>
  </si>
  <si>
    <t>22 nové stožáry VO=22,000 [A] 
1 přeložený stožár VO=1,000 [B] 
Celkem: A+B=23,000 [C]</t>
  </si>
  <si>
    <t>31674067</t>
  </si>
  <si>
    <t>stožár osvětlovací sadový bezpaticový jm. výšky 6,0 m, žárově zinkovaný zevnitř i vně s termoplastovou ochranou spodní částí po spodní okraj dvířek elektro-výzb</t>
  </si>
  <si>
    <t>stožár osvětlovací sadový bezpaticový jm. výšky 6,0 m, žárově zinkovaný zevnitř i vně s termoplastovou ochranou spodní částí po spodní okraj dvířek elektro-výzbroje</t>
  </si>
  <si>
    <t>210204011-D</t>
  </si>
  <si>
    <t>Demontáž a uskladnění stožárů osvětlení, včetně zemních prací ocelových samostatně stojících, délky do 12 m, včetně naložení na dopravní prostředek, dopravu do</t>
  </si>
  <si>
    <t>Demontáž a uskladnění stožárů osvětlení, včetně zemních prací ocelových samostatně stojících, délky do 12 m, včetně naložení na dopravní prostředek, dopravu do skladu zhotovitele</t>
  </si>
  <si>
    <t>210204201</t>
  </si>
  <si>
    <t>Montáž elektrovýzbroje stožárů osvětlení 1 okruh</t>
  </si>
  <si>
    <t>10.074.573.M01</t>
  </si>
  <si>
    <t>Stožárová elektro-výzbroj pro vodiče do prům. 16 mm2,  1 okruh</t>
  </si>
  <si>
    <t>90+40+50+270+10+90+10+30+90=680,000 [A]</t>
  </si>
  <si>
    <t>354420620</t>
  </si>
  <si>
    <t>(90+40+50+270+10+90+10+30+90)*1.05=714,000 [A] 
A * 1.15Koeficient množství=821,100 [B]</t>
  </si>
  <si>
    <t>210220002</t>
  </si>
  <si>
    <t>Montáž uzemňovacího vedení s upevněním, propojením a připojením pomocí svorek na povrchu vodičů FeZn drátem nebo lanem průměru do 10 mm</t>
  </si>
  <si>
    <t>(22+3)*10=250,000 [A]</t>
  </si>
  <si>
    <t>354410730</t>
  </si>
  <si>
    <t>drát D 10mm FeZn</t>
  </si>
  <si>
    <t>(22+3)*10*0.65=162,500 [A] 
A * 1.15Koeficient množství=186,875 [B]</t>
  </si>
  <si>
    <t>354418950</t>
  </si>
  <si>
    <t>svorka připojovací k připojení kovových částí</t>
  </si>
  <si>
    <t>354419860</t>
  </si>
  <si>
    <t>svorka odbočovací a spojovací pro pásek 30x4 mm, FeZn</t>
  </si>
  <si>
    <t>354419960</t>
  </si>
  <si>
    <t>svorka odbočovací a spojovací pro spojování kruhových a páskových vodičů, FeZn</t>
  </si>
  <si>
    <t>210810045</t>
  </si>
  <si>
    <t>Montáž izolovaných kabelů měděných do 1 kV bez ukončení plných a kulatých (CYKY, CHKE-R,...) uložených pevně počtu a průřezu žil 3x1,5 až 6 mm2</t>
  </si>
  <si>
    <t>341110300</t>
  </si>
  <si>
    <t>kabel silový s Cu jádrem 1 kV 3x1,5mm2</t>
  </si>
  <si>
    <t>(22)*15=330,000 [A]</t>
  </si>
  <si>
    <t>210902111</t>
  </si>
  <si>
    <t>Montáž izolovaných kabelů hliníkových do 1 kV bez ukončení plných nebo laněných kulatých (AYKY,...) uložených pevně počtu a průřezu žil 4x16 mm2</t>
  </si>
  <si>
    <t>34112316</t>
  </si>
  <si>
    <t>kabel silový s Al jádrem 1kV 4x16mm2</t>
  </si>
  <si>
    <t>25+40+40+15+40+25+45+40+40+40+55+55+15+45+45+45+45+45+45+40+45+15+15+35+50+25=970,000 [A] 
A * 1.15Koeficient množství=1 115,500 [B]</t>
  </si>
  <si>
    <t>226411270.R01</t>
  </si>
  <si>
    <t>Montáž a dodáka tepelně smrštitelné trubičky zž pro uzemnění</t>
  </si>
  <si>
    <t>22 stožáry VO=22,000 [A] 
3 pojistkové skříně=3,000 [B] 
1 přeložený stožár VO=1,000 [C] 
Celkem: A+B+C=26,000 [D]</t>
  </si>
  <si>
    <t>210280003</t>
  </si>
  <si>
    <t>Zkoušky a prohlídky elektrických rozvodů a zařízení celková prohlídka, zkoušení, měření a vyhotovení revizní zprávy pro objem montážních prací přes 500 do 1000</t>
  </si>
  <si>
    <t>Zkoušky a prohlídky elektrických rozvodů a zařízení celková prohlídka, zkoušení, měření a vyhotovení revizní zprávy pro objem montážních prací přes 500 do 1000 tisíc Kč</t>
  </si>
  <si>
    <t>1. Ceny -0001 až -0010 jsou určeny pro objem montážních prací včetně nákladů na nosný a podružný materiál.</t>
  </si>
  <si>
    <t>210280010</t>
  </si>
  <si>
    <t>Zkoušky a prohlídky elektrických rozvodů a zařízení celková prohlídka, zkoušení, měření a vyhotovení revizní zprávy pro objem montážních prací Příplatek k ceně</t>
  </si>
  <si>
    <t>Zkoušky a prohlídky elektrických rozvodů a zařízení celková prohlídka, zkoušení, měření a vyhotovení revizní zprávy pro objem montážních prací Příplatek k ceně -0003 za každých dalších i započatých 500 tisíc Kč přes 1000 tisíc Kč</t>
  </si>
  <si>
    <t>210280101</t>
  </si>
  <si>
    <t>Zkoušky a prohlídky rozvodných zařízení kontrola rozváděčů nn, (1 pole) silových, hmotnosti do 200 kg</t>
  </si>
  <si>
    <t>210280211</t>
  </si>
  <si>
    <t>Měření zemních odporů zemniče prvního nebo samostatného</t>
  </si>
  <si>
    <t>210280215</t>
  </si>
  <si>
    <t>Měření zemních odporů zemniče Příplatek k ceně za každý další zemnič v síti</t>
  </si>
  <si>
    <t>3 pojistkové skříně=3,000 [A] 
22 stožáry VO=22,000 [B] 
Celkem: A+B=25,000 [C]</t>
  </si>
  <si>
    <t>210280221</t>
  </si>
  <si>
    <t>Měření zemních odporů zemnící sítě délky pásku do 100 m</t>
  </si>
  <si>
    <t>210280223</t>
  </si>
  <si>
    <t>Měření zemních odporů zemnící sítě délky pásku přes 200 do 500 m</t>
  </si>
  <si>
    <t>210280351</t>
  </si>
  <si>
    <t>Zkoušky vodičů a kabelů izolačních kabelů silových do 1 kV, počtu a průřezu žil do 4x25 mm2</t>
  </si>
  <si>
    <t>210280542</t>
  </si>
  <si>
    <t>Zkoušky a prohlídky elektrických přístrojů měření impedance nulové smyčky okruhu vedení třífázového</t>
  </si>
  <si>
    <t>210280712</t>
  </si>
  <si>
    <t>Zkoušky a prohlídky osvětlovacího zařízení měření intenzity osvětlení</t>
  </si>
  <si>
    <t>1 komunikace - M=1,000 [A] 
2 chodníky -P=2,000 [B] 
Celkem: A+B=3,000 [C]</t>
  </si>
  <si>
    <t>Montáže technologických zařízení pro dopravní stavby</t>
  </si>
  <si>
    <t>Montáž kabelového štítku včetně vyražení znaku na štítek, připevnění na kabel, ovinutí štítku páskou pro označení konce kabelu</t>
  </si>
  <si>
    <t>1. V ceně 220 11-0346 není započten náklad na dodávku štítku.</t>
  </si>
  <si>
    <t>35442110.R01</t>
  </si>
  <si>
    <t>štítek kabelový pro označení kabelu včetně kotvicího materiálu</t>
  </si>
  <si>
    <t>23*2 kabelová pole x2=46,000 [A] 
14 rezerva=14,000 [B] 
Celkem: A+B=60,000 [C]</t>
  </si>
  <si>
    <t>460050813</t>
  </si>
  <si>
    <t>Hloubení nezapažených jam strojně pro stožáry v hornině třídy 3</t>
  </si>
  <si>
    <t>(22+1)*0.6*0.6*1.2 parkové stožáry=9,936 [A] 
(3)*0.8*0.8*0.5 pojistkové skříně=0,960 [B] 
Celkem: A+B=10,896 [C]</t>
  </si>
  <si>
    <t>460080033</t>
  </si>
  <si>
    <t>Základové konstrukce základ bez bednění do rostlé zeminy z monolitického železobetonu bez výztuže tř. C 16/20</t>
  </si>
  <si>
    <t>(22+1)*0.6*0.6*1.2 parkové stožáry=9,936 [A] 
Celkem: A=9,936 [B]</t>
  </si>
  <si>
    <t>460080033-D</t>
  </si>
  <si>
    <t>Demontáž základové konstrukce - základ bez bednění v rostlé zemině z monolitického železobetonu. Včetně naložení na dopravní prostředek, dopravy na skládku (urč</t>
  </si>
  <si>
    <t>Demontáž základové konstrukce - základ bez bednění v rostlé zemině z monolitického železobetonu. Včetně naložení na dopravní prostředek, dopravy na skládku (určí dodavatel stavby), poplatku za uskladnění, uložení na skládce - skládkovné.</t>
  </si>
  <si>
    <t>(1)*1.2*0.6*0.6=0,432 [A]</t>
  </si>
  <si>
    <t>460080041</t>
  </si>
  <si>
    <t>Základové konstrukce výztuž základové konstrukce z betonářské oceli 10206</t>
  </si>
  <si>
    <t>(22)*0.008=0,176 [A]</t>
  </si>
  <si>
    <t>286112440</t>
  </si>
  <si>
    <t>trubka KGEM s hrdlem 200X4,9X1M SN4,PVC</t>
  </si>
  <si>
    <t>15*10 komunikace=150,000 [A] 
A * 1.15Koeficient množství=172,500 [B]</t>
  </si>
  <si>
    <t>460520173</t>
  </si>
  <si>
    <t>Montáž trubek ochranných uložených volně do rýhy plastových ohebných, vnitřního průměru přes 50 do 90 mm</t>
  </si>
  <si>
    <t>345713530</t>
  </si>
  <si>
    <t>trubka elektroinstalační ohebná dvouplášťová korugovaná D 61/75 mm, HDPE+LDPE</t>
  </si>
  <si>
    <t>15+40+25+5+5+35+35+30+35+35+35+35+35+5+45+45+5+30+30+30+35+30+15+5+30+30+15=715,000 [A] 
A * 1.2Koeficient množství=858,000 [B]</t>
  </si>
  <si>
    <t>741210002</t>
  </si>
  <si>
    <t>Montáž rozvodnic oceloplechových nebo plastových bez zapojení vodičů běžných, hmotnosti do 50 kg</t>
  </si>
  <si>
    <t>35718100.R01</t>
  </si>
  <si>
    <t>Pojistková skříň veřejného osvětlení SVO, termoplastový pilíř s ochrannou přípojnicí PEN, do 63 A vhodná pro jisticí prvky VO dle schéma zapojení</t>
  </si>
  <si>
    <t>741320022</t>
  </si>
  <si>
    <t>Montáž pojistek se zapojením vodičů pojistkových částí pojistkových odpínačů válcových pojistek 14x51 mm do 500 V 63 A</t>
  </si>
  <si>
    <t>35824861.R01</t>
  </si>
  <si>
    <t>Pojistkový odpínač válcových pojistek 14x51 mm (do 63 A) 3f.</t>
  </si>
  <si>
    <t>3+3+4=10,000 [A]</t>
  </si>
  <si>
    <t>34523430</t>
  </si>
  <si>
    <t>vložka pojistková válcová 14x51 mm, 16A/gG</t>
  </si>
  <si>
    <t>3*(3+3+4) pojistky v SVO=30,000 [A] 
12 rezerva=12,000 [B] 
Celkem: A+B=42,000 [C]</t>
  </si>
  <si>
    <t>783291001.R01</t>
  </si>
  <si>
    <t>Nátěry asfaltovým lakem kovových doplňkových konstrukcí jednonásobné</t>
  </si>
  <si>
    <t>0.12*80=9,600 [A]</t>
  </si>
  <si>
    <t>945412112</t>
  </si>
  <si>
    <t>Teleskopická hydraulická montážní plošina v zdvihu do 21 m</t>
  </si>
  <si>
    <t>3 montáž a připojení svítidel=3,000 [A] 
2 stavba stožárů=2,000 [B] 
Celkem: A+B=5,000 [C]</t>
  </si>
  <si>
    <t>945412113</t>
  </si>
  <si>
    <t>Autojeřáb min. 8 t</t>
  </si>
  <si>
    <t>VRN - Inženýrská činnost</t>
  </si>
  <si>
    <t>044002000</t>
  </si>
  <si>
    <t>Revize elektro - veřejné osvětlení</t>
  </si>
  <si>
    <t>VRN1</t>
  </si>
  <si>
    <t>Průzkumné, geodetické a projektové práce</t>
  </si>
  <si>
    <t>013274000</t>
  </si>
  <si>
    <t>Pasportizace objektu před započetím prací - VO a MAN</t>
  </si>
  <si>
    <t>013294000</t>
  </si>
  <si>
    <t>Ostatní dokumentace - výrobní dokumentace - stožárů, výložníků, rozváděčů aj.</t>
  </si>
  <si>
    <t>VRN6 - Úze</t>
  </si>
  <si>
    <t>VRN - Územní vlivy</t>
  </si>
  <si>
    <t>065002000</t>
  </si>
  <si>
    <t>Mimostaveništní doprava materiálů</t>
  </si>
  <si>
    <t>VRN8</t>
  </si>
  <si>
    <t>Přesun stavebních kapacit</t>
  </si>
  <si>
    <t>081002000</t>
  </si>
  <si>
    <t>Doprava zaměstnanců</t>
  </si>
  <si>
    <t>119002121</t>
  </si>
  <si>
    <t>Pomocné konstrukce při zabezpečení výkopu vodorovné pochozí přechodová lávka délky do 2 m včetně zábradlí zřízení</t>
  </si>
  <si>
    <t>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t>
  </si>
  <si>
    <t>119002122</t>
  </si>
  <si>
    <t>Pomocné konstrukce při zabezpečení výkopu vodorovné pochozí přechodová lávka délky do 2 m včetně zábradlí odstranění</t>
  </si>
  <si>
    <t>95250800</t>
  </si>
  <si>
    <t>nájem za 8 až 28 dnů lávky přechodové 2000x900 zábradlí v 1000mm</t>
  </si>
  <si>
    <t>119003227</t>
  </si>
  <si>
    <t>Pomocné konstrukce při zabezpečení výkopu svislé ocelové mobilní oplocení, výšky do 2,2 m panely vyplněné dráty zřízení</t>
  </si>
  <si>
    <t>119003228</t>
  </si>
  <si>
    <t>Pomocné konstrukce při zabezpečení výkopu svislé ocelové mobilní oplocení, výšky do 2,2 m panely vyplněné dráty odstranění</t>
  </si>
  <si>
    <t>95250820</t>
  </si>
  <si>
    <t>nájem kus/měsíc dílce plotové-europloty, standardní panel medium 3500x2000mm</t>
  </si>
  <si>
    <t>130001101</t>
  </si>
  <si>
    <t>Příplatek k cenám hloubených vykopávek za ztížení vykopávky v blízkosti podzemního vedení nebo výbušnin pro jakoukoliv třídu horniny</t>
  </si>
  <si>
    <t>(100)*0.8*0.3=24,000 [A]</t>
  </si>
  <si>
    <t>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t>
  </si>
  <si>
    <t>162651112</t>
  </si>
  <si>
    <t>Vodorovné přemístění výkopku nebo sypaniny po suchu na obvyklém dopravním prostředku, bez naložení výkopku, avšak se složením bez rozhrnutí z horniny třídy těži</t>
  </si>
  <si>
    <t>Vodorovné přemístění výkopku nebo sypaniny po suchu na obvyklém dopravním prostředku, bez naložení výkopku, avšak se složením bez rozhrnutí z horniny třídy těžitelnosti I skupiny 1 až 3 na vzdálenost přes 4 000 do 5 000 m</t>
  </si>
  <si>
    <t>(80+45+5+10+300+15+30+130+70+10+120+10+60+15+25*3+10*11)*0.3*0.3 přebytek zeminy po výkopu pro pískové lože=97,650 [A] 
(22+1)*1.2*0.6*0.6 přebytek zeminy po základu parkových stožárů VO=9,936 [B] 
Celkem: A+B=107,586 [C]</t>
  </si>
  <si>
    <t>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t>
  </si>
  <si>
    <t>171201201</t>
  </si>
  <si>
    <t>Uložení sypaniny na skládky</t>
  </si>
  <si>
    <t>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Vceně -1201 jsou započteny i náklady na rozprostření sypaniny ve vrstvách s hrubým urovnáním na skládce. 4. Vceně -1201 nejsou započteny náklady na získání skládek ani na poplatky za skládku. 5. Množství jednotek uložení výkopku (sypaniny) se určí v m3 uloženého výkopku (sypaniny),v rostlém stavu zpravidla ve výkopišti.</t>
  </si>
  <si>
    <t>171152501</t>
  </si>
  <si>
    <t>Zhutnění podloží pod násypy z rostlé horniny třídy těžitelnosti I a II, skupiny 1 až 4 z hornin soudružných a nesoudržných</t>
  </si>
  <si>
    <t>(80+45+5+10+300+15+30+130+70+10+120+10+60+15+25*3+10*11)*0.5výkopy=542,500 [A]</t>
  </si>
  <si>
    <t>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t>
  </si>
  <si>
    <t>460150163</t>
  </si>
  <si>
    <t>Hloubení zapažených i nezapažených kabelových rýh ručně včetně urovnání dna s přemístěním výkopku do vzdálenosti 3 m od okraje jámy nebo naložením na dopravní p</t>
  </si>
  <si>
    <t>Hloubení zapažených i nezapažených kabelových rýh ručně včetně urovnání dna s přemístěním výkopku do vzdálenosti 3 m od okraje jámy nebo naložením na dopravní prostředek šířky 35 cm, hloubky 80 cm, v hornině třídy 3</t>
  </si>
  <si>
    <t>80=80,000 [A]</t>
  </si>
  <si>
    <t>1. Ceny hloubení rýh v hornině třídy 6 a 7 se oceňují cenami souboru cen 460 20- . Hloubení nezapažených kabelových rýh strojně.</t>
  </si>
  <si>
    <t>460560163</t>
  </si>
  <si>
    <t>Zásyp kabelových rýh ručně s uložením výkopku ve vrstvách včetně zhutnění a urovnání povrchu šířky 35 cm hloubky 80 cm, v hornině třídy 3</t>
  </si>
  <si>
    <t>460201603</t>
  </si>
  <si>
    <t>Hloubení nezapažených kabelových rýh strojně s přemístěním výkopku do vzdálenosti 3 m od okraje jámy nebo naložením na dopravní prostředek jakýchkoli rozměrů, v</t>
  </si>
  <si>
    <t>Hloubení nezapažených kabelových rýh strojně s přemístěním výkopku do vzdálenosti 3 m od okraje jámy nebo naložením na dopravní prostředek jakýchkoli rozměrů, v hornině třídy 3</t>
  </si>
  <si>
    <t>(45+5+10+300+10+30+130+70+10+120+10+60+15+25*3)*0.8*0.35 zeleň=249,200 [A] 
(10*11)*1.3*0.5 komunikace=71,500 [B] 
Celkem: A+B=320,700 [C]</t>
  </si>
  <si>
    <t>1. Ceny hloubení rýh strojně vhornině třídy 6 a 7 jsou stanoveny za použití trhaviny.</t>
  </si>
  <si>
    <t>460561811</t>
  </si>
  <si>
    <t>Zásyp kabelových rýh strojně s uložením výkopku ve vrstvách včetně zhutnění a urovnání povrchu ve volném terénu</t>
  </si>
  <si>
    <t>1. Ceny 460 56-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t>
  </si>
  <si>
    <t>460421282</t>
  </si>
  <si>
    <t>Lože kabelů z písku tl 10 cm nad kabel, kryté plastovou folií, š lože do 80 cm</t>
  </si>
  <si>
    <t>10*11 komunikace=110,000 [A] 
80+45+5+10+300+15+30+130+70+10+120+10+60+15+25*3 zeleň, chodníky=975,000 [B] 
Celkem: A+B=1 085,000 [C]</t>
  </si>
  <si>
    <t>460490013</t>
  </si>
  <si>
    <t>Krytí kabelů, spojek, koncovek a odbočnic kabelů výstražnou fólií z PVC včetně vyrovnání povrchu rýhy, rozvinutí a uložení fólie do rýhy, fólie šířky do 34cm</t>
  </si>
  <si>
    <t>69311310</t>
  </si>
  <si>
    <t>pás varovný plný PE š 330mm</t>
  </si>
  <si>
    <t>HZS1212</t>
  </si>
  <si>
    <t>Hodinové zúčtovací sazby profesí HSV zemní a pomocné práce kopáč</t>
  </si>
  <si>
    <t>10*8=80,000 [A]</t>
  </si>
  <si>
    <t>HZS1291</t>
  </si>
  <si>
    <t>Hodinové zúčtovací sazby profesí HSV zemní a pomocné práce pomocný stavební dělník</t>
  </si>
  <si>
    <t>8*10=80,000 [A]</t>
  </si>
  <si>
    <t>115101201</t>
  </si>
  <si>
    <t>Čerpání vody na dopravní výšku do 10 m průměrný přítok do 500 l/min</t>
  </si>
  <si>
    <t>115101301</t>
  </si>
  <si>
    <t>Pohotovost čerpací soupravy pro dopravní výšku do 10 m přítok do 500 l/min</t>
  </si>
  <si>
    <t>Mobilní plotová zábrana vyplněná dráty výšky přes 1,5 do 2,2 m pro zabezpečení výkopu zřízení</t>
  </si>
  <si>
    <t>Mobilní plotová zábrana vyplněná dráty výšky přes 1,5 do 2,2 m pro zabezpečení výkopu odstranění</t>
  </si>
  <si>
    <t>119004111</t>
  </si>
  <si>
    <t>Bezpečný vstup nebo výstup z výkopu pomocí žebříku zřízení</t>
  </si>
  <si>
    <t>119004112</t>
  </si>
  <si>
    <t>Bezpečný vstup nebo výstup z výkopu pomocí žebříku odstranění</t>
  </si>
  <si>
    <t>131313701</t>
  </si>
  <si>
    <t>Hloubení nezapažených jam v soudržných horninách třídy těžitelnosti II skupiny 4 ručně</t>
  </si>
  <si>
    <t>35*0.1=3,500 [A] 
Celkem: A=3,500 [B]</t>
  </si>
  <si>
    <t>131413701</t>
  </si>
  <si>
    <t>Hloubení nezapažených jam v soudržných horninách třídy těžitelnosti II skupiny 5 ručně</t>
  </si>
  <si>
    <t>35*0.9=31,500 [A] 
Celkem: A=31,500 [B]</t>
  </si>
  <si>
    <t>132312331</t>
  </si>
  <si>
    <t>Hloubení nezapažených rýh šířky do 2000 mm v soudržných horninách třídy těžitelnosti II skupiny 4 ručně</t>
  </si>
  <si>
    <t>235*0.5*0.1=11,750 [A] 
Celkem: A=11,750 [B]</t>
  </si>
  <si>
    <t>132351253</t>
  </si>
  <si>
    <t>Hloubení rýh nezapažených š do 2000 mm v hornině třídy těžitelnosti II skupiny 4 objem do 100 m3 strojně</t>
  </si>
  <si>
    <t>132412331</t>
  </si>
  <si>
    <t>Hloubení nezapažených rýh šířky do 2000 mm v soudržných horninách třídy těžitelnosti II skupiny 5 ručně</t>
  </si>
  <si>
    <t>235*0.5*0.9=105,750 [A] 
Celkem: A=105,750 [B]</t>
  </si>
  <si>
    <t>132451254</t>
  </si>
  <si>
    <t>Hloubení rýh nezapažených š do 2000 mm v hornině třídy těžitelnosti II skupiny 5 objem do 500 m3 strojně</t>
  </si>
  <si>
    <t>139001101</t>
  </si>
  <si>
    <t>Příplatek za ztížení vykopávky v blízkosti podzemního vedení</t>
  </si>
  <si>
    <t>35*0.5=17,500 [A] 
Celkem: A=17,500 [B]</t>
  </si>
  <si>
    <t>151101101</t>
  </si>
  <si>
    <t>Zřízení příložného pažení a rozepření stěn rýh hl do 2 m</t>
  </si>
  <si>
    <t>151101111</t>
  </si>
  <si>
    <t>Odstranění příložného pažení a rozepření stěn rýh hl do 2 m</t>
  </si>
  <si>
    <t>162751137</t>
  </si>
  <si>
    <t>Vodorovné přemístění přes 9 000 do 10000 m výkopku/sypaniny z horniny třídy těžitelnosti II skupiny 4 a 5</t>
  </si>
  <si>
    <t>výkop, odvoz na skládku 20 km 270=270,000 [A] 
Celkem: A=270,000 [B]</t>
  </si>
  <si>
    <t>162751139</t>
  </si>
  <si>
    <t>Příplatek k vodorovnému přemístění výkopku/sypaniny z horniny třídy těžitelnosti II skupiny 4 a 5 ZKD 1000 m přes 10000 m</t>
  </si>
  <si>
    <t>270*10=2 700,000 [A] 
Celkem: A=2 700,000 [B]</t>
  </si>
  <si>
    <t>171201221R</t>
  </si>
  <si>
    <t>Poplatek za uložení na skládce (skládkovné) zeminy a kamení kód odpadu</t>
  </si>
  <si>
    <t>270*1.7=459,000 [A] 
Celkem: A=459,000 [B]</t>
  </si>
  <si>
    <t>174101101</t>
  </si>
  <si>
    <t>Zásyp jam, šachet rýh nebo kolem objektů sypaninou se zhutněním</t>
  </si>
  <si>
    <t>270-66.15-22.86=180,990 [A] 
Celkem: A=180,990 [B]</t>
  </si>
  <si>
    <t>175111101</t>
  </si>
  <si>
    <t>Obsypání potrubí ručně sypaninou bez prohození sítem, uloženou do 3 m</t>
  </si>
  <si>
    <t>0.3*0.9*245=66,150 [A] 
Celkem: A=66,150 [B]</t>
  </si>
  <si>
    <t>191002100R</t>
  </si>
  <si>
    <t>Hutnící zkoušky zatěžovací deskou</t>
  </si>
  <si>
    <t>191002900R</t>
  </si>
  <si>
    <t>Odběr vzorku zeminy k analýze</t>
  </si>
  <si>
    <t>58344171</t>
  </si>
  <si>
    <t>štěrkodrť frakce 0/4</t>
  </si>
  <si>
    <t>66.15*1.8=119,070 [A] 
Celkem: A=119,070 [B]</t>
  </si>
  <si>
    <t>58344197</t>
  </si>
  <si>
    <t>štěrkodrť frakce 0/63</t>
  </si>
  <si>
    <t>180.99*1.7=307,683 [A] 
Celkem: A=307,683 [B]</t>
  </si>
  <si>
    <t>998225100R</t>
  </si>
  <si>
    <t>Vytýčení sítí</t>
  </si>
  <si>
    <t>20-D</t>
  </si>
  <si>
    <t>Dodávka</t>
  </si>
  <si>
    <t>005232141003</t>
  </si>
  <si>
    <t>KVZ</t>
  </si>
  <si>
    <t>005232151002</t>
  </si>
  <si>
    <t>EL záslepka LPE 63</t>
  </si>
  <si>
    <t>005232161007</t>
  </si>
  <si>
    <t>Trubka LPE 63 robust</t>
  </si>
  <si>
    <t>254*1.05=266,700 [A] 
Celkem: A=266,700 [B]</t>
  </si>
  <si>
    <t>005232182004</t>
  </si>
  <si>
    <t>Šoupátko ocel DN 50, protegol, ZS</t>
  </si>
  <si>
    <t>005236</t>
  </si>
  <si>
    <t>Poklop šoupátkový, deska</t>
  </si>
  <si>
    <t>230230233102</t>
  </si>
  <si>
    <t>Navrt sedlová odb. LPE 90/63</t>
  </si>
  <si>
    <t>Mat1401</t>
  </si>
  <si>
    <t>EL spojka LPE 63</t>
  </si>
  <si>
    <t>005232182014</t>
  </si>
  <si>
    <t>SIGNALIZAČNÍ VODIČ CYY 2,5 MM</t>
  </si>
  <si>
    <t>210800631</t>
  </si>
  <si>
    <t>Montáž měděných vodičů CYA 50 mm2 uložených volně</t>
  </si>
  <si>
    <t>460671114</t>
  </si>
  <si>
    <t>Výstražná fólie pro krytí kabelů šířky 40 cm</t>
  </si>
  <si>
    <t>23-M</t>
  </si>
  <si>
    <t>Montáže potrubí</t>
  </si>
  <si>
    <t>230120043</t>
  </si>
  <si>
    <t>Čištění potrubí profukováním nebo proplachováním DN 50</t>
  </si>
  <si>
    <t>230170002</t>
  </si>
  <si>
    <t>Tlakové zkoušky těsnosti potrubí - příprava DN přes 40 do 80</t>
  </si>
  <si>
    <t>230200414R</t>
  </si>
  <si>
    <t>Vysazení odbočky na plastovém potrubí metodou navrtání přetlak do 1,6 MPa DN do 80 mm</t>
  </si>
  <si>
    <t>230200421R</t>
  </si>
  <si>
    <t>Propoj na STL PE 63</t>
  </si>
  <si>
    <t>230205041</t>
  </si>
  <si>
    <t>Montáž potrubí plastového svařované na tupo nebo elektrospojkou dn 63 mm en 3,6 mm</t>
  </si>
  <si>
    <t>230205242</t>
  </si>
  <si>
    <t>Montáž trubního dílu PE elektrotvarovky nebo svařovaného na tupo dn 63 mm en 5,7 mm</t>
  </si>
  <si>
    <t>230205251</t>
  </si>
  <si>
    <t>Montáž trubního dílu PE elektrotvarovky nebo svařovaného na tupo dn 90 mm en 5,1 mm</t>
  </si>
  <si>
    <t>230220001</t>
  </si>
  <si>
    <t>Montáž zemní soupravy pro šoupátka ON 13 6580</t>
  </si>
  <si>
    <t>230220006</t>
  </si>
  <si>
    <t>Montáž litinového poklopu</t>
  </si>
  <si>
    <t>230230017</t>
  </si>
  <si>
    <t>Hlavní tlaková zkouška vzduchem 0,6 MPa DN 80</t>
  </si>
  <si>
    <t>230250002</t>
  </si>
  <si>
    <t>Montáž kontrolní vývod napěťový zemní KVZ</t>
  </si>
  <si>
    <t>451572111</t>
  </si>
  <si>
    <t>Lože pod potrubí otevřený výkop z kameniva drobného těženého</t>
  </si>
  <si>
    <t>0.1*0.9*254=22,860 [A] 
Celkem: A=22,860 [B]</t>
  </si>
  <si>
    <t>OST</t>
  </si>
  <si>
    <t>Ostatní</t>
  </si>
  <si>
    <t>OST0003R</t>
  </si>
  <si>
    <t>Revize, ostatní</t>
  </si>
  <si>
    <t>2*210=420,000 [A] 
Celkem: A=420,000 [B]</t>
  </si>
  <si>
    <t>71*0.1=7,100 [A] 
Celkem: A=7,100 [B]</t>
  </si>
  <si>
    <t>71*0.9=63,900 [A] 
Celkem: A=63,900 [B]</t>
  </si>
  <si>
    <t>120*0.5*0.1=6,000 [A] 
Celkem: A=6,000 [B]</t>
  </si>
  <si>
    <t>120*0.5*0.9=54,000 [A] 
Celkem: A=54,000 [B]</t>
  </si>
  <si>
    <t>71*0.5=35,500 [A] 
Celkem: A=35,500 [B]</t>
  </si>
  <si>
    <t>162351124</t>
  </si>
  <si>
    <t>Vodorovné přemístění přes 500 do 1000 m výkopku/sypaniny z hornin třídy těžitelnosti II skupiny 4 a 5</t>
  </si>
  <si>
    <t>178.9*10=1 789,000 [A] 
Celkem: A=1 789,000 [B]</t>
  </si>
  <si>
    <t>167151102</t>
  </si>
  <si>
    <t>Nakládání výkopku z hornin třídy těžitelnosti II skupiny 4 a 5 do 100 m3</t>
  </si>
  <si>
    <t>191-15.8-39.5=135,700 [A] 
Celkem: A=135,700 [B]</t>
  </si>
  <si>
    <t>123.6*1.7=210,120 [A] 
Celkem: A=210,120 [B]</t>
  </si>
  <si>
    <t>0.25*0.8*197.5=39,500 [A] 
Celkem: A=39,500 [B]</t>
  </si>
  <si>
    <t>39.5*1.8=71,100 [A] 
Celkem: A=71,100 [B]</t>
  </si>
  <si>
    <t>005232100002</t>
  </si>
  <si>
    <t>Trubka PE 100 SDR 11 32*3 robust</t>
  </si>
  <si>
    <t>200*1.05=210,000 [A] 
Celkem: A=210,000 [B]</t>
  </si>
  <si>
    <t>Trubka LPE 50 chránička SDR 11</t>
  </si>
  <si>
    <t>005232161006</t>
  </si>
  <si>
    <t>El. navrtávací objímka 63/32</t>
  </si>
  <si>
    <t>5232110003</t>
  </si>
  <si>
    <t>El. navrtávací objímka 90/32</t>
  </si>
  <si>
    <t>005232111002</t>
  </si>
  <si>
    <t>El. koleno PE 100 SDR 11 32 90°</t>
  </si>
  <si>
    <t>EL. nátrubek PE 100 SDR 11 32</t>
  </si>
  <si>
    <t>Chránička bralen 5/4"</t>
  </si>
  <si>
    <t>005232182003</t>
  </si>
  <si>
    <t>Přechodka isiflo 110 32*1" vč KK</t>
  </si>
  <si>
    <t>230230233101</t>
  </si>
  <si>
    <t>Skříň HUP</t>
  </si>
  <si>
    <t>005232182033</t>
  </si>
  <si>
    <t>Regulátor B6</t>
  </si>
  <si>
    <t>00523220360</t>
  </si>
  <si>
    <t>Manžeta 50/32</t>
  </si>
  <si>
    <t>230040006</t>
  </si>
  <si>
    <t>Montáž trubní díly závitové DN 25</t>
  </si>
  <si>
    <t>230120041</t>
  </si>
  <si>
    <t>Čištění potrubí profukováním nebo proplachováním DN 32</t>
  </si>
  <si>
    <t>230170001</t>
  </si>
  <si>
    <t>Tlakové zkoušky těsnosti potrubí - příprava DN do 40</t>
  </si>
  <si>
    <t>230200116</t>
  </si>
  <si>
    <t>Nasunutí potrubní sekce do ocelové chráničky DN 50</t>
  </si>
  <si>
    <t>230205025</t>
  </si>
  <si>
    <t>Montáž potrubí plastového svařované na tupo nebo elektrospojkou, D 32 mm, tl. stěny 3,0 mm</t>
  </si>
  <si>
    <t>230205225</t>
  </si>
  <si>
    <t>Montáž trubního dílu PE potrubí svařovaného na tupo nebo elektrospojkou D 32 mm, tl.stěny 2,0 mm</t>
  </si>
  <si>
    <t>230230016</t>
  </si>
  <si>
    <t>Hlavní tlaková zkouška vzduchem 0,6 MPa DN 50</t>
  </si>
  <si>
    <t>230230023</t>
  </si>
  <si>
    <t>Geodetické zaměření</t>
  </si>
  <si>
    <t>230230025</t>
  </si>
  <si>
    <t>Revize</t>
  </si>
  <si>
    <t>230230029</t>
  </si>
  <si>
    <t>Montáž skříně HUP</t>
  </si>
  <si>
    <t>230200116R</t>
  </si>
  <si>
    <t>Nasunutí potrubní sekce do plastové chráničky DN 50</t>
  </si>
  <si>
    <t>0.1*0.8*197.5=15,800 [A] 
Celkem: A=15,800 [B]</t>
  </si>
  <si>
    <t>Krytí kabelů výstražnou fólií šířky 34 cm</t>
  </si>
  <si>
    <t>00572410</t>
  </si>
  <si>
    <t>osivo směs travní parková</t>
  </si>
  <si>
    <t>121151105</t>
  </si>
  <si>
    <t>Sejmutí ornice plochy do 100 m2 tl vrstvy přes 250 do 300 mm strojně</t>
  </si>
  <si>
    <t>86.7*0.1=8,670 [A] 
Celkem: A=8,670 [B]</t>
  </si>
  <si>
    <t>86.7*0.9=78,030 [A] 
Celkem: A=78,030 [B]</t>
  </si>
  <si>
    <t>317.3*0.5*0.1=15,865 [A] 
Celkem: A=15,865 [B]</t>
  </si>
  <si>
    <t>317.3*0.5*0.9=142,785 [A] 
Celkem: A=142,785 [B]</t>
  </si>
  <si>
    <t>86.7*0.5=43,350 [A] 
Celkem: A=43,350 [B]</t>
  </si>
  <si>
    <t>195*10=1 950,000 [A] 
Celkem: A=1 950,000 [B]</t>
  </si>
  <si>
    <t>195*1.7=331,500 [A] 
Celkem: A=331,500 [B]</t>
  </si>
  <si>
    <t>404-13.86-59.14=331,000 [A] 
Celkem: A=331,000 [B]</t>
  </si>
  <si>
    <t>181351005</t>
  </si>
  <si>
    <t>Rozprostření ornice tl vrstvy přes 250 do 300 mm pl do 100 m2 v rovině nebo ve svahu do 1:5 strojně</t>
  </si>
  <si>
    <t>181411131</t>
  </si>
  <si>
    <t>Založení parkového trávníku výsevem plochy do 1000 m2 v rovině a ve svahu do 1:5</t>
  </si>
  <si>
    <t>183403153</t>
  </si>
  <si>
    <t>Obdělání půdy hrabáním v rovině a svahu do 1:5</t>
  </si>
  <si>
    <t>59.14*1.7=100,538 [A] 
Celkem: A=100,538 [B]</t>
  </si>
  <si>
    <t>122*1.7=207,400 [A] 
Celkem: A=207,400 [B]</t>
  </si>
  <si>
    <t>005232100003</t>
  </si>
  <si>
    <t>Tubka LPE 63 SDR 11 - bypass</t>
  </si>
  <si>
    <t>85*1.05=89,250 [A] 
Celkem: A=89,250 [B]</t>
  </si>
  <si>
    <t>El koleno LPE 63 - 90°</t>
  </si>
  <si>
    <t>El koleno LPE 90 - 45°</t>
  </si>
  <si>
    <t>005232141003.1</t>
  </si>
  <si>
    <t>EL koleno LPE 110 - 45°</t>
  </si>
  <si>
    <t>Trubka LPE 63 SDR 11 robust</t>
  </si>
  <si>
    <t>3*1.05=3,150 [A] 
Celkem: A=3,150 [B]</t>
  </si>
  <si>
    <t>El koleno LPE 110 - 11°</t>
  </si>
  <si>
    <t>El koleno LPE 90 - 30°</t>
  </si>
  <si>
    <t>005236.1</t>
  </si>
  <si>
    <t>El koleno LPE 90 - 90°</t>
  </si>
  <si>
    <t>EL. T-kus LPE 63/63</t>
  </si>
  <si>
    <t>230230233103</t>
  </si>
  <si>
    <t>KK FF 2,5" PR 65</t>
  </si>
  <si>
    <t>335</t>
  </si>
  <si>
    <t>Trubka LPE 90 SDR 17 robust</t>
  </si>
  <si>
    <t>96*1.05=100,800 [A] 
Celkem: A=100,800 [B]</t>
  </si>
  <si>
    <t>336</t>
  </si>
  <si>
    <t>Trubka LPE 110 SDR 17 robust</t>
  </si>
  <si>
    <t>50*1.05=52,500 [A] 
Celkem: A=52,500 [B]</t>
  </si>
  <si>
    <t>337</t>
  </si>
  <si>
    <t>Balon. tvarovka LPE 110</t>
  </si>
  <si>
    <t>338</t>
  </si>
  <si>
    <t>Redukce LPE 63-2,5"</t>
  </si>
  <si>
    <t>339</t>
  </si>
  <si>
    <t>El koleno LPE 63 - 45°</t>
  </si>
  <si>
    <t>340</t>
  </si>
  <si>
    <t>El záslepka LPE 63</t>
  </si>
  <si>
    <t>341</t>
  </si>
  <si>
    <t>El záslepka LPE 90</t>
  </si>
  <si>
    <t>343</t>
  </si>
  <si>
    <t>EL záslepka LPE 110</t>
  </si>
  <si>
    <t>344</t>
  </si>
  <si>
    <t>El spojka LPE 63</t>
  </si>
  <si>
    <t>345</t>
  </si>
  <si>
    <t>EL spojka LPE 90</t>
  </si>
  <si>
    <t>346</t>
  </si>
  <si>
    <t>El spojka LPE 110</t>
  </si>
  <si>
    <t>347</t>
  </si>
  <si>
    <t>El T-kus LPE 110/110</t>
  </si>
  <si>
    <t>348</t>
  </si>
  <si>
    <t>El T-kus LPE 90/90</t>
  </si>
  <si>
    <t>349</t>
  </si>
  <si>
    <t>El redukce LPE 110/63</t>
  </si>
  <si>
    <t>350</t>
  </si>
  <si>
    <t>El redukce LPE 110/90</t>
  </si>
  <si>
    <t>351</t>
  </si>
  <si>
    <t>El redukce LPE 90/63</t>
  </si>
  <si>
    <t>352</t>
  </si>
  <si>
    <t>Trubka LPE 32 SDR 11 robust</t>
  </si>
  <si>
    <t>5*1.05=5,250 [A] 
Celkem: A=5,250 [B]</t>
  </si>
  <si>
    <t>353</t>
  </si>
  <si>
    <t>El T-kus navrtávací LPE 110/32</t>
  </si>
  <si>
    <t>354</t>
  </si>
  <si>
    <t>El spojka LPE 32</t>
  </si>
  <si>
    <t>355</t>
  </si>
  <si>
    <t>El redukce LPE 32/25</t>
  </si>
  <si>
    <t>Balon. tvarovka LPE 90</t>
  </si>
  <si>
    <t>230086115</t>
  </si>
  <si>
    <t>Demontáž plastového potrubí dn do 110 mm</t>
  </si>
  <si>
    <t>230120045</t>
  </si>
  <si>
    <t>Čištění potrubí profukováním nebo proplachováním DN 80</t>
  </si>
  <si>
    <t>96*2=192,000 [A] 
Celkem: A=192,000 [B]</t>
  </si>
  <si>
    <t>230120046</t>
  </si>
  <si>
    <t>Čištění potrubí profukováním nebo proplachováním DN 100</t>
  </si>
  <si>
    <t>50*2=100,000 [A] 
Celkem: A=100,000 [B]</t>
  </si>
  <si>
    <t>230170003</t>
  </si>
  <si>
    <t>Tlakové zkoušky těsnosti potrubí - příprava DN přes 80 do 125</t>
  </si>
  <si>
    <t>230200251</t>
  </si>
  <si>
    <t>Jednostranné přerušení průtoku plynu stlačením plastového potrubí dn 63 mm</t>
  </si>
  <si>
    <t>230200321</t>
  </si>
  <si>
    <t>Jednostranné přerušení průtoku plynu 2 balony vloženými pomocí zaváděcích komor v plastovém potrubí dn do 125 mm</t>
  </si>
  <si>
    <t>230200415R</t>
  </si>
  <si>
    <t>Vysazení odbočky na plastovém potrubí metodou navrtání přetlak do 1,6 MPa DN do 100 mm</t>
  </si>
  <si>
    <t>230200422R</t>
  </si>
  <si>
    <t>Propoj na STL PE 90</t>
  </si>
  <si>
    <t>230200423R</t>
  </si>
  <si>
    <t>Propoj na STL PE 110</t>
  </si>
  <si>
    <t>Montáž potrubí plastového svařované na tupo nebo elektrospojkou dn 32 mm en 3,0 mm</t>
  </si>
  <si>
    <t>230205051</t>
  </si>
  <si>
    <t>Montáž potrubí plastového svařované na tupo nebo elektrospojkou dn 90 mm en 5,2 mm</t>
  </si>
  <si>
    <t>230205055</t>
  </si>
  <si>
    <t>Montáž potrubí plastového svařované na tupo nebo elektrospojkou dn 110 mm en 6,3 mm</t>
  </si>
  <si>
    <t>Montáž trubního dílu PE elektrotvarovky nebo svařovaného na tupo dn 32 mm en 2,0 mm</t>
  </si>
  <si>
    <t>230205255</t>
  </si>
  <si>
    <t>Montáž trubního dílu PE elektrotvarovky nebo svařovaného na tupo dn 110 mm en 6,2 mm</t>
  </si>
  <si>
    <t>230208513</t>
  </si>
  <si>
    <t>Odplynění a inertizace ocelového potrubí DN do 100 mm</t>
  </si>
  <si>
    <t>230230018</t>
  </si>
  <si>
    <t>Hlavní tlaková zkouška vzduchem 0,6 MPa DN 100</t>
  </si>
  <si>
    <t>230230020R</t>
  </si>
  <si>
    <t>Odvoz demontovaného potrubí do šrotu</t>
  </si>
  <si>
    <t>23108339R</t>
  </si>
  <si>
    <t>Propojovací práce,mtž, dmtž bypassů</t>
  </si>
  <si>
    <t>0.1*0.9*154=13,860 [A] 
Celkem: A=13,860 [B]</t>
  </si>
  <si>
    <t>M 18001</t>
  </si>
  <si>
    <t>Odstavení objektu s 1-2 odběrateli (rodinný dům)</t>
  </si>
  <si>
    <t>M 18004</t>
  </si>
  <si>
    <t>Zprovoznění objektu s 1-2 odběrateli (rodinný dům)</t>
  </si>
</sst>
</file>

<file path=xl/styles.xml><?xml version="1.0" encoding="utf-8"?>
<styleSheet xmlns="http://schemas.openxmlformats.org/spreadsheetml/2006/main">
  <numFmts count="8">
    <numFmt numFmtId="164" formatCode="General"/>
    <numFmt numFmtId="165" formatCode="[$-405]_-* #,##0.00\ _K_č_-;\-* #,##0.00\ _K_č_-;_-* \-??\ _K_č_-;_-@_-"/>
    <numFmt numFmtId="166" formatCode="[$-405]_-* #,##0\ _K_č_-;\-* #,##0\ _K_č_-;_-* &quot;- &quot;_K_č_-;_-@_-"/>
    <numFmt numFmtId="167" formatCode="[$-405]_-* #,##0.00&quot; Kč&quot;_-;\-* #,##0.00&quot; Kč&quot;_-;_-* \-??&quot; Kč&quot;_-;_-@_-"/>
    <numFmt numFmtId="168" formatCode="[$-405]_-* #,##0&quot; Kč&quot;_-;\-* #,##0&quot; Kč&quot;_-;_-* &quot;- Kč&quot;_-;_-@_-"/>
    <numFmt numFmtId="169" formatCode="0\ %"/>
    <numFmt numFmtId="170" formatCode="#,##0.00"/>
    <numFmt numFmtId="171" formatCode="#,##0.000"/>
  </numFmts>
  <fonts count="7">
    <font>
      <sz val="10"/>
      <name val="Arial"/>
      <family val="2"/>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right/>
      <top/>
      <bottom style="thin"/>
    </border>
    <border>
      <left style="thin"/>
      <right style="thin"/>
      <top style="thin"/>
      <bottom style="thin"/>
    </border>
    <border>
      <left/>
      <right style="thin"/>
      <top/>
      <bottom/>
    </border>
    <border>
      <left style="thin"/>
      <right/>
      <top/>
      <bottom/>
    </border>
    <border>
      <left/>
      <right/>
      <top style="thin"/>
      <bottom style="thin"/>
    </border>
    <border>
      <left/>
      <right/>
      <top style="thin"/>
      <bottom/>
    </border>
  </borders>
  <cellStyleXfs count="34">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ont="0" applyBorder="0" applyAlignment="0" applyProtection="0"/>
    <xf numFmtId="167" fontId="0" fillId="0" borderId="0" applyFont="0" applyBorder="0" applyAlignment="0" applyProtection="0"/>
    <xf numFmtId="168" fontId="0" fillId="0" borderId="0" applyFont="0" applyBorder="0" applyAlignment="0" applyProtection="0"/>
    <xf numFmtId="165" fontId="0" fillId="0" borderId="0" applyFont="0" applyBorder="0" applyAlignment="0" applyProtection="0"/>
    <xf numFmtId="166" fontId="0" fillId="0" borderId="0" applyFont="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44">
    <xf numFmtId="164" fontId="0" fillId="0" borderId="0" xfId="0" applyAlignment="1" applyProtection="1">
      <alignment/>
      <protection hidden="1"/>
    </xf>
    <xf numFmtId="164" fontId="0" fillId="2" borderId="0" xfId="0" applyBorder="1" applyAlignment="1" applyProtection="1">
      <alignment/>
      <protection hidden="1"/>
    </xf>
    <xf numFmtId="164" fontId="0" fillId="2" borderId="0" xfId="0" applyFont="1" applyAlignment="1" applyProtection="1">
      <alignment/>
      <protection hidden="1"/>
    </xf>
    <xf numFmtId="164" fontId="1" fillId="2" borderId="0" xfId="0" applyFont="1" applyBorder="1" applyAlignment="1" applyProtection="1">
      <alignment horizontal="center" vertical="center"/>
      <protection hidden="1"/>
    </xf>
    <xf numFmtId="164" fontId="2" fillId="2" borderId="0" xfId="0" applyFont="1" applyBorder="1" applyAlignment="1" applyProtection="1">
      <alignment/>
      <protection hidden="1"/>
    </xf>
    <xf numFmtId="164" fontId="0" fillId="2" borderId="0" xfId="0" applyFont="1" applyBorder="1" applyAlignment="1" applyProtection="1">
      <alignment/>
      <protection hidden="1"/>
    </xf>
    <xf numFmtId="164" fontId="3" fillId="2" borderId="0" xfId="0" applyFont="1" applyAlignment="1" applyProtection="1">
      <alignment horizontal="right"/>
      <protection hidden="1"/>
    </xf>
    <xf numFmtId="170" fontId="3" fillId="2" borderId="0" xfId="0" applyFont="1" applyAlignment="1" applyProtection="1">
      <alignment horizontal="right"/>
      <protection hidden="1"/>
    </xf>
    <xf numFmtId="164" fontId="0" fillId="2" borderId="1" xfId="0" applyBorder="1" applyAlignment="1" applyProtection="1">
      <alignment/>
      <protection hidden="1"/>
    </xf>
    <xf numFmtId="164" fontId="4" fillId="3" borderId="2" xfId="0" applyFont="1" applyBorder="1" applyAlignment="1" applyProtection="1">
      <alignment horizontal="center"/>
      <protection hidden="1"/>
    </xf>
    <xf numFmtId="164" fontId="3" fillId="0" borderId="2" xfId="0" applyFont="1" applyBorder="1" applyAlignment="1" applyProtection="1">
      <alignment horizontal="left"/>
      <protection hidden="1"/>
    </xf>
    <xf numFmtId="170" fontId="3" fillId="0" borderId="2" xfId="0" applyFont="1" applyBorder="1" applyAlignment="1" applyProtection="1">
      <alignment horizontal="right"/>
      <protection hidden="1"/>
    </xf>
    <xf numFmtId="164" fontId="0" fillId="0" borderId="2" xfId="0" applyFont="1" applyBorder="1" applyAlignment="1" applyProtection="1">
      <alignment horizontal="left"/>
      <protection hidden="1"/>
    </xf>
    <xf numFmtId="170" fontId="0" fillId="0" borderId="2" xfId="0" applyBorder="1" applyAlignment="1" applyProtection="1">
      <alignment horizontal="right"/>
      <protection hidden="1"/>
    </xf>
    <xf numFmtId="164" fontId="1" fillId="2" borderId="0" xfId="0" applyFont="1" applyAlignment="1" applyProtection="1">
      <alignment horizontal="center" vertical="center"/>
      <protection hidden="1"/>
    </xf>
    <xf numFmtId="164" fontId="5" fillId="2" borderId="0" xfId="0" applyFont="1" applyAlignment="1" applyProtection="1">
      <alignment/>
      <protection hidden="1"/>
    </xf>
    <xf numFmtId="164" fontId="5" fillId="2" borderId="0" xfId="0" applyFont="1" applyBorder="1" applyAlignment="1" applyProtection="1">
      <alignment horizontal="right"/>
      <protection hidden="1"/>
    </xf>
    <xf numFmtId="164" fontId="5" fillId="2" borderId="0" xfId="0" applyFont="1" applyAlignment="1" applyProtection="1">
      <alignment horizontal="left"/>
      <protection hidden="1"/>
    </xf>
    <xf numFmtId="164" fontId="0" fillId="2" borderId="3" xfId="0" applyBorder="1" applyAlignment="1" applyProtection="1">
      <alignment/>
      <protection hidden="1"/>
    </xf>
    <xf numFmtId="164" fontId="0" fillId="2" borderId="2" xfId="0" applyFont="1" applyBorder="1" applyAlignment="1" applyProtection="1">
      <alignment horizontal="center"/>
      <protection hidden="1"/>
    </xf>
    <xf numFmtId="170" fontId="0" fillId="2" borderId="2" xfId="0" applyBorder="1" applyAlignment="1" applyProtection="1">
      <alignment horizontal="center"/>
      <protection hidden="1"/>
    </xf>
    <xf numFmtId="164" fontId="0" fillId="2" borderId="4" xfId="0" applyBorder="1" applyAlignment="1" applyProtection="1">
      <alignment/>
      <protection hidden="1"/>
    </xf>
    <xf numFmtId="164" fontId="5" fillId="2" borderId="1" xfId="0" applyFont="1" applyBorder="1" applyAlignment="1" applyProtection="1">
      <alignment/>
      <protection hidden="1"/>
    </xf>
    <xf numFmtId="164" fontId="5" fillId="2" borderId="1" xfId="0" applyFont="1" applyBorder="1" applyAlignment="1" applyProtection="1">
      <alignment horizontal="right"/>
      <protection hidden="1"/>
    </xf>
    <xf numFmtId="164" fontId="5" fillId="2" borderId="1" xfId="0" applyFont="1" applyBorder="1" applyAlignment="1" applyProtection="1">
      <alignment horizontal="left"/>
      <protection hidden="1"/>
    </xf>
    <xf numFmtId="164" fontId="0" fillId="2" borderId="5" xfId="0" applyBorder="1" applyAlignment="1" applyProtection="1">
      <alignment/>
      <protection hidden="1"/>
    </xf>
    <xf numFmtId="164" fontId="4" fillId="3" borderId="2" xfId="0" applyFont="1" applyBorder="1" applyAlignment="1" applyProtection="1">
      <alignment horizontal="center" vertical="center" wrapText="1"/>
      <protection hidden="1"/>
    </xf>
    <xf numFmtId="164" fontId="3" fillId="2" borderId="5" xfId="0" applyFont="1" applyBorder="1" applyAlignment="1" applyProtection="1">
      <alignment horizontal="right"/>
      <protection hidden="1"/>
    </xf>
    <xf numFmtId="164" fontId="3" fillId="2" borderId="5" xfId="0" applyFont="1" applyBorder="1" applyAlignment="1" applyProtection="1">
      <alignment wrapText="1"/>
      <protection hidden="1"/>
    </xf>
    <xf numFmtId="170" fontId="3" fillId="2" borderId="5" xfId="0" applyFont="1" applyBorder="1" applyAlignment="1" applyProtection="1">
      <alignment horizontal="center"/>
      <protection hidden="1"/>
    </xf>
    <xf numFmtId="164" fontId="0" fillId="0" borderId="2" xfId="0" applyFont="1" applyBorder="1" applyAlignment="1" applyProtection="1">
      <alignment/>
      <protection hidden="1"/>
    </xf>
    <xf numFmtId="164" fontId="0" fillId="0" borderId="2" xfId="0" applyFont="1" applyBorder="1" applyAlignment="1" applyProtection="1">
      <alignment horizontal="right"/>
      <protection hidden="1"/>
    </xf>
    <xf numFmtId="164" fontId="0" fillId="0" borderId="2" xfId="0" applyFont="1" applyBorder="1" applyAlignment="1" applyProtection="1">
      <alignment wrapText="1"/>
      <protection hidden="1"/>
    </xf>
    <xf numFmtId="164" fontId="0" fillId="0" borderId="2" xfId="0" applyFont="1" applyBorder="1" applyAlignment="1" applyProtection="1">
      <alignment horizontal="center"/>
      <protection hidden="1"/>
    </xf>
    <xf numFmtId="171" fontId="0" fillId="0" borderId="2" xfId="0" applyBorder="1" applyAlignment="1" applyProtection="1">
      <alignment horizontal="center"/>
      <protection hidden="1"/>
    </xf>
    <xf numFmtId="170" fontId="0" fillId="4" borderId="2" xfId="0" applyBorder="1" applyAlignment="1" applyProtection="1">
      <alignment horizontal="center"/>
      <protection hidden="1"/>
    </xf>
    <xf numFmtId="170" fontId="0" fillId="0" borderId="2" xfId="0" applyBorder="1" applyAlignment="1" applyProtection="1">
      <alignment horizontal="center"/>
      <protection hidden="1"/>
    </xf>
    <xf numFmtId="164" fontId="0" fillId="0" borderId="6" xfId="0" applyFont="1" applyBorder="1" applyAlignment="1" applyProtection="1">
      <alignment vertical="top"/>
      <protection hidden="1"/>
    </xf>
    <xf numFmtId="164" fontId="0" fillId="0" borderId="2" xfId="0" applyFont="1" applyBorder="1" applyAlignment="1" applyProtection="1">
      <alignment horizontal="left" vertical="center" wrapText="1"/>
      <protection hidden="1"/>
    </xf>
    <xf numFmtId="164" fontId="0" fillId="0" borderId="0" xfId="0" applyFont="1" applyAlignment="1" applyProtection="1">
      <alignment vertical="top"/>
      <protection hidden="1"/>
    </xf>
    <xf numFmtId="164" fontId="6" fillId="0" borderId="2" xfId="0" applyFont="1" applyBorder="1" applyAlignment="1" applyProtection="1">
      <alignment horizontal="left" vertical="center" wrapText="1"/>
      <protection hidden="1"/>
    </xf>
    <xf numFmtId="164" fontId="3" fillId="2" borderId="1" xfId="0" applyFont="1" applyBorder="1" applyAlignment="1" applyProtection="1">
      <alignment horizontal="right"/>
      <protection hidden="1"/>
    </xf>
    <xf numFmtId="170" fontId="3" fillId="2" borderId="1" xfId="0" applyFont="1" applyBorder="1" applyAlignment="1" applyProtection="1">
      <alignment horizontal="center"/>
      <protection hidden="1"/>
    </xf>
    <xf numFmtId="164" fontId="0" fillId="2" borderId="6" xfId="0" applyBorder="1" applyAlignment="1" applyProtection="1">
      <alignment/>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ADD8E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B441A"/>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0" name="Picture 1"/>
        <xdr:cNvPicPr preferRelativeResize="1">
          <a:picLocks noChangeAspect="1"/>
        </xdr:cNvPicPr>
      </xdr:nvPicPr>
      <xdr:blipFill>
        <a:blip r:embed="rId1"/>
        <a:stretch>
          <a:fillRect/>
        </a:stretch>
      </xdr:blipFill>
      <xdr:spPr>
        <a:xfrm>
          <a:off x="57150" y="28575"/>
          <a:ext cx="1333500" cy="571500"/>
        </a:xfrm>
        <a:prstGeom prst="rect">
          <a:avLst/>
        </a:prstGeom>
        <a:ln w="9360">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9"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10"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11"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12"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13"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14"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15"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1"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2"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3"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4"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5"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6"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7"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9525</xdr:rowOff>
    </xdr:from>
    <xdr:to>
      <xdr:col>2</xdr:col>
      <xdr:colOff>495300</xdr:colOff>
      <xdr:row>1</xdr:row>
      <xdr:rowOff>314325</xdr:rowOff>
    </xdr:to>
    <xdr:pic>
      <xdr:nvPicPr>
        <xdr:cNvPr id="8" name="Picture 1"/>
        <xdr:cNvPicPr preferRelativeResize="1">
          <a:picLocks noChangeAspect="1"/>
        </xdr:cNvPicPr>
      </xdr:nvPicPr>
      <xdr:blipFill>
        <a:blip r:embed="rId1"/>
        <a:stretch>
          <a:fillRect/>
        </a:stretch>
      </xdr:blipFill>
      <xdr:spPr>
        <a:xfrm>
          <a:off x="571500" y="9525"/>
          <a:ext cx="704850" cy="466725"/>
        </a:xfrm>
        <a:prstGeom prst="rect">
          <a:avLst/>
        </a:prstGeom>
        <a:ln w="9360">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26"/>
  <sheetViews>
    <sheetView tabSelected="1" workbookViewId="0" topLeftCell="A1">
      <selection activeCell="A1" sqref="A1"/>
    </sheetView>
  </sheetViews>
  <sheetFormatPr defaultColWidth="9.140625" defaultRowHeight="12.75"/>
  <cols>
    <col min="1" max="1" width="25.7109375" style="0" customWidth="1"/>
    <col min="2" max="2" width="66.7109375" style="0" customWidth="1"/>
    <col min="3" max="5" width="20.7109375" style="0" customWidth="1"/>
  </cols>
  <sheetData>
    <row r="1" spans="1:5" ht="12.75" customHeight="1">
      <c r="A1" s="1"/>
      <c r="B1" s="2" t="s">
        <v>0</v>
      </c>
      <c r="C1" s="2"/>
      <c r="D1" s="2"/>
      <c r="E1" s="2"/>
    </row>
    <row r="2" spans="1:5" ht="12.75" customHeight="1">
      <c r="A2" s="1"/>
      <c r="B2" s="3" t="s">
        <v>1</v>
      </c>
      <c r="C2" s="2"/>
      <c r="D2" s="2"/>
      <c r="E2" s="2"/>
    </row>
    <row r="3" spans="1:5" ht="20" customHeight="1">
      <c r="A3" s="1"/>
      <c r="B3" s="1"/>
      <c r="C3" s="2"/>
      <c r="D3" s="2"/>
      <c r="E3" s="2"/>
    </row>
    <row r="4" spans="1:5" ht="20" customHeight="1">
      <c r="A4" s="2"/>
      <c r="B4" s="4" t="s">
        <v>2</v>
      </c>
      <c r="C4" s="4"/>
      <c r="D4" s="4"/>
      <c r="E4" s="2"/>
    </row>
    <row r="5" spans="1:5" ht="12.75" customHeight="1">
      <c r="A5" s="2"/>
      <c r="B5" s="5" t="s">
        <v>3</v>
      </c>
      <c r="C5" s="5"/>
      <c r="D5" s="5"/>
      <c r="E5" s="2"/>
    </row>
    <row r="6" spans="1:5" ht="12.75" customHeight="1">
      <c r="A6" s="2"/>
      <c r="B6" s="6" t="s">
        <v>4</v>
      </c>
      <c r="C6" s="7">
        <f>0+C10+C11+C12+C16+C20+C21+C22+C23+C24+C25+C26</f>
        <v>0</v>
      </c>
      <c r="D6" s="2"/>
      <c r="E6" s="2"/>
    </row>
    <row r="7" spans="1:5" ht="12.75" customHeight="1">
      <c r="A7" s="2"/>
      <c r="B7" s="6" t="s">
        <v>5</v>
      </c>
      <c r="C7" s="7">
        <f>0+E10+E11+E12+E16+E20+E21+E22+E23+E24+E25+E26</f>
        <v>0</v>
      </c>
      <c r="D7" s="2"/>
      <c r="E7" s="2"/>
    </row>
    <row r="8" spans="1:5" ht="12.75" customHeight="1">
      <c r="A8" s="8"/>
      <c r="B8" s="8"/>
      <c r="C8" s="8"/>
      <c r="D8" s="8"/>
      <c r="E8" s="8"/>
    </row>
    <row r="9" spans="1:5" ht="12.75" customHeight="1">
      <c r="A9" s="9" t="s">
        <v>6</v>
      </c>
      <c r="B9" s="9" t="s">
        <v>7</v>
      </c>
      <c r="C9" s="9" t="s">
        <v>8</v>
      </c>
      <c r="D9" s="9" t="s">
        <v>9</v>
      </c>
      <c r="E9" s="9" t="s">
        <v>10</v>
      </c>
    </row>
    <row r="10" spans="1:5" ht="12.75" customHeight="1">
      <c r="A10" s="10" t="s">
        <v>11</v>
      </c>
      <c r="B10" s="10" t="s">
        <v>12</v>
      </c>
      <c r="C10" s="11">
        <f>'001'!I3</f>
        <v>0</v>
      </c>
      <c r="D10" s="11">
        <f>'001'!O2</f>
        <v>0</v>
      </c>
      <c r="E10" s="11">
        <f>C10+D10</f>
        <v>0</v>
      </c>
    </row>
    <row r="11" spans="1:5" ht="12.75" customHeight="1">
      <c r="A11" s="10" t="s">
        <v>13</v>
      </c>
      <c r="B11" s="10" t="s">
        <v>14</v>
      </c>
      <c r="C11" s="11">
        <f>'SO 101'!I3</f>
        <v>0</v>
      </c>
      <c r="D11" s="11">
        <f>'SO 101'!O2</f>
        <v>0</v>
      </c>
      <c r="E11" s="11">
        <f>C11+D11</f>
        <v>0</v>
      </c>
    </row>
    <row r="12" spans="1:5" ht="12.75" customHeight="1">
      <c r="A12" s="10" t="s">
        <v>15</v>
      </c>
      <c r="B12" s="10" t="s">
        <v>16</v>
      </c>
      <c r="C12" s="11">
        <f>0+C13+C14+C15</f>
        <v>0</v>
      </c>
      <c r="D12" s="11">
        <f>0+D13+D14+D15</f>
        <v>0</v>
      </c>
      <c r="E12" s="11">
        <f>0+E13+E14+E15</f>
        <v>0</v>
      </c>
    </row>
    <row r="13" spans="1:5" ht="12.75" customHeight="1">
      <c r="A13" s="12" t="s">
        <v>17</v>
      </c>
      <c r="B13" s="12" t="s">
        <v>12</v>
      </c>
      <c r="C13" s="13">
        <f>'SO 301_001'!I3</f>
        <v>0</v>
      </c>
      <c r="D13" s="13">
        <f>'SO 301_001'!O2</f>
        <v>0</v>
      </c>
      <c r="E13" s="13">
        <f>C13+D13</f>
        <v>0</v>
      </c>
    </row>
    <row r="14" spans="1:5" ht="12.75" customHeight="1">
      <c r="A14" s="12" t="s">
        <v>18</v>
      </c>
      <c r="B14" s="12" t="s">
        <v>16</v>
      </c>
      <c r="C14" s="13">
        <f>'SO 301_SO301.1'!I3</f>
        <v>0</v>
      </c>
      <c r="D14" s="13">
        <f>'SO 301_SO301.1'!O2</f>
        <v>0</v>
      </c>
      <c r="E14" s="13">
        <f>C14+D14</f>
        <v>0</v>
      </c>
    </row>
    <row r="15" spans="1:5" ht="12.75" customHeight="1">
      <c r="A15" s="12" t="s">
        <v>19</v>
      </c>
      <c r="B15" s="12" t="s">
        <v>20</v>
      </c>
      <c r="C15" s="13">
        <f>'SO 301_SO301.2'!I3</f>
        <v>0</v>
      </c>
      <c r="D15" s="13">
        <f>'SO 301_SO301.2'!O2</f>
        <v>0</v>
      </c>
      <c r="E15" s="13">
        <f>C15+D15</f>
        <v>0</v>
      </c>
    </row>
    <row r="16" spans="1:5" ht="12.75" customHeight="1">
      <c r="A16" s="10" t="s">
        <v>21</v>
      </c>
      <c r="B16" s="10" t="s">
        <v>22</v>
      </c>
      <c r="C16" s="11">
        <f>0+C17+C18+C19</f>
        <v>0</v>
      </c>
      <c r="D16" s="11">
        <f>0+D17+D18+D19</f>
        <v>0</v>
      </c>
      <c r="E16" s="11">
        <f>0+E17+E18+E19</f>
        <v>0</v>
      </c>
    </row>
    <row r="17" spans="1:5" ht="12.75" customHeight="1">
      <c r="A17" s="12" t="s">
        <v>23</v>
      </c>
      <c r="B17" s="12" t="s">
        <v>24</v>
      </c>
      <c r="C17" s="13">
        <f>'SO 302_SO302.1'!I3</f>
        <v>0</v>
      </c>
      <c r="D17" s="13">
        <f>'SO 302_SO302.1'!O2</f>
        <v>0</v>
      </c>
      <c r="E17" s="13">
        <f>C17+D17</f>
        <v>0</v>
      </c>
    </row>
    <row r="18" spans="1:5" ht="12.75" customHeight="1">
      <c r="A18" s="12" t="s">
        <v>25</v>
      </c>
      <c r="B18" s="12" t="s">
        <v>26</v>
      </c>
      <c r="C18" s="13">
        <f>'SO 302_SO302.2'!I3</f>
        <v>0</v>
      </c>
      <c r="D18" s="13">
        <f>'SO 302_SO302.2'!O2</f>
        <v>0</v>
      </c>
      <c r="E18" s="13">
        <f>C18+D18</f>
        <v>0</v>
      </c>
    </row>
    <row r="19" spans="1:5" ht="12.75" customHeight="1">
      <c r="A19" s="12" t="s">
        <v>27</v>
      </c>
      <c r="B19" s="12" t="s">
        <v>28</v>
      </c>
      <c r="C19" s="13">
        <f>'SO 302_SO302.3'!I3</f>
        <v>0</v>
      </c>
      <c r="D19" s="13">
        <f>'SO 302_SO302.3'!O2</f>
        <v>0</v>
      </c>
      <c r="E19" s="13">
        <f>C19+D19</f>
        <v>0</v>
      </c>
    </row>
    <row r="20" spans="1:5" ht="12.75" customHeight="1">
      <c r="A20" s="10" t="s">
        <v>29</v>
      </c>
      <c r="B20" s="10" t="s">
        <v>30</v>
      </c>
      <c r="C20" s="11">
        <f>'SO 401 - MAN'!I3</f>
        <v>0</v>
      </c>
      <c r="D20" s="11">
        <f>'SO 401 - MAN'!O2</f>
        <v>0</v>
      </c>
      <c r="E20" s="11">
        <f>C20+D20</f>
        <v>0</v>
      </c>
    </row>
    <row r="21" spans="1:5" ht="12.75" customHeight="1">
      <c r="A21" s="10" t="s">
        <v>31</v>
      </c>
      <c r="B21" s="10" t="s">
        <v>32</v>
      </c>
      <c r="C21" s="11">
        <f>'SO 401 - VO'!I3</f>
        <v>0</v>
      </c>
      <c r="D21" s="11">
        <f>'SO 401 - VO'!O2</f>
        <v>0</v>
      </c>
      <c r="E21" s="11">
        <f>C21+D21</f>
        <v>0</v>
      </c>
    </row>
    <row r="22" spans="1:5" ht="12.75" customHeight="1">
      <c r="A22" s="10" t="s">
        <v>33</v>
      </c>
      <c r="B22" s="10" t="s">
        <v>34</v>
      </c>
      <c r="C22" s="11">
        <f>'SO 401 - VRN'!I3</f>
        <v>0</v>
      </c>
      <c r="D22" s="11">
        <f>'SO 401 - VRN'!O2</f>
        <v>0</v>
      </c>
      <c r="E22" s="11">
        <f>C22+D22</f>
        <v>0</v>
      </c>
    </row>
    <row r="23" spans="1:5" ht="12.75" customHeight="1">
      <c r="A23" s="10" t="s">
        <v>35</v>
      </c>
      <c r="B23" s="10" t="s">
        <v>36</v>
      </c>
      <c r="C23" s="11">
        <f>'SO 401 - ZEM'!I3</f>
        <v>0</v>
      </c>
      <c r="D23" s="11">
        <f>'SO 401 - ZEM'!O2</f>
        <v>0</v>
      </c>
      <c r="E23" s="11">
        <f>C23+D23</f>
        <v>0</v>
      </c>
    </row>
    <row r="24" spans="1:5" ht="12.75" customHeight="1">
      <c r="A24" s="10" t="s">
        <v>37</v>
      </c>
      <c r="B24" s="10" t="s">
        <v>38</v>
      </c>
      <c r="C24" s="11">
        <f>'SO 501.1'!I3</f>
        <v>0</v>
      </c>
      <c r="D24" s="11">
        <f>'SO 501.1'!O2</f>
        <v>0</v>
      </c>
      <c r="E24" s="11">
        <f>C24+D24</f>
        <v>0</v>
      </c>
    </row>
    <row r="25" spans="1:5" ht="12.75" customHeight="1">
      <c r="A25" s="10" t="s">
        <v>39</v>
      </c>
      <c r="B25" s="10" t="s">
        <v>40</v>
      </c>
      <c r="C25" s="11">
        <f>'SO 501.2'!I3</f>
        <v>0</v>
      </c>
      <c r="D25" s="11">
        <f>'SO 501.2'!O2</f>
        <v>0</v>
      </c>
      <c r="E25" s="11">
        <f>C25+D25</f>
        <v>0</v>
      </c>
    </row>
    <row r="26" spans="1:5" ht="12.75" customHeight="1">
      <c r="A26" s="10" t="s">
        <v>41</v>
      </c>
      <c r="B26" s="10" t="s">
        <v>42</v>
      </c>
      <c r="C26" s="11">
        <f>'SO 502-503'!I3</f>
        <v>0</v>
      </c>
      <c r="D26" s="11">
        <f>'SO 502-503'!O2</f>
        <v>0</v>
      </c>
      <c r="E26" s="11">
        <f>C26+D26</f>
        <v>0</v>
      </c>
    </row>
  </sheetData>
  <sheetProtection sheet="1" objects="1" scenarios="1"/>
  <mergeCells count="4">
    <mergeCell ref="A1:A3"/>
    <mergeCell ref="B2:B3"/>
    <mergeCell ref="B4:D4"/>
    <mergeCell ref="B5:D5"/>
  </mergeCells>
  <printOptions/>
  <pageMargins left="0.75" right="0.75" top="1" bottom="1" header="0.511805555555555" footer="0.511805555555555"/>
  <pageSetup fitToHeight="0" fitToWidth="1" horizontalDpi="300" verticalDpi="300" orientation="portrait" paperSize="9" copies="1"/>
  <drawing r:id="rId1"/>
</worksheet>
</file>

<file path=xl/worksheets/sheet10.xml><?xml version="1.0" encoding="utf-8"?>
<worksheet xmlns="http://schemas.openxmlformats.org/spreadsheetml/2006/main" xmlns:r="http://schemas.openxmlformats.org/officeDocument/2006/relationships">
  <sheetPr>
    <pageSetUpPr fitToPage="1"/>
  </sheetPr>
  <dimension ref="A1:R11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0+O8+O33+O90+O99+O108+O113</f>
        <v>0</v>
      </c>
      <c r="P2" t="s">
        <v>44</v>
      </c>
    </row>
    <row r="3" spans="1:16" ht="15" customHeight="1">
      <c r="A3" t="s">
        <v>46</v>
      </c>
      <c r="B3" s="15" t="s">
        <v>47</v>
      </c>
      <c r="C3" s="16" t="s">
        <v>48</v>
      </c>
      <c r="D3" s="16"/>
      <c r="E3" s="17" t="s">
        <v>49</v>
      </c>
      <c r="F3" s="2"/>
      <c r="G3" s="18"/>
      <c r="H3" s="19" t="s">
        <v>29</v>
      </c>
      <c r="I3" s="20">
        <f>0+I8+I33+I90+I99+I108+I113</f>
        <v>0</v>
      </c>
      <c r="J3" s="21"/>
      <c r="O3" t="s">
        <v>50</v>
      </c>
      <c r="P3" t="s">
        <v>51</v>
      </c>
    </row>
    <row r="4" spans="1:16" ht="15" customHeight="1">
      <c r="A4" t="s">
        <v>52</v>
      </c>
      <c r="B4" s="22" t="s">
        <v>53</v>
      </c>
      <c r="C4" s="23" t="s">
        <v>29</v>
      </c>
      <c r="D4" s="23"/>
      <c r="E4" s="24" t="s">
        <v>30</v>
      </c>
      <c r="F4" s="8"/>
      <c r="G4" s="8"/>
      <c r="H4" s="25"/>
      <c r="I4" s="25"/>
      <c r="J4" s="8"/>
      <c r="O4" t="s">
        <v>54</v>
      </c>
      <c r="P4" t="s">
        <v>51</v>
      </c>
    </row>
    <row r="5" spans="1:16" ht="12.75" customHeight="1">
      <c r="A5" s="26" t="s">
        <v>55</v>
      </c>
      <c r="B5" s="26" t="s">
        <v>56</v>
      </c>
      <c r="C5" s="26" t="s">
        <v>57</v>
      </c>
      <c r="D5" s="26" t="s">
        <v>58</v>
      </c>
      <c r="E5" s="26" t="s">
        <v>59</v>
      </c>
      <c r="F5" s="26" t="s">
        <v>60</v>
      </c>
      <c r="G5" s="26" t="s">
        <v>61</v>
      </c>
      <c r="H5" s="26" t="s">
        <v>62</v>
      </c>
      <c r="I5" s="26"/>
      <c r="J5" s="26" t="s">
        <v>63</v>
      </c>
      <c r="O5" t="s">
        <v>64</v>
      </c>
      <c r="P5" t="s">
        <v>51</v>
      </c>
    </row>
    <row r="6" spans="1:10" ht="12.75" customHeight="1">
      <c r="A6" s="26"/>
      <c r="B6" s="26"/>
      <c r="C6" s="26"/>
      <c r="D6" s="26"/>
      <c r="E6" s="26"/>
      <c r="F6" s="26"/>
      <c r="G6" s="26"/>
      <c r="H6" s="26" t="s">
        <v>65</v>
      </c>
      <c r="I6" s="26" t="s">
        <v>66</v>
      </c>
      <c r="J6" s="26"/>
    </row>
    <row r="7" spans="1:10" ht="12.75" customHeight="1">
      <c r="A7" s="26" t="s">
        <v>67</v>
      </c>
      <c r="B7" s="26" t="s">
        <v>68</v>
      </c>
      <c r="C7" s="26" t="s">
        <v>51</v>
      </c>
      <c r="D7" s="26" t="s">
        <v>44</v>
      </c>
      <c r="E7" s="26" t="s">
        <v>69</v>
      </c>
      <c r="F7" s="26" t="s">
        <v>70</v>
      </c>
      <c r="G7" s="26" t="s">
        <v>71</v>
      </c>
      <c r="H7" s="26" t="s">
        <v>72</v>
      </c>
      <c r="I7" s="26" t="s">
        <v>73</v>
      </c>
      <c r="J7" s="26" t="s">
        <v>74</v>
      </c>
    </row>
    <row r="8" spans="1:18" ht="12.75" customHeight="1">
      <c r="A8" s="25" t="s">
        <v>75</v>
      </c>
      <c r="B8" s="25"/>
      <c r="C8" s="27" t="s">
        <v>1012</v>
      </c>
      <c r="D8" s="25"/>
      <c r="E8" s="28" t="s">
        <v>1013</v>
      </c>
      <c r="F8" s="25"/>
      <c r="G8" s="25"/>
      <c r="H8" s="25"/>
      <c r="I8" s="29">
        <f>0+Q8</f>
        <v>0</v>
      </c>
      <c r="J8" s="25"/>
      <c r="O8">
        <f>0+R8</f>
        <v>0</v>
      </c>
      <c r="Q8">
        <f>0+I9+I13+I17+I21+I25+I29</f>
        <v>0</v>
      </c>
      <c r="R8">
        <f>0+O9+O13+O17+O21+O25+O29</f>
        <v>0</v>
      </c>
    </row>
    <row r="9" spans="1:16" ht="25.5">
      <c r="A9" s="30" t="s">
        <v>77</v>
      </c>
      <c r="B9" s="31" t="s">
        <v>204</v>
      </c>
      <c r="C9" s="31" t="s">
        <v>1014</v>
      </c>
      <c r="D9" s="30"/>
      <c r="E9" s="32" t="s">
        <v>1015</v>
      </c>
      <c r="F9" s="33" t="s">
        <v>174</v>
      </c>
      <c r="G9" s="34">
        <v>15</v>
      </c>
      <c r="H9" s="35">
        <v>0</v>
      </c>
      <c r="I9" s="36">
        <f>ROUND(ROUND(H9,2)*ROUND(G9,3),2)</f>
        <v>0</v>
      </c>
      <c r="J9" s="33" t="s">
        <v>1016</v>
      </c>
      <c r="O9">
        <f>(I9*21)/100</f>
        <v>0</v>
      </c>
      <c r="P9" t="s">
        <v>51</v>
      </c>
    </row>
    <row r="10" spans="1:5" ht="25.5">
      <c r="A10" s="37" t="s">
        <v>83</v>
      </c>
      <c r="E10" s="38" t="s">
        <v>1015</v>
      </c>
    </row>
    <row r="11" spans="1:5" ht="12.75">
      <c r="A11" s="39" t="s">
        <v>85</v>
      </c>
      <c r="E11" s="40"/>
    </row>
    <row r="12" spans="1:5" ht="12.75">
      <c r="A12" t="s">
        <v>87</v>
      </c>
      <c r="E12" s="38"/>
    </row>
    <row r="13" spans="1:16" ht="12.75">
      <c r="A13" s="30" t="s">
        <v>77</v>
      </c>
      <c r="B13" s="31" t="s">
        <v>207</v>
      </c>
      <c r="C13" s="31" t="s">
        <v>1017</v>
      </c>
      <c r="D13" s="30"/>
      <c r="E13" s="32" t="s">
        <v>1018</v>
      </c>
      <c r="F13" s="33" t="s">
        <v>415</v>
      </c>
      <c r="G13" s="34">
        <v>18.9</v>
      </c>
      <c r="H13" s="35">
        <v>0</v>
      </c>
      <c r="I13" s="36">
        <f>ROUND(ROUND(H13,2)*ROUND(G13,3),2)</f>
        <v>0</v>
      </c>
      <c r="J13" s="33" t="s">
        <v>1016</v>
      </c>
      <c r="O13">
        <f>(I13*21)/100</f>
        <v>0</v>
      </c>
      <c r="P13" t="s">
        <v>51</v>
      </c>
    </row>
    <row r="14" spans="1:5" ht="12.75">
      <c r="A14" s="37" t="s">
        <v>83</v>
      </c>
      <c r="E14" s="38" t="s">
        <v>1018</v>
      </c>
    </row>
    <row r="15" spans="1:5" ht="25.5">
      <c r="A15" s="39" t="s">
        <v>85</v>
      </c>
      <c r="E15" s="40" t="s">
        <v>1019</v>
      </c>
    </row>
    <row r="16" spans="1:5" ht="12.75">
      <c r="A16" t="s">
        <v>87</v>
      </c>
      <c r="E16" s="38"/>
    </row>
    <row r="17" spans="1:16" ht="38.25">
      <c r="A17" s="30" t="s">
        <v>77</v>
      </c>
      <c r="B17" s="31" t="s">
        <v>213</v>
      </c>
      <c r="C17" s="31" t="s">
        <v>1020</v>
      </c>
      <c r="D17" s="30"/>
      <c r="E17" s="32" t="s">
        <v>1021</v>
      </c>
      <c r="F17" s="33" t="s">
        <v>174</v>
      </c>
      <c r="G17" s="34">
        <v>1190</v>
      </c>
      <c r="H17" s="35">
        <v>0</v>
      </c>
      <c r="I17" s="36">
        <f>ROUND(ROUND(H17,2)*ROUND(G17,3),2)</f>
        <v>0</v>
      </c>
      <c r="J17" s="33" t="s">
        <v>1016</v>
      </c>
      <c r="O17">
        <f>(I17*21)/100</f>
        <v>0</v>
      </c>
      <c r="P17" t="s">
        <v>51</v>
      </c>
    </row>
    <row r="18" spans="1:5" ht="38.25">
      <c r="A18" s="37" t="s">
        <v>83</v>
      </c>
      <c r="E18" s="38" t="s">
        <v>1022</v>
      </c>
    </row>
    <row r="19" spans="1:5" ht="12.75">
      <c r="A19" s="39" t="s">
        <v>85</v>
      </c>
      <c r="E19" s="40"/>
    </row>
    <row r="20" spans="1:5" ht="12.75">
      <c r="A20" t="s">
        <v>87</v>
      </c>
      <c r="E20" s="38"/>
    </row>
    <row r="21" spans="1:16" ht="12.75">
      <c r="A21" s="30" t="s">
        <v>77</v>
      </c>
      <c r="B21" s="31" t="s">
        <v>219</v>
      </c>
      <c r="C21" s="31" t="s">
        <v>1023</v>
      </c>
      <c r="D21" s="30"/>
      <c r="E21" s="32" t="s">
        <v>1024</v>
      </c>
      <c r="F21" s="33" t="s">
        <v>174</v>
      </c>
      <c r="G21" s="34">
        <v>1368.5</v>
      </c>
      <c r="H21" s="35">
        <v>0</v>
      </c>
      <c r="I21" s="36">
        <f>ROUND(ROUND(H21,2)*ROUND(G21,3),2)</f>
        <v>0</v>
      </c>
      <c r="J21" s="33" t="s">
        <v>1016</v>
      </c>
      <c r="O21">
        <f>(I21*21)/100</f>
        <v>0</v>
      </c>
      <c r="P21" t="s">
        <v>51</v>
      </c>
    </row>
    <row r="22" spans="1:5" ht="12.75">
      <c r="A22" s="37" t="s">
        <v>83</v>
      </c>
      <c r="E22" s="38" t="s">
        <v>1024</v>
      </c>
    </row>
    <row r="23" spans="1:5" ht="25.5">
      <c r="A23" s="39" t="s">
        <v>85</v>
      </c>
      <c r="E23" s="40" t="s">
        <v>1025</v>
      </c>
    </row>
    <row r="24" spans="1:5" ht="12.75">
      <c r="A24" t="s">
        <v>87</v>
      </c>
      <c r="E24" s="38"/>
    </row>
    <row r="25" spans="1:16" ht="12.75">
      <c r="A25" s="30" t="s">
        <v>77</v>
      </c>
      <c r="B25" s="31" t="s">
        <v>225</v>
      </c>
      <c r="C25" s="31" t="s">
        <v>1026</v>
      </c>
      <c r="D25" s="30"/>
      <c r="E25" s="32" t="s">
        <v>1027</v>
      </c>
      <c r="F25" s="33" t="s">
        <v>565</v>
      </c>
      <c r="G25" s="34">
        <v>2</v>
      </c>
      <c r="H25" s="35">
        <v>0</v>
      </c>
      <c r="I25" s="36">
        <f>ROUND(ROUND(H25,2)*ROUND(G25,3),2)</f>
        <v>0</v>
      </c>
      <c r="J25" s="33"/>
      <c r="O25">
        <f>(I25*21)/100</f>
        <v>0</v>
      </c>
      <c r="P25" t="s">
        <v>51</v>
      </c>
    </row>
    <row r="26" spans="1:5" ht="12.75">
      <c r="A26" s="37" t="s">
        <v>83</v>
      </c>
      <c r="E26" s="38" t="s">
        <v>1027</v>
      </c>
    </row>
    <row r="27" spans="1:5" ht="12.75">
      <c r="A27" s="39" t="s">
        <v>85</v>
      </c>
      <c r="E27" s="40"/>
    </row>
    <row r="28" spans="1:5" ht="12.75">
      <c r="A28" t="s">
        <v>87</v>
      </c>
      <c r="E28" s="38"/>
    </row>
    <row r="29" spans="1:16" ht="12.75">
      <c r="A29" s="30" t="s">
        <v>77</v>
      </c>
      <c r="B29" s="31" t="s">
        <v>231</v>
      </c>
      <c r="C29" s="31" t="s">
        <v>1028</v>
      </c>
      <c r="D29" s="30"/>
      <c r="E29" s="32" t="s">
        <v>1029</v>
      </c>
      <c r="F29" s="33" t="s">
        <v>565</v>
      </c>
      <c r="G29" s="34">
        <v>2</v>
      </c>
      <c r="H29" s="35">
        <v>0</v>
      </c>
      <c r="I29" s="36">
        <f>ROUND(ROUND(H29,2)*ROUND(G29,3),2)</f>
        <v>0</v>
      </c>
      <c r="J29" s="33"/>
      <c r="O29">
        <f>(I29*21)/100</f>
        <v>0</v>
      </c>
      <c r="P29" t="s">
        <v>51</v>
      </c>
    </row>
    <row r="30" spans="1:5" ht="12.75">
      <c r="A30" s="37" t="s">
        <v>83</v>
      </c>
      <c r="E30" s="38" t="s">
        <v>1029</v>
      </c>
    </row>
    <row r="31" spans="1:5" ht="12.75">
      <c r="A31" s="39" t="s">
        <v>85</v>
      </c>
      <c r="E31" s="40"/>
    </row>
    <row r="32" spans="1:5" ht="12.75">
      <c r="A32" t="s">
        <v>87</v>
      </c>
      <c r="E32" s="38"/>
    </row>
    <row r="33" spans="1:18" ht="12.75" customHeight="1">
      <c r="A33" s="8" t="s">
        <v>75</v>
      </c>
      <c r="B33" s="8"/>
      <c r="C33" s="41" t="s">
        <v>1030</v>
      </c>
      <c r="D33" s="8"/>
      <c r="E33" s="28" t="s">
        <v>1031</v>
      </c>
      <c r="F33" s="8"/>
      <c r="G33" s="8"/>
      <c r="H33" s="8"/>
      <c r="I33" s="42">
        <f>0+Q33</f>
        <v>0</v>
      </c>
      <c r="J33" s="8"/>
      <c r="O33">
        <f>0+R33</f>
        <v>0</v>
      </c>
      <c r="Q33">
        <f>0+I34+I38+I42+I46+I50+I54+I58+I62+I66+I70+I74+I78+I82+I86</f>
        <v>0</v>
      </c>
      <c r="R33">
        <f>0+O34+O38+O42+O46+O50+O54+O58+O62+O66+O70+O74+O78+O82+O86</f>
        <v>0</v>
      </c>
    </row>
    <row r="34" spans="1:16" ht="12.75">
      <c r="A34" s="30" t="s">
        <v>77</v>
      </c>
      <c r="B34" s="31" t="s">
        <v>44</v>
      </c>
      <c r="C34" s="31" t="s">
        <v>1032</v>
      </c>
      <c r="D34" s="30"/>
      <c r="E34" s="32" t="s">
        <v>1033</v>
      </c>
      <c r="F34" s="33" t="s">
        <v>154</v>
      </c>
      <c r="G34" s="34">
        <v>74</v>
      </c>
      <c r="H34" s="35">
        <v>0</v>
      </c>
      <c r="I34" s="36">
        <f>ROUND(ROUND(H34,2)*ROUND(G34,3),2)</f>
        <v>0</v>
      </c>
      <c r="J34" s="33" t="s">
        <v>1016</v>
      </c>
      <c r="O34">
        <f>(I34*21)/100</f>
        <v>0</v>
      </c>
      <c r="P34" t="s">
        <v>51</v>
      </c>
    </row>
    <row r="35" spans="1:5" ht="12.75">
      <c r="A35" s="37" t="s">
        <v>83</v>
      </c>
      <c r="E35" s="38" t="s">
        <v>1033</v>
      </c>
    </row>
    <row r="36" spans="1:5" ht="12.75">
      <c r="A36" s="39" t="s">
        <v>85</v>
      </c>
      <c r="E36" s="40"/>
    </row>
    <row r="37" spans="1:5" ht="12.75">
      <c r="A37" t="s">
        <v>87</v>
      </c>
      <c r="E37" s="38"/>
    </row>
    <row r="38" spans="1:16" ht="12.75">
      <c r="A38" s="30" t="s">
        <v>77</v>
      </c>
      <c r="B38" s="31" t="s">
        <v>69</v>
      </c>
      <c r="C38" s="31" t="s">
        <v>1034</v>
      </c>
      <c r="D38" s="30"/>
      <c r="E38" s="32" t="s">
        <v>1035</v>
      </c>
      <c r="F38" s="33" t="s">
        <v>154</v>
      </c>
      <c r="G38" s="34">
        <v>74</v>
      </c>
      <c r="H38" s="35">
        <v>0</v>
      </c>
      <c r="I38" s="36">
        <f>ROUND(ROUND(H38,2)*ROUND(G38,3),2)</f>
        <v>0</v>
      </c>
      <c r="J38" s="33"/>
      <c r="O38">
        <f>(I38*21)/100</f>
        <v>0</v>
      </c>
      <c r="P38" t="s">
        <v>51</v>
      </c>
    </row>
    <row r="39" spans="1:5" ht="12.75">
      <c r="A39" s="37" t="s">
        <v>83</v>
      </c>
      <c r="E39" s="38" t="s">
        <v>1035</v>
      </c>
    </row>
    <row r="40" spans="1:5" ht="12.75">
      <c r="A40" s="39" t="s">
        <v>85</v>
      </c>
      <c r="E40" s="40" t="s">
        <v>1036</v>
      </c>
    </row>
    <row r="41" spans="1:5" ht="12.75">
      <c r="A41" t="s">
        <v>87</v>
      </c>
      <c r="E41" s="38"/>
    </row>
    <row r="42" spans="1:16" ht="12.75">
      <c r="A42" s="30" t="s">
        <v>77</v>
      </c>
      <c r="B42" s="31" t="s">
        <v>70</v>
      </c>
      <c r="C42" s="31" t="s">
        <v>1037</v>
      </c>
      <c r="D42" s="30"/>
      <c r="E42" s="32" t="s">
        <v>1038</v>
      </c>
      <c r="F42" s="33" t="s">
        <v>174</v>
      </c>
      <c r="G42" s="34">
        <v>2970</v>
      </c>
      <c r="H42" s="35">
        <v>0</v>
      </c>
      <c r="I42" s="36">
        <f>ROUND(ROUND(H42,2)*ROUND(G42,3),2)</f>
        <v>0</v>
      </c>
      <c r="J42" s="33" t="s">
        <v>1016</v>
      </c>
      <c r="O42">
        <f>(I42*21)/100</f>
        <v>0</v>
      </c>
      <c r="P42" t="s">
        <v>51</v>
      </c>
    </row>
    <row r="43" spans="1:5" ht="12.75">
      <c r="A43" s="37" t="s">
        <v>83</v>
      </c>
      <c r="E43" s="38" t="s">
        <v>1038</v>
      </c>
    </row>
    <row r="44" spans="1:5" ht="12.75">
      <c r="A44" s="39" t="s">
        <v>85</v>
      </c>
      <c r="E44" s="40"/>
    </row>
    <row r="45" spans="1:5" ht="12.75">
      <c r="A45" t="s">
        <v>87</v>
      </c>
      <c r="E45" s="38"/>
    </row>
    <row r="46" spans="1:16" ht="25.5">
      <c r="A46" s="30" t="s">
        <v>77</v>
      </c>
      <c r="B46" s="31" t="s">
        <v>71</v>
      </c>
      <c r="C46" s="31" t="s">
        <v>1039</v>
      </c>
      <c r="D46" s="30"/>
      <c r="E46" s="32" t="s">
        <v>1040</v>
      </c>
      <c r="F46" s="33" t="s">
        <v>174</v>
      </c>
      <c r="G46" s="34">
        <v>1357</v>
      </c>
      <c r="H46" s="35">
        <v>0</v>
      </c>
      <c r="I46" s="36">
        <f>ROUND(ROUND(H46,2)*ROUND(G46,3),2)</f>
        <v>0</v>
      </c>
      <c r="J46" s="33"/>
      <c r="O46">
        <f>(I46*21)/100</f>
        <v>0</v>
      </c>
      <c r="P46" t="s">
        <v>51</v>
      </c>
    </row>
    <row r="47" spans="1:5" ht="25.5">
      <c r="A47" s="37" t="s">
        <v>83</v>
      </c>
      <c r="E47" s="38" t="s">
        <v>1040</v>
      </c>
    </row>
    <row r="48" spans="1:5" ht="25.5">
      <c r="A48" s="39" t="s">
        <v>85</v>
      </c>
      <c r="E48" s="40" t="s">
        <v>1041</v>
      </c>
    </row>
    <row r="49" spans="1:5" ht="12.75">
      <c r="A49" t="s">
        <v>87</v>
      </c>
      <c r="E49" s="38"/>
    </row>
    <row r="50" spans="1:16" ht="25.5">
      <c r="A50" s="30" t="s">
        <v>77</v>
      </c>
      <c r="B50" s="31" t="s">
        <v>107</v>
      </c>
      <c r="C50" s="31" t="s">
        <v>1042</v>
      </c>
      <c r="D50" s="30"/>
      <c r="E50" s="32" t="s">
        <v>1043</v>
      </c>
      <c r="F50" s="33" t="s">
        <v>174</v>
      </c>
      <c r="G50" s="34">
        <v>2058.5</v>
      </c>
      <c r="H50" s="35">
        <v>0</v>
      </c>
      <c r="I50" s="36">
        <f>ROUND(ROUND(H50,2)*ROUND(G50,3),2)</f>
        <v>0</v>
      </c>
      <c r="J50" s="33"/>
      <c r="O50">
        <f>(I50*21)/100</f>
        <v>0</v>
      </c>
      <c r="P50" t="s">
        <v>51</v>
      </c>
    </row>
    <row r="51" spans="1:5" ht="25.5">
      <c r="A51" s="37" t="s">
        <v>83</v>
      </c>
      <c r="E51" s="38" t="s">
        <v>1043</v>
      </c>
    </row>
    <row r="52" spans="1:5" ht="63.75">
      <c r="A52" s="39" t="s">
        <v>85</v>
      </c>
      <c r="E52" s="40" t="s">
        <v>1044</v>
      </c>
    </row>
    <row r="53" spans="1:5" ht="12.75">
      <c r="A53" t="s">
        <v>87</v>
      </c>
      <c r="E53" s="38"/>
    </row>
    <row r="54" spans="1:16" ht="12.75">
      <c r="A54" s="30" t="s">
        <v>77</v>
      </c>
      <c r="B54" s="31" t="s">
        <v>110</v>
      </c>
      <c r="C54" s="31" t="s">
        <v>1045</v>
      </c>
      <c r="D54" s="30"/>
      <c r="E54" s="32" t="s">
        <v>1046</v>
      </c>
      <c r="F54" s="33" t="s">
        <v>154</v>
      </c>
      <c r="G54" s="34">
        <v>34</v>
      </c>
      <c r="H54" s="35">
        <v>0</v>
      </c>
      <c r="I54" s="36">
        <f>ROUND(ROUND(H54,2)*ROUND(G54,3),2)</f>
        <v>0</v>
      </c>
      <c r="J54" s="33" t="s">
        <v>1016</v>
      </c>
      <c r="O54">
        <f>(I54*21)/100</f>
        <v>0</v>
      </c>
      <c r="P54" t="s">
        <v>51</v>
      </c>
    </row>
    <row r="55" spans="1:5" ht="12.75">
      <c r="A55" s="37" t="s">
        <v>83</v>
      </c>
      <c r="E55" s="38" t="s">
        <v>1046</v>
      </c>
    </row>
    <row r="56" spans="1:5" ht="12.75">
      <c r="A56" s="39" t="s">
        <v>85</v>
      </c>
      <c r="E56" s="40" t="s">
        <v>1047</v>
      </c>
    </row>
    <row r="57" spans="1:5" ht="12.75">
      <c r="A57" t="s">
        <v>87</v>
      </c>
      <c r="E57" s="38"/>
    </row>
    <row r="58" spans="1:16" ht="25.5">
      <c r="A58" s="30" t="s">
        <v>77</v>
      </c>
      <c r="B58" s="31" t="s">
        <v>72</v>
      </c>
      <c r="C58" s="31" t="s">
        <v>1048</v>
      </c>
      <c r="D58" s="30"/>
      <c r="E58" s="32" t="s">
        <v>1049</v>
      </c>
      <c r="F58" s="33" t="s">
        <v>154</v>
      </c>
      <c r="G58" s="34">
        <v>10</v>
      </c>
      <c r="H58" s="35">
        <v>0</v>
      </c>
      <c r="I58" s="36">
        <f>ROUND(ROUND(H58,2)*ROUND(G58,3),2)</f>
        <v>0</v>
      </c>
      <c r="J58" s="33" t="s">
        <v>1016</v>
      </c>
      <c r="O58">
        <f>(I58*21)/100</f>
        <v>0</v>
      </c>
      <c r="P58" t="s">
        <v>51</v>
      </c>
    </row>
    <row r="59" spans="1:5" ht="25.5">
      <c r="A59" s="37" t="s">
        <v>83</v>
      </c>
      <c r="E59" s="38" t="s">
        <v>1049</v>
      </c>
    </row>
    <row r="60" spans="1:5" ht="12.75">
      <c r="A60" s="39" t="s">
        <v>85</v>
      </c>
      <c r="E60" s="40"/>
    </row>
    <row r="61" spans="1:5" ht="12.75">
      <c r="A61" t="s">
        <v>87</v>
      </c>
      <c r="E61" s="38"/>
    </row>
    <row r="62" spans="1:16" ht="12.75">
      <c r="A62" s="30" t="s">
        <v>77</v>
      </c>
      <c r="B62" s="31" t="s">
        <v>73</v>
      </c>
      <c r="C62" s="31" t="s">
        <v>1050</v>
      </c>
      <c r="D62" s="30"/>
      <c r="E62" s="32" t="s">
        <v>1051</v>
      </c>
      <c r="F62" s="33" t="s">
        <v>1052</v>
      </c>
      <c r="G62" s="34">
        <v>2.97</v>
      </c>
      <c r="H62" s="35">
        <v>0</v>
      </c>
      <c r="I62" s="36">
        <f>ROUND(ROUND(H62,2)*ROUND(G62,3),2)</f>
        <v>0</v>
      </c>
      <c r="J62" s="33" t="s">
        <v>1016</v>
      </c>
      <c r="O62">
        <f>(I62*21)/100</f>
        <v>0</v>
      </c>
      <c r="P62" t="s">
        <v>51</v>
      </c>
    </row>
    <row r="63" spans="1:5" ht="12.75">
      <c r="A63" s="37" t="s">
        <v>83</v>
      </c>
      <c r="E63" s="38" t="s">
        <v>1051</v>
      </c>
    </row>
    <row r="64" spans="1:5" ht="63.75">
      <c r="A64" s="39" t="s">
        <v>85</v>
      </c>
      <c r="E64" s="40" t="s">
        <v>1053</v>
      </c>
    </row>
    <row r="65" spans="1:5" ht="12.75">
      <c r="A65" t="s">
        <v>87</v>
      </c>
      <c r="E65" s="38"/>
    </row>
    <row r="66" spans="1:16" ht="12.75">
      <c r="A66" s="30" t="s">
        <v>77</v>
      </c>
      <c r="B66" s="31" t="s">
        <v>74</v>
      </c>
      <c r="C66" s="31" t="s">
        <v>1054</v>
      </c>
      <c r="D66" s="30"/>
      <c r="E66" s="32" t="s">
        <v>1055</v>
      </c>
      <c r="F66" s="33" t="s">
        <v>154</v>
      </c>
      <c r="G66" s="34">
        <v>50</v>
      </c>
      <c r="H66" s="35">
        <v>0</v>
      </c>
      <c r="I66" s="36">
        <f>ROUND(ROUND(H66,2)*ROUND(G66,3),2)</f>
        <v>0</v>
      </c>
      <c r="J66" s="33" t="s">
        <v>1016</v>
      </c>
      <c r="O66">
        <f>(I66*21)/100</f>
        <v>0</v>
      </c>
      <c r="P66" t="s">
        <v>51</v>
      </c>
    </row>
    <row r="67" spans="1:5" ht="12.75">
      <c r="A67" s="37" t="s">
        <v>83</v>
      </c>
      <c r="E67" s="38" t="s">
        <v>1055</v>
      </c>
    </row>
    <row r="68" spans="1:5" ht="12.75">
      <c r="A68" s="39" t="s">
        <v>85</v>
      </c>
      <c r="E68" s="40"/>
    </row>
    <row r="69" spans="1:5" ht="12.75">
      <c r="A69" t="s">
        <v>87</v>
      </c>
      <c r="E69" s="38"/>
    </row>
    <row r="70" spans="1:16" ht="12.75">
      <c r="A70" s="30" t="s">
        <v>77</v>
      </c>
      <c r="B70" s="31" t="s">
        <v>125</v>
      </c>
      <c r="C70" s="31" t="s">
        <v>1056</v>
      </c>
      <c r="D70" s="30"/>
      <c r="E70" s="32" t="s">
        <v>1057</v>
      </c>
      <c r="F70" s="33" t="s">
        <v>154</v>
      </c>
      <c r="G70" s="34">
        <v>50</v>
      </c>
      <c r="H70" s="35">
        <v>0</v>
      </c>
      <c r="I70" s="36">
        <f>ROUND(ROUND(H70,2)*ROUND(G70,3),2)</f>
        <v>0</v>
      </c>
      <c r="J70" s="33"/>
      <c r="O70">
        <f>(I70*21)/100</f>
        <v>0</v>
      </c>
      <c r="P70" t="s">
        <v>51</v>
      </c>
    </row>
    <row r="71" spans="1:5" ht="12.75">
      <c r="A71" s="37" t="s">
        <v>83</v>
      </c>
      <c r="E71" s="38" t="s">
        <v>1057</v>
      </c>
    </row>
    <row r="72" spans="1:5" ht="12.75">
      <c r="A72" s="39" t="s">
        <v>85</v>
      </c>
      <c r="E72" s="40" t="s">
        <v>1058</v>
      </c>
    </row>
    <row r="73" spans="1:5" ht="12.75">
      <c r="A73" t="s">
        <v>87</v>
      </c>
      <c r="E73" s="38"/>
    </row>
    <row r="74" spans="1:16" ht="12.75">
      <c r="A74" s="30" t="s">
        <v>77</v>
      </c>
      <c r="B74" s="31" t="s">
        <v>129</v>
      </c>
      <c r="C74" s="31" t="s">
        <v>1059</v>
      </c>
      <c r="D74" s="30"/>
      <c r="E74" s="32" t="s">
        <v>1060</v>
      </c>
      <c r="F74" s="33" t="s">
        <v>154</v>
      </c>
      <c r="G74" s="34">
        <v>68</v>
      </c>
      <c r="H74" s="35">
        <v>0</v>
      </c>
      <c r="I74" s="36">
        <f>ROUND(ROUND(H74,2)*ROUND(G74,3),2)</f>
        <v>0</v>
      </c>
      <c r="J74" s="33" t="s">
        <v>1016</v>
      </c>
      <c r="O74">
        <f>(I74*21)/100</f>
        <v>0</v>
      </c>
      <c r="P74" t="s">
        <v>51</v>
      </c>
    </row>
    <row r="75" spans="1:5" ht="12.75">
      <c r="A75" s="37" t="s">
        <v>83</v>
      </c>
      <c r="E75" s="38" t="s">
        <v>1060</v>
      </c>
    </row>
    <row r="76" spans="1:5" ht="12.75">
      <c r="A76" s="39" t="s">
        <v>85</v>
      </c>
      <c r="E76" s="40"/>
    </row>
    <row r="77" spans="1:5" ht="12.75">
      <c r="A77" t="s">
        <v>87</v>
      </c>
      <c r="E77" s="38"/>
    </row>
    <row r="78" spans="1:16" ht="12.75">
      <c r="A78" s="30" t="s">
        <v>77</v>
      </c>
      <c r="B78" s="31" t="s">
        <v>132</v>
      </c>
      <c r="C78" s="31" t="s">
        <v>1061</v>
      </c>
      <c r="D78" s="30"/>
      <c r="E78" s="32" t="s">
        <v>1062</v>
      </c>
      <c r="F78" s="33" t="s">
        <v>154</v>
      </c>
      <c r="G78" s="34">
        <v>68</v>
      </c>
      <c r="H78" s="35">
        <v>0</v>
      </c>
      <c r="I78" s="36">
        <f>ROUND(ROUND(H78,2)*ROUND(G78,3),2)</f>
        <v>0</v>
      </c>
      <c r="J78" s="33"/>
      <c r="O78">
        <f>(I78*21)/100</f>
        <v>0</v>
      </c>
      <c r="P78" t="s">
        <v>51</v>
      </c>
    </row>
    <row r="79" spans="1:5" ht="12.75">
      <c r="A79" s="37" t="s">
        <v>83</v>
      </c>
      <c r="E79" s="38" t="s">
        <v>1062</v>
      </c>
    </row>
    <row r="80" spans="1:5" ht="38.25">
      <c r="A80" s="39" t="s">
        <v>85</v>
      </c>
      <c r="E80" s="40" t="s">
        <v>1063</v>
      </c>
    </row>
    <row r="81" spans="1:5" ht="12.75">
      <c r="A81" t="s">
        <v>87</v>
      </c>
      <c r="E81" s="38"/>
    </row>
    <row r="82" spans="1:16" ht="12.75">
      <c r="A82" s="30" t="s">
        <v>77</v>
      </c>
      <c r="B82" s="31" t="s">
        <v>196</v>
      </c>
      <c r="C82" s="31" t="s">
        <v>1064</v>
      </c>
      <c r="D82" s="30"/>
      <c r="E82" s="32" t="s">
        <v>1065</v>
      </c>
      <c r="F82" s="33" t="s">
        <v>154</v>
      </c>
      <c r="G82" s="34">
        <v>6</v>
      </c>
      <c r="H82" s="35">
        <v>0</v>
      </c>
      <c r="I82" s="36">
        <f>ROUND(ROUND(H82,2)*ROUND(G82,3),2)</f>
        <v>0</v>
      </c>
      <c r="J82" s="33" t="s">
        <v>1016</v>
      </c>
      <c r="O82">
        <f>(I82*21)/100</f>
        <v>0</v>
      </c>
      <c r="P82" t="s">
        <v>51</v>
      </c>
    </row>
    <row r="83" spans="1:5" ht="12.75">
      <c r="A83" s="37" t="s">
        <v>83</v>
      </c>
      <c r="E83" s="38" t="s">
        <v>1065</v>
      </c>
    </row>
    <row r="84" spans="1:5" ht="12.75">
      <c r="A84" s="39" t="s">
        <v>85</v>
      </c>
      <c r="E84" s="40"/>
    </row>
    <row r="85" spans="1:5" ht="12.75">
      <c r="A85" t="s">
        <v>87</v>
      </c>
      <c r="E85" s="38"/>
    </row>
    <row r="86" spans="1:16" ht="25.5">
      <c r="A86" s="30" t="s">
        <v>77</v>
      </c>
      <c r="B86" s="31" t="s">
        <v>202</v>
      </c>
      <c r="C86" s="31" t="s">
        <v>1066</v>
      </c>
      <c r="D86" s="30"/>
      <c r="E86" s="32" t="s">
        <v>1067</v>
      </c>
      <c r="F86" s="33" t="s">
        <v>154</v>
      </c>
      <c r="G86" s="34">
        <v>6</v>
      </c>
      <c r="H86" s="35">
        <v>0</v>
      </c>
      <c r="I86" s="36">
        <f>ROUND(ROUND(H86,2)*ROUND(G86,3),2)</f>
        <v>0</v>
      </c>
      <c r="J86" s="33" t="s">
        <v>1016</v>
      </c>
      <c r="O86">
        <f>(I86*21)/100</f>
        <v>0</v>
      </c>
      <c r="P86" t="s">
        <v>51</v>
      </c>
    </row>
    <row r="87" spans="1:5" ht="38.25">
      <c r="A87" s="37" t="s">
        <v>83</v>
      </c>
      <c r="E87" s="38" t="s">
        <v>1068</v>
      </c>
    </row>
    <row r="88" spans="1:5" ht="12.75">
      <c r="A88" s="39" t="s">
        <v>85</v>
      </c>
      <c r="E88" s="40" t="s">
        <v>1069</v>
      </c>
    </row>
    <row r="89" spans="1:5" ht="12.75">
      <c r="A89" t="s">
        <v>87</v>
      </c>
      <c r="E89" s="38"/>
    </row>
    <row r="90" spans="1:18" ht="12.75" customHeight="1">
      <c r="A90" s="8" t="s">
        <v>75</v>
      </c>
      <c r="B90" s="8"/>
      <c r="C90" s="41" t="s">
        <v>1070</v>
      </c>
      <c r="D90" s="8"/>
      <c r="E90" s="28" t="s">
        <v>1071</v>
      </c>
      <c r="F90" s="8"/>
      <c r="G90" s="8"/>
      <c r="H90" s="8"/>
      <c r="I90" s="42">
        <f>0+Q90</f>
        <v>0</v>
      </c>
      <c r="J90" s="8"/>
      <c r="O90">
        <f>0+R90</f>
        <v>0</v>
      </c>
      <c r="Q90">
        <f>0+I91+I95</f>
        <v>0</v>
      </c>
      <c r="R90">
        <f>0+O91+O95</f>
        <v>0</v>
      </c>
    </row>
    <row r="91" spans="1:16" ht="25.5">
      <c r="A91" s="30" t="s">
        <v>77</v>
      </c>
      <c r="B91" s="31" t="s">
        <v>236</v>
      </c>
      <c r="C91" s="31" t="s">
        <v>1072</v>
      </c>
      <c r="D91" s="30"/>
      <c r="E91" s="32" t="s">
        <v>1073</v>
      </c>
      <c r="F91" s="33" t="s">
        <v>174</v>
      </c>
      <c r="G91" s="34">
        <v>15</v>
      </c>
      <c r="H91" s="35">
        <v>0</v>
      </c>
      <c r="I91" s="36">
        <f>ROUND(ROUND(H91,2)*ROUND(G91,3),2)</f>
        <v>0</v>
      </c>
      <c r="J91" s="33" t="s">
        <v>1016</v>
      </c>
      <c r="O91">
        <f>(I91*21)/100</f>
        <v>0</v>
      </c>
      <c r="P91" t="s">
        <v>51</v>
      </c>
    </row>
    <row r="92" spans="1:5" ht="25.5">
      <c r="A92" s="37" t="s">
        <v>83</v>
      </c>
      <c r="E92" s="38" t="s">
        <v>1073</v>
      </c>
    </row>
    <row r="93" spans="1:5" ht="12.75">
      <c r="A93" s="39" t="s">
        <v>85</v>
      </c>
      <c r="E93" s="40"/>
    </row>
    <row r="94" spans="1:5" ht="12.75">
      <c r="A94" t="s">
        <v>87</v>
      </c>
      <c r="E94" s="38"/>
    </row>
    <row r="95" spans="1:16" ht="25.5">
      <c r="A95" s="30" t="s">
        <v>77</v>
      </c>
      <c r="B95" s="31" t="s">
        <v>242</v>
      </c>
      <c r="C95" s="31" t="s">
        <v>1074</v>
      </c>
      <c r="D95" s="30"/>
      <c r="E95" s="32" t="s">
        <v>1075</v>
      </c>
      <c r="F95" s="33" t="s">
        <v>174</v>
      </c>
      <c r="G95" s="34">
        <v>17.25</v>
      </c>
      <c r="H95" s="35">
        <v>0</v>
      </c>
      <c r="I95" s="36">
        <f>ROUND(ROUND(H95,2)*ROUND(G95,3),2)</f>
        <v>0</v>
      </c>
      <c r="J95" s="33" t="s">
        <v>1016</v>
      </c>
      <c r="O95">
        <f>(I95*21)/100</f>
        <v>0</v>
      </c>
      <c r="P95" t="s">
        <v>51</v>
      </c>
    </row>
    <row r="96" spans="1:5" ht="25.5">
      <c r="A96" s="37" t="s">
        <v>83</v>
      </c>
      <c r="E96" s="38" t="s">
        <v>1075</v>
      </c>
    </row>
    <row r="97" spans="1:5" ht="25.5">
      <c r="A97" s="39" t="s">
        <v>85</v>
      </c>
      <c r="E97" s="40" t="s">
        <v>1076</v>
      </c>
    </row>
    <row r="98" spans="1:5" ht="12.75">
      <c r="A98" t="s">
        <v>87</v>
      </c>
      <c r="E98" s="38"/>
    </row>
    <row r="99" spans="1:18" ht="12.75" customHeight="1">
      <c r="A99" s="8" t="s">
        <v>75</v>
      </c>
      <c r="B99" s="8"/>
      <c r="C99" s="41" t="s">
        <v>1077</v>
      </c>
      <c r="D99" s="8"/>
      <c r="E99" s="28" t="s">
        <v>1078</v>
      </c>
      <c r="F99" s="8"/>
      <c r="G99" s="8"/>
      <c r="H99" s="8"/>
      <c r="I99" s="42">
        <f>0+Q99</f>
        <v>0</v>
      </c>
      <c r="J99" s="8"/>
      <c r="O99">
        <f>0+R99</f>
        <v>0</v>
      </c>
      <c r="Q99">
        <f>0+I100+I104</f>
        <v>0</v>
      </c>
      <c r="R99">
        <f>0+O100+O104</f>
        <v>0</v>
      </c>
    </row>
    <row r="100" spans="1:16" ht="25.5">
      <c r="A100" s="30" t="s">
        <v>77</v>
      </c>
      <c r="B100" s="31" t="s">
        <v>68</v>
      </c>
      <c r="C100" s="31" t="s">
        <v>1079</v>
      </c>
      <c r="D100" s="30"/>
      <c r="E100" s="32" t="s">
        <v>1080</v>
      </c>
      <c r="F100" s="33" t="s">
        <v>154</v>
      </c>
      <c r="G100" s="34">
        <v>30</v>
      </c>
      <c r="H100" s="35">
        <v>0</v>
      </c>
      <c r="I100" s="36">
        <f>ROUND(ROUND(H100,2)*ROUND(G100,3),2)</f>
        <v>0</v>
      </c>
      <c r="J100" s="33" t="s">
        <v>1016</v>
      </c>
      <c r="O100">
        <f>(I100*21)/100</f>
        <v>0</v>
      </c>
      <c r="P100" t="s">
        <v>51</v>
      </c>
    </row>
    <row r="101" spans="1:5" ht="25.5">
      <c r="A101" s="37" t="s">
        <v>83</v>
      </c>
      <c r="E101" s="38" t="s">
        <v>1080</v>
      </c>
    </row>
    <row r="102" spans="1:5" ht="12.75">
      <c r="A102" s="39" t="s">
        <v>85</v>
      </c>
      <c r="E102" s="40"/>
    </row>
    <row r="103" spans="1:5" ht="12.75">
      <c r="A103" t="s">
        <v>87</v>
      </c>
      <c r="E103" s="38"/>
    </row>
    <row r="104" spans="1:16" ht="12.75">
      <c r="A104" s="30" t="s">
        <v>77</v>
      </c>
      <c r="B104" s="31" t="s">
        <v>51</v>
      </c>
      <c r="C104" s="31" t="s">
        <v>1081</v>
      </c>
      <c r="D104" s="30"/>
      <c r="E104" s="32" t="s">
        <v>1082</v>
      </c>
      <c r="F104" s="33" t="s">
        <v>154</v>
      </c>
      <c r="G104" s="34">
        <v>30</v>
      </c>
      <c r="H104" s="35">
        <v>0</v>
      </c>
      <c r="I104" s="36">
        <f>ROUND(ROUND(H104,2)*ROUND(G104,3),2)</f>
        <v>0</v>
      </c>
      <c r="J104" s="33" t="s">
        <v>1016</v>
      </c>
      <c r="O104">
        <f>(I104*21)/100</f>
        <v>0</v>
      </c>
      <c r="P104" t="s">
        <v>51</v>
      </c>
    </row>
    <row r="105" spans="1:5" ht="12.75">
      <c r="A105" s="37" t="s">
        <v>83</v>
      </c>
      <c r="E105" s="38" t="s">
        <v>1082</v>
      </c>
    </row>
    <row r="106" spans="1:5" ht="12.75">
      <c r="A106" s="39" t="s">
        <v>85</v>
      </c>
      <c r="E106" s="40"/>
    </row>
    <row r="107" spans="1:5" ht="12.75">
      <c r="A107" t="s">
        <v>87</v>
      </c>
      <c r="E107" s="38"/>
    </row>
    <row r="108" spans="1:18" ht="12.75" customHeight="1">
      <c r="A108" s="8" t="s">
        <v>75</v>
      </c>
      <c r="B108" s="8"/>
      <c r="C108" s="41" t="s">
        <v>72</v>
      </c>
      <c r="D108" s="8"/>
      <c r="E108" s="28" t="s">
        <v>1083</v>
      </c>
      <c r="F108" s="8"/>
      <c r="G108" s="8"/>
      <c r="H108" s="8"/>
      <c r="I108" s="42">
        <f>0+Q108</f>
        <v>0</v>
      </c>
      <c r="J108" s="8"/>
      <c r="O108">
        <f>0+R108</f>
        <v>0</v>
      </c>
      <c r="Q108">
        <f>0+I109</f>
        <v>0</v>
      </c>
      <c r="R108">
        <f>0+O109</f>
        <v>0</v>
      </c>
    </row>
    <row r="109" spans="1:16" ht="12.75">
      <c r="A109" s="30" t="s">
        <v>77</v>
      </c>
      <c r="B109" s="31" t="s">
        <v>248</v>
      </c>
      <c r="C109" s="31" t="s">
        <v>1084</v>
      </c>
      <c r="D109" s="30"/>
      <c r="E109" s="32" t="s">
        <v>1085</v>
      </c>
      <c r="F109" s="33" t="s">
        <v>1086</v>
      </c>
      <c r="G109" s="34">
        <v>1</v>
      </c>
      <c r="H109" s="35">
        <v>0</v>
      </c>
      <c r="I109" s="36">
        <f>ROUND(ROUND(H109,2)*ROUND(G109,3),2)</f>
        <v>0</v>
      </c>
      <c r="J109" s="33"/>
      <c r="O109">
        <f>(I109*21)/100</f>
        <v>0</v>
      </c>
      <c r="P109" t="s">
        <v>51</v>
      </c>
    </row>
    <row r="110" spans="1:5" ht="12.75">
      <c r="A110" s="37" t="s">
        <v>83</v>
      </c>
      <c r="E110" s="38" t="s">
        <v>1085</v>
      </c>
    </row>
    <row r="111" spans="1:5" ht="12.75">
      <c r="A111" s="39" t="s">
        <v>85</v>
      </c>
      <c r="E111" s="40"/>
    </row>
    <row r="112" spans="1:5" ht="12.75">
      <c r="A112" t="s">
        <v>87</v>
      </c>
      <c r="E112" s="38"/>
    </row>
    <row r="113" spans="1:18" ht="12.75" customHeight="1">
      <c r="A113" s="8" t="s">
        <v>75</v>
      </c>
      <c r="B113" s="8"/>
      <c r="C113" s="41" t="s">
        <v>1087</v>
      </c>
      <c r="D113" s="8"/>
      <c r="E113" s="28" t="s">
        <v>1088</v>
      </c>
      <c r="F113" s="8"/>
      <c r="G113" s="8"/>
      <c r="H113" s="8"/>
      <c r="I113" s="42">
        <f>0+Q113</f>
        <v>0</v>
      </c>
      <c r="J113" s="8"/>
      <c r="O113">
        <f>0+R113</f>
        <v>0</v>
      </c>
      <c r="Q113">
        <f>0+I114</f>
        <v>0</v>
      </c>
      <c r="R113">
        <f>0+O114</f>
        <v>0</v>
      </c>
    </row>
    <row r="114" spans="1:16" ht="25.5">
      <c r="A114" s="30" t="s">
        <v>77</v>
      </c>
      <c r="B114" s="31" t="s">
        <v>253</v>
      </c>
      <c r="C114" s="31" t="s">
        <v>1089</v>
      </c>
      <c r="D114" s="30"/>
      <c r="E114" s="32" t="s">
        <v>1090</v>
      </c>
      <c r="F114" s="33" t="s">
        <v>1091</v>
      </c>
      <c r="G114" s="34">
        <v>40</v>
      </c>
      <c r="H114" s="35">
        <v>0</v>
      </c>
      <c r="I114" s="36">
        <f>ROUND(ROUND(H114,2)*ROUND(G114,3),2)</f>
        <v>0</v>
      </c>
      <c r="J114" s="33" t="s">
        <v>1016</v>
      </c>
      <c r="O114">
        <f>(I114*21)/100</f>
        <v>0</v>
      </c>
      <c r="P114" t="s">
        <v>51</v>
      </c>
    </row>
    <row r="115" spans="1:5" ht="25.5">
      <c r="A115" s="37" t="s">
        <v>83</v>
      </c>
      <c r="E115" s="38" t="s">
        <v>1090</v>
      </c>
    </row>
    <row r="116" spans="1:5" ht="12.75">
      <c r="A116" s="39" t="s">
        <v>85</v>
      </c>
      <c r="E116" s="40" t="s">
        <v>1092</v>
      </c>
    </row>
    <row r="117" spans="1:5" ht="12.75">
      <c r="A117" t="s">
        <v>87</v>
      </c>
      <c r="E117" s="38"/>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11805555555555" footer="0.511805555555555"/>
  <pageSetup fitToHeight="0" fitToWidth="1" horizontalDpi="300" verticalDpi="300" orientation="portrait" paperSize="9" copies="1"/>
  <drawing r:id="rId1"/>
</worksheet>
</file>

<file path=xl/worksheets/sheet11.xml><?xml version="1.0" encoding="utf-8"?>
<worksheet xmlns="http://schemas.openxmlformats.org/spreadsheetml/2006/main" xmlns:r="http://schemas.openxmlformats.org/officeDocument/2006/relationships">
  <sheetPr>
    <pageSetUpPr fitToPage="1"/>
  </sheetPr>
  <dimension ref="A1:R24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0+O8+O161+O170+O207+O228</f>
        <v>0</v>
      </c>
      <c r="P2" t="s">
        <v>44</v>
      </c>
    </row>
    <row r="3" spans="1:16" ht="15" customHeight="1">
      <c r="A3" t="s">
        <v>46</v>
      </c>
      <c r="B3" s="15" t="s">
        <v>47</v>
      </c>
      <c r="C3" s="16" t="s">
        <v>48</v>
      </c>
      <c r="D3" s="16"/>
      <c r="E3" s="17" t="s">
        <v>49</v>
      </c>
      <c r="F3" s="2"/>
      <c r="G3" s="18"/>
      <c r="H3" s="19" t="s">
        <v>31</v>
      </c>
      <c r="I3" s="20">
        <f>0+I8+I161+I170+I207+I228</f>
        <v>0</v>
      </c>
      <c r="J3" s="21"/>
      <c r="O3" t="s">
        <v>50</v>
      </c>
      <c r="P3" t="s">
        <v>51</v>
      </c>
    </row>
    <row r="4" spans="1:16" ht="15" customHeight="1">
      <c r="A4" t="s">
        <v>52</v>
      </c>
      <c r="B4" s="22" t="s">
        <v>53</v>
      </c>
      <c r="C4" s="23" t="s">
        <v>31</v>
      </c>
      <c r="D4" s="23"/>
      <c r="E4" s="24" t="s">
        <v>32</v>
      </c>
      <c r="F4" s="8"/>
      <c r="G4" s="8"/>
      <c r="H4" s="25"/>
      <c r="I4" s="25"/>
      <c r="J4" s="8"/>
      <c r="O4" t="s">
        <v>54</v>
      </c>
      <c r="P4" t="s">
        <v>51</v>
      </c>
    </row>
    <row r="5" spans="1:16" ht="12.75" customHeight="1">
      <c r="A5" s="26" t="s">
        <v>55</v>
      </c>
      <c r="B5" s="26" t="s">
        <v>56</v>
      </c>
      <c r="C5" s="26" t="s">
        <v>57</v>
      </c>
      <c r="D5" s="26" t="s">
        <v>58</v>
      </c>
      <c r="E5" s="26" t="s">
        <v>59</v>
      </c>
      <c r="F5" s="26" t="s">
        <v>60</v>
      </c>
      <c r="G5" s="26" t="s">
        <v>61</v>
      </c>
      <c r="H5" s="26" t="s">
        <v>62</v>
      </c>
      <c r="I5" s="26"/>
      <c r="J5" s="26" t="s">
        <v>63</v>
      </c>
      <c r="O5" t="s">
        <v>64</v>
      </c>
      <c r="P5" t="s">
        <v>51</v>
      </c>
    </row>
    <row r="6" spans="1:10" ht="12.75" customHeight="1">
      <c r="A6" s="26"/>
      <c r="B6" s="26"/>
      <c r="C6" s="26"/>
      <c r="D6" s="26"/>
      <c r="E6" s="26"/>
      <c r="F6" s="26"/>
      <c r="G6" s="26"/>
      <c r="H6" s="26" t="s">
        <v>65</v>
      </c>
      <c r="I6" s="26" t="s">
        <v>66</v>
      </c>
      <c r="J6" s="26"/>
    </row>
    <row r="7" spans="1:10" ht="12.75" customHeight="1">
      <c r="A7" s="26" t="s">
        <v>67</v>
      </c>
      <c r="B7" s="26" t="s">
        <v>68</v>
      </c>
      <c r="C7" s="26" t="s">
        <v>51</v>
      </c>
      <c r="D7" s="26" t="s">
        <v>44</v>
      </c>
      <c r="E7" s="26" t="s">
        <v>69</v>
      </c>
      <c r="F7" s="26" t="s">
        <v>70</v>
      </c>
      <c r="G7" s="26" t="s">
        <v>71</v>
      </c>
      <c r="H7" s="26" t="s">
        <v>72</v>
      </c>
      <c r="I7" s="26" t="s">
        <v>73</v>
      </c>
      <c r="J7" s="26" t="s">
        <v>74</v>
      </c>
    </row>
    <row r="8" spans="1:18" ht="12.75" customHeight="1">
      <c r="A8" s="25" t="s">
        <v>75</v>
      </c>
      <c r="B8" s="25"/>
      <c r="C8" s="27" t="s">
        <v>1012</v>
      </c>
      <c r="D8" s="25"/>
      <c r="E8" s="28" t="s">
        <v>1013</v>
      </c>
      <c r="F8" s="25"/>
      <c r="G8" s="25"/>
      <c r="H8" s="25"/>
      <c r="I8" s="29">
        <f>0+Q8</f>
        <v>0</v>
      </c>
      <c r="J8" s="25"/>
      <c r="O8">
        <f>0+R8</f>
        <v>0</v>
      </c>
      <c r="Q8">
        <f>0+I9+I13+I17+I21+I25+I29+I33+I37+I41+I45+I49+I53+I57+I61+I65+I69+I73+I77+I81+I85+I89+I93+I97+I101+I105+I109+I113+I117+I121+I125+I129+I133+I137+I141+I145+I149+I153+I157</f>
        <v>0</v>
      </c>
      <c r="R8">
        <f>0+O9+O13+O17+O21+O25+O29+O33+O37+O41+O45+O49+O53+O57+O61+O65+O69+O73+O77+O81+O85+O89+O93+O97+O101+O105+O109+O113+O117+O121+O125+O129+O133+O137+O141+O145+O149+O153+O157</f>
        <v>0</v>
      </c>
    </row>
    <row r="9" spans="1:16" ht="25.5">
      <c r="A9" s="30" t="s">
        <v>77</v>
      </c>
      <c r="B9" s="31" t="s">
        <v>110</v>
      </c>
      <c r="C9" s="31" t="s">
        <v>1093</v>
      </c>
      <c r="D9" s="30"/>
      <c r="E9" s="32" t="s">
        <v>1094</v>
      </c>
      <c r="F9" s="33" t="s">
        <v>154</v>
      </c>
      <c r="G9" s="34">
        <v>132</v>
      </c>
      <c r="H9" s="35">
        <v>0</v>
      </c>
      <c r="I9" s="36">
        <f>ROUND(ROUND(H9,2)*ROUND(G9,3),2)</f>
        <v>0</v>
      </c>
      <c r="J9" s="33" t="s">
        <v>1016</v>
      </c>
      <c r="O9">
        <f>(I9*21)/100</f>
        <v>0</v>
      </c>
      <c r="P9" t="s">
        <v>51</v>
      </c>
    </row>
    <row r="10" spans="1:5" ht="25.5">
      <c r="A10" s="37" t="s">
        <v>83</v>
      </c>
      <c r="E10" s="38" t="s">
        <v>1094</v>
      </c>
    </row>
    <row r="11" spans="1:5" ht="12.75">
      <c r="A11" s="39" t="s">
        <v>85</v>
      </c>
      <c r="E11" s="40" t="s">
        <v>1095</v>
      </c>
    </row>
    <row r="12" spans="1:5" ht="12.75">
      <c r="A12" t="s">
        <v>87</v>
      </c>
      <c r="E12" s="38"/>
    </row>
    <row r="13" spans="1:16" ht="25.5">
      <c r="A13" s="30" t="s">
        <v>77</v>
      </c>
      <c r="B13" s="31" t="s">
        <v>72</v>
      </c>
      <c r="C13" s="31" t="s">
        <v>1096</v>
      </c>
      <c r="D13" s="30"/>
      <c r="E13" s="32" t="s">
        <v>1097</v>
      </c>
      <c r="F13" s="33" t="s">
        <v>154</v>
      </c>
      <c r="G13" s="34">
        <v>208</v>
      </c>
      <c r="H13" s="35">
        <v>0</v>
      </c>
      <c r="I13" s="36">
        <f>ROUND(ROUND(H13,2)*ROUND(G13,3),2)</f>
        <v>0</v>
      </c>
      <c r="J13" s="33" t="s">
        <v>1016</v>
      </c>
      <c r="O13">
        <f>(I13*21)/100</f>
        <v>0</v>
      </c>
      <c r="P13" t="s">
        <v>51</v>
      </c>
    </row>
    <row r="14" spans="1:5" ht="25.5">
      <c r="A14" s="37" t="s">
        <v>83</v>
      </c>
      <c r="E14" s="38" t="s">
        <v>1097</v>
      </c>
    </row>
    <row r="15" spans="1:5" ht="12.75">
      <c r="A15" s="39" t="s">
        <v>85</v>
      </c>
      <c r="E15" s="40" t="s">
        <v>1098</v>
      </c>
    </row>
    <row r="16" spans="1:5" ht="12.75">
      <c r="A16" t="s">
        <v>87</v>
      </c>
      <c r="E16" s="38"/>
    </row>
    <row r="17" spans="1:16" ht="25.5">
      <c r="A17" s="30" t="s">
        <v>77</v>
      </c>
      <c r="B17" s="31" t="s">
        <v>73</v>
      </c>
      <c r="C17" s="31" t="s">
        <v>1099</v>
      </c>
      <c r="D17" s="30"/>
      <c r="E17" s="32" t="s">
        <v>1100</v>
      </c>
      <c r="F17" s="33" t="s">
        <v>154</v>
      </c>
      <c r="G17" s="34">
        <v>2</v>
      </c>
      <c r="H17" s="35">
        <v>0</v>
      </c>
      <c r="I17" s="36">
        <f>ROUND(ROUND(H17,2)*ROUND(G17,3),2)</f>
        <v>0</v>
      </c>
      <c r="J17" s="33" t="s">
        <v>1016</v>
      </c>
      <c r="O17">
        <f>(I17*21)/100</f>
        <v>0</v>
      </c>
      <c r="P17" t="s">
        <v>51</v>
      </c>
    </row>
    <row r="18" spans="1:5" ht="25.5">
      <c r="A18" s="37" t="s">
        <v>83</v>
      </c>
      <c r="E18" s="38" t="s">
        <v>1100</v>
      </c>
    </row>
    <row r="19" spans="1:5" ht="12.75">
      <c r="A19" s="39" t="s">
        <v>85</v>
      </c>
      <c r="E19" s="40"/>
    </row>
    <row r="20" spans="1:5" ht="12.75">
      <c r="A20" t="s">
        <v>87</v>
      </c>
      <c r="E20" s="38"/>
    </row>
    <row r="21" spans="1:16" ht="25.5">
      <c r="A21" s="30" t="s">
        <v>77</v>
      </c>
      <c r="B21" s="31" t="s">
        <v>74</v>
      </c>
      <c r="C21" s="31" t="s">
        <v>1101</v>
      </c>
      <c r="D21" s="30"/>
      <c r="E21" s="32" t="s">
        <v>1102</v>
      </c>
      <c r="F21" s="33" t="s">
        <v>154</v>
      </c>
      <c r="G21" s="34">
        <v>2</v>
      </c>
      <c r="H21" s="35">
        <v>0</v>
      </c>
      <c r="I21" s="36">
        <f>ROUND(ROUND(H21,2)*ROUND(G21,3),2)</f>
        <v>0</v>
      </c>
      <c r="J21" s="33" t="s">
        <v>1016</v>
      </c>
      <c r="O21">
        <f>(I21*21)/100</f>
        <v>0</v>
      </c>
      <c r="P21" t="s">
        <v>51</v>
      </c>
    </row>
    <row r="22" spans="1:5" ht="25.5">
      <c r="A22" s="37" t="s">
        <v>83</v>
      </c>
      <c r="E22" s="38" t="s">
        <v>1102</v>
      </c>
    </row>
    <row r="23" spans="1:5" ht="12.75">
      <c r="A23" s="39" t="s">
        <v>85</v>
      </c>
      <c r="E23" s="40"/>
    </row>
    <row r="24" spans="1:5" ht="12.75">
      <c r="A24" t="s">
        <v>87</v>
      </c>
      <c r="E24" s="38"/>
    </row>
    <row r="25" spans="1:16" ht="12.75">
      <c r="A25" s="30" t="s">
        <v>77</v>
      </c>
      <c r="B25" s="31" t="s">
        <v>125</v>
      </c>
      <c r="C25" s="31" t="s">
        <v>1103</v>
      </c>
      <c r="D25" s="30"/>
      <c r="E25" s="32" t="s">
        <v>1104</v>
      </c>
      <c r="F25" s="33" t="s">
        <v>174</v>
      </c>
      <c r="G25" s="34">
        <v>200</v>
      </c>
      <c r="H25" s="35">
        <v>0</v>
      </c>
      <c r="I25" s="36">
        <f>ROUND(ROUND(H25,2)*ROUND(G25,3),2)</f>
        <v>0</v>
      </c>
      <c r="J25" s="33" t="s">
        <v>1016</v>
      </c>
      <c r="O25">
        <f>(I25*21)/100</f>
        <v>0</v>
      </c>
      <c r="P25" t="s">
        <v>51</v>
      </c>
    </row>
    <row r="26" spans="1:5" ht="12.75">
      <c r="A26" s="37" t="s">
        <v>83</v>
      </c>
      <c r="E26" s="38" t="s">
        <v>1104</v>
      </c>
    </row>
    <row r="27" spans="1:5" ht="12.75">
      <c r="A27" s="39" t="s">
        <v>85</v>
      </c>
      <c r="E27" s="40"/>
    </row>
    <row r="28" spans="1:5" ht="12.75">
      <c r="A28" t="s">
        <v>87</v>
      </c>
      <c r="E28" s="38"/>
    </row>
    <row r="29" spans="1:16" ht="12.75">
      <c r="A29" s="30" t="s">
        <v>77</v>
      </c>
      <c r="B29" s="31" t="s">
        <v>129</v>
      </c>
      <c r="C29" s="31" t="s">
        <v>1105</v>
      </c>
      <c r="D29" s="30"/>
      <c r="E29" s="32" t="s">
        <v>1106</v>
      </c>
      <c r="F29" s="33" t="s">
        <v>174</v>
      </c>
      <c r="G29" s="34">
        <v>133.333</v>
      </c>
      <c r="H29" s="35">
        <v>0</v>
      </c>
      <c r="I29" s="36">
        <f>ROUND(ROUND(H29,2)*ROUND(G29,3),2)</f>
        <v>0</v>
      </c>
      <c r="J29" s="33" t="s">
        <v>1016</v>
      </c>
      <c r="O29">
        <f>(I29*21)/100</f>
        <v>0</v>
      </c>
      <c r="P29" t="s">
        <v>51</v>
      </c>
    </row>
    <row r="30" spans="1:5" ht="12.75">
      <c r="A30" s="37" t="s">
        <v>83</v>
      </c>
      <c r="E30" s="38" t="s">
        <v>1106</v>
      </c>
    </row>
    <row r="31" spans="1:5" ht="12.75">
      <c r="A31" s="39" t="s">
        <v>85</v>
      </c>
      <c r="E31" s="40"/>
    </row>
    <row r="32" spans="1:5" ht="12.75">
      <c r="A32" t="s">
        <v>87</v>
      </c>
      <c r="E32" s="38"/>
    </row>
    <row r="33" spans="1:16" ht="12.75">
      <c r="A33" s="30" t="s">
        <v>77</v>
      </c>
      <c r="B33" s="31" t="s">
        <v>132</v>
      </c>
      <c r="C33" s="31" t="s">
        <v>1107</v>
      </c>
      <c r="D33" s="30"/>
      <c r="E33" s="32" t="s">
        <v>1108</v>
      </c>
      <c r="F33" s="33" t="s">
        <v>154</v>
      </c>
      <c r="G33" s="34">
        <v>22</v>
      </c>
      <c r="H33" s="35">
        <v>0</v>
      </c>
      <c r="I33" s="36">
        <f>ROUND(ROUND(H33,2)*ROUND(G33,3),2)</f>
        <v>0</v>
      </c>
      <c r="J33" s="33" t="s">
        <v>1016</v>
      </c>
      <c r="O33">
        <f>(I33*21)/100</f>
        <v>0</v>
      </c>
      <c r="P33" t="s">
        <v>51</v>
      </c>
    </row>
    <row r="34" spans="1:5" ht="12.75">
      <c r="A34" s="37" t="s">
        <v>83</v>
      </c>
      <c r="E34" s="38" t="s">
        <v>1108</v>
      </c>
    </row>
    <row r="35" spans="1:5" ht="12.75">
      <c r="A35" s="39" t="s">
        <v>85</v>
      </c>
      <c r="E35" s="40"/>
    </row>
    <row r="36" spans="1:5" ht="12.75">
      <c r="A36" t="s">
        <v>87</v>
      </c>
      <c r="E36" s="38"/>
    </row>
    <row r="37" spans="1:16" ht="25.5">
      <c r="A37" s="30" t="s">
        <v>77</v>
      </c>
      <c r="B37" s="31" t="s">
        <v>196</v>
      </c>
      <c r="C37" s="31" t="s">
        <v>1109</v>
      </c>
      <c r="D37" s="30"/>
      <c r="E37" s="32" t="s">
        <v>1110</v>
      </c>
      <c r="F37" s="33" t="s">
        <v>154</v>
      </c>
      <c r="G37" s="34">
        <v>22</v>
      </c>
      <c r="H37" s="35">
        <v>0</v>
      </c>
      <c r="I37" s="36">
        <f>ROUND(ROUND(H37,2)*ROUND(G37,3),2)</f>
        <v>0</v>
      </c>
      <c r="J37" s="33"/>
      <c r="O37">
        <f>(I37*21)/100</f>
        <v>0</v>
      </c>
      <c r="P37" t="s">
        <v>51</v>
      </c>
    </row>
    <row r="38" spans="1:5" ht="25.5">
      <c r="A38" s="37" t="s">
        <v>83</v>
      </c>
      <c r="E38" s="38" t="s">
        <v>1110</v>
      </c>
    </row>
    <row r="39" spans="1:5" ht="12.75">
      <c r="A39" s="39" t="s">
        <v>85</v>
      </c>
      <c r="E39" s="40" t="s">
        <v>1111</v>
      </c>
    </row>
    <row r="40" spans="1:5" ht="12.75">
      <c r="A40" t="s">
        <v>87</v>
      </c>
      <c r="E40" s="38"/>
    </row>
    <row r="41" spans="1:16" ht="25.5">
      <c r="A41" s="30" t="s">
        <v>77</v>
      </c>
      <c r="B41" s="31" t="s">
        <v>202</v>
      </c>
      <c r="C41" s="31" t="s">
        <v>1112</v>
      </c>
      <c r="D41" s="30"/>
      <c r="E41" s="32" t="s">
        <v>1113</v>
      </c>
      <c r="F41" s="33" t="s">
        <v>154</v>
      </c>
      <c r="G41" s="34">
        <v>1</v>
      </c>
      <c r="H41" s="35">
        <v>0</v>
      </c>
      <c r="I41" s="36">
        <f>ROUND(ROUND(H41,2)*ROUND(G41,3),2)</f>
        <v>0</v>
      </c>
      <c r="J41" s="33"/>
      <c r="O41">
        <f>(I41*21)/100</f>
        <v>0</v>
      </c>
      <c r="P41" t="s">
        <v>51</v>
      </c>
    </row>
    <row r="42" spans="1:5" ht="25.5">
      <c r="A42" s="37" t="s">
        <v>83</v>
      </c>
      <c r="E42" s="38" t="s">
        <v>1113</v>
      </c>
    </row>
    <row r="43" spans="1:5" ht="12.75">
      <c r="A43" s="39" t="s">
        <v>85</v>
      </c>
      <c r="E43" s="40"/>
    </row>
    <row r="44" spans="1:5" ht="12.75">
      <c r="A44" t="s">
        <v>87</v>
      </c>
      <c r="E44" s="38"/>
    </row>
    <row r="45" spans="1:16" ht="25.5">
      <c r="A45" s="30" t="s">
        <v>77</v>
      </c>
      <c r="B45" s="31" t="s">
        <v>204</v>
      </c>
      <c r="C45" s="31" t="s">
        <v>1114</v>
      </c>
      <c r="D45" s="30"/>
      <c r="E45" s="32" t="s">
        <v>1115</v>
      </c>
      <c r="F45" s="33" t="s">
        <v>154</v>
      </c>
      <c r="G45" s="34">
        <v>23</v>
      </c>
      <c r="H45" s="35">
        <v>0</v>
      </c>
      <c r="I45" s="36">
        <f>ROUND(ROUND(H45,2)*ROUND(G45,3),2)</f>
        <v>0</v>
      </c>
      <c r="J45" s="33" t="s">
        <v>1016</v>
      </c>
      <c r="O45">
        <f>(I45*21)/100</f>
        <v>0</v>
      </c>
      <c r="P45" t="s">
        <v>51</v>
      </c>
    </row>
    <row r="46" spans="1:5" ht="25.5">
      <c r="A46" s="37" t="s">
        <v>83</v>
      </c>
      <c r="E46" s="38" t="s">
        <v>1115</v>
      </c>
    </row>
    <row r="47" spans="1:5" ht="38.25">
      <c r="A47" s="39" t="s">
        <v>85</v>
      </c>
      <c r="E47" s="40" t="s">
        <v>1116</v>
      </c>
    </row>
    <row r="48" spans="1:5" ht="12.75">
      <c r="A48" t="s">
        <v>87</v>
      </c>
      <c r="E48" s="38"/>
    </row>
    <row r="49" spans="1:16" ht="25.5">
      <c r="A49" s="30" t="s">
        <v>77</v>
      </c>
      <c r="B49" s="31" t="s">
        <v>207</v>
      </c>
      <c r="C49" s="31" t="s">
        <v>1117</v>
      </c>
      <c r="D49" s="30"/>
      <c r="E49" s="32" t="s">
        <v>1118</v>
      </c>
      <c r="F49" s="33" t="s">
        <v>154</v>
      </c>
      <c r="G49" s="34">
        <v>22</v>
      </c>
      <c r="H49" s="35">
        <v>0</v>
      </c>
      <c r="I49" s="36">
        <f>ROUND(ROUND(H49,2)*ROUND(G49,3),2)</f>
        <v>0</v>
      </c>
      <c r="J49" s="33" t="s">
        <v>1016</v>
      </c>
      <c r="O49">
        <f>(I49*21)/100</f>
        <v>0</v>
      </c>
      <c r="P49" t="s">
        <v>51</v>
      </c>
    </row>
    <row r="50" spans="1:5" ht="25.5">
      <c r="A50" s="37" t="s">
        <v>83</v>
      </c>
      <c r="E50" s="38" t="s">
        <v>1119</v>
      </c>
    </row>
    <row r="51" spans="1:5" ht="12.75">
      <c r="A51" s="39" t="s">
        <v>85</v>
      </c>
      <c r="E51" s="40" t="s">
        <v>1111</v>
      </c>
    </row>
    <row r="52" spans="1:5" ht="12.75">
      <c r="A52" t="s">
        <v>87</v>
      </c>
      <c r="E52" s="38"/>
    </row>
    <row r="53" spans="1:16" ht="38.25">
      <c r="A53" s="30" t="s">
        <v>77</v>
      </c>
      <c r="B53" s="31" t="s">
        <v>213</v>
      </c>
      <c r="C53" s="31" t="s">
        <v>1120</v>
      </c>
      <c r="D53" s="30"/>
      <c r="E53" s="32" t="s">
        <v>1121</v>
      </c>
      <c r="F53" s="33" t="s">
        <v>154</v>
      </c>
      <c r="G53" s="34">
        <v>1</v>
      </c>
      <c r="H53" s="35">
        <v>0</v>
      </c>
      <c r="I53" s="36">
        <f>ROUND(ROUND(H53,2)*ROUND(G53,3),2)</f>
        <v>0</v>
      </c>
      <c r="J53" s="33"/>
      <c r="O53">
        <f>(I53*21)/100</f>
        <v>0</v>
      </c>
      <c r="P53" t="s">
        <v>51</v>
      </c>
    </row>
    <row r="54" spans="1:5" ht="38.25">
      <c r="A54" s="37" t="s">
        <v>83</v>
      </c>
      <c r="E54" s="38" t="s">
        <v>1122</v>
      </c>
    </row>
    <row r="55" spans="1:5" ht="12.75">
      <c r="A55" s="39" t="s">
        <v>85</v>
      </c>
      <c r="E55" s="40"/>
    </row>
    <row r="56" spans="1:5" ht="12.75">
      <c r="A56" t="s">
        <v>87</v>
      </c>
      <c r="E56" s="38"/>
    </row>
    <row r="57" spans="1:16" ht="12.75">
      <c r="A57" s="30" t="s">
        <v>77</v>
      </c>
      <c r="B57" s="31" t="s">
        <v>219</v>
      </c>
      <c r="C57" s="31" t="s">
        <v>1123</v>
      </c>
      <c r="D57" s="30"/>
      <c r="E57" s="32" t="s">
        <v>1124</v>
      </c>
      <c r="F57" s="33" t="s">
        <v>154</v>
      </c>
      <c r="G57" s="34">
        <v>22</v>
      </c>
      <c r="H57" s="35">
        <v>0</v>
      </c>
      <c r="I57" s="36">
        <f>ROUND(ROUND(H57,2)*ROUND(G57,3),2)</f>
        <v>0</v>
      </c>
      <c r="J57" s="33" t="s">
        <v>1016</v>
      </c>
      <c r="O57">
        <f>(I57*21)/100</f>
        <v>0</v>
      </c>
      <c r="P57" t="s">
        <v>51</v>
      </c>
    </row>
    <row r="58" spans="1:5" ht="12.75">
      <c r="A58" s="37" t="s">
        <v>83</v>
      </c>
      <c r="E58" s="38" t="s">
        <v>1124</v>
      </c>
    </row>
    <row r="59" spans="1:5" ht="12.75">
      <c r="A59" s="39" t="s">
        <v>85</v>
      </c>
      <c r="E59" s="40"/>
    </row>
    <row r="60" spans="1:5" ht="12.75">
      <c r="A60" t="s">
        <v>87</v>
      </c>
      <c r="E60" s="38"/>
    </row>
    <row r="61" spans="1:16" ht="12.75">
      <c r="A61" s="30" t="s">
        <v>77</v>
      </c>
      <c r="B61" s="31" t="s">
        <v>225</v>
      </c>
      <c r="C61" s="31" t="s">
        <v>1125</v>
      </c>
      <c r="D61" s="30"/>
      <c r="E61" s="32" t="s">
        <v>1126</v>
      </c>
      <c r="F61" s="33" t="s">
        <v>154</v>
      </c>
      <c r="G61" s="34">
        <v>22</v>
      </c>
      <c r="H61" s="35">
        <v>0</v>
      </c>
      <c r="I61" s="36">
        <f>ROUND(ROUND(H61,2)*ROUND(G61,3),2)</f>
        <v>0</v>
      </c>
      <c r="J61" s="33"/>
      <c r="O61">
        <f>(I61*21)/100</f>
        <v>0</v>
      </c>
      <c r="P61" t="s">
        <v>51</v>
      </c>
    </row>
    <row r="62" spans="1:5" ht="12.75">
      <c r="A62" s="37" t="s">
        <v>83</v>
      </c>
      <c r="E62" s="38" t="s">
        <v>1126</v>
      </c>
    </row>
    <row r="63" spans="1:5" ht="12.75">
      <c r="A63" s="39" t="s">
        <v>85</v>
      </c>
      <c r="E63" s="40" t="s">
        <v>1111</v>
      </c>
    </row>
    <row r="64" spans="1:5" ht="12.75">
      <c r="A64" t="s">
        <v>87</v>
      </c>
      <c r="E64" s="38"/>
    </row>
    <row r="65" spans="1:16" ht="25.5">
      <c r="A65" s="30" t="s">
        <v>77</v>
      </c>
      <c r="B65" s="31" t="s">
        <v>231</v>
      </c>
      <c r="C65" s="31" t="s">
        <v>1014</v>
      </c>
      <c r="D65" s="30"/>
      <c r="E65" s="32" t="s">
        <v>1015</v>
      </c>
      <c r="F65" s="33" t="s">
        <v>174</v>
      </c>
      <c r="G65" s="34">
        <v>680</v>
      </c>
      <c r="H65" s="35">
        <v>0</v>
      </c>
      <c r="I65" s="36">
        <f>ROUND(ROUND(H65,2)*ROUND(G65,3),2)</f>
        <v>0</v>
      </c>
      <c r="J65" s="33" t="s">
        <v>1016</v>
      </c>
      <c r="O65">
        <f>(I65*21)/100</f>
        <v>0</v>
      </c>
      <c r="P65" t="s">
        <v>51</v>
      </c>
    </row>
    <row r="66" spans="1:5" ht="25.5">
      <c r="A66" s="37" t="s">
        <v>83</v>
      </c>
      <c r="E66" s="38" t="s">
        <v>1015</v>
      </c>
    </row>
    <row r="67" spans="1:5" ht="12.75">
      <c r="A67" s="39" t="s">
        <v>85</v>
      </c>
      <c r="E67" s="40" t="s">
        <v>1127</v>
      </c>
    </row>
    <row r="68" spans="1:5" ht="12.75">
      <c r="A68" t="s">
        <v>87</v>
      </c>
      <c r="E68" s="38"/>
    </row>
    <row r="69" spans="1:16" ht="12.75">
      <c r="A69" s="30" t="s">
        <v>77</v>
      </c>
      <c r="B69" s="31" t="s">
        <v>236</v>
      </c>
      <c r="C69" s="31" t="s">
        <v>1128</v>
      </c>
      <c r="D69" s="30"/>
      <c r="E69" s="32" t="s">
        <v>1018</v>
      </c>
      <c r="F69" s="33" t="s">
        <v>415</v>
      </c>
      <c r="G69" s="34">
        <v>821.1</v>
      </c>
      <c r="H69" s="35">
        <v>0</v>
      </c>
      <c r="I69" s="36">
        <f>ROUND(ROUND(H69,2)*ROUND(G69,3),2)</f>
        <v>0</v>
      </c>
      <c r="J69" s="33" t="s">
        <v>1016</v>
      </c>
      <c r="O69">
        <f>(I69*21)/100</f>
        <v>0</v>
      </c>
      <c r="P69" t="s">
        <v>51</v>
      </c>
    </row>
    <row r="70" spans="1:5" ht="12.75">
      <c r="A70" s="37" t="s">
        <v>83</v>
      </c>
      <c r="E70" s="38" t="s">
        <v>1018</v>
      </c>
    </row>
    <row r="71" spans="1:5" ht="25.5">
      <c r="A71" s="39" t="s">
        <v>85</v>
      </c>
      <c r="E71" s="40" t="s">
        <v>1129</v>
      </c>
    </row>
    <row r="72" spans="1:5" ht="12.75">
      <c r="A72" t="s">
        <v>87</v>
      </c>
      <c r="E72" s="38"/>
    </row>
    <row r="73" spans="1:16" ht="25.5">
      <c r="A73" s="30" t="s">
        <v>77</v>
      </c>
      <c r="B73" s="31" t="s">
        <v>242</v>
      </c>
      <c r="C73" s="31" t="s">
        <v>1130</v>
      </c>
      <c r="D73" s="30"/>
      <c r="E73" s="32" t="s">
        <v>1131</v>
      </c>
      <c r="F73" s="33" t="s">
        <v>174</v>
      </c>
      <c r="G73" s="34">
        <v>250</v>
      </c>
      <c r="H73" s="35">
        <v>0</v>
      </c>
      <c r="I73" s="36">
        <f>ROUND(ROUND(H73,2)*ROUND(G73,3),2)</f>
        <v>0</v>
      </c>
      <c r="J73" s="33" t="s">
        <v>1016</v>
      </c>
      <c r="O73">
        <f>(I73*21)/100</f>
        <v>0</v>
      </c>
      <c r="P73" t="s">
        <v>51</v>
      </c>
    </row>
    <row r="74" spans="1:5" ht="25.5">
      <c r="A74" s="37" t="s">
        <v>83</v>
      </c>
      <c r="E74" s="38" t="s">
        <v>1131</v>
      </c>
    </row>
    <row r="75" spans="1:5" ht="12.75">
      <c r="A75" s="39" t="s">
        <v>85</v>
      </c>
      <c r="E75" s="40" t="s">
        <v>1132</v>
      </c>
    </row>
    <row r="76" spans="1:5" ht="12.75">
      <c r="A76" t="s">
        <v>87</v>
      </c>
      <c r="E76" s="38"/>
    </row>
    <row r="77" spans="1:16" ht="12.75">
      <c r="A77" s="30" t="s">
        <v>77</v>
      </c>
      <c r="B77" s="31" t="s">
        <v>248</v>
      </c>
      <c r="C77" s="31" t="s">
        <v>1133</v>
      </c>
      <c r="D77" s="30"/>
      <c r="E77" s="32" t="s">
        <v>1134</v>
      </c>
      <c r="F77" s="33" t="s">
        <v>415</v>
      </c>
      <c r="G77" s="34">
        <v>186.875</v>
      </c>
      <c r="H77" s="35">
        <v>0</v>
      </c>
      <c r="I77" s="36">
        <f>ROUND(ROUND(H77,2)*ROUND(G77,3),2)</f>
        <v>0</v>
      </c>
      <c r="J77" s="33" t="s">
        <v>1016</v>
      </c>
      <c r="O77">
        <f>(I77*21)/100</f>
        <v>0</v>
      </c>
      <c r="P77" t="s">
        <v>51</v>
      </c>
    </row>
    <row r="78" spans="1:5" ht="12.75">
      <c r="A78" s="37" t="s">
        <v>83</v>
      </c>
      <c r="E78" s="38" t="s">
        <v>1134</v>
      </c>
    </row>
    <row r="79" spans="1:5" ht="25.5">
      <c r="A79" s="39" t="s">
        <v>85</v>
      </c>
      <c r="E79" s="40" t="s">
        <v>1135</v>
      </c>
    </row>
    <row r="80" spans="1:5" ht="12.75">
      <c r="A80" t="s">
        <v>87</v>
      </c>
      <c r="E80" s="38"/>
    </row>
    <row r="81" spans="1:16" ht="12.75">
      <c r="A81" s="30" t="s">
        <v>77</v>
      </c>
      <c r="B81" s="31" t="s">
        <v>253</v>
      </c>
      <c r="C81" s="31" t="s">
        <v>1136</v>
      </c>
      <c r="D81" s="30"/>
      <c r="E81" s="32" t="s">
        <v>1137</v>
      </c>
      <c r="F81" s="33" t="s">
        <v>154</v>
      </c>
      <c r="G81" s="34">
        <v>30</v>
      </c>
      <c r="H81" s="35">
        <v>0</v>
      </c>
      <c r="I81" s="36">
        <f>ROUND(ROUND(H81,2)*ROUND(G81,3),2)</f>
        <v>0</v>
      </c>
      <c r="J81" s="33" t="s">
        <v>1016</v>
      </c>
      <c r="O81">
        <f>(I81*21)/100</f>
        <v>0</v>
      </c>
      <c r="P81" t="s">
        <v>51</v>
      </c>
    </row>
    <row r="82" spans="1:5" ht="12.75">
      <c r="A82" s="37" t="s">
        <v>83</v>
      </c>
      <c r="E82" s="38" t="s">
        <v>1137</v>
      </c>
    </row>
    <row r="83" spans="1:5" ht="12.75">
      <c r="A83" s="39" t="s">
        <v>85</v>
      </c>
      <c r="E83" s="40"/>
    </row>
    <row r="84" spans="1:5" ht="12.75">
      <c r="A84" t="s">
        <v>87</v>
      </c>
      <c r="E84" s="38"/>
    </row>
    <row r="85" spans="1:16" ht="12.75">
      <c r="A85" s="30" t="s">
        <v>77</v>
      </c>
      <c r="B85" s="31" t="s">
        <v>259</v>
      </c>
      <c r="C85" s="31" t="s">
        <v>1138</v>
      </c>
      <c r="D85" s="30"/>
      <c r="E85" s="32" t="s">
        <v>1139</v>
      </c>
      <c r="F85" s="33" t="s">
        <v>154</v>
      </c>
      <c r="G85" s="34">
        <v>80</v>
      </c>
      <c r="H85" s="35">
        <v>0</v>
      </c>
      <c r="I85" s="36">
        <f>ROUND(ROUND(H85,2)*ROUND(G85,3),2)</f>
        <v>0</v>
      </c>
      <c r="J85" s="33" t="s">
        <v>1016</v>
      </c>
      <c r="O85">
        <f>(I85*21)/100</f>
        <v>0</v>
      </c>
      <c r="P85" t="s">
        <v>51</v>
      </c>
    </row>
    <row r="86" spans="1:5" ht="12.75">
      <c r="A86" s="37" t="s">
        <v>83</v>
      </c>
      <c r="E86" s="38" t="s">
        <v>1139</v>
      </c>
    </row>
    <row r="87" spans="1:5" ht="12.75">
      <c r="A87" s="39" t="s">
        <v>85</v>
      </c>
      <c r="E87" s="40"/>
    </row>
    <row r="88" spans="1:5" ht="12.75">
      <c r="A88" t="s">
        <v>87</v>
      </c>
      <c r="E88" s="38"/>
    </row>
    <row r="89" spans="1:16" ht="12.75">
      <c r="A89" s="30" t="s">
        <v>77</v>
      </c>
      <c r="B89" s="31" t="s">
        <v>262</v>
      </c>
      <c r="C89" s="31" t="s">
        <v>1140</v>
      </c>
      <c r="D89" s="30"/>
      <c r="E89" s="32" t="s">
        <v>1141</v>
      </c>
      <c r="F89" s="33" t="s">
        <v>154</v>
      </c>
      <c r="G89" s="34">
        <v>60</v>
      </c>
      <c r="H89" s="35">
        <v>0</v>
      </c>
      <c r="I89" s="36">
        <f>ROUND(ROUND(H89,2)*ROUND(G89,3),2)</f>
        <v>0</v>
      </c>
      <c r="J89" s="33" t="s">
        <v>1016</v>
      </c>
      <c r="O89">
        <f>(I89*21)/100</f>
        <v>0</v>
      </c>
      <c r="P89" t="s">
        <v>51</v>
      </c>
    </row>
    <row r="90" spans="1:5" ht="12.75">
      <c r="A90" s="37" t="s">
        <v>83</v>
      </c>
      <c r="E90" s="38" t="s">
        <v>1141</v>
      </c>
    </row>
    <row r="91" spans="1:5" ht="12.75">
      <c r="A91" s="39" t="s">
        <v>85</v>
      </c>
      <c r="E91" s="40"/>
    </row>
    <row r="92" spans="1:5" ht="12.75">
      <c r="A92" t="s">
        <v>87</v>
      </c>
      <c r="E92" s="38"/>
    </row>
    <row r="93" spans="1:16" ht="25.5">
      <c r="A93" s="30" t="s">
        <v>77</v>
      </c>
      <c r="B93" s="31" t="s">
        <v>268</v>
      </c>
      <c r="C93" s="31" t="s">
        <v>1142</v>
      </c>
      <c r="D93" s="30"/>
      <c r="E93" s="32" t="s">
        <v>1143</v>
      </c>
      <c r="F93" s="33" t="s">
        <v>174</v>
      </c>
      <c r="G93" s="34">
        <v>330</v>
      </c>
      <c r="H93" s="35">
        <v>0</v>
      </c>
      <c r="I93" s="36">
        <f>ROUND(ROUND(H93,2)*ROUND(G93,3),2)</f>
        <v>0</v>
      </c>
      <c r="J93" s="33" t="s">
        <v>1016</v>
      </c>
      <c r="O93">
        <f>(I93*21)/100</f>
        <v>0</v>
      </c>
      <c r="P93" t="s">
        <v>51</v>
      </c>
    </row>
    <row r="94" spans="1:5" ht="25.5">
      <c r="A94" s="37" t="s">
        <v>83</v>
      </c>
      <c r="E94" s="38" t="s">
        <v>1143</v>
      </c>
    </row>
    <row r="95" spans="1:5" ht="12.75">
      <c r="A95" s="39" t="s">
        <v>85</v>
      </c>
      <c r="E95" s="40"/>
    </row>
    <row r="96" spans="1:5" ht="12.75">
      <c r="A96" t="s">
        <v>87</v>
      </c>
      <c r="E96" s="38"/>
    </row>
    <row r="97" spans="1:16" ht="12.75">
      <c r="A97" s="30" t="s">
        <v>77</v>
      </c>
      <c r="B97" s="31" t="s">
        <v>273</v>
      </c>
      <c r="C97" s="31" t="s">
        <v>1144</v>
      </c>
      <c r="D97" s="30"/>
      <c r="E97" s="32" t="s">
        <v>1145</v>
      </c>
      <c r="F97" s="33" t="s">
        <v>174</v>
      </c>
      <c r="G97" s="34">
        <v>330</v>
      </c>
      <c r="H97" s="35">
        <v>0</v>
      </c>
      <c r="I97" s="36">
        <f>ROUND(ROUND(H97,2)*ROUND(G97,3),2)</f>
        <v>0</v>
      </c>
      <c r="J97" s="33" t="s">
        <v>1016</v>
      </c>
      <c r="O97">
        <f>(I97*21)/100</f>
        <v>0</v>
      </c>
      <c r="P97" t="s">
        <v>51</v>
      </c>
    </row>
    <row r="98" spans="1:5" ht="12.75">
      <c r="A98" s="37" t="s">
        <v>83</v>
      </c>
      <c r="E98" s="38" t="s">
        <v>1145</v>
      </c>
    </row>
    <row r="99" spans="1:5" ht="12.75">
      <c r="A99" s="39" t="s">
        <v>85</v>
      </c>
      <c r="E99" s="40" t="s">
        <v>1146</v>
      </c>
    </row>
    <row r="100" spans="1:5" ht="12.75">
      <c r="A100" t="s">
        <v>87</v>
      </c>
      <c r="E100" s="38"/>
    </row>
    <row r="101" spans="1:16" ht="25.5">
      <c r="A101" s="30" t="s">
        <v>77</v>
      </c>
      <c r="B101" s="31" t="s">
        <v>279</v>
      </c>
      <c r="C101" s="31" t="s">
        <v>1147</v>
      </c>
      <c r="D101" s="30"/>
      <c r="E101" s="32" t="s">
        <v>1148</v>
      </c>
      <c r="F101" s="33" t="s">
        <v>174</v>
      </c>
      <c r="G101" s="34">
        <v>970</v>
      </c>
      <c r="H101" s="35">
        <v>0</v>
      </c>
      <c r="I101" s="36">
        <f>ROUND(ROUND(H101,2)*ROUND(G101,3),2)</f>
        <v>0</v>
      </c>
      <c r="J101" s="33" t="s">
        <v>1016</v>
      </c>
      <c r="O101">
        <f>(I101*21)/100</f>
        <v>0</v>
      </c>
      <c r="P101" t="s">
        <v>51</v>
      </c>
    </row>
    <row r="102" spans="1:5" ht="25.5">
      <c r="A102" s="37" t="s">
        <v>83</v>
      </c>
      <c r="E102" s="38" t="s">
        <v>1148</v>
      </c>
    </row>
    <row r="103" spans="1:5" ht="12.75">
      <c r="A103" s="39" t="s">
        <v>85</v>
      </c>
      <c r="E103" s="40"/>
    </row>
    <row r="104" spans="1:5" ht="12.75">
      <c r="A104" t="s">
        <v>87</v>
      </c>
      <c r="E104" s="38"/>
    </row>
    <row r="105" spans="1:16" ht="12.75">
      <c r="A105" s="30" t="s">
        <v>77</v>
      </c>
      <c r="B105" s="31" t="s">
        <v>284</v>
      </c>
      <c r="C105" s="31" t="s">
        <v>1149</v>
      </c>
      <c r="D105" s="30"/>
      <c r="E105" s="32" t="s">
        <v>1150</v>
      </c>
      <c r="F105" s="33" t="s">
        <v>174</v>
      </c>
      <c r="G105" s="34">
        <v>1115.5</v>
      </c>
      <c r="H105" s="35">
        <v>0</v>
      </c>
      <c r="I105" s="36">
        <f>ROUND(ROUND(H105,2)*ROUND(G105,3),2)</f>
        <v>0</v>
      </c>
      <c r="J105" s="33" t="s">
        <v>1016</v>
      </c>
      <c r="O105">
        <f>(I105*21)/100</f>
        <v>0</v>
      </c>
      <c r="P105" t="s">
        <v>51</v>
      </c>
    </row>
    <row r="106" spans="1:5" ht="12.75">
      <c r="A106" s="37" t="s">
        <v>83</v>
      </c>
      <c r="E106" s="38" t="s">
        <v>1150</v>
      </c>
    </row>
    <row r="107" spans="1:5" ht="38.25">
      <c r="A107" s="39" t="s">
        <v>85</v>
      </c>
      <c r="E107" s="40" t="s">
        <v>1151</v>
      </c>
    </row>
    <row r="108" spans="1:5" ht="12.75">
      <c r="A108" t="s">
        <v>87</v>
      </c>
      <c r="E108" s="38"/>
    </row>
    <row r="109" spans="1:16" ht="12.75">
      <c r="A109" s="30" t="s">
        <v>77</v>
      </c>
      <c r="B109" s="31" t="s">
        <v>289</v>
      </c>
      <c r="C109" s="31" t="s">
        <v>1152</v>
      </c>
      <c r="D109" s="30"/>
      <c r="E109" s="32" t="s">
        <v>1153</v>
      </c>
      <c r="F109" s="33" t="s">
        <v>154</v>
      </c>
      <c r="G109" s="34">
        <v>26</v>
      </c>
      <c r="H109" s="35">
        <v>0</v>
      </c>
      <c r="I109" s="36">
        <f>ROUND(ROUND(H109,2)*ROUND(G109,3),2)</f>
        <v>0</v>
      </c>
      <c r="J109" s="33"/>
      <c r="O109">
        <f>(I109*21)/100</f>
        <v>0</v>
      </c>
      <c r="P109" t="s">
        <v>51</v>
      </c>
    </row>
    <row r="110" spans="1:5" ht="12.75">
      <c r="A110" s="37" t="s">
        <v>83</v>
      </c>
      <c r="E110" s="38" t="s">
        <v>1153</v>
      </c>
    </row>
    <row r="111" spans="1:5" ht="51">
      <c r="A111" s="39" t="s">
        <v>85</v>
      </c>
      <c r="E111" s="40" t="s">
        <v>1154</v>
      </c>
    </row>
    <row r="112" spans="1:5" ht="12.75">
      <c r="A112" t="s">
        <v>87</v>
      </c>
      <c r="E112" s="38"/>
    </row>
    <row r="113" spans="1:16" ht="25.5">
      <c r="A113" s="30" t="s">
        <v>77</v>
      </c>
      <c r="B113" s="31" t="s">
        <v>293</v>
      </c>
      <c r="C113" s="31" t="s">
        <v>1155</v>
      </c>
      <c r="D113" s="30"/>
      <c r="E113" s="32" t="s">
        <v>1156</v>
      </c>
      <c r="F113" s="33" t="s">
        <v>154</v>
      </c>
      <c r="G113" s="34">
        <v>1</v>
      </c>
      <c r="H113" s="35">
        <v>0</v>
      </c>
      <c r="I113" s="36">
        <f>ROUND(ROUND(H113,2)*ROUND(G113,3),2)</f>
        <v>0</v>
      </c>
      <c r="J113" s="33" t="s">
        <v>1016</v>
      </c>
      <c r="O113">
        <f>(I113*21)/100</f>
        <v>0</v>
      </c>
      <c r="P113" t="s">
        <v>51</v>
      </c>
    </row>
    <row r="114" spans="1:5" ht="38.25">
      <c r="A114" s="37" t="s">
        <v>83</v>
      </c>
      <c r="E114" s="38" t="s">
        <v>1157</v>
      </c>
    </row>
    <row r="115" spans="1:5" ht="12.75">
      <c r="A115" s="39" t="s">
        <v>85</v>
      </c>
      <c r="E115" s="40"/>
    </row>
    <row r="116" spans="1:5" ht="25.5">
      <c r="A116" t="s">
        <v>87</v>
      </c>
      <c r="E116" s="38" t="s">
        <v>1158</v>
      </c>
    </row>
    <row r="117" spans="1:16" ht="25.5">
      <c r="A117" s="30" t="s">
        <v>77</v>
      </c>
      <c r="B117" s="31" t="s">
        <v>299</v>
      </c>
      <c r="C117" s="31" t="s">
        <v>1159</v>
      </c>
      <c r="D117" s="30"/>
      <c r="E117" s="32" t="s">
        <v>1160</v>
      </c>
      <c r="F117" s="33" t="s">
        <v>154</v>
      </c>
      <c r="G117" s="34">
        <v>1</v>
      </c>
      <c r="H117" s="35">
        <v>0</v>
      </c>
      <c r="I117" s="36">
        <f>ROUND(ROUND(H117,2)*ROUND(G117,3),2)</f>
        <v>0</v>
      </c>
      <c r="J117" s="33" t="s">
        <v>1016</v>
      </c>
      <c r="O117">
        <f>(I117*21)/100</f>
        <v>0</v>
      </c>
      <c r="P117" t="s">
        <v>51</v>
      </c>
    </row>
    <row r="118" spans="1:5" ht="38.25">
      <c r="A118" s="37" t="s">
        <v>83</v>
      </c>
      <c r="E118" s="38" t="s">
        <v>1161</v>
      </c>
    </row>
    <row r="119" spans="1:5" ht="12.75">
      <c r="A119" s="39" t="s">
        <v>85</v>
      </c>
      <c r="E119" s="40"/>
    </row>
    <row r="120" spans="1:5" ht="25.5">
      <c r="A120" t="s">
        <v>87</v>
      </c>
      <c r="E120" s="38" t="s">
        <v>1158</v>
      </c>
    </row>
    <row r="121" spans="1:16" ht="25.5">
      <c r="A121" s="30" t="s">
        <v>77</v>
      </c>
      <c r="B121" s="31" t="s">
        <v>304</v>
      </c>
      <c r="C121" s="31" t="s">
        <v>1162</v>
      </c>
      <c r="D121" s="30"/>
      <c r="E121" s="32" t="s">
        <v>1163</v>
      </c>
      <c r="F121" s="33" t="s">
        <v>154</v>
      </c>
      <c r="G121" s="34">
        <v>3</v>
      </c>
      <c r="H121" s="35">
        <v>0</v>
      </c>
      <c r="I121" s="36">
        <f>ROUND(ROUND(H121,2)*ROUND(G121,3),2)</f>
        <v>0</v>
      </c>
      <c r="J121" s="33" t="s">
        <v>1016</v>
      </c>
      <c r="O121">
        <f>(I121*21)/100</f>
        <v>0</v>
      </c>
      <c r="P121" t="s">
        <v>51</v>
      </c>
    </row>
    <row r="122" spans="1:5" ht="25.5">
      <c r="A122" s="37" t="s">
        <v>83</v>
      </c>
      <c r="E122" s="38" t="s">
        <v>1163</v>
      </c>
    </row>
    <row r="123" spans="1:5" ht="12.75">
      <c r="A123" s="39" t="s">
        <v>85</v>
      </c>
      <c r="E123" s="40"/>
    </row>
    <row r="124" spans="1:5" ht="12.75">
      <c r="A124" t="s">
        <v>87</v>
      </c>
      <c r="E124" s="38"/>
    </row>
    <row r="125" spans="1:16" ht="12.75">
      <c r="A125" s="30" t="s">
        <v>77</v>
      </c>
      <c r="B125" s="31" t="s">
        <v>309</v>
      </c>
      <c r="C125" s="31" t="s">
        <v>1164</v>
      </c>
      <c r="D125" s="30"/>
      <c r="E125" s="32" t="s">
        <v>1165</v>
      </c>
      <c r="F125" s="33" t="s">
        <v>154</v>
      </c>
      <c r="G125" s="34">
        <v>1</v>
      </c>
      <c r="H125" s="35">
        <v>0</v>
      </c>
      <c r="I125" s="36">
        <f>ROUND(ROUND(H125,2)*ROUND(G125,3),2)</f>
        <v>0</v>
      </c>
      <c r="J125" s="33" t="s">
        <v>1016</v>
      </c>
      <c r="O125">
        <f>(I125*21)/100</f>
        <v>0</v>
      </c>
      <c r="P125" t="s">
        <v>51</v>
      </c>
    </row>
    <row r="126" spans="1:5" ht="12.75">
      <c r="A126" s="37" t="s">
        <v>83</v>
      </c>
      <c r="E126" s="38" t="s">
        <v>1165</v>
      </c>
    </row>
    <row r="127" spans="1:5" ht="12.75">
      <c r="A127" s="39" t="s">
        <v>85</v>
      </c>
      <c r="E127" s="40"/>
    </row>
    <row r="128" spans="1:5" ht="12.75">
      <c r="A128" t="s">
        <v>87</v>
      </c>
      <c r="E128" s="38"/>
    </row>
    <row r="129" spans="1:16" ht="12.75">
      <c r="A129" s="30" t="s">
        <v>77</v>
      </c>
      <c r="B129" s="31" t="s">
        <v>314</v>
      </c>
      <c r="C129" s="31" t="s">
        <v>1166</v>
      </c>
      <c r="D129" s="30"/>
      <c r="E129" s="32" t="s">
        <v>1167</v>
      </c>
      <c r="F129" s="33" t="s">
        <v>154</v>
      </c>
      <c r="G129" s="34">
        <v>25</v>
      </c>
      <c r="H129" s="35">
        <v>0</v>
      </c>
      <c r="I129" s="36">
        <f>ROUND(ROUND(H129,2)*ROUND(G129,3),2)</f>
        <v>0</v>
      </c>
      <c r="J129" s="33" t="s">
        <v>1016</v>
      </c>
      <c r="O129">
        <f>(I129*21)/100</f>
        <v>0</v>
      </c>
      <c r="P129" t="s">
        <v>51</v>
      </c>
    </row>
    <row r="130" spans="1:5" ht="12.75">
      <c r="A130" s="37" t="s">
        <v>83</v>
      </c>
      <c r="E130" s="38" t="s">
        <v>1167</v>
      </c>
    </row>
    <row r="131" spans="1:5" ht="38.25">
      <c r="A131" s="39" t="s">
        <v>85</v>
      </c>
      <c r="E131" s="40" t="s">
        <v>1168</v>
      </c>
    </row>
    <row r="132" spans="1:5" ht="12.75">
      <c r="A132" t="s">
        <v>87</v>
      </c>
      <c r="E132" s="38"/>
    </row>
    <row r="133" spans="1:16" ht="12.75">
      <c r="A133" s="30" t="s">
        <v>77</v>
      </c>
      <c r="B133" s="31" t="s">
        <v>319</v>
      </c>
      <c r="C133" s="31" t="s">
        <v>1169</v>
      </c>
      <c r="D133" s="30"/>
      <c r="E133" s="32" t="s">
        <v>1170</v>
      </c>
      <c r="F133" s="33" t="s">
        <v>154</v>
      </c>
      <c r="G133" s="34">
        <v>3</v>
      </c>
      <c r="H133" s="35">
        <v>0</v>
      </c>
      <c r="I133" s="36">
        <f>ROUND(ROUND(H133,2)*ROUND(G133,3),2)</f>
        <v>0</v>
      </c>
      <c r="J133" s="33" t="s">
        <v>1016</v>
      </c>
      <c r="O133">
        <f>(I133*21)/100</f>
        <v>0</v>
      </c>
      <c r="P133" t="s">
        <v>51</v>
      </c>
    </row>
    <row r="134" spans="1:5" ht="12.75">
      <c r="A134" s="37" t="s">
        <v>83</v>
      </c>
      <c r="E134" s="38" t="s">
        <v>1170</v>
      </c>
    </row>
    <row r="135" spans="1:5" ht="12.75">
      <c r="A135" s="39" t="s">
        <v>85</v>
      </c>
      <c r="E135" s="40"/>
    </row>
    <row r="136" spans="1:5" ht="12.75">
      <c r="A136" t="s">
        <v>87</v>
      </c>
      <c r="E136" s="38"/>
    </row>
    <row r="137" spans="1:16" ht="12.75">
      <c r="A137" s="30" t="s">
        <v>77</v>
      </c>
      <c r="B137" s="31" t="s">
        <v>326</v>
      </c>
      <c r="C137" s="31" t="s">
        <v>1171</v>
      </c>
      <c r="D137" s="30"/>
      <c r="E137" s="32" t="s">
        <v>1172</v>
      </c>
      <c r="F137" s="33" t="s">
        <v>154</v>
      </c>
      <c r="G137" s="34">
        <v>1</v>
      </c>
      <c r="H137" s="35">
        <v>0</v>
      </c>
      <c r="I137" s="36">
        <f>ROUND(ROUND(H137,2)*ROUND(G137,3),2)</f>
        <v>0</v>
      </c>
      <c r="J137" s="33" t="s">
        <v>1016</v>
      </c>
      <c r="O137">
        <f>(I137*21)/100</f>
        <v>0</v>
      </c>
      <c r="P137" t="s">
        <v>51</v>
      </c>
    </row>
    <row r="138" spans="1:5" ht="12.75">
      <c r="A138" s="37" t="s">
        <v>83</v>
      </c>
      <c r="E138" s="38" t="s">
        <v>1172</v>
      </c>
    </row>
    <row r="139" spans="1:5" ht="12.75">
      <c r="A139" s="39" t="s">
        <v>85</v>
      </c>
      <c r="E139" s="40"/>
    </row>
    <row r="140" spans="1:5" ht="12.75">
      <c r="A140" t="s">
        <v>87</v>
      </c>
      <c r="E140" s="38"/>
    </row>
    <row r="141" spans="1:16" ht="25.5">
      <c r="A141" s="30" t="s">
        <v>77</v>
      </c>
      <c r="B141" s="31" t="s">
        <v>332</v>
      </c>
      <c r="C141" s="31" t="s">
        <v>1173</v>
      </c>
      <c r="D141" s="30"/>
      <c r="E141" s="32" t="s">
        <v>1174</v>
      </c>
      <c r="F141" s="33" t="s">
        <v>154</v>
      </c>
      <c r="G141" s="34">
        <v>27</v>
      </c>
      <c r="H141" s="35">
        <v>0</v>
      </c>
      <c r="I141" s="36">
        <f>ROUND(ROUND(H141,2)*ROUND(G141,3),2)</f>
        <v>0</v>
      </c>
      <c r="J141" s="33" t="s">
        <v>1016</v>
      </c>
      <c r="O141">
        <f>(I141*21)/100</f>
        <v>0</v>
      </c>
      <c r="P141" t="s">
        <v>51</v>
      </c>
    </row>
    <row r="142" spans="1:5" ht="25.5">
      <c r="A142" s="37" t="s">
        <v>83</v>
      </c>
      <c r="E142" s="38" t="s">
        <v>1174</v>
      </c>
    </row>
    <row r="143" spans="1:5" ht="12.75">
      <c r="A143" s="39" t="s">
        <v>85</v>
      </c>
      <c r="E143" s="40"/>
    </row>
    <row r="144" spans="1:5" ht="12.75">
      <c r="A144" t="s">
        <v>87</v>
      </c>
      <c r="E144" s="38"/>
    </row>
    <row r="145" spans="1:16" ht="25.5">
      <c r="A145" s="30" t="s">
        <v>77</v>
      </c>
      <c r="B145" s="31" t="s">
        <v>337</v>
      </c>
      <c r="C145" s="31" t="s">
        <v>1175</v>
      </c>
      <c r="D145" s="30"/>
      <c r="E145" s="32" t="s">
        <v>1176</v>
      </c>
      <c r="F145" s="33" t="s">
        <v>154</v>
      </c>
      <c r="G145" s="34">
        <v>10</v>
      </c>
      <c r="H145" s="35">
        <v>0</v>
      </c>
      <c r="I145" s="36">
        <f>ROUND(ROUND(H145,2)*ROUND(G145,3),2)</f>
        <v>0</v>
      </c>
      <c r="J145" s="33" t="s">
        <v>1016</v>
      </c>
      <c r="O145">
        <f>(I145*21)/100</f>
        <v>0</v>
      </c>
      <c r="P145" t="s">
        <v>51</v>
      </c>
    </row>
    <row r="146" spans="1:5" ht="25.5">
      <c r="A146" s="37" t="s">
        <v>83</v>
      </c>
      <c r="E146" s="38" t="s">
        <v>1176</v>
      </c>
    </row>
    <row r="147" spans="1:5" ht="12.75">
      <c r="A147" s="39" t="s">
        <v>85</v>
      </c>
      <c r="E147" s="40"/>
    </row>
    <row r="148" spans="1:5" ht="12.75">
      <c r="A148" t="s">
        <v>87</v>
      </c>
      <c r="E148" s="38"/>
    </row>
    <row r="149" spans="1:16" ht="12.75">
      <c r="A149" s="30" t="s">
        <v>77</v>
      </c>
      <c r="B149" s="31" t="s">
        <v>342</v>
      </c>
      <c r="C149" s="31" t="s">
        <v>1177</v>
      </c>
      <c r="D149" s="30"/>
      <c r="E149" s="32" t="s">
        <v>1178</v>
      </c>
      <c r="F149" s="33" t="s">
        <v>406</v>
      </c>
      <c r="G149" s="34">
        <v>3</v>
      </c>
      <c r="H149" s="35">
        <v>0</v>
      </c>
      <c r="I149" s="36">
        <f>ROUND(ROUND(H149,2)*ROUND(G149,3),2)</f>
        <v>0</v>
      </c>
      <c r="J149" s="33" t="s">
        <v>1016</v>
      </c>
      <c r="O149">
        <f>(I149*21)/100</f>
        <v>0</v>
      </c>
      <c r="P149" t="s">
        <v>51</v>
      </c>
    </row>
    <row r="150" spans="1:5" ht="12.75">
      <c r="A150" s="37" t="s">
        <v>83</v>
      </c>
      <c r="E150" s="38" t="s">
        <v>1178</v>
      </c>
    </row>
    <row r="151" spans="1:5" ht="38.25">
      <c r="A151" s="39" t="s">
        <v>85</v>
      </c>
      <c r="E151" s="40" t="s">
        <v>1179</v>
      </c>
    </row>
    <row r="152" spans="1:5" ht="12.75">
      <c r="A152" t="s">
        <v>87</v>
      </c>
      <c r="E152" s="38"/>
    </row>
    <row r="153" spans="1:16" ht="12.75">
      <c r="A153" s="30" t="s">
        <v>77</v>
      </c>
      <c r="B153" s="31" t="s">
        <v>348</v>
      </c>
      <c r="C153" s="31" t="s">
        <v>1026</v>
      </c>
      <c r="D153" s="30"/>
      <c r="E153" s="32" t="s">
        <v>1027</v>
      </c>
      <c r="F153" s="33" t="s">
        <v>565</v>
      </c>
      <c r="G153" s="34">
        <v>2</v>
      </c>
      <c r="H153" s="35">
        <v>0</v>
      </c>
      <c r="I153" s="36">
        <f>ROUND(ROUND(H153,2)*ROUND(G153,3),2)</f>
        <v>0</v>
      </c>
      <c r="J153" s="33"/>
      <c r="O153">
        <f>(I153*21)/100</f>
        <v>0</v>
      </c>
      <c r="P153" t="s">
        <v>51</v>
      </c>
    </row>
    <row r="154" spans="1:5" ht="12.75">
      <c r="A154" s="37" t="s">
        <v>83</v>
      </c>
      <c r="E154" s="38" t="s">
        <v>1027</v>
      </c>
    </row>
    <row r="155" spans="1:5" ht="12.75">
      <c r="A155" s="39" t="s">
        <v>85</v>
      </c>
      <c r="E155" s="40"/>
    </row>
    <row r="156" spans="1:5" ht="12.75">
      <c r="A156" t="s">
        <v>87</v>
      </c>
      <c r="E156" s="38"/>
    </row>
    <row r="157" spans="1:16" ht="12.75">
      <c r="A157" s="30" t="s">
        <v>77</v>
      </c>
      <c r="B157" s="31" t="s">
        <v>354</v>
      </c>
      <c r="C157" s="31" t="s">
        <v>1028</v>
      </c>
      <c r="D157" s="30"/>
      <c r="E157" s="32" t="s">
        <v>1029</v>
      </c>
      <c r="F157" s="33" t="s">
        <v>565</v>
      </c>
      <c r="G157" s="34">
        <v>2</v>
      </c>
      <c r="H157" s="35">
        <v>0</v>
      </c>
      <c r="I157" s="36">
        <f>ROUND(ROUND(H157,2)*ROUND(G157,3),2)</f>
        <v>0</v>
      </c>
      <c r="J157" s="33"/>
      <c r="O157">
        <f>(I157*21)/100</f>
        <v>0</v>
      </c>
      <c r="P157" t="s">
        <v>51</v>
      </c>
    </row>
    <row r="158" spans="1:5" ht="12.75">
      <c r="A158" s="37" t="s">
        <v>83</v>
      </c>
      <c r="E158" s="38" t="s">
        <v>1029</v>
      </c>
    </row>
    <row r="159" spans="1:5" ht="12.75">
      <c r="A159" s="39" t="s">
        <v>85</v>
      </c>
      <c r="E159" s="40"/>
    </row>
    <row r="160" spans="1:5" ht="12.75">
      <c r="A160" t="s">
        <v>87</v>
      </c>
      <c r="E160" s="38"/>
    </row>
    <row r="161" spans="1:18" ht="12.75" customHeight="1">
      <c r="A161" s="8" t="s">
        <v>75</v>
      </c>
      <c r="B161" s="8"/>
      <c r="C161" s="41" t="s">
        <v>1030</v>
      </c>
      <c r="D161" s="8"/>
      <c r="E161" s="28" t="s">
        <v>1180</v>
      </c>
      <c r="F161" s="8"/>
      <c r="G161" s="8"/>
      <c r="H161" s="8"/>
      <c r="I161" s="42">
        <f>0+Q161</f>
        <v>0</v>
      </c>
      <c r="J161" s="8"/>
      <c r="O161">
        <f>0+R161</f>
        <v>0</v>
      </c>
      <c r="Q161">
        <f>0+I162+I166</f>
        <v>0</v>
      </c>
      <c r="R161">
        <f>0+O162+O166</f>
        <v>0</v>
      </c>
    </row>
    <row r="162" spans="1:16" ht="25.5">
      <c r="A162" s="30" t="s">
        <v>77</v>
      </c>
      <c r="B162" s="31" t="s">
        <v>71</v>
      </c>
      <c r="C162" s="31" t="s">
        <v>1032</v>
      </c>
      <c r="D162" s="30"/>
      <c r="E162" s="32" t="s">
        <v>1181</v>
      </c>
      <c r="F162" s="33" t="s">
        <v>154</v>
      </c>
      <c r="G162" s="34">
        <v>60</v>
      </c>
      <c r="H162" s="35">
        <v>0</v>
      </c>
      <c r="I162" s="36">
        <f>ROUND(ROUND(H162,2)*ROUND(G162,3),2)</f>
        <v>0</v>
      </c>
      <c r="J162" s="33" t="s">
        <v>1016</v>
      </c>
      <c r="O162">
        <f>(I162*21)/100</f>
        <v>0</v>
      </c>
      <c r="P162" t="s">
        <v>51</v>
      </c>
    </row>
    <row r="163" spans="1:5" ht="25.5">
      <c r="A163" s="37" t="s">
        <v>83</v>
      </c>
      <c r="E163" s="38" t="s">
        <v>1181</v>
      </c>
    </row>
    <row r="164" spans="1:5" ht="12.75">
      <c r="A164" s="39" t="s">
        <v>85</v>
      </c>
      <c r="E164" s="40"/>
    </row>
    <row r="165" spans="1:5" ht="12.75">
      <c r="A165" t="s">
        <v>87</v>
      </c>
      <c r="E165" s="38" t="s">
        <v>1182</v>
      </c>
    </row>
    <row r="166" spans="1:16" ht="12.75">
      <c r="A166" s="30" t="s">
        <v>77</v>
      </c>
      <c r="B166" s="31" t="s">
        <v>107</v>
      </c>
      <c r="C166" s="31" t="s">
        <v>1183</v>
      </c>
      <c r="D166" s="30"/>
      <c r="E166" s="32" t="s">
        <v>1184</v>
      </c>
      <c r="F166" s="33" t="s">
        <v>154</v>
      </c>
      <c r="G166" s="34">
        <v>60</v>
      </c>
      <c r="H166" s="35">
        <v>0</v>
      </c>
      <c r="I166" s="36">
        <f>ROUND(ROUND(H166,2)*ROUND(G166,3),2)</f>
        <v>0</v>
      </c>
      <c r="J166" s="33" t="s">
        <v>1016</v>
      </c>
      <c r="O166">
        <f>(I166*21)/100</f>
        <v>0</v>
      </c>
      <c r="P166" t="s">
        <v>51</v>
      </c>
    </row>
    <row r="167" spans="1:5" ht="12.75">
      <c r="A167" s="37" t="s">
        <v>83</v>
      </c>
      <c r="E167" s="38" t="s">
        <v>1184</v>
      </c>
    </row>
    <row r="168" spans="1:5" ht="38.25">
      <c r="A168" s="39" t="s">
        <v>85</v>
      </c>
      <c r="E168" s="40" t="s">
        <v>1185</v>
      </c>
    </row>
    <row r="169" spans="1:5" ht="12.75">
      <c r="A169" t="s">
        <v>87</v>
      </c>
      <c r="E169" s="38"/>
    </row>
    <row r="170" spans="1:18" ht="12.75" customHeight="1">
      <c r="A170" s="8" t="s">
        <v>75</v>
      </c>
      <c r="B170" s="8"/>
      <c r="C170" s="41" t="s">
        <v>1070</v>
      </c>
      <c r="D170" s="8"/>
      <c r="E170" s="28" t="s">
        <v>1071</v>
      </c>
      <c r="F170" s="8"/>
      <c r="G170" s="8"/>
      <c r="H170" s="8"/>
      <c r="I170" s="42">
        <f>0+Q170</f>
        <v>0</v>
      </c>
      <c r="J170" s="8"/>
      <c r="O170">
        <f>0+R170</f>
        <v>0</v>
      </c>
      <c r="Q170">
        <f>0+I171+I175+I179+I183+I187+I191+I195+I199+I203</f>
        <v>0</v>
      </c>
      <c r="R170">
        <f>0+O171+O175+O179+O183+O187+O191+O195+O199+O203</f>
        <v>0</v>
      </c>
    </row>
    <row r="171" spans="1:16" ht="12.75">
      <c r="A171" s="30" t="s">
        <v>77</v>
      </c>
      <c r="B171" s="31" t="s">
        <v>359</v>
      </c>
      <c r="C171" s="31" t="s">
        <v>1186</v>
      </c>
      <c r="D171" s="30"/>
      <c r="E171" s="32" t="s">
        <v>1187</v>
      </c>
      <c r="F171" s="33" t="s">
        <v>139</v>
      </c>
      <c r="G171" s="34">
        <v>10.896</v>
      </c>
      <c r="H171" s="35">
        <v>0</v>
      </c>
      <c r="I171" s="36">
        <f>ROUND(ROUND(H171,2)*ROUND(G171,3),2)</f>
        <v>0</v>
      </c>
      <c r="J171" s="33" t="s">
        <v>1016</v>
      </c>
      <c r="O171">
        <f>(I171*21)/100</f>
        <v>0</v>
      </c>
      <c r="P171" t="s">
        <v>51</v>
      </c>
    </row>
    <row r="172" spans="1:5" ht="12.75">
      <c r="A172" s="37" t="s">
        <v>83</v>
      </c>
      <c r="E172" s="38" t="s">
        <v>1187</v>
      </c>
    </row>
    <row r="173" spans="1:5" ht="38.25">
      <c r="A173" s="39" t="s">
        <v>85</v>
      </c>
      <c r="E173" s="40" t="s">
        <v>1188</v>
      </c>
    </row>
    <row r="174" spans="1:5" ht="12.75">
      <c r="A174" t="s">
        <v>87</v>
      </c>
      <c r="E174" s="38"/>
    </row>
    <row r="175" spans="1:16" ht="25.5">
      <c r="A175" s="30" t="s">
        <v>77</v>
      </c>
      <c r="B175" s="31" t="s">
        <v>362</v>
      </c>
      <c r="C175" s="31" t="s">
        <v>1189</v>
      </c>
      <c r="D175" s="30"/>
      <c r="E175" s="32" t="s">
        <v>1190</v>
      </c>
      <c r="F175" s="33" t="s">
        <v>139</v>
      </c>
      <c r="G175" s="34">
        <v>9.936</v>
      </c>
      <c r="H175" s="35">
        <v>0</v>
      </c>
      <c r="I175" s="36">
        <f>ROUND(ROUND(H175,2)*ROUND(G175,3),2)</f>
        <v>0</v>
      </c>
      <c r="J175" s="33" t="s">
        <v>1016</v>
      </c>
      <c r="O175">
        <f>(I175*21)/100</f>
        <v>0</v>
      </c>
      <c r="P175" t="s">
        <v>51</v>
      </c>
    </row>
    <row r="176" spans="1:5" ht="25.5">
      <c r="A176" s="37" t="s">
        <v>83</v>
      </c>
      <c r="E176" s="38" t="s">
        <v>1190</v>
      </c>
    </row>
    <row r="177" spans="1:5" ht="25.5">
      <c r="A177" s="39" t="s">
        <v>85</v>
      </c>
      <c r="E177" s="40" t="s">
        <v>1191</v>
      </c>
    </row>
    <row r="178" spans="1:5" ht="12.75">
      <c r="A178" t="s">
        <v>87</v>
      </c>
      <c r="E178" s="38"/>
    </row>
    <row r="179" spans="1:16" ht="38.25">
      <c r="A179" s="30" t="s">
        <v>77</v>
      </c>
      <c r="B179" s="31" t="s">
        <v>365</v>
      </c>
      <c r="C179" s="31" t="s">
        <v>1192</v>
      </c>
      <c r="D179" s="30"/>
      <c r="E179" s="32" t="s">
        <v>1193</v>
      </c>
      <c r="F179" s="33" t="s">
        <v>139</v>
      </c>
      <c r="G179" s="34">
        <v>0.432</v>
      </c>
      <c r="H179" s="35">
        <v>0</v>
      </c>
      <c r="I179" s="36">
        <f>ROUND(ROUND(H179,2)*ROUND(G179,3),2)</f>
        <v>0</v>
      </c>
      <c r="J179" s="33"/>
      <c r="O179">
        <f>(I179*21)/100</f>
        <v>0</v>
      </c>
      <c r="P179" t="s">
        <v>51</v>
      </c>
    </row>
    <row r="180" spans="1:5" ht="51">
      <c r="A180" s="37" t="s">
        <v>83</v>
      </c>
      <c r="E180" s="38" t="s">
        <v>1194</v>
      </c>
    </row>
    <row r="181" spans="1:5" ht="12.75">
      <c r="A181" s="39" t="s">
        <v>85</v>
      </c>
      <c r="E181" s="40" t="s">
        <v>1195</v>
      </c>
    </row>
    <row r="182" spans="1:5" ht="12.75">
      <c r="A182" t="s">
        <v>87</v>
      </c>
      <c r="E182" s="38"/>
    </row>
    <row r="183" spans="1:16" ht="12.75">
      <c r="A183" s="30" t="s">
        <v>77</v>
      </c>
      <c r="B183" s="31" t="s">
        <v>371</v>
      </c>
      <c r="C183" s="31" t="s">
        <v>1196</v>
      </c>
      <c r="D183" s="30"/>
      <c r="E183" s="32" t="s">
        <v>1197</v>
      </c>
      <c r="F183" s="33" t="s">
        <v>144</v>
      </c>
      <c r="G183" s="34">
        <v>0.176</v>
      </c>
      <c r="H183" s="35">
        <v>0</v>
      </c>
      <c r="I183" s="36">
        <f>ROUND(ROUND(H183,2)*ROUND(G183,3),2)</f>
        <v>0</v>
      </c>
      <c r="J183" s="33" t="s">
        <v>1016</v>
      </c>
      <c r="O183">
        <f>(I183*21)/100</f>
        <v>0</v>
      </c>
      <c r="P183" t="s">
        <v>51</v>
      </c>
    </row>
    <row r="184" spans="1:5" ht="12.75">
      <c r="A184" s="37" t="s">
        <v>83</v>
      </c>
      <c r="E184" s="38" t="s">
        <v>1197</v>
      </c>
    </row>
    <row r="185" spans="1:5" ht="12.75">
      <c r="A185" s="39" t="s">
        <v>85</v>
      </c>
      <c r="E185" s="40" t="s">
        <v>1198</v>
      </c>
    </row>
    <row r="186" spans="1:5" ht="12.75">
      <c r="A186" t="s">
        <v>87</v>
      </c>
      <c r="E186" s="38"/>
    </row>
    <row r="187" spans="1:16" ht="12.75">
      <c r="A187" s="30" t="s">
        <v>77</v>
      </c>
      <c r="B187" s="31" t="s">
        <v>377</v>
      </c>
      <c r="C187" s="31" t="s">
        <v>1199</v>
      </c>
      <c r="D187" s="30"/>
      <c r="E187" s="32" t="s">
        <v>1200</v>
      </c>
      <c r="F187" s="33" t="s">
        <v>154</v>
      </c>
      <c r="G187" s="34">
        <v>22</v>
      </c>
      <c r="H187" s="35">
        <v>0</v>
      </c>
      <c r="I187" s="36">
        <f>ROUND(ROUND(H187,2)*ROUND(G187,3),2)</f>
        <v>0</v>
      </c>
      <c r="J187" s="33"/>
      <c r="O187">
        <f>(I187*21)/100</f>
        <v>0</v>
      </c>
      <c r="P187" t="s">
        <v>51</v>
      </c>
    </row>
    <row r="188" spans="1:5" ht="12.75">
      <c r="A188" s="37" t="s">
        <v>83</v>
      </c>
      <c r="E188" s="38" t="s">
        <v>1200</v>
      </c>
    </row>
    <row r="189" spans="1:5" ht="12.75">
      <c r="A189" s="39" t="s">
        <v>85</v>
      </c>
      <c r="E189" s="40"/>
    </row>
    <row r="190" spans="1:5" ht="12.75">
      <c r="A190" t="s">
        <v>87</v>
      </c>
      <c r="E190" s="38"/>
    </row>
    <row r="191" spans="1:16" ht="25.5">
      <c r="A191" s="30" t="s">
        <v>77</v>
      </c>
      <c r="B191" s="31" t="s">
        <v>383</v>
      </c>
      <c r="C191" s="31" t="s">
        <v>1072</v>
      </c>
      <c r="D191" s="30"/>
      <c r="E191" s="32" t="s">
        <v>1073</v>
      </c>
      <c r="F191" s="33" t="s">
        <v>174</v>
      </c>
      <c r="G191" s="34">
        <v>150</v>
      </c>
      <c r="H191" s="35">
        <v>0</v>
      </c>
      <c r="I191" s="36">
        <f>ROUND(ROUND(H191,2)*ROUND(G191,3),2)</f>
        <v>0</v>
      </c>
      <c r="J191" s="33" t="s">
        <v>1016</v>
      </c>
      <c r="O191">
        <f>(I191*21)/100</f>
        <v>0</v>
      </c>
      <c r="P191" t="s">
        <v>51</v>
      </c>
    </row>
    <row r="192" spans="1:5" ht="25.5">
      <c r="A192" s="37" t="s">
        <v>83</v>
      </c>
      <c r="E192" s="38" t="s">
        <v>1073</v>
      </c>
    </row>
    <row r="193" spans="1:5" ht="12.75">
      <c r="A193" s="39" t="s">
        <v>85</v>
      </c>
      <c r="E193" s="40"/>
    </row>
    <row r="194" spans="1:5" ht="12.75">
      <c r="A194" t="s">
        <v>87</v>
      </c>
      <c r="E194" s="38"/>
    </row>
    <row r="195" spans="1:16" ht="25.5">
      <c r="A195" s="30" t="s">
        <v>77</v>
      </c>
      <c r="B195" s="31" t="s">
        <v>388</v>
      </c>
      <c r="C195" s="31" t="s">
        <v>1074</v>
      </c>
      <c r="D195" s="30"/>
      <c r="E195" s="32" t="s">
        <v>1075</v>
      </c>
      <c r="F195" s="33" t="s">
        <v>174</v>
      </c>
      <c r="G195" s="34">
        <v>172.5</v>
      </c>
      <c r="H195" s="35">
        <v>0</v>
      </c>
      <c r="I195" s="36">
        <f>ROUND(ROUND(H195,2)*ROUND(G195,3),2)</f>
        <v>0</v>
      </c>
      <c r="J195" s="33" t="s">
        <v>1016</v>
      </c>
      <c r="O195">
        <f>(I195*21)/100</f>
        <v>0</v>
      </c>
      <c r="P195" t="s">
        <v>51</v>
      </c>
    </row>
    <row r="196" spans="1:5" ht="25.5">
      <c r="A196" s="37" t="s">
        <v>83</v>
      </c>
      <c r="E196" s="38" t="s">
        <v>1075</v>
      </c>
    </row>
    <row r="197" spans="1:5" ht="25.5">
      <c r="A197" s="39" t="s">
        <v>85</v>
      </c>
      <c r="E197" s="40" t="s">
        <v>1201</v>
      </c>
    </row>
    <row r="198" spans="1:5" ht="12.75">
      <c r="A198" t="s">
        <v>87</v>
      </c>
      <c r="E198" s="38"/>
    </row>
    <row r="199" spans="1:16" ht="25.5">
      <c r="A199" s="30" t="s">
        <v>77</v>
      </c>
      <c r="B199" s="31" t="s">
        <v>394</v>
      </c>
      <c r="C199" s="31" t="s">
        <v>1202</v>
      </c>
      <c r="D199" s="30"/>
      <c r="E199" s="32" t="s">
        <v>1203</v>
      </c>
      <c r="F199" s="33" t="s">
        <v>174</v>
      </c>
      <c r="G199" s="34">
        <v>715</v>
      </c>
      <c r="H199" s="35">
        <v>0</v>
      </c>
      <c r="I199" s="36">
        <f>ROUND(ROUND(H199,2)*ROUND(G199,3),2)</f>
        <v>0</v>
      </c>
      <c r="J199" s="33" t="s">
        <v>1016</v>
      </c>
      <c r="O199">
        <f>(I199*21)/100</f>
        <v>0</v>
      </c>
      <c r="P199" t="s">
        <v>51</v>
      </c>
    </row>
    <row r="200" spans="1:5" ht="25.5">
      <c r="A200" s="37" t="s">
        <v>83</v>
      </c>
      <c r="E200" s="38" t="s">
        <v>1203</v>
      </c>
    </row>
    <row r="201" spans="1:5" ht="12.75">
      <c r="A201" s="39" t="s">
        <v>85</v>
      </c>
      <c r="E201" s="40"/>
    </row>
    <row r="202" spans="1:5" ht="12.75">
      <c r="A202" t="s">
        <v>87</v>
      </c>
      <c r="E202" s="38"/>
    </row>
    <row r="203" spans="1:16" ht="12.75">
      <c r="A203" s="30" t="s">
        <v>77</v>
      </c>
      <c r="B203" s="31" t="s">
        <v>533</v>
      </c>
      <c r="C203" s="31" t="s">
        <v>1204</v>
      </c>
      <c r="D203" s="30"/>
      <c r="E203" s="32" t="s">
        <v>1205</v>
      </c>
      <c r="F203" s="33" t="s">
        <v>174</v>
      </c>
      <c r="G203" s="34">
        <v>858</v>
      </c>
      <c r="H203" s="35">
        <v>0</v>
      </c>
      <c r="I203" s="36">
        <f>ROUND(ROUND(H203,2)*ROUND(G203,3),2)</f>
        <v>0</v>
      </c>
      <c r="J203" s="33" t="s">
        <v>1016</v>
      </c>
      <c r="O203">
        <f>(I203*21)/100</f>
        <v>0</v>
      </c>
      <c r="P203" t="s">
        <v>51</v>
      </c>
    </row>
    <row r="204" spans="1:5" ht="12.75">
      <c r="A204" s="37" t="s">
        <v>83</v>
      </c>
      <c r="E204" s="38" t="s">
        <v>1205</v>
      </c>
    </row>
    <row r="205" spans="1:5" ht="38.25">
      <c r="A205" s="39" t="s">
        <v>85</v>
      </c>
      <c r="E205" s="40" t="s">
        <v>1206</v>
      </c>
    </row>
    <row r="206" spans="1:5" ht="12.75">
      <c r="A206" t="s">
        <v>87</v>
      </c>
      <c r="E206" s="38"/>
    </row>
    <row r="207" spans="1:18" ht="12.75" customHeight="1">
      <c r="A207" s="8" t="s">
        <v>75</v>
      </c>
      <c r="B207" s="8"/>
      <c r="C207" s="41" t="s">
        <v>1077</v>
      </c>
      <c r="D207" s="8"/>
      <c r="E207" s="28" t="s">
        <v>1078</v>
      </c>
      <c r="F207" s="8"/>
      <c r="G207" s="8"/>
      <c r="H207" s="8"/>
      <c r="I207" s="42">
        <f>0+Q207</f>
        <v>0</v>
      </c>
      <c r="J207" s="8"/>
      <c r="O207">
        <f>0+R207</f>
        <v>0</v>
      </c>
      <c r="Q207">
        <f>0+I208+I212+I216+I220+I224</f>
        <v>0</v>
      </c>
      <c r="R207">
        <f>0+O208+O212+O216+O220+O224</f>
        <v>0</v>
      </c>
    </row>
    <row r="208" spans="1:16" ht="25.5">
      <c r="A208" s="30" t="s">
        <v>77</v>
      </c>
      <c r="B208" s="31" t="s">
        <v>68</v>
      </c>
      <c r="C208" s="31" t="s">
        <v>1207</v>
      </c>
      <c r="D208" s="30"/>
      <c r="E208" s="32" t="s">
        <v>1208</v>
      </c>
      <c r="F208" s="33" t="s">
        <v>154</v>
      </c>
      <c r="G208" s="34">
        <v>3</v>
      </c>
      <c r="H208" s="35">
        <v>0</v>
      </c>
      <c r="I208" s="36">
        <f>ROUND(ROUND(H208,2)*ROUND(G208,3),2)</f>
        <v>0</v>
      </c>
      <c r="J208" s="33" t="s">
        <v>1016</v>
      </c>
      <c r="O208">
        <f>(I208*21)/100</f>
        <v>0</v>
      </c>
      <c r="P208" t="s">
        <v>51</v>
      </c>
    </row>
    <row r="209" spans="1:5" ht="25.5">
      <c r="A209" s="37" t="s">
        <v>83</v>
      </c>
      <c r="E209" s="38" t="s">
        <v>1208</v>
      </c>
    </row>
    <row r="210" spans="1:5" ht="12.75">
      <c r="A210" s="39" t="s">
        <v>85</v>
      </c>
      <c r="E210" s="40"/>
    </row>
    <row r="211" spans="1:5" ht="12.75">
      <c r="A211" t="s">
        <v>87</v>
      </c>
      <c r="E211" s="38"/>
    </row>
    <row r="212" spans="1:16" ht="25.5">
      <c r="A212" s="30" t="s">
        <v>77</v>
      </c>
      <c r="B212" s="31" t="s">
        <v>51</v>
      </c>
      <c r="C212" s="31" t="s">
        <v>1209</v>
      </c>
      <c r="D212" s="30"/>
      <c r="E212" s="32" t="s">
        <v>1210</v>
      </c>
      <c r="F212" s="33" t="s">
        <v>154</v>
      </c>
      <c r="G212" s="34">
        <v>3</v>
      </c>
      <c r="H212" s="35">
        <v>0</v>
      </c>
      <c r="I212" s="36">
        <f>ROUND(ROUND(H212,2)*ROUND(G212,3),2)</f>
        <v>0</v>
      </c>
      <c r="J212" s="33"/>
      <c r="O212">
        <f>(I212*21)/100</f>
        <v>0</v>
      </c>
      <c r="P212" t="s">
        <v>51</v>
      </c>
    </row>
    <row r="213" spans="1:5" ht="25.5">
      <c r="A213" s="37" t="s">
        <v>83</v>
      </c>
      <c r="E213" s="38" t="s">
        <v>1210</v>
      </c>
    </row>
    <row r="214" spans="1:5" ht="12.75">
      <c r="A214" s="39" t="s">
        <v>85</v>
      </c>
      <c r="E214" s="40"/>
    </row>
    <row r="215" spans="1:5" ht="12.75">
      <c r="A215" t="s">
        <v>87</v>
      </c>
      <c r="E215" s="38"/>
    </row>
    <row r="216" spans="1:16" ht="25.5">
      <c r="A216" s="30" t="s">
        <v>77</v>
      </c>
      <c r="B216" s="31" t="s">
        <v>44</v>
      </c>
      <c r="C216" s="31" t="s">
        <v>1211</v>
      </c>
      <c r="D216" s="30"/>
      <c r="E216" s="32" t="s">
        <v>1212</v>
      </c>
      <c r="F216" s="33" t="s">
        <v>154</v>
      </c>
      <c r="G216" s="34">
        <v>10</v>
      </c>
      <c r="H216" s="35">
        <v>0</v>
      </c>
      <c r="I216" s="36">
        <f>ROUND(ROUND(H216,2)*ROUND(G216,3),2)</f>
        <v>0</v>
      </c>
      <c r="J216" s="33" t="s">
        <v>1016</v>
      </c>
      <c r="O216">
        <f>(I216*21)/100</f>
        <v>0</v>
      </c>
      <c r="P216" t="s">
        <v>51</v>
      </c>
    </row>
    <row r="217" spans="1:5" ht="25.5">
      <c r="A217" s="37" t="s">
        <v>83</v>
      </c>
      <c r="E217" s="38" t="s">
        <v>1212</v>
      </c>
    </row>
    <row r="218" spans="1:5" ht="12.75">
      <c r="A218" s="39" t="s">
        <v>85</v>
      </c>
      <c r="E218" s="40"/>
    </row>
    <row r="219" spans="1:5" ht="12.75">
      <c r="A219" t="s">
        <v>87</v>
      </c>
      <c r="E219" s="38"/>
    </row>
    <row r="220" spans="1:16" ht="12.75">
      <c r="A220" s="30" t="s">
        <v>77</v>
      </c>
      <c r="B220" s="31" t="s">
        <v>69</v>
      </c>
      <c r="C220" s="31" t="s">
        <v>1213</v>
      </c>
      <c r="D220" s="30"/>
      <c r="E220" s="32" t="s">
        <v>1214</v>
      </c>
      <c r="F220" s="33" t="s">
        <v>154</v>
      </c>
      <c r="G220" s="34">
        <v>10</v>
      </c>
      <c r="H220" s="35">
        <v>0</v>
      </c>
      <c r="I220" s="36">
        <f>ROUND(ROUND(H220,2)*ROUND(G220,3),2)</f>
        <v>0</v>
      </c>
      <c r="J220" s="33"/>
      <c r="O220">
        <f>(I220*21)/100</f>
        <v>0</v>
      </c>
      <c r="P220" t="s">
        <v>51</v>
      </c>
    </row>
    <row r="221" spans="1:5" ht="12.75">
      <c r="A221" s="37" t="s">
        <v>83</v>
      </c>
      <c r="E221" s="38" t="s">
        <v>1214</v>
      </c>
    </row>
    <row r="222" spans="1:5" ht="12.75">
      <c r="A222" s="39" t="s">
        <v>85</v>
      </c>
      <c r="E222" s="40" t="s">
        <v>1215</v>
      </c>
    </row>
    <row r="223" spans="1:5" ht="12.75">
      <c r="A223" t="s">
        <v>87</v>
      </c>
      <c r="E223" s="38"/>
    </row>
    <row r="224" spans="1:16" ht="12.75">
      <c r="A224" s="30" t="s">
        <v>77</v>
      </c>
      <c r="B224" s="31" t="s">
        <v>70</v>
      </c>
      <c r="C224" s="31" t="s">
        <v>1216</v>
      </c>
      <c r="D224" s="30"/>
      <c r="E224" s="32" t="s">
        <v>1217</v>
      </c>
      <c r="F224" s="33" t="s">
        <v>154</v>
      </c>
      <c r="G224" s="34">
        <v>42</v>
      </c>
      <c r="H224" s="35">
        <v>0</v>
      </c>
      <c r="I224" s="36">
        <f>ROUND(ROUND(H224,2)*ROUND(G224,3),2)</f>
        <v>0</v>
      </c>
      <c r="J224" s="33" t="s">
        <v>1016</v>
      </c>
      <c r="O224">
        <f>(I224*21)/100</f>
        <v>0</v>
      </c>
      <c r="P224" t="s">
        <v>51</v>
      </c>
    </row>
    <row r="225" spans="1:5" ht="12.75">
      <c r="A225" s="37" t="s">
        <v>83</v>
      </c>
      <c r="E225" s="38" t="s">
        <v>1217</v>
      </c>
    </row>
    <row r="226" spans="1:5" ht="38.25">
      <c r="A226" s="39" t="s">
        <v>85</v>
      </c>
      <c r="E226" s="40" t="s">
        <v>1218</v>
      </c>
    </row>
    <row r="227" spans="1:5" ht="12.75">
      <c r="A227" t="s">
        <v>87</v>
      </c>
      <c r="E227" s="38"/>
    </row>
    <row r="228" spans="1:18" ht="12.75" customHeight="1">
      <c r="A228" s="8" t="s">
        <v>75</v>
      </c>
      <c r="B228" s="8"/>
      <c r="C228" s="41" t="s">
        <v>72</v>
      </c>
      <c r="D228" s="8"/>
      <c r="E228" s="28" t="s">
        <v>1083</v>
      </c>
      <c r="F228" s="8"/>
      <c r="G228" s="8"/>
      <c r="H228" s="8"/>
      <c r="I228" s="42">
        <f>0+Q228</f>
        <v>0</v>
      </c>
      <c r="J228" s="8"/>
      <c r="O228">
        <f>0+R228</f>
        <v>0</v>
      </c>
      <c r="Q228">
        <f>0+I229+I233+I237+I241</f>
        <v>0</v>
      </c>
      <c r="R228">
        <f>0+O229+O233+O237+O241</f>
        <v>0</v>
      </c>
    </row>
    <row r="229" spans="1:16" ht="12.75">
      <c r="A229" s="30" t="s">
        <v>77</v>
      </c>
      <c r="B229" s="31" t="s">
        <v>601</v>
      </c>
      <c r="C229" s="31" t="s">
        <v>1219</v>
      </c>
      <c r="D229" s="30"/>
      <c r="E229" s="32" t="s">
        <v>1220</v>
      </c>
      <c r="F229" s="33" t="s">
        <v>216</v>
      </c>
      <c r="G229" s="34">
        <v>9.6</v>
      </c>
      <c r="H229" s="35">
        <v>0</v>
      </c>
      <c r="I229" s="36">
        <f>ROUND(ROUND(H229,2)*ROUND(G229,3),2)</f>
        <v>0</v>
      </c>
      <c r="J229" s="33"/>
      <c r="O229">
        <f>(I229*21)/100</f>
        <v>0</v>
      </c>
      <c r="P229" t="s">
        <v>51</v>
      </c>
    </row>
    <row r="230" spans="1:5" ht="12.75">
      <c r="A230" s="37" t="s">
        <v>83</v>
      </c>
      <c r="E230" s="38" t="s">
        <v>1220</v>
      </c>
    </row>
    <row r="231" spans="1:5" ht="12.75">
      <c r="A231" s="39" t="s">
        <v>85</v>
      </c>
      <c r="E231" s="40" t="s">
        <v>1221</v>
      </c>
    </row>
    <row r="232" spans="1:5" ht="12.75">
      <c r="A232" t="s">
        <v>87</v>
      </c>
      <c r="E232" s="38"/>
    </row>
    <row r="233" spans="1:16" ht="12.75">
      <c r="A233" s="30" t="s">
        <v>77</v>
      </c>
      <c r="B233" s="31" t="s">
        <v>605</v>
      </c>
      <c r="C233" s="31" t="s">
        <v>1222</v>
      </c>
      <c r="D233" s="30"/>
      <c r="E233" s="32" t="s">
        <v>1223</v>
      </c>
      <c r="F233" s="33" t="s">
        <v>1086</v>
      </c>
      <c r="G233" s="34">
        <v>5</v>
      </c>
      <c r="H233" s="35">
        <v>0</v>
      </c>
      <c r="I233" s="36">
        <f>ROUND(ROUND(H233,2)*ROUND(G233,3),2)</f>
        <v>0</v>
      </c>
      <c r="J233" s="33"/>
      <c r="O233">
        <f>(I233*21)/100</f>
        <v>0</v>
      </c>
      <c r="P233" t="s">
        <v>51</v>
      </c>
    </row>
    <row r="234" spans="1:5" ht="12.75">
      <c r="A234" s="37" t="s">
        <v>83</v>
      </c>
      <c r="E234" s="38" t="s">
        <v>1223</v>
      </c>
    </row>
    <row r="235" spans="1:5" ht="38.25">
      <c r="A235" s="39" t="s">
        <v>85</v>
      </c>
      <c r="E235" s="40" t="s">
        <v>1224</v>
      </c>
    </row>
    <row r="236" spans="1:5" ht="12.75">
      <c r="A236" t="s">
        <v>87</v>
      </c>
      <c r="E236" s="38"/>
    </row>
    <row r="237" spans="1:16" ht="12.75">
      <c r="A237" s="30" t="s">
        <v>77</v>
      </c>
      <c r="B237" s="31" t="s">
        <v>758</v>
      </c>
      <c r="C237" s="31" t="s">
        <v>1225</v>
      </c>
      <c r="D237" s="30"/>
      <c r="E237" s="32" t="s">
        <v>1226</v>
      </c>
      <c r="F237" s="33" t="s">
        <v>1086</v>
      </c>
      <c r="G237" s="34">
        <v>1</v>
      </c>
      <c r="H237" s="35">
        <v>0</v>
      </c>
      <c r="I237" s="36">
        <f>ROUND(ROUND(H237,2)*ROUND(G237,3),2)</f>
        <v>0</v>
      </c>
      <c r="J237" s="33"/>
      <c r="O237">
        <f>(I237*21)/100</f>
        <v>0</v>
      </c>
      <c r="P237" t="s">
        <v>51</v>
      </c>
    </row>
    <row r="238" spans="1:5" ht="12.75">
      <c r="A238" s="37" t="s">
        <v>83</v>
      </c>
      <c r="E238" s="38" t="s">
        <v>1226</v>
      </c>
    </row>
    <row r="239" spans="1:5" ht="12.75">
      <c r="A239" s="39" t="s">
        <v>85</v>
      </c>
      <c r="E239" s="40"/>
    </row>
    <row r="240" spans="1:5" ht="12.75">
      <c r="A240" t="s">
        <v>87</v>
      </c>
      <c r="E240" s="38"/>
    </row>
    <row r="241" spans="1:16" ht="12.75">
      <c r="A241" s="30" t="s">
        <v>77</v>
      </c>
      <c r="B241" s="31" t="s">
        <v>508</v>
      </c>
      <c r="C241" s="31" t="s">
        <v>1084</v>
      </c>
      <c r="D241" s="30"/>
      <c r="E241" s="32" t="s">
        <v>1085</v>
      </c>
      <c r="F241" s="33" t="s">
        <v>1086</v>
      </c>
      <c r="G241" s="34">
        <v>3</v>
      </c>
      <c r="H241" s="35">
        <v>0</v>
      </c>
      <c r="I241" s="36">
        <f>ROUND(ROUND(H241,2)*ROUND(G241,3),2)</f>
        <v>0</v>
      </c>
      <c r="J241" s="33"/>
      <c r="O241">
        <f>(I241*21)/100</f>
        <v>0</v>
      </c>
      <c r="P241" t="s">
        <v>51</v>
      </c>
    </row>
    <row r="242" spans="1:5" ht="12.75">
      <c r="A242" s="37" t="s">
        <v>83</v>
      </c>
      <c r="E242" s="38" t="s">
        <v>1085</v>
      </c>
    </row>
    <row r="243" spans="1:5" ht="12.75">
      <c r="A243" s="39" t="s">
        <v>85</v>
      </c>
      <c r="E243" s="40"/>
    </row>
    <row r="244" spans="1:5" ht="12.75">
      <c r="A244" t="s">
        <v>87</v>
      </c>
      <c r="E244" s="38"/>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11805555555555" footer="0.511805555555555"/>
  <pageSetup fitToHeight="0" fitToWidth="1" horizontalDpi="300" verticalDpi="300" orientation="portrait" paperSize="9" copies="1"/>
  <drawing r:id="rId1"/>
</worksheet>
</file>

<file path=xl/worksheets/sheet12.xml><?xml version="1.0" encoding="utf-8"?>
<worksheet xmlns="http://schemas.openxmlformats.org/spreadsheetml/2006/main" xmlns:r="http://schemas.openxmlformats.org/officeDocument/2006/relationships">
  <sheetPr>
    <pageSetUpPr fitToPage="1"/>
  </sheetPr>
  <dimension ref="A1:R3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0+O8+O13+O22+O27</f>
        <v>0</v>
      </c>
      <c r="P2" t="s">
        <v>44</v>
      </c>
    </row>
    <row r="3" spans="1:16" ht="15" customHeight="1">
      <c r="A3" t="s">
        <v>46</v>
      </c>
      <c r="B3" s="15" t="s">
        <v>47</v>
      </c>
      <c r="C3" s="16" t="s">
        <v>48</v>
      </c>
      <c r="D3" s="16"/>
      <c r="E3" s="17" t="s">
        <v>49</v>
      </c>
      <c r="F3" s="2"/>
      <c r="G3" s="18"/>
      <c r="H3" s="19" t="s">
        <v>33</v>
      </c>
      <c r="I3" s="20">
        <f>0+I8+I13+I22+I27</f>
        <v>0</v>
      </c>
      <c r="J3" s="21"/>
      <c r="O3" t="s">
        <v>50</v>
      </c>
      <c r="P3" t="s">
        <v>51</v>
      </c>
    </row>
    <row r="4" spans="1:16" ht="15" customHeight="1">
      <c r="A4" t="s">
        <v>52</v>
      </c>
      <c r="B4" s="22" t="s">
        <v>53</v>
      </c>
      <c r="C4" s="23" t="s">
        <v>33</v>
      </c>
      <c r="D4" s="23"/>
      <c r="E4" s="24" t="s">
        <v>34</v>
      </c>
      <c r="F4" s="8"/>
      <c r="G4" s="8"/>
      <c r="H4" s="25"/>
      <c r="I4" s="25"/>
      <c r="J4" s="8"/>
      <c r="O4" t="s">
        <v>54</v>
      </c>
      <c r="P4" t="s">
        <v>51</v>
      </c>
    </row>
    <row r="5" spans="1:16" ht="12.75" customHeight="1">
      <c r="A5" s="26" t="s">
        <v>55</v>
      </c>
      <c r="B5" s="26" t="s">
        <v>56</v>
      </c>
      <c r="C5" s="26" t="s">
        <v>57</v>
      </c>
      <c r="D5" s="26" t="s">
        <v>58</v>
      </c>
      <c r="E5" s="26" t="s">
        <v>59</v>
      </c>
      <c r="F5" s="26" t="s">
        <v>60</v>
      </c>
      <c r="G5" s="26" t="s">
        <v>61</v>
      </c>
      <c r="H5" s="26" t="s">
        <v>62</v>
      </c>
      <c r="I5" s="26"/>
      <c r="J5" s="26" t="s">
        <v>63</v>
      </c>
      <c r="O5" t="s">
        <v>64</v>
      </c>
      <c r="P5" t="s">
        <v>51</v>
      </c>
    </row>
    <row r="6" spans="1:10" ht="12.75" customHeight="1">
      <c r="A6" s="26"/>
      <c r="B6" s="26"/>
      <c r="C6" s="26"/>
      <c r="D6" s="26"/>
      <c r="E6" s="26"/>
      <c r="F6" s="26"/>
      <c r="G6" s="26"/>
      <c r="H6" s="26" t="s">
        <v>65</v>
      </c>
      <c r="I6" s="26" t="s">
        <v>66</v>
      </c>
      <c r="J6" s="26"/>
    </row>
    <row r="7" spans="1:10" ht="12.75" customHeight="1">
      <c r="A7" s="26" t="s">
        <v>67</v>
      </c>
      <c r="B7" s="26" t="s">
        <v>68</v>
      </c>
      <c r="C7" s="26" t="s">
        <v>51</v>
      </c>
      <c r="D7" s="26" t="s">
        <v>44</v>
      </c>
      <c r="E7" s="26" t="s">
        <v>69</v>
      </c>
      <c r="F7" s="26" t="s">
        <v>70</v>
      </c>
      <c r="G7" s="26" t="s">
        <v>71</v>
      </c>
      <c r="H7" s="26" t="s">
        <v>72</v>
      </c>
      <c r="I7" s="26" t="s">
        <v>73</v>
      </c>
      <c r="J7" s="26" t="s">
        <v>74</v>
      </c>
    </row>
    <row r="8" spans="1:18" ht="12.75" customHeight="1">
      <c r="A8" s="25" t="s">
        <v>75</v>
      </c>
      <c r="B8" s="25"/>
      <c r="C8" s="27" t="s">
        <v>67</v>
      </c>
      <c r="D8" s="25"/>
      <c r="E8" s="28" t="s">
        <v>1227</v>
      </c>
      <c r="F8" s="25"/>
      <c r="G8" s="25"/>
      <c r="H8" s="25"/>
      <c r="I8" s="29">
        <f>0+Q8</f>
        <v>0</v>
      </c>
      <c r="J8" s="25"/>
      <c r="O8">
        <f>0+R8</f>
        <v>0</v>
      </c>
      <c r="Q8">
        <f>0+I9</f>
        <v>0</v>
      </c>
      <c r="R8">
        <f>0+O9</f>
        <v>0</v>
      </c>
    </row>
    <row r="9" spans="1:16" ht="12.75">
      <c r="A9" s="30" t="s">
        <v>77</v>
      </c>
      <c r="B9" s="31" t="s">
        <v>44</v>
      </c>
      <c r="C9" s="31" t="s">
        <v>1228</v>
      </c>
      <c r="D9" s="30"/>
      <c r="E9" s="32" t="s">
        <v>1229</v>
      </c>
      <c r="F9" s="33" t="s">
        <v>406</v>
      </c>
      <c r="G9" s="34">
        <v>1</v>
      </c>
      <c r="H9" s="35">
        <v>0</v>
      </c>
      <c r="I9" s="36">
        <f>ROUND(ROUND(H9,2)*ROUND(G9,3),2)</f>
        <v>0</v>
      </c>
      <c r="J9" s="33" t="s">
        <v>1016</v>
      </c>
      <c r="O9">
        <f>(I9*21)/100</f>
        <v>0</v>
      </c>
      <c r="P9" t="s">
        <v>51</v>
      </c>
    </row>
    <row r="10" spans="1:5" ht="12.75">
      <c r="A10" s="37" t="s">
        <v>83</v>
      </c>
      <c r="E10" s="38" t="s">
        <v>1229</v>
      </c>
    </row>
    <row r="11" spans="1:5" ht="12.75">
      <c r="A11" s="39" t="s">
        <v>85</v>
      </c>
      <c r="E11" s="40"/>
    </row>
    <row r="12" spans="1:5" ht="12.75">
      <c r="A12" t="s">
        <v>87</v>
      </c>
      <c r="E12" s="38"/>
    </row>
    <row r="13" spans="1:18" ht="12.75" customHeight="1">
      <c r="A13" s="8" t="s">
        <v>75</v>
      </c>
      <c r="B13" s="8"/>
      <c r="C13" s="41" t="s">
        <v>1230</v>
      </c>
      <c r="D13" s="8"/>
      <c r="E13" s="28" t="s">
        <v>1231</v>
      </c>
      <c r="F13" s="8"/>
      <c r="G13" s="8"/>
      <c r="H13" s="8"/>
      <c r="I13" s="42">
        <f>0+Q13</f>
        <v>0</v>
      </c>
      <c r="J13" s="8"/>
      <c r="O13">
        <f>0+R13</f>
        <v>0</v>
      </c>
      <c r="Q13">
        <f>0+I14+I18</f>
        <v>0</v>
      </c>
      <c r="R13">
        <f>0+O14+O18</f>
        <v>0</v>
      </c>
    </row>
    <row r="14" spans="1:16" ht="12.75">
      <c r="A14" s="30" t="s">
        <v>77</v>
      </c>
      <c r="B14" s="31" t="s">
        <v>68</v>
      </c>
      <c r="C14" s="31" t="s">
        <v>1232</v>
      </c>
      <c r="D14" s="30"/>
      <c r="E14" s="32" t="s">
        <v>1233</v>
      </c>
      <c r="F14" s="33" t="s">
        <v>406</v>
      </c>
      <c r="G14" s="34">
        <v>1</v>
      </c>
      <c r="H14" s="35">
        <v>0</v>
      </c>
      <c r="I14" s="36">
        <f>ROUND(ROUND(H14,2)*ROUND(G14,3),2)</f>
        <v>0</v>
      </c>
      <c r="J14" s="33" t="s">
        <v>1016</v>
      </c>
      <c r="O14">
        <f>(I14*21)/100</f>
        <v>0</v>
      </c>
      <c r="P14" t="s">
        <v>51</v>
      </c>
    </row>
    <row r="15" spans="1:5" ht="12.75">
      <c r="A15" s="37" t="s">
        <v>83</v>
      </c>
      <c r="E15" s="38" t="s">
        <v>1233</v>
      </c>
    </row>
    <row r="16" spans="1:5" ht="12.75">
      <c r="A16" s="39" t="s">
        <v>85</v>
      </c>
      <c r="E16" s="40"/>
    </row>
    <row r="17" spans="1:5" ht="12.75">
      <c r="A17" t="s">
        <v>87</v>
      </c>
      <c r="E17" s="38"/>
    </row>
    <row r="18" spans="1:16" ht="12.75">
      <c r="A18" s="30" t="s">
        <v>77</v>
      </c>
      <c r="B18" s="31" t="s">
        <v>51</v>
      </c>
      <c r="C18" s="31" t="s">
        <v>1234</v>
      </c>
      <c r="D18" s="30"/>
      <c r="E18" s="32" t="s">
        <v>1235</v>
      </c>
      <c r="F18" s="33" t="s">
        <v>406</v>
      </c>
      <c r="G18" s="34">
        <v>1</v>
      </c>
      <c r="H18" s="35">
        <v>0</v>
      </c>
      <c r="I18" s="36">
        <f>ROUND(ROUND(H18,2)*ROUND(G18,3),2)</f>
        <v>0</v>
      </c>
      <c r="J18" s="33" t="s">
        <v>1016</v>
      </c>
      <c r="O18">
        <f>(I18*21)/100</f>
        <v>0</v>
      </c>
      <c r="P18" t="s">
        <v>51</v>
      </c>
    </row>
    <row r="19" spans="1:5" ht="12.75">
      <c r="A19" s="37" t="s">
        <v>83</v>
      </c>
      <c r="E19" s="38" t="s">
        <v>1235</v>
      </c>
    </row>
    <row r="20" spans="1:5" ht="12.75">
      <c r="A20" s="39" t="s">
        <v>85</v>
      </c>
      <c r="E20" s="40"/>
    </row>
    <row r="21" spans="1:5" ht="12.75">
      <c r="A21" t="s">
        <v>87</v>
      </c>
      <c r="E21" s="38"/>
    </row>
    <row r="22" spans="1:18" ht="12.75" customHeight="1">
      <c r="A22" s="8" t="s">
        <v>75</v>
      </c>
      <c r="B22" s="8"/>
      <c r="C22" s="41" t="s">
        <v>1236</v>
      </c>
      <c r="D22" s="8"/>
      <c r="E22" s="28" t="s">
        <v>1237</v>
      </c>
      <c r="F22" s="8"/>
      <c r="G22" s="8"/>
      <c r="H22" s="8"/>
      <c r="I22" s="42">
        <f>0+Q22</f>
        <v>0</v>
      </c>
      <c r="J22" s="8"/>
      <c r="O22">
        <f>0+R22</f>
        <v>0</v>
      </c>
      <c r="Q22">
        <f>0+I23</f>
        <v>0</v>
      </c>
      <c r="R22">
        <f>0+O23</f>
        <v>0</v>
      </c>
    </row>
    <row r="23" spans="1:16" ht="12.75">
      <c r="A23" s="30" t="s">
        <v>77</v>
      </c>
      <c r="B23" s="31" t="s">
        <v>69</v>
      </c>
      <c r="C23" s="31" t="s">
        <v>1238</v>
      </c>
      <c r="D23" s="30"/>
      <c r="E23" s="32" t="s">
        <v>1239</v>
      </c>
      <c r="F23" s="33" t="s">
        <v>406</v>
      </c>
      <c r="G23" s="34">
        <v>1</v>
      </c>
      <c r="H23" s="35">
        <v>0</v>
      </c>
      <c r="I23" s="36">
        <f>ROUND(ROUND(H23,2)*ROUND(G23,3),2)</f>
        <v>0</v>
      </c>
      <c r="J23" s="33" t="s">
        <v>1016</v>
      </c>
      <c r="O23">
        <f>(I23*21)/100</f>
        <v>0</v>
      </c>
      <c r="P23" t="s">
        <v>51</v>
      </c>
    </row>
    <row r="24" spans="1:5" ht="12.75">
      <c r="A24" s="37" t="s">
        <v>83</v>
      </c>
      <c r="E24" s="38" t="s">
        <v>1239</v>
      </c>
    </row>
    <row r="25" spans="1:5" ht="12.75">
      <c r="A25" s="39" t="s">
        <v>85</v>
      </c>
      <c r="E25" s="40"/>
    </row>
    <row r="26" spans="1:5" ht="12.75">
      <c r="A26" t="s">
        <v>87</v>
      </c>
      <c r="E26" s="38"/>
    </row>
    <row r="27" spans="1:18" ht="12.75" customHeight="1">
      <c r="A27" s="8" t="s">
        <v>75</v>
      </c>
      <c r="B27" s="8"/>
      <c r="C27" s="41" t="s">
        <v>1240</v>
      </c>
      <c r="D27" s="8"/>
      <c r="E27" s="28" t="s">
        <v>1241</v>
      </c>
      <c r="F27" s="8"/>
      <c r="G27" s="8"/>
      <c r="H27" s="8"/>
      <c r="I27" s="42">
        <f>0+Q27</f>
        <v>0</v>
      </c>
      <c r="J27" s="8"/>
      <c r="O27">
        <f>0+R27</f>
        <v>0</v>
      </c>
      <c r="Q27">
        <f>0+I28</f>
        <v>0</v>
      </c>
      <c r="R27">
        <f>0+O28</f>
        <v>0</v>
      </c>
    </row>
    <row r="28" spans="1:16" ht="12.75">
      <c r="A28" s="30" t="s">
        <v>77</v>
      </c>
      <c r="B28" s="31" t="s">
        <v>70</v>
      </c>
      <c r="C28" s="31" t="s">
        <v>1242</v>
      </c>
      <c r="D28" s="30"/>
      <c r="E28" s="32" t="s">
        <v>1243</v>
      </c>
      <c r="F28" s="33" t="s">
        <v>406</v>
      </c>
      <c r="G28" s="34">
        <v>1</v>
      </c>
      <c r="H28" s="35">
        <v>0</v>
      </c>
      <c r="I28" s="36">
        <f>ROUND(ROUND(H28,2)*ROUND(G28,3),2)</f>
        <v>0</v>
      </c>
      <c r="J28" s="33" t="s">
        <v>1016</v>
      </c>
      <c r="O28">
        <f>(I28*21)/100</f>
        <v>0</v>
      </c>
      <c r="P28" t="s">
        <v>51</v>
      </c>
    </row>
    <row r="29" spans="1:5" ht="12.75">
      <c r="A29" s="37" t="s">
        <v>83</v>
      </c>
      <c r="E29" s="38" t="s">
        <v>1243</v>
      </c>
    </row>
    <row r="30" spans="1:5" ht="12.75">
      <c r="A30" s="39" t="s">
        <v>85</v>
      </c>
      <c r="E30" s="40"/>
    </row>
    <row r="31" spans="1:5" ht="12.75">
      <c r="A31" t="s">
        <v>87</v>
      </c>
      <c r="E31" s="38"/>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11805555555555" footer="0.511805555555555"/>
  <pageSetup fitToHeight="0" fitToWidth="1" horizontalDpi="300" verticalDpi="300" orientation="portrait" paperSize="9" copies="1"/>
  <drawing r:id="rId1"/>
</worksheet>
</file>

<file path=xl/worksheets/sheet13.xml><?xml version="1.0" encoding="utf-8"?>
<worksheet xmlns="http://schemas.openxmlformats.org/spreadsheetml/2006/main" xmlns:r="http://schemas.openxmlformats.org/officeDocument/2006/relationships">
  <sheetPr>
    <pageSetUpPr fitToPage="1"/>
  </sheetPr>
  <dimension ref="A1:R9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0+O8+O49+O78+O83</f>
        <v>0</v>
      </c>
      <c r="P2" t="s">
        <v>44</v>
      </c>
    </row>
    <row r="3" spans="1:16" ht="15" customHeight="1">
      <c r="A3" t="s">
        <v>46</v>
      </c>
      <c r="B3" s="15" t="s">
        <v>47</v>
      </c>
      <c r="C3" s="16" t="s">
        <v>48</v>
      </c>
      <c r="D3" s="16"/>
      <c r="E3" s="17" t="s">
        <v>49</v>
      </c>
      <c r="F3" s="2"/>
      <c r="G3" s="18"/>
      <c r="H3" s="19" t="s">
        <v>35</v>
      </c>
      <c r="I3" s="20">
        <f>0+I8+I49+I78+I83</f>
        <v>0</v>
      </c>
      <c r="J3" s="21"/>
      <c r="O3" t="s">
        <v>50</v>
      </c>
      <c r="P3" t="s">
        <v>51</v>
      </c>
    </row>
    <row r="4" spans="1:16" ht="15" customHeight="1">
      <c r="A4" t="s">
        <v>52</v>
      </c>
      <c r="B4" s="22" t="s">
        <v>53</v>
      </c>
      <c r="C4" s="23" t="s">
        <v>35</v>
      </c>
      <c r="D4" s="23"/>
      <c r="E4" s="24" t="s">
        <v>36</v>
      </c>
      <c r="F4" s="8"/>
      <c r="G4" s="8"/>
      <c r="H4" s="25"/>
      <c r="I4" s="25"/>
      <c r="J4" s="8"/>
      <c r="O4" t="s">
        <v>54</v>
      </c>
      <c r="P4" t="s">
        <v>51</v>
      </c>
    </row>
    <row r="5" spans="1:16" ht="12.75" customHeight="1">
      <c r="A5" s="26" t="s">
        <v>55</v>
      </c>
      <c r="B5" s="26" t="s">
        <v>56</v>
      </c>
      <c r="C5" s="26" t="s">
        <v>57</v>
      </c>
      <c r="D5" s="26" t="s">
        <v>58</v>
      </c>
      <c r="E5" s="26" t="s">
        <v>59</v>
      </c>
      <c r="F5" s="26" t="s">
        <v>60</v>
      </c>
      <c r="G5" s="26" t="s">
        <v>61</v>
      </c>
      <c r="H5" s="26" t="s">
        <v>62</v>
      </c>
      <c r="I5" s="26"/>
      <c r="J5" s="26" t="s">
        <v>63</v>
      </c>
      <c r="O5" t="s">
        <v>64</v>
      </c>
      <c r="P5" t="s">
        <v>51</v>
      </c>
    </row>
    <row r="6" spans="1:10" ht="12.75" customHeight="1">
      <c r="A6" s="26"/>
      <c r="B6" s="26"/>
      <c r="C6" s="26"/>
      <c r="D6" s="26"/>
      <c r="E6" s="26"/>
      <c r="F6" s="26"/>
      <c r="G6" s="26"/>
      <c r="H6" s="26" t="s">
        <v>65</v>
      </c>
      <c r="I6" s="26" t="s">
        <v>66</v>
      </c>
      <c r="J6" s="26"/>
    </row>
    <row r="7" spans="1:10" ht="12.75" customHeight="1">
      <c r="A7" s="26" t="s">
        <v>67</v>
      </c>
      <c r="B7" s="26" t="s">
        <v>68</v>
      </c>
      <c r="C7" s="26" t="s">
        <v>51</v>
      </c>
      <c r="D7" s="26" t="s">
        <v>44</v>
      </c>
      <c r="E7" s="26" t="s">
        <v>69</v>
      </c>
      <c r="F7" s="26" t="s">
        <v>70</v>
      </c>
      <c r="G7" s="26" t="s">
        <v>71</v>
      </c>
      <c r="H7" s="26" t="s">
        <v>72</v>
      </c>
      <c r="I7" s="26" t="s">
        <v>73</v>
      </c>
      <c r="J7" s="26" t="s">
        <v>74</v>
      </c>
    </row>
    <row r="8" spans="1:18" ht="12.75" customHeight="1">
      <c r="A8" s="25" t="s">
        <v>75</v>
      </c>
      <c r="B8" s="25"/>
      <c r="C8" s="27" t="s">
        <v>68</v>
      </c>
      <c r="D8" s="25"/>
      <c r="E8" s="28" t="s">
        <v>151</v>
      </c>
      <c r="F8" s="25"/>
      <c r="G8" s="25"/>
      <c r="H8" s="25"/>
      <c r="I8" s="29">
        <f>0+Q8</f>
        <v>0</v>
      </c>
      <c r="J8" s="25"/>
      <c r="O8">
        <f>0+R8</f>
        <v>0</v>
      </c>
      <c r="Q8">
        <f>0+I9+I13+I17+I21+I25+I29+I33+I37+I41+I45</f>
        <v>0</v>
      </c>
      <c r="R8">
        <f>0+O9+O13+O17+O21+O25+O29+O33+O37+O41+O45</f>
        <v>0</v>
      </c>
    </row>
    <row r="9" spans="1:16" ht="25.5">
      <c r="A9" s="30" t="s">
        <v>77</v>
      </c>
      <c r="B9" s="31" t="s">
        <v>68</v>
      </c>
      <c r="C9" s="31" t="s">
        <v>1244</v>
      </c>
      <c r="D9" s="30"/>
      <c r="E9" s="32" t="s">
        <v>1245</v>
      </c>
      <c r="F9" s="33" t="s">
        <v>154</v>
      </c>
      <c r="G9" s="34">
        <v>4</v>
      </c>
      <c r="H9" s="35">
        <v>0</v>
      </c>
      <c r="I9" s="36">
        <f>ROUND(ROUND(H9,2)*ROUND(G9,3),2)</f>
        <v>0</v>
      </c>
      <c r="J9" s="33" t="s">
        <v>1016</v>
      </c>
      <c r="O9">
        <f>(I9*21)/100</f>
        <v>0</v>
      </c>
      <c r="P9" t="s">
        <v>51</v>
      </c>
    </row>
    <row r="10" spans="1:5" ht="25.5">
      <c r="A10" s="37" t="s">
        <v>83</v>
      </c>
      <c r="E10" s="38" t="s">
        <v>1245</v>
      </c>
    </row>
    <row r="11" spans="1:5" ht="12.75">
      <c r="A11" s="39" t="s">
        <v>85</v>
      </c>
      <c r="E11" s="40"/>
    </row>
    <row r="12" spans="1:5" ht="127.5">
      <c r="A12" t="s">
        <v>87</v>
      </c>
      <c r="E12" s="38" t="s">
        <v>1246</v>
      </c>
    </row>
    <row r="13" spans="1:16" ht="25.5">
      <c r="A13" s="30" t="s">
        <v>77</v>
      </c>
      <c r="B13" s="31" t="s">
        <v>51</v>
      </c>
      <c r="C13" s="31" t="s">
        <v>1247</v>
      </c>
      <c r="D13" s="30"/>
      <c r="E13" s="32" t="s">
        <v>1248</v>
      </c>
      <c r="F13" s="33" t="s">
        <v>154</v>
      </c>
      <c r="G13" s="34">
        <v>4</v>
      </c>
      <c r="H13" s="35">
        <v>0</v>
      </c>
      <c r="I13" s="36">
        <f>ROUND(ROUND(H13,2)*ROUND(G13,3),2)</f>
        <v>0</v>
      </c>
      <c r="J13" s="33" t="s">
        <v>1016</v>
      </c>
      <c r="O13">
        <f>(I13*21)/100</f>
        <v>0</v>
      </c>
      <c r="P13" t="s">
        <v>51</v>
      </c>
    </row>
    <row r="14" spans="1:5" ht="25.5">
      <c r="A14" s="37" t="s">
        <v>83</v>
      </c>
      <c r="E14" s="38" t="s">
        <v>1248</v>
      </c>
    </row>
    <row r="15" spans="1:5" ht="12.75">
      <c r="A15" s="39" t="s">
        <v>85</v>
      </c>
      <c r="E15" s="40"/>
    </row>
    <row r="16" spans="1:5" ht="127.5">
      <c r="A16" t="s">
        <v>87</v>
      </c>
      <c r="E16" s="38" t="s">
        <v>1246</v>
      </c>
    </row>
    <row r="17" spans="1:16" ht="12.75">
      <c r="A17" s="30" t="s">
        <v>77</v>
      </c>
      <c r="B17" s="31" t="s">
        <v>44</v>
      </c>
      <c r="C17" s="31" t="s">
        <v>1249</v>
      </c>
      <c r="D17" s="30"/>
      <c r="E17" s="32" t="s">
        <v>1250</v>
      </c>
      <c r="F17" s="33" t="s">
        <v>154</v>
      </c>
      <c r="G17" s="34">
        <v>28</v>
      </c>
      <c r="H17" s="35">
        <v>0</v>
      </c>
      <c r="I17" s="36">
        <f>ROUND(ROUND(H17,2)*ROUND(G17,3),2)</f>
        <v>0</v>
      </c>
      <c r="J17" s="33" t="s">
        <v>1016</v>
      </c>
      <c r="O17">
        <f>(I17*21)/100</f>
        <v>0</v>
      </c>
      <c r="P17" t="s">
        <v>51</v>
      </c>
    </row>
    <row r="18" spans="1:5" ht="12.75">
      <c r="A18" s="37" t="s">
        <v>83</v>
      </c>
      <c r="E18" s="38" t="s">
        <v>1250</v>
      </c>
    </row>
    <row r="19" spans="1:5" ht="12.75">
      <c r="A19" s="39" t="s">
        <v>85</v>
      </c>
      <c r="E19" s="40"/>
    </row>
    <row r="20" spans="1:5" ht="12.75">
      <c r="A20" t="s">
        <v>87</v>
      </c>
      <c r="E20" s="38"/>
    </row>
    <row r="21" spans="1:16" ht="25.5">
      <c r="A21" s="30" t="s">
        <v>77</v>
      </c>
      <c r="B21" s="31" t="s">
        <v>69</v>
      </c>
      <c r="C21" s="31" t="s">
        <v>1251</v>
      </c>
      <c r="D21" s="30"/>
      <c r="E21" s="32" t="s">
        <v>1252</v>
      </c>
      <c r="F21" s="33" t="s">
        <v>174</v>
      </c>
      <c r="G21" s="34">
        <v>175</v>
      </c>
      <c r="H21" s="35">
        <v>0</v>
      </c>
      <c r="I21" s="36">
        <f>ROUND(ROUND(H21,2)*ROUND(G21,3),2)</f>
        <v>0</v>
      </c>
      <c r="J21" s="33" t="s">
        <v>1016</v>
      </c>
      <c r="O21">
        <f>(I21*21)/100</f>
        <v>0</v>
      </c>
      <c r="P21" t="s">
        <v>51</v>
      </c>
    </row>
    <row r="22" spans="1:5" ht="25.5">
      <c r="A22" s="37" t="s">
        <v>83</v>
      </c>
      <c r="E22" s="38" t="s">
        <v>1252</v>
      </c>
    </row>
    <row r="23" spans="1:5" ht="12.75">
      <c r="A23" s="39" t="s">
        <v>85</v>
      </c>
      <c r="E23" s="40"/>
    </row>
    <row r="24" spans="1:5" ht="127.5">
      <c r="A24" t="s">
        <v>87</v>
      </c>
      <c r="E24" s="38" t="s">
        <v>1246</v>
      </c>
    </row>
    <row r="25" spans="1:16" ht="25.5">
      <c r="A25" s="30" t="s">
        <v>77</v>
      </c>
      <c r="B25" s="31" t="s">
        <v>70</v>
      </c>
      <c r="C25" s="31" t="s">
        <v>1253</v>
      </c>
      <c r="D25" s="30"/>
      <c r="E25" s="32" t="s">
        <v>1254</v>
      </c>
      <c r="F25" s="33" t="s">
        <v>174</v>
      </c>
      <c r="G25" s="34">
        <v>175</v>
      </c>
      <c r="H25" s="35">
        <v>0</v>
      </c>
      <c r="I25" s="36">
        <f>ROUND(ROUND(H25,2)*ROUND(G25,3),2)</f>
        <v>0</v>
      </c>
      <c r="J25" s="33" t="s">
        <v>1016</v>
      </c>
      <c r="O25">
        <f>(I25*21)/100</f>
        <v>0</v>
      </c>
      <c r="P25" t="s">
        <v>51</v>
      </c>
    </row>
    <row r="26" spans="1:5" ht="25.5">
      <c r="A26" s="37" t="s">
        <v>83</v>
      </c>
      <c r="E26" s="38" t="s">
        <v>1254</v>
      </c>
    </row>
    <row r="27" spans="1:5" ht="12.75">
      <c r="A27" s="39" t="s">
        <v>85</v>
      </c>
      <c r="E27" s="40"/>
    </row>
    <row r="28" spans="1:5" ht="127.5">
      <c r="A28" t="s">
        <v>87</v>
      </c>
      <c r="E28" s="38" t="s">
        <v>1246</v>
      </c>
    </row>
    <row r="29" spans="1:16" ht="12.75">
      <c r="A29" s="30" t="s">
        <v>77</v>
      </c>
      <c r="B29" s="31" t="s">
        <v>71</v>
      </c>
      <c r="C29" s="31" t="s">
        <v>1255</v>
      </c>
      <c r="D29" s="30"/>
      <c r="E29" s="32" t="s">
        <v>1256</v>
      </c>
      <c r="F29" s="33" t="s">
        <v>154</v>
      </c>
      <c r="G29" s="34">
        <v>50</v>
      </c>
      <c r="H29" s="35">
        <v>0</v>
      </c>
      <c r="I29" s="36">
        <f>ROUND(ROUND(H29,2)*ROUND(G29,3),2)</f>
        <v>0</v>
      </c>
      <c r="J29" s="33" t="s">
        <v>1016</v>
      </c>
      <c r="O29">
        <f>(I29*21)/100</f>
        <v>0</v>
      </c>
      <c r="P29" t="s">
        <v>51</v>
      </c>
    </row>
    <row r="30" spans="1:5" ht="12.75">
      <c r="A30" s="37" t="s">
        <v>83</v>
      </c>
      <c r="E30" s="38" t="s">
        <v>1256</v>
      </c>
    </row>
    <row r="31" spans="1:5" ht="12.75">
      <c r="A31" s="39" t="s">
        <v>85</v>
      </c>
      <c r="E31" s="40"/>
    </row>
    <row r="32" spans="1:5" ht="12.75">
      <c r="A32" t="s">
        <v>87</v>
      </c>
      <c r="E32" s="38"/>
    </row>
    <row r="33" spans="1:16" ht="25.5">
      <c r="A33" s="30" t="s">
        <v>77</v>
      </c>
      <c r="B33" s="31" t="s">
        <v>107</v>
      </c>
      <c r="C33" s="31" t="s">
        <v>1257</v>
      </c>
      <c r="D33" s="30"/>
      <c r="E33" s="32" t="s">
        <v>1258</v>
      </c>
      <c r="F33" s="33" t="s">
        <v>139</v>
      </c>
      <c r="G33" s="34">
        <v>24</v>
      </c>
      <c r="H33" s="35">
        <v>0</v>
      </c>
      <c r="I33" s="36">
        <f>ROUND(ROUND(H33,2)*ROUND(G33,3),2)</f>
        <v>0</v>
      </c>
      <c r="J33" s="33" t="s">
        <v>1016</v>
      </c>
      <c r="O33">
        <f>(I33*21)/100</f>
        <v>0</v>
      </c>
      <c r="P33" t="s">
        <v>51</v>
      </c>
    </row>
    <row r="34" spans="1:5" ht="25.5">
      <c r="A34" s="37" t="s">
        <v>83</v>
      </c>
      <c r="E34" s="38" t="s">
        <v>1258</v>
      </c>
    </row>
    <row r="35" spans="1:5" ht="12.75">
      <c r="A35" s="39" t="s">
        <v>85</v>
      </c>
      <c r="E35" s="40" t="s">
        <v>1259</v>
      </c>
    </row>
    <row r="36" spans="1:5" ht="395.25">
      <c r="A36" t="s">
        <v>87</v>
      </c>
      <c r="E36" s="38" t="s">
        <v>1260</v>
      </c>
    </row>
    <row r="37" spans="1:16" ht="38.25">
      <c r="A37" s="30" t="s">
        <v>77</v>
      </c>
      <c r="B37" s="31" t="s">
        <v>110</v>
      </c>
      <c r="C37" s="31" t="s">
        <v>1261</v>
      </c>
      <c r="D37" s="30"/>
      <c r="E37" s="32" t="s">
        <v>1262</v>
      </c>
      <c r="F37" s="33" t="s">
        <v>139</v>
      </c>
      <c r="G37" s="34">
        <v>107.586</v>
      </c>
      <c r="H37" s="35">
        <v>0</v>
      </c>
      <c r="I37" s="36">
        <f>ROUND(ROUND(H37,2)*ROUND(G37,3),2)</f>
        <v>0</v>
      </c>
      <c r="J37" s="33" t="s">
        <v>1016</v>
      </c>
      <c r="O37">
        <f>(I37*21)/100</f>
        <v>0</v>
      </c>
      <c r="P37" t="s">
        <v>51</v>
      </c>
    </row>
    <row r="38" spans="1:5" ht="38.25">
      <c r="A38" s="37" t="s">
        <v>83</v>
      </c>
      <c r="E38" s="38" t="s">
        <v>1263</v>
      </c>
    </row>
    <row r="39" spans="1:5" ht="51">
      <c r="A39" s="39" t="s">
        <v>85</v>
      </c>
      <c r="E39" s="40" t="s">
        <v>1264</v>
      </c>
    </row>
    <row r="40" spans="1:5" ht="63.75">
      <c r="A40" t="s">
        <v>87</v>
      </c>
      <c r="E40" s="38" t="s">
        <v>1265</v>
      </c>
    </row>
    <row r="41" spans="1:16" ht="12.75">
      <c r="A41" s="30" t="s">
        <v>77</v>
      </c>
      <c r="B41" s="31" t="s">
        <v>72</v>
      </c>
      <c r="C41" s="31" t="s">
        <v>1266</v>
      </c>
      <c r="D41" s="30"/>
      <c r="E41" s="32" t="s">
        <v>1267</v>
      </c>
      <c r="F41" s="33" t="s">
        <v>139</v>
      </c>
      <c r="G41" s="34">
        <v>107.586</v>
      </c>
      <c r="H41" s="35">
        <v>0</v>
      </c>
      <c r="I41" s="36">
        <f>ROUND(ROUND(H41,2)*ROUND(G41,3),2)</f>
        <v>0</v>
      </c>
      <c r="J41" s="33" t="s">
        <v>1016</v>
      </c>
      <c r="O41">
        <f>(I41*21)/100</f>
        <v>0</v>
      </c>
      <c r="P41" t="s">
        <v>51</v>
      </c>
    </row>
    <row r="42" spans="1:5" ht="12.75">
      <c r="A42" s="37" t="s">
        <v>83</v>
      </c>
      <c r="E42" s="38" t="s">
        <v>1267</v>
      </c>
    </row>
    <row r="43" spans="1:5" ht="51">
      <c r="A43" s="39" t="s">
        <v>85</v>
      </c>
      <c r="E43" s="40" t="s">
        <v>1264</v>
      </c>
    </row>
    <row r="44" spans="1:5" ht="293.25">
      <c r="A44" t="s">
        <v>87</v>
      </c>
      <c r="E44" s="38" t="s">
        <v>1268</v>
      </c>
    </row>
    <row r="45" spans="1:16" ht="25.5">
      <c r="A45" s="30" t="s">
        <v>77</v>
      </c>
      <c r="B45" s="31" t="s">
        <v>73</v>
      </c>
      <c r="C45" s="31" t="s">
        <v>1269</v>
      </c>
      <c r="D45" s="30"/>
      <c r="E45" s="32" t="s">
        <v>1270</v>
      </c>
      <c r="F45" s="33" t="s">
        <v>216</v>
      </c>
      <c r="G45" s="34">
        <v>542.5</v>
      </c>
      <c r="H45" s="35">
        <v>0</v>
      </c>
      <c r="I45" s="36">
        <f>ROUND(ROUND(H45,2)*ROUND(G45,3),2)</f>
        <v>0</v>
      </c>
      <c r="J45" s="33" t="s">
        <v>1016</v>
      </c>
      <c r="O45">
        <f>(I45*21)/100</f>
        <v>0</v>
      </c>
      <c r="P45" t="s">
        <v>51</v>
      </c>
    </row>
    <row r="46" spans="1:5" ht="25.5">
      <c r="A46" s="37" t="s">
        <v>83</v>
      </c>
      <c r="E46" s="38" t="s">
        <v>1270</v>
      </c>
    </row>
    <row r="47" spans="1:5" ht="25.5">
      <c r="A47" s="39" t="s">
        <v>85</v>
      </c>
      <c r="E47" s="40" t="s">
        <v>1271</v>
      </c>
    </row>
    <row r="48" spans="1:5" ht="51">
      <c r="A48" t="s">
        <v>87</v>
      </c>
      <c r="E48" s="38" t="s">
        <v>1272</v>
      </c>
    </row>
    <row r="49" spans="1:18" ht="12.75" customHeight="1">
      <c r="A49" s="8" t="s">
        <v>75</v>
      </c>
      <c r="B49" s="8"/>
      <c r="C49" s="41" t="s">
        <v>1070</v>
      </c>
      <c r="D49" s="8"/>
      <c r="E49" s="28" t="s">
        <v>1071</v>
      </c>
      <c r="F49" s="8"/>
      <c r="G49" s="8"/>
      <c r="H49" s="8"/>
      <c r="I49" s="42">
        <f>0+Q49</f>
        <v>0</v>
      </c>
      <c r="J49" s="8"/>
      <c r="O49">
        <f>0+R49</f>
        <v>0</v>
      </c>
      <c r="Q49">
        <f>0+I50+I54+I58+I62+I66+I70+I74</f>
        <v>0</v>
      </c>
      <c r="R49">
        <f>0+O50+O54+O58+O62+O66+O70+O74</f>
        <v>0</v>
      </c>
    </row>
    <row r="50" spans="1:16" ht="38.25">
      <c r="A50" s="30" t="s">
        <v>77</v>
      </c>
      <c r="B50" s="31" t="s">
        <v>74</v>
      </c>
      <c r="C50" s="31" t="s">
        <v>1273</v>
      </c>
      <c r="D50" s="30"/>
      <c r="E50" s="32" t="s">
        <v>1274</v>
      </c>
      <c r="F50" s="33" t="s">
        <v>174</v>
      </c>
      <c r="G50" s="34">
        <v>80</v>
      </c>
      <c r="H50" s="35">
        <v>0</v>
      </c>
      <c r="I50" s="36">
        <f>ROUND(ROUND(H50,2)*ROUND(G50,3),2)</f>
        <v>0</v>
      </c>
      <c r="J50" s="33" t="s">
        <v>1016</v>
      </c>
      <c r="O50">
        <f>(I50*21)/100</f>
        <v>0</v>
      </c>
      <c r="P50" t="s">
        <v>51</v>
      </c>
    </row>
    <row r="51" spans="1:5" ht="38.25">
      <c r="A51" s="37" t="s">
        <v>83</v>
      </c>
      <c r="E51" s="38" t="s">
        <v>1275</v>
      </c>
    </row>
    <row r="52" spans="1:5" ht="12.75">
      <c r="A52" s="39" t="s">
        <v>85</v>
      </c>
      <c r="E52" s="40" t="s">
        <v>1276</v>
      </c>
    </row>
    <row r="53" spans="1:5" ht="25.5">
      <c r="A53" t="s">
        <v>87</v>
      </c>
      <c r="E53" s="38" t="s">
        <v>1277</v>
      </c>
    </row>
    <row r="54" spans="1:16" ht="25.5">
      <c r="A54" s="30" t="s">
        <v>77</v>
      </c>
      <c r="B54" s="31" t="s">
        <v>125</v>
      </c>
      <c r="C54" s="31" t="s">
        <v>1278</v>
      </c>
      <c r="D54" s="30"/>
      <c r="E54" s="32" t="s">
        <v>1279</v>
      </c>
      <c r="F54" s="33" t="s">
        <v>174</v>
      </c>
      <c r="G54" s="34">
        <v>80</v>
      </c>
      <c r="H54" s="35">
        <v>0</v>
      </c>
      <c r="I54" s="36">
        <f>ROUND(ROUND(H54,2)*ROUND(G54,3),2)</f>
        <v>0</v>
      </c>
      <c r="J54" s="33" t="s">
        <v>1016</v>
      </c>
      <c r="O54">
        <f>(I54*21)/100</f>
        <v>0</v>
      </c>
      <c r="P54" t="s">
        <v>51</v>
      </c>
    </row>
    <row r="55" spans="1:5" ht="25.5">
      <c r="A55" s="37" t="s">
        <v>83</v>
      </c>
      <c r="E55" s="38" t="s">
        <v>1279</v>
      </c>
    </row>
    <row r="56" spans="1:5" ht="12.75">
      <c r="A56" s="39" t="s">
        <v>85</v>
      </c>
      <c r="E56" s="40"/>
    </row>
    <row r="57" spans="1:5" ht="12.75">
      <c r="A57" t="s">
        <v>87</v>
      </c>
      <c r="E57" s="38"/>
    </row>
    <row r="58" spans="1:16" ht="38.25">
      <c r="A58" s="30" t="s">
        <v>77</v>
      </c>
      <c r="B58" s="31" t="s">
        <v>129</v>
      </c>
      <c r="C58" s="31" t="s">
        <v>1280</v>
      </c>
      <c r="D58" s="30"/>
      <c r="E58" s="32" t="s">
        <v>1281</v>
      </c>
      <c r="F58" s="33" t="s">
        <v>139</v>
      </c>
      <c r="G58" s="34">
        <v>320.7</v>
      </c>
      <c r="H58" s="35">
        <v>0</v>
      </c>
      <c r="I58" s="36">
        <f>ROUND(ROUND(H58,2)*ROUND(G58,3),2)</f>
        <v>0</v>
      </c>
      <c r="J58" s="33" t="s">
        <v>1016</v>
      </c>
      <c r="O58">
        <f>(I58*21)/100</f>
        <v>0</v>
      </c>
      <c r="P58" t="s">
        <v>51</v>
      </c>
    </row>
    <row r="59" spans="1:5" ht="38.25">
      <c r="A59" s="37" t="s">
        <v>83</v>
      </c>
      <c r="E59" s="38" t="s">
        <v>1282</v>
      </c>
    </row>
    <row r="60" spans="1:5" ht="51">
      <c r="A60" s="39" t="s">
        <v>85</v>
      </c>
      <c r="E60" s="40" t="s">
        <v>1283</v>
      </c>
    </row>
    <row r="61" spans="1:5" ht="12.75">
      <c r="A61" t="s">
        <v>87</v>
      </c>
      <c r="E61" s="38" t="s">
        <v>1284</v>
      </c>
    </row>
    <row r="62" spans="1:16" ht="25.5">
      <c r="A62" s="30" t="s">
        <v>77</v>
      </c>
      <c r="B62" s="31" t="s">
        <v>132</v>
      </c>
      <c r="C62" s="31" t="s">
        <v>1285</v>
      </c>
      <c r="D62" s="30"/>
      <c r="E62" s="32" t="s">
        <v>1286</v>
      </c>
      <c r="F62" s="33" t="s">
        <v>139</v>
      </c>
      <c r="G62" s="34">
        <v>320.7</v>
      </c>
      <c r="H62" s="35">
        <v>0</v>
      </c>
      <c r="I62" s="36">
        <f>ROUND(ROUND(H62,2)*ROUND(G62,3),2)</f>
        <v>0</v>
      </c>
      <c r="J62" s="33" t="s">
        <v>1016</v>
      </c>
      <c r="O62">
        <f>(I62*21)/100</f>
        <v>0</v>
      </c>
      <c r="P62" t="s">
        <v>51</v>
      </c>
    </row>
    <row r="63" spans="1:5" ht="25.5">
      <c r="A63" s="37" t="s">
        <v>83</v>
      </c>
      <c r="E63" s="38" t="s">
        <v>1286</v>
      </c>
    </row>
    <row r="64" spans="1:5" ht="12.75">
      <c r="A64" s="39" t="s">
        <v>85</v>
      </c>
      <c r="E64" s="40"/>
    </row>
    <row r="65" spans="1:5" ht="89.25">
      <c r="A65" t="s">
        <v>87</v>
      </c>
      <c r="E65" s="38" t="s">
        <v>1287</v>
      </c>
    </row>
    <row r="66" spans="1:16" ht="12.75">
      <c r="A66" s="30" t="s">
        <v>77</v>
      </c>
      <c r="B66" s="31" t="s">
        <v>196</v>
      </c>
      <c r="C66" s="31" t="s">
        <v>1288</v>
      </c>
      <c r="D66" s="30"/>
      <c r="E66" s="32" t="s">
        <v>1289</v>
      </c>
      <c r="F66" s="33" t="s">
        <v>174</v>
      </c>
      <c r="G66" s="34">
        <v>1085</v>
      </c>
      <c r="H66" s="35">
        <v>0</v>
      </c>
      <c r="I66" s="36">
        <f>ROUND(ROUND(H66,2)*ROUND(G66,3),2)</f>
        <v>0</v>
      </c>
      <c r="J66" s="33" t="s">
        <v>1016</v>
      </c>
      <c r="O66">
        <f>(I66*21)/100</f>
        <v>0</v>
      </c>
      <c r="P66" t="s">
        <v>51</v>
      </c>
    </row>
    <row r="67" spans="1:5" ht="12.75">
      <c r="A67" s="37" t="s">
        <v>83</v>
      </c>
      <c r="E67" s="38" t="s">
        <v>1289</v>
      </c>
    </row>
    <row r="68" spans="1:5" ht="51">
      <c r="A68" s="39" t="s">
        <v>85</v>
      </c>
      <c r="E68" s="40" t="s">
        <v>1290</v>
      </c>
    </row>
    <row r="69" spans="1:5" ht="12.75">
      <c r="A69" t="s">
        <v>87</v>
      </c>
      <c r="E69" s="38"/>
    </row>
    <row r="70" spans="1:16" ht="25.5">
      <c r="A70" s="30" t="s">
        <v>77</v>
      </c>
      <c r="B70" s="31" t="s">
        <v>202</v>
      </c>
      <c r="C70" s="31" t="s">
        <v>1291</v>
      </c>
      <c r="D70" s="30"/>
      <c r="E70" s="32" t="s">
        <v>1292</v>
      </c>
      <c r="F70" s="33" t="s">
        <v>174</v>
      </c>
      <c r="G70" s="34">
        <v>1500</v>
      </c>
      <c r="H70" s="35">
        <v>0</v>
      </c>
      <c r="I70" s="36">
        <f>ROUND(ROUND(H70,2)*ROUND(G70,3),2)</f>
        <v>0</v>
      </c>
      <c r="J70" s="33" t="s">
        <v>1016</v>
      </c>
      <c r="O70">
        <f>(I70*21)/100</f>
        <v>0</v>
      </c>
      <c r="P70" t="s">
        <v>51</v>
      </c>
    </row>
    <row r="71" spans="1:5" ht="25.5">
      <c r="A71" s="37" t="s">
        <v>83</v>
      </c>
      <c r="E71" s="38" t="s">
        <v>1292</v>
      </c>
    </row>
    <row r="72" spans="1:5" ht="12.75">
      <c r="A72" s="39" t="s">
        <v>85</v>
      </c>
      <c r="E72" s="40"/>
    </row>
    <row r="73" spans="1:5" ht="12.75">
      <c r="A73" t="s">
        <v>87</v>
      </c>
      <c r="E73" s="38"/>
    </row>
    <row r="74" spans="1:16" ht="12.75">
      <c r="A74" s="30" t="s">
        <v>77</v>
      </c>
      <c r="B74" s="31" t="s">
        <v>204</v>
      </c>
      <c r="C74" s="31" t="s">
        <v>1293</v>
      </c>
      <c r="D74" s="30"/>
      <c r="E74" s="32" t="s">
        <v>1294</v>
      </c>
      <c r="F74" s="33" t="s">
        <v>174</v>
      </c>
      <c r="G74" s="34">
        <v>1725</v>
      </c>
      <c r="H74" s="35">
        <v>0</v>
      </c>
      <c r="I74" s="36">
        <f>ROUND(ROUND(H74,2)*ROUND(G74,3),2)</f>
        <v>0</v>
      </c>
      <c r="J74" s="33" t="s">
        <v>1016</v>
      </c>
      <c r="O74">
        <f>(I74*21)/100</f>
        <v>0</v>
      </c>
      <c r="P74" t="s">
        <v>51</v>
      </c>
    </row>
    <row r="75" spans="1:5" ht="12.75">
      <c r="A75" s="37" t="s">
        <v>83</v>
      </c>
      <c r="E75" s="38" t="s">
        <v>1294</v>
      </c>
    </row>
    <row r="76" spans="1:5" ht="12.75">
      <c r="A76" s="39" t="s">
        <v>85</v>
      </c>
      <c r="E76" s="40"/>
    </row>
    <row r="77" spans="1:5" ht="12.75">
      <c r="A77" t="s">
        <v>87</v>
      </c>
      <c r="E77" s="38"/>
    </row>
    <row r="78" spans="1:18" ht="12.75" customHeight="1">
      <c r="A78" s="8" t="s">
        <v>75</v>
      </c>
      <c r="B78" s="8"/>
      <c r="C78" s="41" t="s">
        <v>72</v>
      </c>
      <c r="D78" s="8"/>
      <c r="E78" s="28" t="s">
        <v>1083</v>
      </c>
      <c r="F78" s="8"/>
      <c r="G78" s="8"/>
      <c r="H78" s="8"/>
      <c r="I78" s="42">
        <f>0+Q78</f>
        <v>0</v>
      </c>
      <c r="J78" s="8"/>
      <c r="O78">
        <f>0+R78</f>
        <v>0</v>
      </c>
      <c r="Q78">
        <f>0+I79</f>
        <v>0</v>
      </c>
      <c r="R78">
        <f>0+O79</f>
        <v>0</v>
      </c>
    </row>
    <row r="79" spans="1:16" ht="12.75">
      <c r="A79" s="30" t="s">
        <v>77</v>
      </c>
      <c r="B79" s="31" t="s">
        <v>207</v>
      </c>
      <c r="C79" s="31" t="s">
        <v>1084</v>
      </c>
      <c r="D79" s="30"/>
      <c r="E79" s="32" t="s">
        <v>1085</v>
      </c>
      <c r="F79" s="33" t="s">
        <v>1086</v>
      </c>
      <c r="G79" s="34">
        <v>3</v>
      </c>
      <c r="H79" s="35">
        <v>0</v>
      </c>
      <c r="I79" s="36">
        <f>ROUND(ROUND(H79,2)*ROUND(G79,3),2)</f>
        <v>0</v>
      </c>
      <c r="J79" s="33"/>
      <c r="O79">
        <f>(I79*21)/100</f>
        <v>0</v>
      </c>
      <c r="P79" t="s">
        <v>51</v>
      </c>
    </row>
    <row r="80" spans="1:5" ht="12.75">
      <c r="A80" s="37" t="s">
        <v>83</v>
      </c>
      <c r="E80" s="38" t="s">
        <v>1085</v>
      </c>
    </row>
    <row r="81" spans="1:5" ht="12.75">
      <c r="A81" s="39" t="s">
        <v>85</v>
      </c>
      <c r="E81" s="40"/>
    </row>
    <row r="82" spans="1:5" ht="12.75">
      <c r="A82" t="s">
        <v>87</v>
      </c>
      <c r="E82" s="38"/>
    </row>
    <row r="83" spans="1:18" ht="12.75" customHeight="1">
      <c r="A83" s="8" t="s">
        <v>75</v>
      </c>
      <c r="B83" s="8"/>
      <c r="C83" s="41" t="s">
        <v>1087</v>
      </c>
      <c r="D83" s="8"/>
      <c r="E83" s="28" t="s">
        <v>1088</v>
      </c>
      <c r="F83" s="8"/>
      <c r="G83" s="8"/>
      <c r="H83" s="8"/>
      <c r="I83" s="42">
        <f>0+Q83</f>
        <v>0</v>
      </c>
      <c r="J83" s="8"/>
      <c r="O83">
        <f>0+R83</f>
        <v>0</v>
      </c>
      <c r="Q83">
        <f>0+I84+I88</f>
        <v>0</v>
      </c>
      <c r="R83">
        <f>0+O84+O88</f>
        <v>0</v>
      </c>
    </row>
    <row r="84" spans="1:16" ht="12.75">
      <c r="A84" s="30" t="s">
        <v>77</v>
      </c>
      <c r="B84" s="31" t="s">
        <v>213</v>
      </c>
      <c r="C84" s="31" t="s">
        <v>1295</v>
      </c>
      <c r="D84" s="30"/>
      <c r="E84" s="32" t="s">
        <v>1296</v>
      </c>
      <c r="F84" s="33" t="s">
        <v>1091</v>
      </c>
      <c r="G84" s="34">
        <v>80</v>
      </c>
      <c r="H84" s="35">
        <v>0</v>
      </c>
      <c r="I84" s="36">
        <f>ROUND(ROUND(H84,2)*ROUND(G84,3),2)</f>
        <v>0</v>
      </c>
      <c r="J84" s="33" t="s">
        <v>1016</v>
      </c>
      <c r="O84">
        <f>(I84*21)/100</f>
        <v>0</v>
      </c>
      <c r="P84" t="s">
        <v>51</v>
      </c>
    </row>
    <row r="85" spans="1:5" ht="12.75">
      <c r="A85" s="37" t="s">
        <v>83</v>
      </c>
      <c r="E85" s="38" t="s">
        <v>1296</v>
      </c>
    </row>
    <row r="86" spans="1:5" ht="12.75">
      <c r="A86" s="39" t="s">
        <v>85</v>
      </c>
      <c r="E86" s="40" t="s">
        <v>1297</v>
      </c>
    </row>
    <row r="87" spans="1:5" ht="12.75">
      <c r="A87" t="s">
        <v>87</v>
      </c>
      <c r="E87" s="38"/>
    </row>
    <row r="88" spans="1:16" ht="25.5">
      <c r="A88" s="30" t="s">
        <v>77</v>
      </c>
      <c r="B88" s="31" t="s">
        <v>219</v>
      </c>
      <c r="C88" s="31" t="s">
        <v>1298</v>
      </c>
      <c r="D88" s="30"/>
      <c r="E88" s="32" t="s">
        <v>1299</v>
      </c>
      <c r="F88" s="33" t="s">
        <v>1091</v>
      </c>
      <c r="G88" s="34">
        <v>80</v>
      </c>
      <c r="H88" s="35">
        <v>0</v>
      </c>
      <c r="I88" s="36">
        <f>ROUND(ROUND(H88,2)*ROUND(G88,3),2)</f>
        <v>0</v>
      </c>
      <c r="J88" s="33" t="s">
        <v>1016</v>
      </c>
      <c r="O88">
        <f>(I88*21)/100</f>
        <v>0</v>
      </c>
      <c r="P88" t="s">
        <v>51</v>
      </c>
    </row>
    <row r="89" spans="1:5" ht="25.5">
      <c r="A89" s="37" t="s">
        <v>83</v>
      </c>
      <c r="E89" s="38" t="s">
        <v>1299</v>
      </c>
    </row>
    <row r="90" spans="1:5" ht="12.75">
      <c r="A90" s="39" t="s">
        <v>85</v>
      </c>
      <c r="E90" s="40" t="s">
        <v>1300</v>
      </c>
    </row>
    <row r="91" spans="1:5" ht="12.75">
      <c r="A91" t="s">
        <v>87</v>
      </c>
      <c r="E91" s="38"/>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11805555555555" footer="0.511805555555555"/>
  <pageSetup fitToHeight="0" fitToWidth="1" horizontalDpi="300" verticalDpi="300" orientation="portrait" paperSize="9" copies="1"/>
  <drawing r:id="rId1"/>
</worksheet>
</file>

<file path=xl/worksheets/sheet14.xml><?xml version="1.0" encoding="utf-8"?>
<worksheet xmlns="http://schemas.openxmlformats.org/spreadsheetml/2006/main" xmlns:r="http://schemas.openxmlformats.org/officeDocument/2006/relationships">
  <sheetPr>
    <pageSetUpPr fitToPage="1"/>
  </sheetPr>
  <dimension ref="A1:R21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0+O8+O109+O142+O155+O204+O209</f>
        <v>0</v>
      </c>
      <c r="P2" t="s">
        <v>44</v>
      </c>
    </row>
    <row r="3" spans="1:16" ht="15" customHeight="1">
      <c r="A3" t="s">
        <v>46</v>
      </c>
      <c r="B3" s="15" t="s">
        <v>47</v>
      </c>
      <c r="C3" s="16" t="s">
        <v>48</v>
      </c>
      <c r="D3" s="16"/>
      <c r="E3" s="17" t="s">
        <v>49</v>
      </c>
      <c r="F3" s="2"/>
      <c r="G3" s="18"/>
      <c r="H3" s="19" t="s">
        <v>37</v>
      </c>
      <c r="I3" s="20">
        <f>0+I8+I109+I142+I155+I204+I209</f>
        <v>0</v>
      </c>
      <c r="J3" s="21"/>
      <c r="O3" t="s">
        <v>50</v>
      </c>
      <c r="P3" t="s">
        <v>51</v>
      </c>
    </row>
    <row r="4" spans="1:16" ht="15" customHeight="1">
      <c r="A4" t="s">
        <v>52</v>
      </c>
      <c r="B4" s="22" t="s">
        <v>53</v>
      </c>
      <c r="C4" s="23" t="s">
        <v>37</v>
      </c>
      <c r="D4" s="23"/>
      <c r="E4" s="24" t="s">
        <v>38</v>
      </c>
      <c r="F4" s="8"/>
      <c r="G4" s="8"/>
      <c r="H4" s="25"/>
      <c r="I4" s="25"/>
      <c r="J4" s="8"/>
      <c r="O4" t="s">
        <v>54</v>
      </c>
      <c r="P4" t="s">
        <v>51</v>
      </c>
    </row>
    <row r="5" spans="1:16" ht="12.75" customHeight="1">
      <c r="A5" s="26" t="s">
        <v>55</v>
      </c>
      <c r="B5" s="26" t="s">
        <v>56</v>
      </c>
      <c r="C5" s="26" t="s">
        <v>57</v>
      </c>
      <c r="D5" s="26" t="s">
        <v>58</v>
      </c>
      <c r="E5" s="26" t="s">
        <v>59</v>
      </c>
      <c r="F5" s="26" t="s">
        <v>60</v>
      </c>
      <c r="G5" s="26" t="s">
        <v>61</v>
      </c>
      <c r="H5" s="26" t="s">
        <v>62</v>
      </c>
      <c r="I5" s="26"/>
      <c r="J5" s="26" t="s">
        <v>63</v>
      </c>
      <c r="O5" t="s">
        <v>64</v>
      </c>
      <c r="P5" t="s">
        <v>51</v>
      </c>
    </row>
    <row r="6" spans="1:10" ht="12.75" customHeight="1">
      <c r="A6" s="26"/>
      <c r="B6" s="26"/>
      <c r="C6" s="26"/>
      <c r="D6" s="26"/>
      <c r="E6" s="26"/>
      <c r="F6" s="26"/>
      <c r="G6" s="26"/>
      <c r="H6" s="26" t="s">
        <v>65</v>
      </c>
      <c r="I6" s="26" t="s">
        <v>66</v>
      </c>
      <c r="J6" s="26"/>
    </row>
    <row r="7" spans="1:10" ht="12.75" customHeight="1">
      <c r="A7" s="26" t="s">
        <v>67</v>
      </c>
      <c r="B7" s="26" t="s">
        <v>68</v>
      </c>
      <c r="C7" s="26" t="s">
        <v>51</v>
      </c>
      <c r="D7" s="26" t="s">
        <v>44</v>
      </c>
      <c r="E7" s="26" t="s">
        <v>69</v>
      </c>
      <c r="F7" s="26" t="s">
        <v>70</v>
      </c>
      <c r="G7" s="26" t="s">
        <v>71</v>
      </c>
      <c r="H7" s="26" t="s">
        <v>72</v>
      </c>
      <c r="I7" s="26" t="s">
        <v>73</v>
      </c>
      <c r="J7" s="26" t="s">
        <v>74</v>
      </c>
    </row>
    <row r="8" spans="1:18" ht="12.75" customHeight="1">
      <c r="A8" s="25" t="s">
        <v>75</v>
      </c>
      <c r="B8" s="25"/>
      <c r="C8" s="27" t="s">
        <v>68</v>
      </c>
      <c r="D8" s="25"/>
      <c r="E8" s="28" t="s">
        <v>151</v>
      </c>
      <c r="F8" s="25"/>
      <c r="G8" s="25"/>
      <c r="H8" s="25"/>
      <c r="I8" s="29">
        <f>0+Q8</f>
        <v>0</v>
      </c>
      <c r="J8" s="25"/>
      <c r="O8">
        <f>0+R8</f>
        <v>0</v>
      </c>
      <c r="Q8">
        <f>0+I9+I13+I17+I21+I25+I29+I33+I37+I41+I45+I49+I53+I57+I61+I65+I69+I73+I77+I81+I85+I89+I93+I97+I101+I105</f>
        <v>0</v>
      </c>
      <c r="R8">
        <f>0+O9+O13+O17+O21+O25+O29+O33+O37+O41+O45+O49+O53+O57+O61+O65+O69+O73+O77+O81+O85+O89+O93+O97+O101+O105</f>
        <v>0</v>
      </c>
    </row>
    <row r="9" spans="1:16" ht="12.75">
      <c r="A9" s="30" t="s">
        <v>77</v>
      </c>
      <c r="B9" s="31" t="s">
        <v>107</v>
      </c>
      <c r="C9" s="31" t="s">
        <v>1301</v>
      </c>
      <c r="D9" s="30"/>
      <c r="E9" s="32" t="s">
        <v>1302</v>
      </c>
      <c r="F9" s="33" t="s">
        <v>1091</v>
      </c>
      <c r="G9" s="34">
        <v>120</v>
      </c>
      <c r="H9" s="35">
        <v>0</v>
      </c>
      <c r="I9" s="36">
        <f>ROUND(ROUND(H9,2)*ROUND(G9,3),2)</f>
        <v>0</v>
      </c>
      <c r="J9" s="33"/>
      <c r="O9">
        <f>(I9*21)/100</f>
        <v>0</v>
      </c>
      <c r="P9" t="s">
        <v>51</v>
      </c>
    </row>
    <row r="10" spans="1:5" ht="12.75">
      <c r="A10" s="37" t="s">
        <v>83</v>
      </c>
      <c r="E10" s="38" t="s">
        <v>1302</v>
      </c>
    </row>
    <row r="11" spans="1:5" ht="12.75">
      <c r="A11" s="39" t="s">
        <v>85</v>
      </c>
      <c r="E11" s="40"/>
    </row>
    <row r="12" spans="1:5" ht="12.75">
      <c r="A12" t="s">
        <v>87</v>
      </c>
      <c r="E12" s="38"/>
    </row>
    <row r="13" spans="1:16" ht="12.75">
      <c r="A13" s="30" t="s">
        <v>77</v>
      </c>
      <c r="B13" s="31" t="s">
        <v>110</v>
      </c>
      <c r="C13" s="31" t="s">
        <v>1303</v>
      </c>
      <c r="D13" s="30"/>
      <c r="E13" s="32" t="s">
        <v>1304</v>
      </c>
      <c r="F13" s="33" t="s">
        <v>1086</v>
      </c>
      <c r="G13" s="34">
        <v>30</v>
      </c>
      <c r="H13" s="35">
        <v>0</v>
      </c>
      <c r="I13" s="36">
        <f>ROUND(ROUND(H13,2)*ROUND(G13,3),2)</f>
        <v>0</v>
      </c>
      <c r="J13" s="33"/>
      <c r="O13">
        <f>(I13*21)/100</f>
        <v>0</v>
      </c>
      <c r="P13" t="s">
        <v>51</v>
      </c>
    </row>
    <row r="14" spans="1:5" ht="12.75">
      <c r="A14" s="37" t="s">
        <v>83</v>
      </c>
      <c r="E14" s="38" t="s">
        <v>1304</v>
      </c>
    </row>
    <row r="15" spans="1:5" ht="12.75">
      <c r="A15" s="39" t="s">
        <v>85</v>
      </c>
      <c r="E15" s="40"/>
    </row>
    <row r="16" spans="1:5" ht="12.75">
      <c r="A16" t="s">
        <v>87</v>
      </c>
      <c r="E16" s="38"/>
    </row>
    <row r="17" spans="1:16" ht="25.5">
      <c r="A17" s="30" t="s">
        <v>77</v>
      </c>
      <c r="B17" s="31" t="s">
        <v>72</v>
      </c>
      <c r="C17" s="31" t="s">
        <v>1251</v>
      </c>
      <c r="D17" s="30"/>
      <c r="E17" s="32" t="s">
        <v>1305</v>
      </c>
      <c r="F17" s="33" t="s">
        <v>174</v>
      </c>
      <c r="G17" s="34">
        <v>508</v>
      </c>
      <c r="H17" s="35">
        <v>0</v>
      </c>
      <c r="I17" s="36">
        <f>ROUND(ROUND(H17,2)*ROUND(G17,3),2)</f>
        <v>0</v>
      </c>
      <c r="J17" s="33"/>
      <c r="O17">
        <f>(I17*21)/100</f>
        <v>0</v>
      </c>
      <c r="P17" t="s">
        <v>51</v>
      </c>
    </row>
    <row r="18" spans="1:5" ht="25.5">
      <c r="A18" s="37" t="s">
        <v>83</v>
      </c>
      <c r="E18" s="38" t="s">
        <v>1305</v>
      </c>
    </row>
    <row r="19" spans="1:5" ht="12.75">
      <c r="A19" s="39" t="s">
        <v>85</v>
      </c>
      <c r="E19" s="40"/>
    </row>
    <row r="20" spans="1:5" ht="12.75">
      <c r="A20" t="s">
        <v>87</v>
      </c>
      <c r="E20" s="38"/>
    </row>
    <row r="21" spans="1:16" ht="25.5">
      <c r="A21" s="30" t="s">
        <v>77</v>
      </c>
      <c r="B21" s="31" t="s">
        <v>73</v>
      </c>
      <c r="C21" s="31" t="s">
        <v>1253</v>
      </c>
      <c r="D21" s="30"/>
      <c r="E21" s="32" t="s">
        <v>1306</v>
      </c>
      <c r="F21" s="33" t="s">
        <v>174</v>
      </c>
      <c r="G21" s="34">
        <v>508</v>
      </c>
      <c r="H21" s="35">
        <v>0</v>
      </c>
      <c r="I21" s="36">
        <f>ROUND(ROUND(H21,2)*ROUND(G21,3),2)</f>
        <v>0</v>
      </c>
      <c r="J21" s="33"/>
      <c r="O21">
        <f>(I21*21)/100</f>
        <v>0</v>
      </c>
      <c r="P21" t="s">
        <v>51</v>
      </c>
    </row>
    <row r="22" spans="1:5" ht="25.5">
      <c r="A22" s="37" t="s">
        <v>83</v>
      </c>
      <c r="E22" s="38" t="s">
        <v>1306</v>
      </c>
    </row>
    <row r="23" spans="1:5" ht="12.75">
      <c r="A23" s="39" t="s">
        <v>85</v>
      </c>
      <c r="E23" s="40"/>
    </row>
    <row r="24" spans="1:5" ht="12.75">
      <c r="A24" t="s">
        <v>87</v>
      </c>
      <c r="E24" s="38"/>
    </row>
    <row r="25" spans="1:16" ht="12.75">
      <c r="A25" s="30" t="s">
        <v>77</v>
      </c>
      <c r="B25" s="31" t="s">
        <v>74</v>
      </c>
      <c r="C25" s="31" t="s">
        <v>1307</v>
      </c>
      <c r="D25" s="30"/>
      <c r="E25" s="32" t="s">
        <v>1308</v>
      </c>
      <c r="F25" s="33" t="s">
        <v>174</v>
      </c>
      <c r="G25" s="34">
        <v>20</v>
      </c>
      <c r="H25" s="35">
        <v>0</v>
      </c>
      <c r="I25" s="36">
        <f>ROUND(ROUND(H25,2)*ROUND(G25,3),2)</f>
        <v>0</v>
      </c>
      <c r="J25" s="33"/>
      <c r="O25">
        <f>(I25*21)/100</f>
        <v>0</v>
      </c>
      <c r="P25" t="s">
        <v>51</v>
      </c>
    </row>
    <row r="26" spans="1:5" ht="12.75">
      <c r="A26" s="37" t="s">
        <v>83</v>
      </c>
      <c r="E26" s="38" t="s">
        <v>1308</v>
      </c>
    </row>
    <row r="27" spans="1:5" ht="12.75">
      <c r="A27" s="39" t="s">
        <v>85</v>
      </c>
      <c r="E27" s="40"/>
    </row>
    <row r="28" spans="1:5" ht="12.75">
      <c r="A28" t="s">
        <v>87</v>
      </c>
      <c r="E28" s="38"/>
    </row>
    <row r="29" spans="1:16" ht="12.75">
      <c r="A29" s="30" t="s">
        <v>77</v>
      </c>
      <c r="B29" s="31" t="s">
        <v>125</v>
      </c>
      <c r="C29" s="31" t="s">
        <v>1309</v>
      </c>
      <c r="D29" s="30"/>
      <c r="E29" s="32" t="s">
        <v>1310</v>
      </c>
      <c r="F29" s="33" t="s">
        <v>174</v>
      </c>
      <c r="G29" s="34">
        <v>20</v>
      </c>
      <c r="H29" s="35">
        <v>0</v>
      </c>
      <c r="I29" s="36">
        <f>ROUND(ROUND(H29,2)*ROUND(G29,3),2)</f>
        <v>0</v>
      </c>
      <c r="J29" s="33"/>
      <c r="O29">
        <f>(I29*21)/100</f>
        <v>0</v>
      </c>
      <c r="P29" t="s">
        <v>51</v>
      </c>
    </row>
    <row r="30" spans="1:5" ht="12.75">
      <c r="A30" s="37" t="s">
        <v>83</v>
      </c>
      <c r="E30" s="38" t="s">
        <v>1310</v>
      </c>
    </row>
    <row r="31" spans="1:5" ht="12.75">
      <c r="A31" s="39" t="s">
        <v>85</v>
      </c>
      <c r="E31" s="40"/>
    </row>
    <row r="32" spans="1:5" ht="12.75">
      <c r="A32" t="s">
        <v>87</v>
      </c>
      <c r="E32" s="38"/>
    </row>
    <row r="33" spans="1:16" ht="25.5">
      <c r="A33" s="30" t="s">
        <v>77</v>
      </c>
      <c r="B33" s="31" t="s">
        <v>129</v>
      </c>
      <c r="C33" s="31" t="s">
        <v>1311</v>
      </c>
      <c r="D33" s="30"/>
      <c r="E33" s="32" t="s">
        <v>1312</v>
      </c>
      <c r="F33" s="33" t="s">
        <v>139</v>
      </c>
      <c r="G33" s="34">
        <v>3.5</v>
      </c>
      <c r="H33" s="35">
        <v>0</v>
      </c>
      <c r="I33" s="36">
        <f>ROUND(ROUND(H33,2)*ROUND(G33,3),2)</f>
        <v>0</v>
      </c>
      <c r="J33" s="33"/>
      <c r="O33">
        <f>(I33*21)/100</f>
        <v>0</v>
      </c>
      <c r="P33" t="s">
        <v>51</v>
      </c>
    </row>
    <row r="34" spans="1:5" ht="25.5">
      <c r="A34" s="37" t="s">
        <v>83</v>
      </c>
      <c r="E34" s="38" t="s">
        <v>1312</v>
      </c>
    </row>
    <row r="35" spans="1:5" ht="25.5">
      <c r="A35" s="39" t="s">
        <v>85</v>
      </c>
      <c r="E35" s="40" t="s">
        <v>1313</v>
      </c>
    </row>
    <row r="36" spans="1:5" ht="12.75">
      <c r="A36" t="s">
        <v>87</v>
      </c>
      <c r="E36" s="38"/>
    </row>
    <row r="37" spans="1:16" ht="25.5">
      <c r="A37" s="30" t="s">
        <v>77</v>
      </c>
      <c r="B37" s="31" t="s">
        <v>132</v>
      </c>
      <c r="C37" s="31" t="s">
        <v>1314</v>
      </c>
      <c r="D37" s="30"/>
      <c r="E37" s="32" t="s">
        <v>1315</v>
      </c>
      <c r="F37" s="33" t="s">
        <v>139</v>
      </c>
      <c r="G37" s="34">
        <v>31.5</v>
      </c>
      <c r="H37" s="35">
        <v>0</v>
      </c>
      <c r="I37" s="36">
        <f>ROUND(ROUND(H37,2)*ROUND(G37,3),2)</f>
        <v>0</v>
      </c>
      <c r="J37" s="33"/>
      <c r="O37">
        <f>(I37*21)/100</f>
        <v>0</v>
      </c>
      <c r="P37" t="s">
        <v>51</v>
      </c>
    </row>
    <row r="38" spans="1:5" ht="25.5">
      <c r="A38" s="37" t="s">
        <v>83</v>
      </c>
      <c r="E38" s="38" t="s">
        <v>1315</v>
      </c>
    </row>
    <row r="39" spans="1:5" ht="25.5">
      <c r="A39" s="39" t="s">
        <v>85</v>
      </c>
      <c r="E39" s="40" t="s">
        <v>1316</v>
      </c>
    </row>
    <row r="40" spans="1:5" ht="12.75">
      <c r="A40" t="s">
        <v>87</v>
      </c>
      <c r="E40" s="38"/>
    </row>
    <row r="41" spans="1:16" ht="25.5">
      <c r="A41" s="30" t="s">
        <v>77</v>
      </c>
      <c r="B41" s="31" t="s">
        <v>196</v>
      </c>
      <c r="C41" s="31" t="s">
        <v>1317</v>
      </c>
      <c r="D41" s="30"/>
      <c r="E41" s="32" t="s">
        <v>1318</v>
      </c>
      <c r="F41" s="33" t="s">
        <v>139</v>
      </c>
      <c r="G41" s="34">
        <v>11.75</v>
      </c>
      <c r="H41" s="35">
        <v>0</v>
      </c>
      <c r="I41" s="36">
        <f>ROUND(ROUND(H41,2)*ROUND(G41,3),2)</f>
        <v>0</v>
      </c>
      <c r="J41" s="33"/>
      <c r="O41">
        <f>(I41*21)/100</f>
        <v>0</v>
      </c>
      <c r="P41" t="s">
        <v>51</v>
      </c>
    </row>
    <row r="42" spans="1:5" ht="25.5">
      <c r="A42" s="37" t="s">
        <v>83</v>
      </c>
      <c r="E42" s="38" t="s">
        <v>1318</v>
      </c>
    </row>
    <row r="43" spans="1:5" ht="25.5">
      <c r="A43" s="39" t="s">
        <v>85</v>
      </c>
      <c r="E43" s="40" t="s">
        <v>1319</v>
      </c>
    </row>
    <row r="44" spans="1:5" ht="12.75">
      <c r="A44" t="s">
        <v>87</v>
      </c>
      <c r="E44" s="38"/>
    </row>
    <row r="45" spans="1:16" ht="25.5">
      <c r="A45" s="30" t="s">
        <v>77</v>
      </c>
      <c r="B45" s="31" t="s">
        <v>202</v>
      </c>
      <c r="C45" s="31" t="s">
        <v>1320</v>
      </c>
      <c r="D45" s="30"/>
      <c r="E45" s="32" t="s">
        <v>1321</v>
      </c>
      <c r="F45" s="33" t="s">
        <v>139</v>
      </c>
      <c r="G45" s="34">
        <v>11.75</v>
      </c>
      <c r="H45" s="35">
        <v>0</v>
      </c>
      <c r="I45" s="36">
        <f>ROUND(ROUND(H45,2)*ROUND(G45,3),2)</f>
        <v>0</v>
      </c>
      <c r="J45" s="33"/>
      <c r="O45">
        <f>(I45*21)/100</f>
        <v>0</v>
      </c>
      <c r="P45" t="s">
        <v>51</v>
      </c>
    </row>
    <row r="46" spans="1:5" ht="25.5">
      <c r="A46" s="37" t="s">
        <v>83</v>
      </c>
      <c r="E46" s="38" t="s">
        <v>1321</v>
      </c>
    </row>
    <row r="47" spans="1:5" ht="25.5">
      <c r="A47" s="39" t="s">
        <v>85</v>
      </c>
      <c r="E47" s="40" t="s">
        <v>1319</v>
      </c>
    </row>
    <row r="48" spans="1:5" ht="12.75">
      <c r="A48" t="s">
        <v>87</v>
      </c>
      <c r="E48" s="38"/>
    </row>
    <row r="49" spans="1:16" ht="25.5">
      <c r="A49" s="30" t="s">
        <v>77</v>
      </c>
      <c r="B49" s="31" t="s">
        <v>204</v>
      </c>
      <c r="C49" s="31" t="s">
        <v>1322</v>
      </c>
      <c r="D49" s="30"/>
      <c r="E49" s="32" t="s">
        <v>1323</v>
      </c>
      <c r="F49" s="33" t="s">
        <v>139</v>
      </c>
      <c r="G49" s="34">
        <v>105.75</v>
      </c>
      <c r="H49" s="35">
        <v>0</v>
      </c>
      <c r="I49" s="36">
        <f>ROUND(ROUND(H49,2)*ROUND(G49,3),2)</f>
        <v>0</v>
      </c>
      <c r="J49" s="33"/>
      <c r="O49">
        <f>(I49*21)/100</f>
        <v>0</v>
      </c>
      <c r="P49" t="s">
        <v>51</v>
      </c>
    </row>
    <row r="50" spans="1:5" ht="25.5">
      <c r="A50" s="37" t="s">
        <v>83</v>
      </c>
      <c r="E50" s="38" t="s">
        <v>1323</v>
      </c>
    </row>
    <row r="51" spans="1:5" ht="25.5">
      <c r="A51" s="39" t="s">
        <v>85</v>
      </c>
      <c r="E51" s="40" t="s">
        <v>1324</v>
      </c>
    </row>
    <row r="52" spans="1:5" ht="12.75">
      <c r="A52" t="s">
        <v>87</v>
      </c>
      <c r="E52" s="38"/>
    </row>
    <row r="53" spans="1:16" ht="25.5">
      <c r="A53" s="30" t="s">
        <v>77</v>
      </c>
      <c r="B53" s="31" t="s">
        <v>207</v>
      </c>
      <c r="C53" s="31" t="s">
        <v>1325</v>
      </c>
      <c r="D53" s="30"/>
      <c r="E53" s="32" t="s">
        <v>1326</v>
      </c>
      <c r="F53" s="33" t="s">
        <v>139</v>
      </c>
      <c r="G53" s="34">
        <v>105.75</v>
      </c>
      <c r="H53" s="35">
        <v>0</v>
      </c>
      <c r="I53" s="36">
        <f>ROUND(ROUND(H53,2)*ROUND(G53,3),2)</f>
        <v>0</v>
      </c>
      <c r="J53" s="33"/>
      <c r="O53">
        <f>(I53*21)/100</f>
        <v>0</v>
      </c>
      <c r="P53" t="s">
        <v>51</v>
      </c>
    </row>
    <row r="54" spans="1:5" ht="25.5">
      <c r="A54" s="37" t="s">
        <v>83</v>
      </c>
      <c r="E54" s="38" t="s">
        <v>1326</v>
      </c>
    </row>
    <row r="55" spans="1:5" ht="25.5">
      <c r="A55" s="39" t="s">
        <v>85</v>
      </c>
      <c r="E55" s="40" t="s">
        <v>1324</v>
      </c>
    </row>
    <row r="56" spans="1:5" ht="12.75">
      <c r="A56" t="s">
        <v>87</v>
      </c>
      <c r="E56" s="38"/>
    </row>
    <row r="57" spans="1:16" ht="12.75">
      <c r="A57" s="30" t="s">
        <v>77</v>
      </c>
      <c r="B57" s="31" t="s">
        <v>213</v>
      </c>
      <c r="C57" s="31" t="s">
        <v>1327</v>
      </c>
      <c r="D57" s="30"/>
      <c r="E57" s="32" t="s">
        <v>1328</v>
      </c>
      <c r="F57" s="33" t="s">
        <v>139</v>
      </c>
      <c r="G57" s="34">
        <v>17.5</v>
      </c>
      <c r="H57" s="35">
        <v>0</v>
      </c>
      <c r="I57" s="36">
        <f>ROUND(ROUND(H57,2)*ROUND(G57,3),2)</f>
        <v>0</v>
      </c>
      <c r="J57" s="33"/>
      <c r="O57">
        <f>(I57*21)/100</f>
        <v>0</v>
      </c>
      <c r="P57" t="s">
        <v>51</v>
      </c>
    </row>
    <row r="58" spans="1:5" ht="12.75">
      <c r="A58" s="37" t="s">
        <v>83</v>
      </c>
      <c r="E58" s="38" t="s">
        <v>1328</v>
      </c>
    </row>
    <row r="59" spans="1:5" ht="25.5">
      <c r="A59" s="39" t="s">
        <v>85</v>
      </c>
      <c r="E59" s="40" t="s">
        <v>1329</v>
      </c>
    </row>
    <row r="60" spans="1:5" ht="12.75">
      <c r="A60" t="s">
        <v>87</v>
      </c>
      <c r="E60" s="38"/>
    </row>
    <row r="61" spans="1:16" ht="12.75">
      <c r="A61" s="30" t="s">
        <v>77</v>
      </c>
      <c r="B61" s="31" t="s">
        <v>219</v>
      </c>
      <c r="C61" s="31" t="s">
        <v>1330</v>
      </c>
      <c r="D61" s="30"/>
      <c r="E61" s="32" t="s">
        <v>1331</v>
      </c>
      <c r="F61" s="33" t="s">
        <v>216</v>
      </c>
      <c r="G61" s="34">
        <v>576</v>
      </c>
      <c r="H61" s="35">
        <v>0</v>
      </c>
      <c r="I61" s="36">
        <f>ROUND(ROUND(H61,2)*ROUND(G61,3),2)</f>
        <v>0</v>
      </c>
      <c r="J61" s="33"/>
      <c r="O61">
        <f>(I61*21)/100</f>
        <v>0</v>
      </c>
      <c r="P61" t="s">
        <v>51</v>
      </c>
    </row>
    <row r="62" spans="1:5" ht="12.75">
      <c r="A62" s="37" t="s">
        <v>83</v>
      </c>
      <c r="E62" s="38" t="s">
        <v>1331</v>
      </c>
    </row>
    <row r="63" spans="1:5" ht="12.75">
      <c r="A63" s="39" t="s">
        <v>85</v>
      </c>
      <c r="E63" s="40"/>
    </row>
    <row r="64" spans="1:5" ht="12.75">
      <c r="A64" t="s">
        <v>87</v>
      </c>
      <c r="E64" s="38"/>
    </row>
    <row r="65" spans="1:16" ht="12.75">
      <c r="A65" s="30" t="s">
        <v>77</v>
      </c>
      <c r="B65" s="31" t="s">
        <v>225</v>
      </c>
      <c r="C65" s="31" t="s">
        <v>1332</v>
      </c>
      <c r="D65" s="30"/>
      <c r="E65" s="32" t="s">
        <v>1333</v>
      </c>
      <c r="F65" s="33" t="s">
        <v>216</v>
      </c>
      <c r="G65" s="34">
        <v>576</v>
      </c>
      <c r="H65" s="35">
        <v>0</v>
      </c>
      <c r="I65" s="36">
        <f>ROUND(ROUND(H65,2)*ROUND(G65,3),2)</f>
        <v>0</v>
      </c>
      <c r="J65" s="33"/>
      <c r="O65">
        <f>(I65*21)/100</f>
        <v>0</v>
      </c>
      <c r="P65" t="s">
        <v>51</v>
      </c>
    </row>
    <row r="66" spans="1:5" ht="12.75">
      <c r="A66" s="37" t="s">
        <v>83</v>
      </c>
      <c r="E66" s="38" t="s">
        <v>1333</v>
      </c>
    </row>
    <row r="67" spans="1:5" ht="12.75">
      <c r="A67" s="39" t="s">
        <v>85</v>
      </c>
      <c r="E67" s="40"/>
    </row>
    <row r="68" spans="1:5" ht="12.75">
      <c r="A68" t="s">
        <v>87</v>
      </c>
      <c r="E68" s="38"/>
    </row>
    <row r="69" spans="1:16" ht="25.5">
      <c r="A69" s="30" t="s">
        <v>77</v>
      </c>
      <c r="B69" s="31" t="s">
        <v>231</v>
      </c>
      <c r="C69" s="31" t="s">
        <v>1334</v>
      </c>
      <c r="D69" s="30"/>
      <c r="E69" s="32" t="s">
        <v>1335</v>
      </c>
      <c r="F69" s="33" t="s">
        <v>139</v>
      </c>
      <c r="G69" s="34">
        <v>270</v>
      </c>
      <c r="H69" s="35">
        <v>0</v>
      </c>
      <c r="I69" s="36">
        <f>ROUND(ROUND(H69,2)*ROUND(G69,3),2)</f>
        <v>0</v>
      </c>
      <c r="J69" s="33"/>
      <c r="O69">
        <f>(I69*21)/100</f>
        <v>0</v>
      </c>
      <c r="P69" t="s">
        <v>51</v>
      </c>
    </row>
    <row r="70" spans="1:5" ht="25.5">
      <c r="A70" s="37" t="s">
        <v>83</v>
      </c>
      <c r="E70" s="38" t="s">
        <v>1335</v>
      </c>
    </row>
    <row r="71" spans="1:5" ht="25.5">
      <c r="A71" s="39" t="s">
        <v>85</v>
      </c>
      <c r="E71" s="40" t="s">
        <v>1336</v>
      </c>
    </row>
    <row r="72" spans="1:5" ht="12.75">
      <c r="A72" t="s">
        <v>87</v>
      </c>
      <c r="E72" s="38"/>
    </row>
    <row r="73" spans="1:16" ht="25.5">
      <c r="A73" s="30" t="s">
        <v>77</v>
      </c>
      <c r="B73" s="31" t="s">
        <v>236</v>
      </c>
      <c r="C73" s="31" t="s">
        <v>1337</v>
      </c>
      <c r="D73" s="30"/>
      <c r="E73" s="32" t="s">
        <v>1338</v>
      </c>
      <c r="F73" s="33" t="s">
        <v>139</v>
      </c>
      <c r="G73" s="34">
        <v>2700</v>
      </c>
      <c r="H73" s="35">
        <v>0</v>
      </c>
      <c r="I73" s="36">
        <f>ROUND(ROUND(H73,2)*ROUND(G73,3),2)</f>
        <v>0</v>
      </c>
      <c r="J73" s="33"/>
      <c r="O73">
        <f>(I73*21)/100</f>
        <v>0</v>
      </c>
      <c r="P73" t="s">
        <v>51</v>
      </c>
    </row>
    <row r="74" spans="1:5" ht="25.5">
      <c r="A74" s="37" t="s">
        <v>83</v>
      </c>
      <c r="E74" s="38" t="s">
        <v>1338</v>
      </c>
    </row>
    <row r="75" spans="1:5" ht="25.5">
      <c r="A75" s="39" t="s">
        <v>85</v>
      </c>
      <c r="E75" s="40" t="s">
        <v>1339</v>
      </c>
    </row>
    <row r="76" spans="1:5" ht="12.75">
      <c r="A76" t="s">
        <v>87</v>
      </c>
      <c r="E76" s="38"/>
    </row>
    <row r="77" spans="1:16" ht="12.75">
      <c r="A77" s="30" t="s">
        <v>77</v>
      </c>
      <c r="B77" s="31" t="s">
        <v>242</v>
      </c>
      <c r="C77" s="31" t="s">
        <v>1340</v>
      </c>
      <c r="D77" s="30"/>
      <c r="E77" s="32" t="s">
        <v>1341</v>
      </c>
      <c r="F77" s="33" t="s">
        <v>144</v>
      </c>
      <c r="G77" s="34">
        <v>459</v>
      </c>
      <c r="H77" s="35">
        <v>0</v>
      </c>
      <c r="I77" s="36">
        <f>ROUND(ROUND(H77,2)*ROUND(G77,3),2)</f>
        <v>0</v>
      </c>
      <c r="J77" s="33"/>
      <c r="O77">
        <f>(I77*21)/100</f>
        <v>0</v>
      </c>
      <c r="P77" t="s">
        <v>51</v>
      </c>
    </row>
    <row r="78" spans="1:5" ht="12.75">
      <c r="A78" s="37" t="s">
        <v>83</v>
      </c>
      <c r="E78" s="38" t="s">
        <v>1341</v>
      </c>
    </row>
    <row r="79" spans="1:5" ht="25.5">
      <c r="A79" s="39" t="s">
        <v>85</v>
      </c>
      <c r="E79" s="40" t="s">
        <v>1342</v>
      </c>
    </row>
    <row r="80" spans="1:5" ht="12.75">
      <c r="A80" t="s">
        <v>87</v>
      </c>
      <c r="E80" s="38"/>
    </row>
    <row r="81" spans="1:16" ht="12.75">
      <c r="A81" s="30" t="s">
        <v>77</v>
      </c>
      <c r="B81" s="31" t="s">
        <v>248</v>
      </c>
      <c r="C81" s="31" t="s">
        <v>1343</v>
      </c>
      <c r="D81" s="30"/>
      <c r="E81" s="32" t="s">
        <v>1344</v>
      </c>
      <c r="F81" s="33" t="s">
        <v>139</v>
      </c>
      <c r="G81" s="34">
        <v>180.99</v>
      </c>
      <c r="H81" s="35">
        <v>0</v>
      </c>
      <c r="I81" s="36">
        <f>ROUND(ROUND(H81,2)*ROUND(G81,3),2)</f>
        <v>0</v>
      </c>
      <c r="J81" s="33"/>
      <c r="O81">
        <f>(I81*21)/100</f>
        <v>0</v>
      </c>
      <c r="P81" t="s">
        <v>51</v>
      </c>
    </row>
    <row r="82" spans="1:5" ht="12.75">
      <c r="A82" s="37" t="s">
        <v>83</v>
      </c>
      <c r="E82" s="38" t="s">
        <v>1344</v>
      </c>
    </row>
    <row r="83" spans="1:5" ht="25.5">
      <c r="A83" s="39" t="s">
        <v>85</v>
      </c>
      <c r="E83" s="40" t="s">
        <v>1345</v>
      </c>
    </row>
    <row r="84" spans="1:5" ht="12.75">
      <c r="A84" t="s">
        <v>87</v>
      </c>
      <c r="E84" s="38"/>
    </row>
    <row r="85" spans="1:16" ht="12.75">
      <c r="A85" s="30" t="s">
        <v>77</v>
      </c>
      <c r="B85" s="31" t="s">
        <v>253</v>
      </c>
      <c r="C85" s="31" t="s">
        <v>1346</v>
      </c>
      <c r="D85" s="30"/>
      <c r="E85" s="32" t="s">
        <v>1347</v>
      </c>
      <c r="F85" s="33" t="s">
        <v>139</v>
      </c>
      <c r="G85" s="34">
        <v>66.15</v>
      </c>
      <c r="H85" s="35">
        <v>0</v>
      </c>
      <c r="I85" s="36">
        <f>ROUND(ROUND(H85,2)*ROUND(G85,3),2)</f>
        <v>0</v>
      </c>
      <c r="J85" s="33"/>
      <c r="O85">
        <f>(I85*21)/100</f>
        <v>0</v>
      </c>
      <c r="P85" t="s">
        <v>51</v>
      </c>
    </row>
    <row r="86" spans="1:5" ht="12.75">
      <c r="A86" s="37" t="s">
        <v>83</v>
      </c>
      <c r="E86" s="38" t="s">
        <v>1347</v>
      </c>
    </row>
    <row r="87" spans="1:5" ht="25.5">
      <c r="A87" s="39" t="s">
        <v>85</v>
      </c>
      <c r="E87" s="40" t="s">
        <v>1348</v>
      </c>
    </row>
    <row r="88" spans="1:5" ht="12.75">
      <c r="A88" t="s">
        <v>87</v>
      </c>
      <c r="E88" s="38"/>
    </row>
    <row r="89" spans="1:16" ht="12.75">
      <c r="A89" s="30" t="s">
        <v>77</v>
      </c>
      <c r="B89" s="31" t="s">
        <v>259</v>
      </c>
      <c r="C89" s="31" t="s">
        <v>1349</v>
      </c>
      <c r="D89" s="30"/>
      <c r="E89" s="32" t="s">
        <v>1350</v>
      </c>
      <c r="F89" s="33" t="s">
        <v>81</v>
      </c>
      <c r="G89" s="34">
        <v>5</v>
      </c>
      <c r="H89" s="35">
        <v>0</v>
      </c>
      <c r="I89" s="36">
        <f>ROUND(ROUND(H89,2)*ROUND(G89,3),2)</f>
        <v>0</v>
      </c>
      <c r="J89" s="33"/>
      <c r="O89">
        <f>(I89*21)/100</f>
        <v>0</v>
      </c>
      <c r="P89" t="s">
        <v>51</v>
      </c>
    </row>
    <row r="90" spans="1:5" ht="12.75">
      <c r="A90" s="37" t="s">
        <v>83</v>
      </c>
      <c r="E90" s="38" t="s">
        <v>1350</v>
      </c>
    </row>
    <row r="91" spans="1:5" ht="12.75">
      <c r="A91" s="39" t="s">
        <v>85</v>
      </c>
      <c r="E91" s="40"/>
    </row>
    <row r="92" spans="1:5" ht="12.75">
      <c r="A92" t="s">
        <v>87</v>
      </c>
      <c r="E92" s="38"/>
    </row>
    <row r="93" spans="1:16" ht="12.75">
      <c r="A93" s="30" t="s">
        <v>77</v>
      </c>
      <c r="B93" s="31" t="s">
        <v>262</v>
      </c>
      <c r="C93" s="31" t="s">
        <v>1351</v>
      </c>
      <c r="D93" s="30"/>
      <c r="E93" s="32" t="s">
        <v>1352</v>
      </c>
      <c r="F93" s="33" t="s">
        <v>81</v>
      </c>
      <c r="G93" s="34">
        <v>1</v>
      </c>
      <c r="H93" s="35">
        <v>0</v>
      </c>
      <c r="I93" s="36">
        <f>ROUND(ROUND(H93,2)*ROUND(G93,3),2)</f>
        <v>0</v>
      </c>
      <c r="J93" s="33"/>
      <c r="O93">
        <f>(I93*21)/100</f>
        <v>0</v>
      </c>
      <c r="P93" t="s">
        <v>51</v>
      </c>
    </row>
    <row r="94" spans="1:5" ht="12.75">
      <c r="A94" s="37" t="s">
        <v>83</v>
      </c>
      <c r="E94" s="38" t="s">
        <v>1352</v>
      </c>
    </row>
    <row r="95" spans="1:5" ht="12.75">
      <c r="A95" s="39" t="s">
        <v>85</v>
      </c>
      <c r="E95" s="40"/>
    </row>
    <row r="96" spans="1:5" ht="12.75">
      <c r="A96" t="s">
        <v>87</v>
      </c>
      <c r="E96" s="38"/>
    </row>
    <row r="97" spans="1:16" ht="12.75">
      <c r="A97" s="30" t="s">
        <v>77</v>
      </c>
      <c r="B97" s="31" t="s">
        <v>348</v>
      </c>
      <c r="C97" s="31" t="s">
        <v>1353</v>
      </c>
      <c r="D97" s="30"/>
      <c r="E97" s="32" t="s">
        <v>1354</v>
      </c>
      <c r="F97" s="33" t="s">
        <v>144</v>
      </c>
      <c r="G97" s="34">
        <v>119.07</v>
      </c>
      <c r="H97" s="35">
        <v>0</v>
      </c>
      <c r="I97" s="36">
        <f>ROUND(ROUND(H97,2)*ROUND(G97,3),2)</f>
        <v>0</v>
      </c>
      <c r="J97" s="33"/>
      <c r="O97">
        <f>(I97*21)/100</f>
        <v>0</v>
      </c>
      <c r="P97" t="s">
        <v>51</v>
      </c>
    </row>
    <row r="98" spans="1:5" ht="12.75">
      <c r="A98" s="37" t="s">
        <v>83</v>
      </c>
      <c r="E98" s="38" t="s">
        <v>1354</v>
      </c>
    </row>
    <row r="99" spans="1:5" ht="25.5">
      <c r="A99" s="39" t="s">
        <v>85</v>
      </c>
      <c r="E99" s="40" t="s">
        <v>1355</v>
      </c>
    </row>
    <row r="100" spans="1:5" ht="12.75">
      <c r="A100" t="s">
        <v>87</v>
      </c>
      <c r="E100" s="38"/>
    </row>
    <row r="101" spans="1:16" ht="12.75">
      <c r="A101" s="30" t="s">
        <v>77</v>
      </c>
      <c r="B101" s="31" t="s">
        <v>354</v>
      </c>
      <c r="C101" s="31" t="s">
        <v>1356</v>
      </c>
      <c r="D101" s="30"/>
      <c r="E101" s="32" t="s">
        <v>1357</v>
      </c>
      <c r="F101" s="33" t="s">
        <v>144</v>
      </c>
      <c r="G101" s="34">
        <v>307.683</v>
      </c>
      <c r="H101" s="35">
        <v>0</v>
      </c>
      <c r="I101" s="36">
        <f>ROUND(ROUND(H101,2)*ROUND(G101,3),2)</f>
        <v>0</v>
      </c>
      <c r="J101" s="33"/>
      <c r="O101">
        <f>(I101*21)/100</f>
        <v>0</v>
      </c>
      <c r="P101" t="s">
        <v>51</v>
      </c>
    </row>
    <row r="102" spans="1:5" ht="12.75">
      <c r="A102" s="37" t="s">
        <v>83</v>
      </c>
      <c r="E102" s="38" t="s">
        <v>1357</v>
      </c>
    </row>
    <row r="103" spans="1:5" ht="25.5">
      <c r="A103" s="39" t="s">
        <v>85</v>
      </c>
      <c r="E103" s="40" t="s">
        <v>1358</v>
      </c>
    </row>
    <row r="104" spans="1:5" ht="12.75">
      <c r="A104" t="s">
        <v>87</v>
      </c>
      <c r="E104" s="38"/>
    </row>
    <row r="105" spans="1:16" ht="12.75">
      <c r="A105" s="30" t="s">
        <v>77</v>
      </c>
      <c r="B105" s="31" t="s">
        <v>359</v>
      </c>
      <c r="C105" s="31" t="s">
        <v>1359</v>
      </c>
      <c r="D105" s="30"/>
      <c r="E105" s="32" t="s">
        <v>1360</v>
      </c>
      <c r="F105" s="33" t="s">
        <v>81</v>
      </c>
      <c r="G105" s="34">
        <v>1</v>
      </c>
      <c r="H105" s="35">
        <v>0</v>
      </c>
      <c r="I105" s="36">
        <f>ROUND(ROUND(H105,2)*ROUND(G105,3),2)</f>
        <v>0</v>
      </c>
      <c r="J105" s="33"/>
      <c r="O105">
        <f>(I105*21)/100</f>
        <v>0</v>
      </c>
      <c r="P105" t="s">
        <v>51</v>
      </c>
    </row>
    <row r="106" spans="1:5" ht="12.75">
      <c r="A106" s="37" t="s">
        <v>83</v>
      </c>
      <c r="E106" s="38" t="s">
        <v>1360</v>
      </c>
    </row>
    <row r="107" spans="1:5" ht="12.75">
      <c r="A107" s="39" t="s">
        <v>85</v>
      </c>
      <c r="E107" s="40"/>
    </row>
    <row r="108" spans="1:5" ht="12.75">
      <c r="A108" t="s">
        <v>87</v>
      </c>
      <c r="E108" s="38"/>
    </row>
    <row r="109" spans="1:18" ht="12.75" customHeight="1">
      <c r="A109" s="8" t="s">
        <v>75</v>
      </c>
      <c r="B109" s="8"/>
      <c r="C109" s="41" t="s">
        <v>1361</v>
      </c>
      <c r="D109" s="8"/>
      <c r="E109" s="28" t="s">
        <v>1362</v>
      </c>
      <c r="F109" s="8"/>
      <c r="G109" s="8"/>
      <c r="H109" s="8"/>
      <c r="I109" s="42">
        <f>0+Q109</f>
        <v>0</v>
      </c>
      <c r="J109" s="8"/>
      <c r="O109">
        <f>0+R109</f>
        <v>0</v>
      </c>
      <c r="Q109">
        <f>0+I110+I114+I118+I122+I126+I130+I134+I138</f>
        <v>0</v>
      </c>
      <c r="R109">
        <f>0+O110+O114+O118+O122+O126+O130+O134+O138</f>
        <v>0</v>
      </c>
    </row>
    <row r="110" spans="1:16" ht="12.75">
      <c r="A110" s="30" t="s">
        <v>77</v>
      </c>
      <c r="B110" s="31" t="s">
        <v>68</v>
      </c>
      <c r="C110" s="31" t="s">
        <v>1363</v>
      </c>
      <c r="D110" s="30"/>
      <c r="E110" s="32" t="s">
        <v>1364</v>
      </c>
      <c r="F110" s="33" t="s">
        <v>604</v>
      </c>
      <c r="G110" s="34">
        <v>2</v>
      </c>
      <c r="H110" s="35">
        <v>0</v>
      </c>
      <c r="I110" s="36">
        <f>ROUND(ROUND(H110,2)*ROUND(G110,3),2)</f>
        <v>0</v>
      </c>
      <c r="J110" s="33"/>
      <c r="O110">
        <f>(I110*21)/100</f>
        <v>0</v>
      </c>
      <c r="P110" t="s">
        <v>51</v>
      </c>
    </row>
    <row r="111" spans="1:5" ht="12.75">
      <c r="A111" s="37" t="s">
        <v>83</v>
      </c>
      <c r="E111" s="38" t="s">
        <v>1364</v>
      </c>
    </row>
    <row r="112" spans="1:5" ht="12.75">
      <c r="A112" s="39" t="s">
        <v>85</v>
      </c>
      <c r="E112" s="40"/>
    </row>
    <row r="113" spans="1:5" ht="12.75">
      <c r="A113" t="s">
        <v>87</v>
      </c>
      <c r="E113" s="38"/>
    </row>
    <row r="114" spans="1:16" ht="12.75">
      <c r="A114" s="30" t="s">
        <v>77</v>
      </c>
      <c r="B114" s="31" t="s">
        <v>51</v>
      </c>
      <c r="C114" s="31" t="s">
        <v>1365</v>
      </c>
      <c r="D114" s="30"/>
      <c r="E114" s="32" t="s">
        <v>1366</v>
      </c>
      <c r="F114" s="33" t="s">
        <v>604</v>
      </c>
      <c r="G114" s="34">
        <v>4</v>
      </c>
      <c r="H114" s="35">
        <v>0</v>
      </c>
      <c r="I114" s="36">
        <f>ROUND(ROUND(H114,2)*ROUND(G114,3),2)</f>
        <v>0</v>
      </c>
      <c r="J114" s="33"/>
      <c r="O114">
        <f>(I114*21)/100</f>
        <v>0</v>
      </c>
      <c r="P114" t="s">
        <v>51</v>
      </c>
    </row>
    <row r="115" spans="1:5" ht="12.75">
      <c r="A115" s="37" t="s">
        <v>83</v>
      </c>
      <c r="E115" s="38" t="s">
        <v>1366</v>
      </c>
    </row>
    <row r="116" spans="1:5" ht="12.75">
      <c r="A116" s="39" t="s">
        <v>85</v>
      </c>
      <c r="E116" s="40"/>
    </row>
    <row r="117" spans="1:5" ht="12.75">
      <c r="A117" t="s">
        <v>87</v>
      </c>
      <c r="E117" s="38"/>
    </row>
    <row r="118" spans="1:16" ht="12.75">
      <c r="A118" s="30" t="s">
        <v>77</v>
      </c>
      <c r="B118" s="31" t="s">
        <v>44</v>
      </c>
      <c r="C118" s="31" t="s">
        <v>1367</v>
      </c>
      <c r="D118" s="30"/>
      <c r="E118" s="32" t="s">
        <v>1368</v>
      </c>
      <c r="F118" s="33" t="s">
        <v>174</v>
      </c>
      <c r="G118" s="34">
        <v>266.7</v>
      </c>
      <c r="H118" s="35">
        <v>0</v>
      </c>
      <c r="I118" s="36">
        <f>ROUND(ROUND(H118,2)*ROUND(G118,3),2)</f>
        <v>0</v>
      </c>
      <c r="J118" s="33"/>
      <c r="O118">
        <f>(I118*21)/100</f>
        <v>0</v>
      </c>
      <c r="P118" t="s">
        <v>51</v>
      </c>
    </row>
    <row r="119" spans="1:5" ht="12.75">
      <c r="A119" s="37" t="s">
        <v>83</v>
      </c>
      <c r="E119" s="38" t="s">
        <v>1368</v>
      </c>
    </row>
    <row r="120" spans="1:5" ht="25.5">
      <c r="A120" s="39" t="s">
        <v>85</v>
      </c>
      <c r="E120" s="40" t="s">
        <v>1369</v>
      </c>
    </row>
    <row r="121" spans="1:5" ht="12.75">
      <c r="A121" t="s">
        <v>87</v>
      </c>
      <c r="E121" s="38"/>
    </row>
    <row r="122" spans="1:16" ht="12.75">
      <c r="A122" s="30" t="s">
        <v>77</v>
      </c>
      <c r="B122" s="31" t="s">
        <v>69</v>
      </c>
      <c r="C122" s="31" t="s">
        <v>1370</v>
      </c>
      <c r="D122" s="30"/>
      <c r="E122" s="32" t="s">
        <v>1371</v>
      </c>
      <c r="F122" s="33" t="s">
        <v>604</v>
      </c>
      <c r="G122" s="34">
        <v>2</v>
      </c>
      <c r="H122" s="35">
        <v>0</v>
      </c>
      <c r="I122" s="36">
        <f>ROUND(ROUND(H122,2)*ROUND(G122,3),2)</f>
        <v>0</v>
      </c>
      <c r="J122" s="33"/>
      <c r="O122">
        <f>(I122*21)/100</f>
        <v>0</v>
      </c>
      <c r="P122" t="s">
        <v>51</v>
      </c>
    </row>
    <row r="123" spans="1:5" ht="12.75">
      <c r="A123" s="37" t="s">
        <v>83</v>
      </c>
      <c r="E123" s="38" t="s">
        <v>1371</v>
      </c>
    </row>
    <row r="124" spans="1:5" ht="12.75">
      <c r="A124" s="39" t="s">
        <v>85</v>
      </c>
      <c r="E124" s="40"/>
    </row>
    <row r="125" spans="1:5" ht="12.75">
      <c r="A125" t="s">
        <v>87</v>
      </c>
      <c r="E125" s="38"/>
    </row>
    <row r="126" spans="1:16" ht="12.75">
      <c r="A126" s="30" t="s">
        <v>77</v>
      </c>
      <c r="B126" s="31" t="s">
        <v>71</v>
      </c>
      <c r="C126" s="31" t="s">
        <v>1372</v>
      </c>
      <c r="D126" s="30"/>
      <c r="E126" s="32" t="s">
        <v>1373</v>
      </c>
      <c r="F126" s="33" t="s">
        <v>604</v>
      </c>
      <c r="G126" s="34">
        <v>4</v>
      </c>
      <c r="H126" s="35">
        <v>0</v>
      </c>
      <c r="I126" s="36">
        <f>ROUND(ROUND(H126,2)*ROUND(G126,3),2)</f>
        <v>0</v>
      </c>
      <c r="J126" s="33"/>
      <c r="O126">
        <f>(I126*21)/100</f>
        <v>0</v>
      </c>
      <c r="P126" t="s">
        <v>51</v>
      </c>
    </row>
    <row r="127" spans="1:5" ht="12.75">
      <c r="A127" s="37" t="s">
        <v>83</v>
      </c>
      <c r="E127" s="38" t="s">
        <v>1373</v>
      </c>
    </row>
    <row r="128" spans="1:5" ht="12.75">
      <c r="A128" s="39" t="s">
        <v>85</v>
      </c>
      <c r="E128" s="40"/>
    </row>
    <row r="129" spans="1:5" ht="12.75">
      <c r="A129" t="s">
        <v>87</v>
      </c>
      <c r="E129" s="38"/>
    </row>
    <row r="130" spans="1:16" ht="12.75">
      <c r="A130" s="30" t="s">
        <v>77</v>
      </c>
      <c r="B130" s="31" t="s">
        <v>326</v>
      </c>
      <c r="C130" s="31" t="s">
        <v>1374</v>
      </c>
      <c r="D130" s="30"/>
      <c r="E130" s="32" t="s">
        <v>1375</v>
      </c>
      <c r="F130" s="33" t="s">
        <v>604</v>
      </c>
      <c r="G130" s="34">
        <v>2</v>
      </c>
      <c r="H130" s="35">
        <v>0</v>
      </c>
      <c r="I130" s="36">
        <f>ROUND(ROUND(H130,2)*ROUND(G130,3),2)</f>
        <v>0</v>
      </c>
      <c r="J130" s="33"/>
      <c r="O130">
        <f>(I130*21)/100</f>
        <v>0</v>
      </c>
      <c r="P130" t="s">
        <v>51</v>
      </c>
    </row>
    <row r="131" spans="1:5" ht="12.75">
      <c r="A131" s="37" t="s">
        <v>83</v>
      </c>
      <c r="E131" s="38" t="s">
        <v>1375</v>
      </c>
    </row>
    <row r="132" spans="1:5" ht="12.75">
      <c r="A132" s="39" t="s">
        <v>85</v>
      </c>
      <c r="E132" s="40"/>
    </row>
    <row r="133" spans="1:5" ht="12.75">
      <c r="A133" t="s">
        <v>87</v>
      </c>
      <c r="E133" s="38"/>
    </row>
    <row r="134" spans="1:16" ht="12.75">
      <c r="A134" s="30" t="s">
        <v>77</v>
      </c>
      <c r="B134" s="31" t="s">
        <v>362</v>
      </c>
      <c r="C134" s="31" t="s">
        <v>1376</v>
      </c>
      <c r="D134" s="30"/>
      <c r="E134" s="32" t="s">
        <v>1377</v>
      </c>
      <c r="F134" s="33" t="s">
        <v>604</v>
      </c>
      <c r="G134" s="34">
        <v>4</v>
      </c>
      <c r="H134" s="35">
        <v>0</v>
      </c>
      <c r="I134" s="36">
        <f>ROUND(ROUND(H134,2)*ROUND(G134,3),2)</f>
        <v>0</v>
      </c>
      <c r="J134" s="33"/>
      <c r="O134">
        <f>(I134*21)/100</f>
        <v>0</v>
      </c>
      <c r="P134" t="s">
        <v>51</v>
      </c>
    </row>
    <row r="135" spans="1:5" ht="12.75">
      <c r="A135" s="37" t="s">
        <v>83</v>
      </c>
      <c r="E135" s="38" t="s">
        <v>1377</v>
      </c>
    </row>
    <row r="136" spans="1:5" ht="12.75">
      <c r="A136" s="39" t="s">
        <v>85</v>
      </c>
      <c r="E136" s="40"/>
    </row>
    <row r="137" spans="1:5" ht="12.75">
      <c r="A137" t="s">
        <v>87</v>
      </c>
      <c r="E137" s="38"/>
    </row>
    <row r="138" spans="1:16" ht="12.75">
      <c r="A138" s="30" t="s">
        <v>77</v>
      </c>
      <c r="B138" s="31" t="s">
        <v>371</v>
      </c>
      <c r="C138" s="31" t="s">
        <v>1026</v>
      </c>
      <c r="D138" s="30"/>
      <c r="E138" s="32" t="s">
        <v>1027</v>
      </c>
      <c r="F138" s="33" t="s">
        <v>565</v>
      </c>
      <c r="G138" s="34">
        <v>823.683</v>
      </c>
      <c r="H138" s="35">
        <v>0</v>
      </c>
      <c r="I138" s="36">
        <f>ROUND(ROUND(H138,2)*ROUND(G138,3),2)</f>
        <v>0</v>
      </c>
      <c r="J138" s="33"/>
      <c r="O138">
        <f>(I138*21)/100</f>
        <v>0</v>
      </c>
      <c r="P138" t="s">
        <v>51</v>
      </c>
    </row>
    <row r="139" spans="1:5" ht="12.75">
      <c r="A139" s="37" t="s">
        <v>83</v>
      </c>
      <c r="E139" s="38" t="s">
        <v>1027</v>
      </c>
    </row>
    <row r="140" spans="1:5" ht="12.75">
      <c r="A140" s="39" t="s">
        <v>85</v>
      </c>
      <c r="E140" s="40"/>
    </row>
    <row r="141" spans="1:5" ht="12.75">
      <c r="A141" t="s">
        <v>87</v>
      </c>
      <c r="E141" s="38"/>
    </row>
    <row r="142" spans="1:18" ht="12.75" customHeight="1">
      <c r="A142" s="8" t="s">
        <v>75</v>
      </c>
      <c r="B142" s="8"/>
      <c r="C142" s="41" t="s">
        <v>1012</v>
      </c>
      <c r="D142" s="8"/>
      <c r="E142" s="28" t="s">
        <v>1013</v>
      </c>
      <c r="F142" s="8"/>
      <c r="G142" s="8"/>
      <c r="H142" s="8"/>
      <c r="I142" s="42">
        <f>0+Q142</f>
        <v>0</v>
      </c>
      <c r="J142" s="8"/>
      <c r="O142">
        <f>0+R142</f>
        <v>0</v>
      </c>
      <c r="Q142">
        <f>0+I143+I147+I151</f>
        <v>0</v>
      </c>
      <c r="R142">
        <f>0+O143+O147+O151</f>
        <v>0</v>
      </c>
    </row>
    <row r="143" spans="1:16" ht="12.75">
      <c r="A143" s="30" t="s">
        <v>77</v>
      </c>
      <c r="B143" s="31" t="s">
        <v>70</v>
      </c>
      <c r="C143" s="31" t="s">
        <v>1378</v>
      </c>
      <c r="D143" s="30"/>
      <c r="E143" s="32" t="s">
        <v>1379</v>
      </c>
      <c r="F143" s="33" t="s">
        <v>174</v>
      </c>
      <c r="G143" s="34">
        <v>267</v>
      </c>
      <c r="H143" s="35">
        <v>0</v>
      </c>
      <c r="I143" s="36">
        <f>ROUND(ROUND(H143,2)*ROUND(G143,3),2)</f>
        <v>0</v>
      </c>
      <c r="J143" s="33"/>
      <c r="O143">
        <f>(I143*21)/100</f>
        <v>0</v>
      </c>
      <c r="P143" t="s">
        <v>51</v>
      </c>
    </row>
    <row r="144" spans="1:5" ht="12.75">
      <c r="A144" s="37" t="s">
        <v>83</v>
      </c>
      <c r="E144" s="38" t="s">
        <v>1379</v>
      </c>
    </row>
    <row r="145" spans="1:5" ht="12.75">
      <c r="A145" s="39" t="s">
        <v>85</v>
      </c>
      <c r="E145" s="40"/>
    </row>
    <row r="146" spans="1:5" ht="12.75">
      <c r="A146" t="s">
        <v>87</v>
      </c>
      <c r="E146" s="38"/>
    </row>
    <row r="147" spans="1:16" ht="12.75">
      <c r="A147" s="30" t="s">
        <v>77</v>
      </c>
      <c r="B147" s="31" t="s">
        <v>268</v>
      </c>
      <c r="C147" s="31" t="s">
        <v>1380</v>
      </c>
      <c r="D147" s="30"/>
      <c r="E147" s="32" t="s">
        <v>1381</v>
      </c>
      <c r="F147" s="33" t="s">
        <v>174</v>
      </c>
      <c r="G147" s="34">
        <v>267</v>
      </c>
      <c r="H147" s="35">
        <v>0</v>
      </c>
      <c r="I147" s="36">
        <f>ROUND(ROUND(H147,2)*ROUND(G147,3),2)</f>
        <v>0</v>
      </c>
      <c r="J147" s="33"/>
      <c r="O147">
        <f>(I147*21)/100</f>
        <v>0</v>
      </c>
      <c r="P147" t="s">
        <v>51</v>
      </c>
    </row>
    <row r="148" spans="1:5" ht="12.75">
      <c r="A148" s="37" t="s">
        <v>83</v>
      </c>
      <c r="E148" s="38" t="s">
        <v>1381</v>
      </c>
    </row>
    <row r="149" spans="1:5" ht="12.75">
      <c r="A149" s="39" t="s">
        <v>85</v>
      </c>
      <c r="E149" s="40"/>
    </row>
    <row r="150" spans="1:5" ht="12.75">
      <c r="A150" t="s">
        <v>87</v>
      </c>
      <c r="E150" s="38"/>
    </row>
    <row r="151" spans="1:16" ht="12.75">
      <c r="A151" s="30" t="s">
        <v>77</v>
      </c>
      <c r="B151" s="31" t="s">
        <v>342</v>
      </c>
      <c r="C151" s="31" t="s">
        <v>1382</v>
      </c>
      <c r="D151" s="30"/>
      <c r="E151" s="32" t="s">
        <v>1383</v>
      </c>
      <c r="F151" s="33" t="s">
        <v>174</v>
      </c>
      <c r="G151" s="34">
        <v>267</v>
      </c>
      <c r="H151" s="35">
        <v>0</v>
      </c>
      <c r="I151" s="36">
        <f>ROUND(ROUND(H151,2)*ROUND(G151,3),2)</f>
        <v>0</v>
      </c>
      <c r="J151" s="33"/>
      <c r="O151">
        <f>(I151*21)/100</f>
        <v>0</v>
      </c>
      <c r="P151" t="s">
        <v>51</v>
      </c>
    </row>
    <row r="152" spans="1:5" ht="12.75">
      <c r="A152" s="37" t="s">
        <v>83</v>
      </c>
      <c r="E152" s="38" t="s">
        <v>1383</v>
      </c>
    </row>
    <row r="153" spans="1:5" ht="12.75">
      <c r="A153" s="39" t="s">
        <v>85</v>
      </c>
      <c r="E153" s="40"/>
    </row>
    <row r="154" spans="1:5" ht="12.75">
      <c r="A154" t="s">
        <v>87</v>
      </c>
      <c r="E154" s="38"/>
    </row>
    <row r="155" spans="1:18" ht="12.75" customHeight="1">
      <c r="A155" s="8" t="s">
        <v>75</v>
      </c>
      <c r="B155" s="8"/>
      <c r="C155" s="41" t="s">
        <v>1384</v>
      </c>
      <c r="D155" s="8"/>
      <c r="E155" s="28" t="s">
        <v>1385</v>
      </c>
      <c r="F155" s="8"/>
      <c r="G155" s="8"/>
      <c r="H155" s="8"/>
      <c r="I155" s="42">
        <f>0+Q155</f>
        <v>0</v>
      </c>
      <c r="J155" s="8"/>
      <c r="O155">
        <f>0+R155</f>
        <v>0</v>
      </c>
      <c r="Q155">
        <f>0+I156+I160+I164+I168+I172+I176+I180+I184+I188+I192+I196+I200</f>
        <v>0</v>
      </c>
      <c r="R155">
        <f>0+O156+O160+O164+O168+O172+O176+O180+O184+O188+O192+O196+O200</f>
        <v>0</v>
      </c>
    </row>
    <row r="156" spans="1:16" ht="12.75">
      <c r="A156" s="30" t="s">
        <v>77</v>
      </c>
      <c r="B156" s="31" t="s">
        <v>273</v>
      </c>
      <c r="C156" s="31" t="s">
        <v>1386</v>
      </c>
      <c r="D156" s="30"/>
      <c r="E156" s="32" t="s">
        <v>1387</v>
      </c>
      <c r="F156" s="33" t="s">
        <v>174</v>
      </c>
      <c r="G156" s="34">
        <v>254</v>
      </c>
      <c r="H156" s="35">
        <v>0</v>
      </c>
      <c r="I156" s="36">
        <f>ROUND(ROUND(H156,2)*ROUND(G156,3),2)</f>
        <v>0</v>
      </c>
      <c r="J156" s="33"/>
      <c r="O156">
        <f>(I156*21)/100</f>
        <v>0</v>
      </c>
      <c r="P156" t="s">
        <v>51</v>
      </c>
    </row>
    <row r="157" spans="1:5" ht="12.75">
      <c r="A157" s="37" t="s">
        <v>83</v>
      </c>
      <c r="E157" s="38" t="s">
        <v>1387</v>
      </c>
    </row>
    <row r="158" spans="1:5" ht="12.75">
      <c r="A158" s="39" t="s">
        <v>85</v>
      </c>
      <c r="E158" s="40"/>
    </row>
    <row r="159" spans="1:5" ht="12.75">
      <c r="A159" t="s">
        <v>87</v>
      </c>
      <c r="E159" s="38"/>
    </row>
    <row r="160" spans="1:16" ht="12.75">
      <c r="A160" s="30" t="s">
        <v>77</v>
      </c>
      <c r="B160" s="31" t="s">
        <v>279</v>
      </c>
      <c r="C160" s="31" t="s">
        <v>1388</v>
      </c>
      <c r="D160" s="30"/>
      <c r="E160" s="32" t="s">
        <v>1389</v>
      </c>
      <c r="F160" s="33" t="s">
        <v>722</v>
      </c>
      <c r="G160" s="34">
        <v>2</v>
      </c>
      <c r="H160" s="35">
        <v>0</v>
      </c>
      <c r="I160" s="36">
        <f>ROUND(ROUND(H160,2)*ROUND(G160,3),2)</f>
        <v>0</v>
      </c>
      <c r="J160" s="33"/>
      <c r="O160">
        <f>(I160*21)/100</f>
        <v>0</v>
      </c>
      <c r="P160" t="s">
        <v>51</v>
      </c>
    </row>
    <row r="161" spans="1:5" ht="12.75">
      <c r="A161" s="37" t="s">
        <v>83</v>
      </c>
      <c r="E161" s="38" t="s">
        <v>1389</v>
      </c>
    </row>
    <row r="162" spans="1:5" ht="12.75">
      <c r="A162" s="39" t="s">
        <v>85</v>
      </c>
      <c r="E162" s="40"/>
    </row>
    <row r="163" spans="1:5" ht="12.75">
      <c r="A163" t="s">
        <v>87</v>
      </c>
      <c r="E163" s="38"/>
    </row>
    <row r="164" spans="1:16" ht="25.5">
      <c r="A164" s="30" t="s">
        <v>77</v>
      </c>
      <c r="B164" s="31" t="s">
        <v>284</v>
      </c>
      <c r="C164" s="31" t="s">
        <v>1390</v>
      </c>
      <c r="D164" s="30"/>
      <c r="E164" s="32" t="s">
        <v>1391</v>
      </c>
      <c r="F164" s="33" t="s">
        <v>154</v>
      </c>
      <c r="G164" s="34">
        <v>2</v>
      </c>
      <c r="H164" s="35">
        <v>0</v>
      </c>
      <c r="I164" s="36">
        <f>ROUND(ROUND(H164,2)*ROUND(G164,3),2)</f>
        <v>0</v>
      </c>
      <c r="J164" s="33"/>
      <c r="O164">
        <f>(I164*21)/100</f>
        <v>0</v>
      </c>
      <c r="P164" t="s">
        <v>51</v>
      </c>
    </row>
    <row r="165" spans="1:5" ht="25.5">
      <c r="A165" s="37" t="s">
        <v>83</v>
      </c>
      <c r="E165" s="38" t="s">
        <v>1391</v>
      </c>
    </row>
    <row r="166" spans="1:5" ht="12.75">
      <c r="A166" s="39" t="s">
        <v>85</v>
      </c>
      <c r="E166" s="40"/>
    </row>
    <row r="167" spans="1:5" ht="12.75">
      <c r="A167" t="s">
        <v>87</v>
      </c>
      <c r="E167" s="38"/>
    </row>
    <row r="168" spans="1:16" ht="12.75">
      <c r="A168" s="30" t="s">
        <v>77</v>
      </c>
      <c r="B168" s="31" t="s">
        <v>289</v>
      </c>
      <c r="C168" s="31" t="s">
        <v>1392</v>
      </c>
      <c r="D168" s="30"/>
      <c r="E168" s="32" t="s">
        <v>1393</v>
      </c>
      <c r="F168" s="33" t="s">
        <v>154</v>
      </c>
      <c r="G168" s="34">
        <v>2</v>
      </c>
      <c r="H168" s="35">
        <v>0</v>
      </c>
      <c r="I168" s="36">
        <f>ROUND(ROUND(H168,2)*ROUND(G168,3),2)</f>
        <v>0</v>
      </c>
      <c r="J168" s="33"/>
      <c r="O168">
        <f>(I168*21)/100</f>
        <v>0</v>
      </c>
      <c r="P168" t="s">
        <v>51</v>
      </c>
    </row>
    <row r="169" spans="1:5" ht="12.75">
      <c r="A169" s="37" t="s">
        <v>83</v>
      </c>
      <c r="E169" s="38" t="s">
        <v>1393</v>
      </c>
    </row>
    <row r="170" spans="1:5" ht="12.75">
      <c r="A170" s="39" t="s">
        <v>85</v>
      </c>
      <c r="E170" s="40"/>
    </row>
    <row r="171" spans="1:5" ht="12.75">
      <c r="A171" t="s">
        <v>87</v>
      </c>
      <c r="E171" s="38"/>
    </row>
    <row r="172" spans="1:16" ht="25.5">
      <c r="A172" s="30" t="s">
        <v>77</v>
      </c>
      <c r="B172" s="31" t="s">
        <v>293</v>
      </c>
      <c r="C172" s="31" t="s">
        <v>1394</v>
      </c>
      <c r="D172" s="30"/>
      <c r="E172" s="32" t="s">
        <v>1395</v>
      </c>
      <c r="F172" s="33" t="s">
        <v>174</v>
      </c>
      <c r="G172" s="34">
        <v>254</v>
      </c>
      <c r="H172" s="35">
        <v>0</v>
      </c>
      <c r="I172" s="36">
        <f>ROUND(ROUND(H172,2)*ROUND(G172,3),2)</f>
        <v>0</v>
      </c>
      <c r="J172" s="33"/>
      <c r="O172">
        <f>(I172*21)/100</f>
        <v>0</v>
      </c>
      <c r="P172" t="s">
        <v>51</v>
      </c>
    </row>
    <row r="173" spans="1:5" ht="25.5">
      <c r="A173" s="37" t="s">
        <v>83</v>
      </c>
      <c r="E173" s="38" t="s">
        <v>1395</v>
      </c>
    </row>
    <row r="174" spans="1:5" ht="12.75">
      <c r="A174" s="39" t="s">
        <v>85</v>
      </c>
      <c r="E174" s="40"/>
    </row>
    <row r="175" spans="1:5" ht="12.75">
      <c r="A175" t="s">
        <v>87</v>
      </c>
      <c r="E175" s="38"/>
    </row>
    <row r="176" spans="1:16" ht="25.5">
      <c r="A176" s="30" t="s">
        <v>77</v>
      </c>
      <c r="B176" s="31" t="s">
        <v>299</v>
      </c>
      <c r="C176" s="31" t="s">
        <v>1396</v>
      </c>
      <c r="D176" s="30"/>
      <c r="E176" s="32" t="s">
        <v>1397</v>
      </c>
      <c r="F176" s="33" t="s">
        <v>154</v>
      </c>
      <c r="G176" s="34">
        <v>10</v>
      </c>
      <c r="H176" s="35">
        <v>0</v>
      </c>
      <c r="I176" s="36">
        <f>ROUND(ROUND(H176,2)*ROUND(G176,3),2)</f>
        <v>0</v>
      </c>
      <c r="J176" s="33"/>
      <c r="O176">
        <f>(I176*21)/100</f>
        <v>0</v>
      </c>
      <c r="P176" t="s">
        <v>51</v>
      </c>
    </row>
    <row r="177" spans="1:5" ht="25.5">
      <c r="A177" s="37" t="s">
        <v>83</v>
      </c>
      <c r="E177" s="38" t="s">
        <v>1397</v>
      </c>
    </row>
    <row r="178" spans="1:5" ht="12.75">
      <c r="A178" s="39" t="s">
        <v>85</v>
      </c>
      <c r="E178" s="40"/>
    </row>
    <row r="179" spans="1:5" ht="12.75">
      <c r="A179" t="s">
        <v>87</v>
      </c>
      <c r="E179" s="38"/>
    </row>
    <row r="180" spans="1:16" ht="25.5">
      <c r="A180" s="30" t="s">
        <v>77</v>
      </c>
      <c r="B180" s="31" t="s">
        <v>304</v>
      </c>
      <c r="C180" s="31" t="s">
        <v>1398</v>
      </c>
      <c r="D180" s="30"/>
      <c r="E180" s="32" t="s">
        <v>1399</v>
      </c>
      <c r="F180" s="33" t="s">
        <v>154</v>
      </c>
      <c r="G180" s="34">
        <v>2</v>
      </c>
      <c r="H180" s="35">
        <v>0</v>
      </c>
      <c r="I180" s="36">
        <f>ROUND(ROUND(H180,2)*ROUND(G180,3),2)</f>
        <v>0</v>
      </c>
      <c r="J180" s="33"/>
      <c r="O180">
        <f>(I180*21)/100</f>
        <v>0</v>
      </c>
      <c r="P180" t="s">
        <v>51</v>
      </c>
    </row>
    <row r="181" spans="1:5" ht="25.5">
      <c r="A181" s="37" t="s">
        <v>83</v>
      </c>
      <c r="E181" s="38" t="s">
        <v>1399</v>
      </c>
    </row>
    <row r="182" spans="1:5" ht="12.75">
      <c r="A182" s="39" t="s">
        <v>85</v>
      </c>
      <c r="E182" s="40"/>
    </row>
    <row r="183" spans="1:5" ht="12.75">
      <c r="A183" t="s">
        <v>87</v>
      </c>
      <c r="E183" s="38"/>
    </row>
    <row r="184" spans="1:16" ht="12.75">
      <c r="A184" s="30" t="s">
        <v>77</v>
      </c>
      <c r="B184" s="31" t="s">
        <v>309</v>
      </c>
      <c r="C184" s="31" t="s">
        <v>1400</v>
      </c>
      <c r="D184" s="30"/>
      <c r="E184" s="32" t="s">
        <v>1401</v>
      </c>
      <c r="F184" s="33" t="s">
        <v>154</v>
      </c>
      <c r="G184" s="34">
        <v>2</v>
      </c>
      <c r="H184" s="35">
        <v>0</v>
      </c>
      <c r="I184" s="36">
        <f>ROUND(ROUND(H184,2)*ROUND(G184,3),2)</f>
        <v>0</v>
      </c>
      <c r="J184" s="33"/>
      <c r="O184">
        <f>(I184*21)/100</f>
        <v>0</v>
      </c>
      <c r="P184" t="s">
        <v>51</v>
      </c>
    </row>
    <row r="185" spans="1:5" ht="12.75">
      <c r="A185" s="37" t="s">
        <v>83</v>
      </c>
      <c r="E185" s="38" t="s">
        <v>1401</v>
      </c>
    </row>
    <row r="186" spans="1:5" ht="12.75">
      <c r="A186" s="39" t="s">
        <v>85</v>
      </c>
      <c r="E186" s="40"/>
    </row>
    <row r="187" spans="1:5" ht="12.75">
      <c r="A187" t="s">
        <v>87</v>
      </c>
      <c r="E187" s="38"/>
    </row>
    <row r="188" spans="1:16" ht="12.75">
      <c r="A188" s="30" t="s">
        <v>77</v>
      </c>
      <c r="B188" s="31" t="s">
        <v>314</v>
      </c>
      <c r="C188" s="31" t="s">
        <v>1402</v>
      </c>
      <c r="D188" s="30"/>
      <c r="E188" s="32" t="s">
        <v>1403</v>
      </c>
      <c r="F188" s="33" t="s">
        <v>154</v>
      </c>
      <c r="G188" s="34">
        <v>4</v>
      </c>
      <c r="H188" s="35">
        <v>0</v>
      </c>
      <c r="I188" s="36">
        <f>ROUND(ROUND(H188,2)*ROUND(G188,3),2)</f>
        <v>0</v>
      </c>
      <c r="J188" s="33"/>
      <c r="O188">
        <f>(I188*21)/100</f>
        <v>0</v>
      </c>
      <c r="P188" t="s">
        <v>51</v>
      </c>
    </row>
    <row r="189" spans="1:5" ht="12.75">
      <c r="A189" s="37" t="s">
        <v>83</v>
      </c>
      <c r="E189" s="38" t="s">
        <v>1403</v>
      </c>
    </row>
    <row r="190" spans="1:5" ht="12.75">
      <c r="A190" s="39" t="s">
        <v>85</v>
      </c>
      <c r="E190" s="40"/>
    </row>
    <row r="191" spans="1:5" ht="12.75">
      <c r="A191" t="s">
        <v>87</v>
      </c>
      <c r="E191" s="38"/>
    </row>
    <row r="192" spans="1:16" ht="12.75">
      <c r="A192" s="30" t="s">
        <v>77</v>
      </c>
      <c r="B192" s="31" t="s">
        <v>319</v>
      </c>
      <c r="C192" s="31" t="s">
        <v>1404</v>
      </c>
      <c r="D192" s="30"/>
      <c r="E192" s="32" t="s">
        <v>1405</v>
      </c>
      <c r="F192" s="33" t="s">
        <v>174</v>
      </c>
      <c r="G192" s="34">
        <v>254</v>
      </c>
      <c r="H192" s="35">
        <v>0</v>
      </c>
      <c r="I192" s="36">
        <f>ROUND(ROUND(H192,2)*ROUND(G192,3),2)</f>
        <v>0</v>
      </c>
      <c r="J192" s="33"/>
      <c r="O192">
        <f>(I192*21)/100</f>
        <v>0</v>
      </c>
      <c r="P192" t="s">
        <v>51</v>
      </c>
    </row>
    <row r="193" spans="1:5" ht="12.75">
      <c r="A193" s="37" t="s">
        <v>83</v>
      </c>
      <c r="E193" s="38" t="s">
        <v>1405</v>
      </c>
    </row>
    <row r="194" spans="1:5" ht="12.75">
      <c r="A194" s="39" t="s">
        <v>85</v>
      </c>
      <c r="E194" s="40"/>
    </row>
    <row r="195" spans="1:5" ht="12.75">
      <c r="A195" t="s">
        <v>87</v>
      </c>
      <c r="E195" s="38"/>
    </row>
    <row r="196" spans="1:16" ht="12.75">
      <c r="A196" s="30" t="s">
        <v>77</v>
      </c>
      <c r="B196" s="31" t="s">
        <v>332</v>
      </c>
      <c r="C196" s="31" t="s">
        <v>1406</v>
      </c>
      <c r="D196" s="30"/>
      <c r="E196" s="32" t="s">
        <v>1407</v>
      </c>
      <c r="F196" s="33" t="s">
        <v>154</v>
      </c>
      <c r="G196" s="34">
        <v>2</v>
      </c>
      <c r="H196" s="35">
        <v>0</v>
      </c>
      <c r="I196" s="36">
        <f>ROUND(ROUND(H196,2)*ROUND(G196,3),2)</f>
        <v>0</v>
      </c>
      <c r="J196" s="33"/>
      <c r="O196">
        <f>(I196*21)/100</f>
        <v>0</v>
      </c>
      <c r="P196" t="s">
        <v>51</v>
      </c>
    </row>
    <row r="197" spans="1:5" ht="12.75">
      <c r="A197" s="37" t="s">
        <v>83</v>
      </c>
      <c r="E197" s="38" t="s">
        <v>1407</v>
      </c>
    </row>
    <row r="198" spans="1:5" ht="12.75">
      <c r="A198" s="39" t="s">
        <v>85</v>
      </c>
      <c r="E198" s="40"/>
    </row>
    <row r="199" spans="1:5" ht="12.75">
      <c r="A199" t="s">
        <v>87</v>
      </c>
      <c r="E199" s="38"/>
    </row>
    <row r="200" spans="1:16" ht="12.75">
      <c r="A200" s="30" t="s">
        <v>77</v>
      </c>
      <c r="B200" s="31" t="s">
        <v>377</v>
      </c>
      <c r="C200" s="31" t="s">
        <v>1028</v>
      </c>
      <c r="D200" s="30"/>
      <c r="E200" s="32" t="s">
        <v>1029</v>
      </c>
      <c r="F200" s="33" t="s">
        <v>565</v>
      </c>
      <c r="G200" s="34">
        <v>835.518</v>
      </c>
      <c r="H200" s="35">
        <v>0</v>
      </c>
      <c r="I200" s="36">
        <f>ROUND(ROUND(H200,2)*ROUND(G200,3),2)</f>
        <v>0</v>
      </c>
      <c r="J200" s="33"/>
      <c r="O200">
        <f>(I200*21)/100</f>
        <v>0</v>
      </c>
      <c r="P200" t="s">
        <v>51</v>
      </c>
    </row>
    <row r="201" spans="1:5" ht="12.75">
      <c r="A201" s="37" t="s">
        <v>83</v>
      </c>
      <c r="E201" s="38" t="s">
        <v>1029</v>
      </c>
    </row>
    <row r="202" spans="1:5" ht="12.75">
      <c r="A202" s="39" t="s">
        <v>85</v>
      </c>
      <c r="E202" s="40"/>
    </row>
    <row r="203" spans="1:5" ht="12.75">
      <c r="A203" t="s">
        <v>87</v>
      </c>
      <c r="E203" s="38"/>
    </row>
    <row r="204" spans="1:18" ht="12.75" customHeight="1">
      <c r="A204" s="8" t="s">
        <v>75</v>
      </c>
      <c r="B204" s="8"/>
      <c r="C204" s="41" t="s">
        <v>69</v>
      </c>
      <c r="D204" s="8"/>
      <c r="E204" s="28" t="s">
        <v>521</v>
      </c>
      <c r="F204" s="8"/>
      <c r="G204" s="8"/>
      <c r="H204" s="8"/>
      <c r="I204" s="42">
        <f>0+Q204</f>
        <v>0</v>
      </c>
      <c r="J204" s="8"/>
      <c r="O204">
        <f>0+R204</f>
        <v>0</v>
      </c>
      <c r="Q204">
        <f>0+I205</f>
        <v>0</v>
      </c>
      <c r="R204">
        <f>0+O205</f>
        <v>0</v>
      </c>
    </row>
    <row r="205" spans="1:16" ht="12.75">
      <c r="A205" s="30" t="s">
        <v>77</v>
      </c>
      <c r="B205" s="31" t="s">
        <v>337</v>
      </c>
      <c r="C205" s="31" t="s">
        <v>1408</v>
      </c>
      <c r="D205" s="30"/>
      <c r="E205" s="32" t="s">
        <v>1409</v>
      </c>
      <c r="F205" s="33" t="s">
        <v>139</v>
      </c>
      <c r="G205" s="34">
        <v>22.86</v>
      </c>
      <c r="H205" s="35">
        <v>0</v>
      </c>
      <c r="I205" s="36">
        <f>ROUND(ROUND(H205,2)*ROUND(G205,3),2)</f>
        <v>0</v>
      </c>
      <c r="J205" s="33"/>
      <c r="O205">
        <f>(I205*21)/100</f>
        <v>0</v>
      </c>
      <c r="P205" t="s">
        <v>51</v>
      </c>
    </row>
    <row r="206" spans="1:5" ht="12.75">
      <c r="A206" s="37" t="s">
        <v>83</v>
      </c>
      <c r="E206" s="38" t="s">
        <v>1409</v>
      </c>
    </row>
    <row r="207" spans="1:5" ht="25.5">
      <c r="A207" s="39" t="s">
        <v>85</v>
      </c>
      <c r="E207" s="40" t="s">
        <v>1410</v>
      </c>
    </row>
    <row r="208" spans="1:5" ht="12.75">
      <c r="A208" t="s">
        <v>87</v>
      </c>
      <c r="E208" s="38"/>
    </row>
    <row r="209" spans="1:18" ht="12.75" customHeight="1">
      <c r="A209" s="8" t="s">
        <v>75</v>
      </c>
      <c r="B209" s="8"/>
      <c r="C209" s="41" t="s">
        <v>1411</v>
      </c>
      <c r="D209" s="8"/>
      <c r="E209" s="28" t="s">
        <v>1412</v>
      </c>
      <c r="F209" s="8"/>
      <c r="G209" s="8"/>
      <c r="H209" s="8"/>
      <c r="I209" s="42">
        <f>0+Q209</f>
        <v>0</v>
      </c>
      <c r="J209" s="8"/>
      <c r="O209">
        <f>0+R209</f>
        <v>0</v>
      </c>
      <c r="Q209">
        <f>0+I210</f>
        <v>0</v>
      </c>
      <c r="R209">
        <f>0+O210</f>
        <v>0</v>
      </c>
    </row>
    <row r="210" spans="1:16" ht="12.75">
      <c r="A210" s="30" t="s">
        <v>77</v>
      </c>
      <c r="B210" s="31" t="s">
        <v>365</v>
      </c>
      <c r="C210" s="31" t="s">
        <v>1413</v>
      </c>
      <c r="D210" s="30"/>
      <c r="E210" s="32" t="s">
        <v>1414</v>
      </c>
      <c r="F210" s="33" t="s">
        <v>81</v>
      </c>
      <c r="G210" s="34">
        <v>1</v>
      </c>
      <c r="H210" s="35">
        <v>0</v>
      </c>
      <c r="I210" s="36">
        <f>ROUND(ROUND(H210,2)*ROUND(G210,3),2)</f>
        <v>0</v>
      </c>
      <c r="J210" s="33"/>
      <c r="O210">
        <f>(I210*21)/100</f>
        <v>0</v>
      </c>
      <c r="P210" t="s">
        <v>51</v>
      </c>
    </row>
    <row r="211" spans="1:5" ht="12.75">
      <c r="A211" s="37" t="s">
        <v>83</v>
      </c>
      <c r="E211" s="38" t="s">
        <v>1414</v>
      </c>
    </row>
    <row r="212" spans="1:5" ht="12.75">
      <c r="A212" s="39" t="s">
        <v>85</v>
      </c>
      <c r="E212" s="40"/>
    </row>
    <row r="213" spans="1:5" ht="12.75">
      <c r="A213" t="s">
        <v>87</v>
      </c>
      <c r="E213" s="38"/>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11805555555555" footer="0.511805555555555"/>
  <pageSetup fitToHeight="0" fitToWidth="1" horizontalDpi="300" verticalDpi="300" orientation="portrait" paperSize="9" copies="1"/>
  <drawing r:id="rId1"/>
</worksheet>
</file>

<file path=xl/worksheets/sheet15.xml><?xml version="1.0" encoding="utf-8"?>
<worksheet xmlns="http://schemas.openxmlformats.org/spreadsheetml/2006/main" xmlns:r="http://schemas.openxmlformats.org/officeDocument/2006/relationships">
  <sheetPr>
    <pageSetUpPr fitToPage="1"/>
  </sheetPr>
  <dimension ref="A1:R21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0+O8+O97+O146+O155+O208+O213</f>
        <v>0</v>
      </c>
      <c r="P2" t="s">
        <v>44</v>
      </c>
    </row>
    <row r="3" spans="1:16" ht="15" customHeight="1">
      <c r="A3" t="s">
        <v>46</v>
      </c>
      <c r="B3" s="15" t="s">
        <v>47</v>
      </c>
      <c r="C3" s="16" t="s">
        <v>48</v>
      </c>
      <c r="D3" s="16"/>
      <c r="E3" s="17" t="s">
        <v>49</v>
      </c>
      <c r="F3" s="2"/>
      <c r="G3" s="18"/>
      <c r="H3" s="19" t="s">
        <v>39</v>
      </c>
      <c r="I3" s="20">
        <f>0+I8+I97+I146+I155+I208+I213</f>
        <v>0</v>
      </c>
      <c r="J3" s="21"/>
      <c r="O3" t="s">
        <v>50</v>
      </c>
      <c r="P3" t="s">
        <v>51</v>
      </c>
    </row>
    <row r="4" spans="1:16" ht="15" customHeight="1">
      <c r="A4" t="s">
        <v>52</v>
      </c>
      <c r="B4" s="22" t="s">
        <v>53</v>
      </c>
      <c r="C4" s="23" t="s">
        <v>39</v>
      </c>
      <c r="D4" s="23"/>
      <c r="E4" s="24" t="s">
        <v>40</v>
      </c>
      <c r="F4" s="8"/>
      <c r="G4" s="8"/>
      <c r="H4" s="25"/>
      <c r="I4" s="25"/>
      <c r="J4" s="8"/>
      <c r="O4" t="s">
        <v>54</v>
      </c>
      <c r="P4" t="s">
        <v>51</v>
      </c>
    </row>
    <row r="5" spans="1:16" ht="12.75" customHeight="1">
      <c r="A5" s="26" t="s">
        <v>55</v>
      </c>
      <c r="B5" s="26" t="s">
        <v>56</v>
      </c>
      <c r="C5" s="26" t="s">
        <v>57</v>
      </c>
      <c r="D5" s="26" t="s">
        <v>58</v>
      </c>
      <c r="E5" s="26" t="s">
        <v>59</v>
      </c>
      <c r="F5" s="26" t="s">
        <v>60</v>
      </c>
      <c r="G5" s="26" t="s">
        <v>61</v>
      </c>
      <c r="H5" s="26" t="s">
        <v>62</v>
      </c>
      <c r="I5" s="26"/>
      <c r="J5" s="26" t="s">
        <v>63</v>
      </c>
      <c r="O5" t="s">
        <v>64</v>
      </c>
      <c r="P5" t="s">
        <v>51</v>
      </c>
    </row>
    <row r="6" spans="1:10" ht="12.75" customHeight="1">
      <c r="A6" s="26"/>
      <c r="B6" s="26"/>
      <c r="C6" s="26"/>
      <c r="D6" s="26"/>
      <c r="E6" s="26"/>
      <c r="F6" s="26"/>
      <c r="G6" s="26"/>
      <c r="H6" s="26" t="s">
        <v>65</v>
      </c>
      <c r="I6" s="26" t="s">
        <v>66</v>
      </c>
      <c r="J6" s="26"/>
    </row>
    <row r="7" spans="1:10" ht="12.75" customHeight="1">
      <c r="A7" s="26" t="s">
        <v>67</v>
      </c>
      <c r="B7" s="26" t="s">
        <v>68</v>
      </c>
      <c r="C7" s="26" t="s">
        <v>51</v>
      </c>
      <c r="D7" s="26" t="s">
        <v>44</v>
      </c>
      <c r="E7" s="26" t="s">
        <v>69</v>
      </c>
      <c r="F7" s="26" t="s">
        <v>70</v>
      </c>
      <c r="G7" s="26" t="s">
        <v>71</v>
      </c>
      <c r="H7" s="26" t="s">
        <v>72</v>
      </c>
      <c r="I7" s="26" t="s">
        <v>73</v>
      </c>
      <c r="J7" s="26" t="s">
        <v>74</v>
      </c>
    </row>
    <row r="8" spans="1:18" ht="12.75" customHeight="1">
      <c r="A8" s="25" t="s">
        <v>75</v>
      </c>
      <c r="B8" s="25"/>
      <c r="C8" s="27" t="s">
        <v>68</v>
      </c>
      <c r="D8" s="25"/>
      <c r="E8" s="28" t="s">
        <v>151</v>
      </c>
      <c r="F8" s="25"/>
      <c r="G8" s="25"/>
      <c r="H8" s="25"/>
      <c r="I8" s="29">
        <f>0+Q8</f>
        <v>0</v>
      </c>
      <c r="J8" s="25"/>
      <c r="O8">
        <f>0+R8</f>
        <v>0</v>
      </c>
      <c r="Q8">
        <f>0+I9+I13+I17+I21+I25+I29+I33+I37+I41+I45+I49+I53+I57+I61+I65+I69+I73+I77+I81+I85+I89+I93</f>
        <v>0</v>
      </c>
      <c r="R8">
        <f>0+O9+O13+O17+O21+O25+O29+O33+O37+O41+O45+O49+O53+O57+O61+O65+O69+O73+O77+O81+O85+O89+O93</f>
        <v>0</v>
      </c>
    </row>
    <row r="9" spans="1:16" ht="25.5">
      <c r="A9" s="30" t="s">
        <v>77</v>
      </c>
      <c r="B9" s="31" t="s">
        <v>68</v>
      </c>
      <c r="C9" s="31" t="s">
        <v>1251</v>
      </c>
      <c r="D9" s="30"/>
      <c r="E9" s="32" t="s">
        <v>1305</v>
      </c>
      <c r="F9" s="33" t="s">
        <v>174</v>
      </c>
      <c r="G9" s="34">
        <v>420</v>
      </c>
      <c r="H9" s="35">
        <v>0</v>
      </c>
      <c r="I9" s="36">
        <f>ROUND(ROUND(H9,2)*ROUND(G9,3),2)</f>
        <v>0</v>
      </c>
      <c r="J9" s="33"/>
      <c r="O9">
        <f>(I9*21)/100</f>
        <v>0</v>
      </c>
      <c r="P9" t="s">
        <v>51</v>
      </c>
    </row>
    <row r="10" spans="1:5" ht="25.5">
      <c r="A10" s="37" t="s">
        <v>83</v>
      </c>
      <c r="E10" s="38" t="s">
        <v>1305</v>
      </c>
    </row>
    <row r="11" spans="1:5" ht="25.5">
      <c r="A11" s="39" t="s">
        <v>85</v>
      </c>
      <c r="E11" s="40" t="s">
        <v>1415</v>
      </c>
    </row>
    <row r="12" spans="1:5" ht="12.75">
      <c r="A12" t="s">
        <v>87</v>
      </c>
      <c r="E12" s="38"/>
    </row>
    <row r="13" spans="1:16" ht="25.5">
      <c r="A13" s="30" t="s">
        <v>77</v>
      </c>
      <c r="B13" s="31" t="s">
        <v>51</v>
      </c>
      <c r="C13" s="31" t="s">
        <v>1253</v>
      </c>
      <c r="D13" s="30"/>
      <c r="E13" s="32" t="s">
        <v>1306</v>
      </c>
      <c r="F13" s="33" t="s">
        <v>174</v>
      </c>
      <c r="G13" s="34">
        <v>420</v>
      </c>
      <c r="H13" s="35">
        <v>0</v>
      </c>
      <c r="I13" s="36">
        <f>ROUND(ROUND(H13,2)*ROUND(G13,3),2)</f>
        <v>0</v>
      </c>
      <c r="J13" s="33"/>
      <c r="O13">
        <f>(I13*21)/100</f>
        <v>0</v>
      </c>
      <c r="P13" t="s">
        <v>51</v>
      </c>
    </row>
    <row r="14" spans="1:5" ht="25.5">
      <c r="A14" s="37" t="s">
        <v>83</v>
      </c>
      <c r="E14" s="38" t="s">
        <v>1306</v>
      </c>
    </row>
    <row r="15" spans="1:5" ht="12.75">
      <c r="A15" s="39" t="s">
        <v>85</v>
      </c>
      <c r="E15" s="40"/>
    </row>
    <row r="16" spans="1:5" ht="12.75">
      <c r="A16" t="s">
        <v>87</v>
      </c>
      <c r="E16" s="38"/>
    </row>
    <row r="17" spans="1:16" ht="12.75">
      <c r="A17" s="30" t="s">
        <v>77</v>
      </c>
      <c r="B17" s="31" t="s">
        <v>44</v>
      </c>
      <c r="C17" s="31" t="s">
        <v>1307</v>
      </c>
      <c r="D17" s="30"/>
      <c r="E17" s="32" t="s">
        <v>1308</v>
      </c>
      <c r="F17" s="33" t="s">
        <v>174</v>
      </c>
      <c r="G17" s="34">
        <v>20</v>
      </c>
      <c r="H17" s="35">
        <v>0</v>
      </c>
      <c r="I17" s="36">
        <f>ROUND(ROUND(H17,2)*ROUND(G17,3),2)</f>
        <v>0</v>
      </c>
      <c r="J17" s="33"/>
      <c r="O17">
        <f>(I17*21)/100</f>
        <v>0</v>
      </c>
      <c r="P17" t="s">
        <v>51</v>
      </c>
    </row>
    <row r="18" spans="1:5" ht="12.75">
      <c r="A18" s="37" t="s">
        <v>83</v>
      </c>
      <c r="E18" s="38" t="s">
        <v>1308</v>
      </c>
    </row>
    <row r="19" spans="1:5" ht="12.75">
      <c r="A19" s="39" t="s">
        <v>85</v>
      </c>
      <c r="E19" s="40"/>
    </row>
    <row r="20" spans="1:5" ht="12.75">
      <c r="A20" t="s">
        <v>87</v>
      </c>
      <c r="E20" s="38"/>
    </row>
    <row r="21" spans="1:16" ht="12.75">
      <c r="A21" s="30" t="s">
        <v>77</v>
      </c>
      <c r="B21" s="31" t="s">
        <v>69</v>
      </c>
      <c r="C21" s="31" t="s">
        <v>1309</v>
      </c>
      <c r="D21" s="30"/>
      <c r="E21" s="32" t="s">
        <v>1310</v>
      </c>
      <c r="F21" s="33" t="s">
        <v>174</v>
      </c>
      <c r="G21" s="34">
        <v>20</v>
      </c>
      <c r="H21" s="35">
        <v>0</v>
      </c>
      <c r="I21" s="36">
        <f>ROUND(ROUND(H21,2)*ROUND(G21,3),2)</f>
        <v>0</v>
      </c>
      <c r="J21" s="33"/>
      <c r="O21">
        <f>(I21*21)/100</f>
        <v>0</v>
      </c>
      <c r="P21" t="s">
        <v>51</v>
      </c>
    </row>
    <row r="22" spans="1:5" ht="12.75">
      <c r="A22" s="37" t="s">
        <v>83</v>
      </c>
      <c r="E22" s="38" t="s">
        <v>1310</v>
      </c>
    </row>
    <row r="23" spans="1:5" ht="12.75">
      <c r="A23" s="39" t="s">
        <v>85</v>
      </c>
      <c r="E23" s="40"/>
    </row>
    <row r="24" spans="1:5" ht="12.75">
      <c r="A24" t="s">
        <v>87</v>
      </c>
      <c r="E24" s="38"/>
    </row>
    <row r="25" spans="1:16" ht="25.5">
      <c r="A25" s="30" t="s">
        <v>77</v>
      </c>
      <c r="B25" s="31" t="s">
        <v>70</v>
      </c>
      <c r="C25" s="31" t="s">
        <v>1311</v>
      </c>
      <c r="D25" s="30"/>
      <c r="E25" s="32" t="s">
        <v>1312</v>
      </c>
      <c r="F25" s="33" t="s">
        <v>139</v>
      </c>
      <c r="G25" s="34">
        <v>7.1</v>
      </c>
      <c r="H25" s="35">
        <v>0</v>
      </c>
      <c r="I25" s="36">
        <f>ROUND(ROUND(H25,2)*ROUND(G25,3),2)</f>
        <v>0</v>
      </c>
      <c r="J25" s="33"/>
      <c r="O25">
        <f>(I25*21)/100</f>
        <v>0</v>
      </c>
      <c r="P25" t="s">
        <v>51</v>
      </c>
    </row>
    <row r="26" spans="1:5" ht="25.5">
      <c r="A26" s="37" t="s">
        <v>83</v>
      </c>
      <c r="E26" s="38" t="s">
        <v>1312</v>
      </c>
    </row>
    <row r="27" spans="1:5" ht="25.5">
      <c r="A27" s="39" t="s">
        <v>85</v>
      </c>
      <c r="E27" s="40" t="s">
        <v>1416</v>
      </c>
    </row>
    <row r="28" spans="1:5" ht="12.75">
      <c r="A28" t="s">
        <v>87</v>
      </c>
      <c r="E28" s="38"/>
    </row>
    <row r="29" spans="1:16" ht="25.5">
      <c r="A29" s="30" t="s">
        <v>77</v>
      </c>
      <c r="B29" s="31" t="s">
        <v>71</v>
      </c>
      <c r="C29" s="31" t="s">
        <v>1314</v>
      </c>
      <c r="D29" s="30"/>
      <c r="E29" s="32" t="s">
        <v>1315</v>
      </c>
      <c r="F29" s="33" t="s">
        <v>139</v>
      </c>
      <c r="G29" s="34">
        <v>63.9</v>
      </c>
      <c r="H29" s="35">
        <v>0</v>
      </c>
      <c r="I29" s="36">
        <f>ROUND(ROUND(H29,2)*ROUND(G29,3),2)</f>
        <v>0</v>
      </c>
      <c r="J29" s="33"/>
      <c r="O29">
        <f>(I29*21)/100</f>
        <v>0</v>
      </c>
      <c r="P29" t="s">
        <v>51</v>
      </c>
    </row>
    <row r="30" spans="1:5" ht="25.5">
      <c r="A30" s="37" t="s">
        <v>83</v>
      </c>
      <c r="E30" s="38" t="s">
        <v>1315</v>
      </c>
    </row>
    <row r="31" spans="1:5" ht="25.5">
      <c r="A31" s="39" t="s">
        <v>85</v>
      </c>
      <c r="E31" s="40" t="s">
        <v>1417</v>
      </c>
    </row>
    <row r="32" spans="1:5" ht="12.75">
      <c r="A32" t="s">
        <v>87</v>
      </c>
      <c r="E32" s="38"/>
    </row>
    <row r="33" spans="1:16" ht="25.5">
      <c r="A33" s="30" t="s">
        <v>77</v>
      </c>
      <c r="B33" s="31" t="s">
        <v>107</v>
      </c>
      <c r="C33" s="31" t="s">
        <v>1317</v>
      </c>
      <c r="D33" s="30"/>
      <c r="E33" s="32" t="s">
        <v>1318</v>
      </c>
      <c r="F33" s="33" t="s">
        <v>139</v>
      </c>
      <c r="G33" s="34">
        <v>6</v>
      </c>
      <c r="H33" s="35">
        <v>0</v>
      </c>
      <c r="I33" s="36">
        <f>ROUND(ROUND(H33,2)*ROUND(G33,3),2)</f>
        <v>0</v>
      </c>
      <c r="J33" s="33"/>
      <c r="O33">
        <f>(I33*21)/100</f>
        <v>0</v>
      </c>
      <c r="P33" t="s">
        <v>51</v>
      </c>
    </row>
    <row r="34" spans="1:5" ht="25.5">
      <c r="A34" s="37" t="s">
        <v>83</v>
      </c>
      <c r="E34" s="38" t="s">
        <v>1318</v>
      </c>
    </row>
    <row r="35" spans="1:5" ht="25.5">
      <c r="A35" s="39" t="s">
        <v>85</v>
      </c>
      <c r="E35" s="40" t="s">
        <v>1418</v>
      </c>
    </row>
    <row r="36" spans="1:5" ht="12.75">
      <c r="A36" t="s">
        <v>87</v>
      </c>
      <c r="E36" s="38"/>
    </row>
    <row r="37" spans="1:16" ht="25.5">
      <c r="A37" s="30" t="s">
        <v>77</v>
      </c>
      <c r="B37" s="31" t="s">
        <v>110</v>
      </c>
      <c r="C37" s="31" t="s">
        <v>1320</v>
      </c>
      <c r="D37" s="30"/>
      <c r="E37" s="32" t="s">
        <v>1321</v>
      </c>
      <c r="F37" s="33" t="s">
        <v>139</v>
      </c>
      <c r="G37" s="34">
        <v>6</v>
      </c>
      <c r="H37" s="35">
        <v>0</v>
      </c>
      <c r="I37" s="36">
        <f>ROUND(ROUND(H37,2)*ROUND(G37,3),2)</f>
        <v>0</v>
      </c>
      <c r="J37" s="33"/>
      <c r="O37">
        <f>(I37*21)/100</f>
        <v>0</v>
      </c>
      <c r="P37" t="s">
        <v>51</v>
      </c>
    </row>
    <row r="38" spans="1:5" ht="25.5">
      <c r="A38" s="37" t="s">
        <v>83</v>
      </c>
      <c r="E38" s="38" t="s">
        <v>1321</v>
      </c>
    </row>
    <row r="39" spans="1:5" ht="25.5">
      <c r="A39" s="39" t="s">
        <v>85</v>
      </c>
      <c r="E39" s="40" t="s">
        <v>1418</v>
      </c>
    </row>
    <row r="40" spans="1:5" ht="12.75">
      <c r="A40" t="s">
        <v>87</v>
      </c>
      <c r="E40" s="38"/>
    </row>
    <row r="41" spans="1:16" ht="25.5">
      <c r="A41" s="30" t="s">
        <v>77</v>
      </c>
      <c r="B41" s="31" t="s">
        <v>72</v>
      </c>
      <c r="C41" s="31" t="s">
        <v>1322</v>
      </c>
      <c r="D41" s="30"/>
      <c r="E41" s="32" t="s">
        <v>1323</v>
      </c>
      <c r="F41" s="33" t="s">
        <v>139</v>
      </c>
      <c r="G41" s="34">
        <v>54</v>
      </c>
      <c r="H41" s="35">
        <v>0</v>
      </c>
      <c r="I41" s="36">
        <f>ROUND(ROUND(H41,2)*ROUND(G41,3),2)</f>
        <v>0</v>
      </c>
      <c r="J41" s="33"/>
      <c r="O41">
        <f>(I41*21)/100</f>
        <v>0</v>
      </c>
      <c r="P41" t="s">
        <v>51</v>
      </c>
    </row>
    <row r="42" spans="1:5" ht="25.5">
      <c r="A42" s="37" t="s">
        <v>83</v>
      </c>
      <c r="E42" s="38" t="s">
        <v>1323</v>
      </c>
    </row>
    <row r="43" spans="1:5" ht="25.5">
      <c r="A43" s="39" t="s">
        <v>85</v>
      </c>
      <c r="E43" s="40" t="s">
        <v>1419</v>
      </c>
    </row>
    <row r="44" spans="1:5" ht="12.75">
      <c r="A44" t="s">
        <v>87</v>
      </c>
      <c r="E44" s="38"/>
    </row>
    <row r="45" spans="1:16" ht="25.5">
      <c r="A45" s="30" t="s">
        <v>77</v>
      </c>
      <c r="B45" s="31" t="s">
        <v>73</v>
      </c>
      <c r="C45" s="31" t="s">
        <v>1325</v>
      </c>
      <c r="D45" s="30"/>
      <c r="E45" s="32" t="s">
        <v>1326</v>
      </c>
      <c r="F45" s="33" t="s">
        <v>139</v>
      </c>
      <c r="G45" s="34">
        <v>54</v>
      </c>
      <c r="H45" s="35">
        <v>0</v>
      </c>
      <c r="I45" s="36">
        <f>ROUND(ROUND(H45,2)*ROUND(G45,3),2)</f>
        <v>0</v>
      </c>
      <c r="J45" s="33"/>
      <c r="O45">
        <f>(I45*21)/100</f>
        <v>0</v>
      </c>
      <c r="P45" t="s">
        <v>51</v>
      </c>
    </row>
    <row r="46" spans="1:5" ht="25.5">
      <c r="A46" s="37" t="s">
        <v>83</v>
      </c>
      <c r="E46" s="38" t="s">
        <v>1326</v>
      </c>
    </row>
    <row r="47" spans="1:5" ht="25.5">
      <c r="A47" s="39" t="s">
        <v>85</v>
      </c>
      <c r="E47" s="40" t="s">
        <v>1419</v>
      </c>
    </row>
    <row r="48" spans="1:5" ht="12.75">
      <c r="A48" t="s">
        <v>87</v>
      </c>
      <c r="E48" s="38"/>
    </row>
    <row r="49" spans="1:16" ht="12.75">
      <c r="A49" s="30" t="s">
        <v>77</v>
      </c>
      <c r="B49" s="31" t="s">
        <v>74</v>
      </c>
      <c r="C49" s="31" t="s">
        <v>1327</v>
      </c>
      <c r="D49" s="30"/>
      <c r="E49" s="32" t="s">
        <v>1328</v>
      </c>
      <c r="F49" s="33" t="s">
        <v>139</v>
      </c>
      <c r="G49" s="34">
        <v>35.5</v>
      </c>
      <c r="H49" s="35">
        <v>0</v>
      </c>
      <c r="I49" s="36">
        <f>ROUND(ROUND(H49,2)*ROUND(G49,3),2)</f>
        <v>0</v>
      </c>
      <c r="J49" s="33"/>
      <c r="O49">
        <f>(I49*21)/100</f>
        <v>0</v>
      </c>
      <c r="P49" t="s">
        <v>51</v>
      </c>
    </row>
    <row r="50" spans="1:5" ht="12.75">
      <c r="A50" s="37" t="s">
        <v>83</v>
      </c>
      <c r="E50" s="38" t="s">
        <v>1328</v>
      </c>
    </row>
    <row r="51" spans="1:5" ht="25.5">
      <c r="A51" s="39" t="s">
        <v>85</v>
      </c>
      <c r="E51" s="40" t="s">
        <v>1420</v>
      </c>
    </row>
    <row r="52" spans="1:5" ht="12.75">
      <c r="A52" t="s">
        <v>87</v>
      </c>
      <c r="E52" s="38"/>
    </row>
    <row r="53" spans="1:16" ht="12.75">
      <c r="A53" s="30" t="s">
        <v>77</v>
      </c>
      <c r="B53" s="31" t="s">
        <v>125</v>
      </c>
      <c r="C53" s="31" t="s">
        <v>1330</v>
      </c>
      <c r="D53" s="30"/>
      <c r="E53" s="32" t="s">
        <v>1331</v>
      </c>
      <c r="F53" s="33" t="s">
        <v>216</v>
      </c>
      <c r="G53" s="34">
        <v>515</v>
      </c>
      <c r="H53" s="35">
        <v>0</v>
      </c>
      <c r="I53" s="36">
        <f>ROUND(ROUND(H53,2)*ROUND(G53,3),2)</f>
        <v>0</v>
      </c>
      <c r="J53" s="33"/>
      <c r="O53">
        <f>(I53*21)/100</f>
        <v>0</v>
      </c>
      <c r="P53" t="s">
        <v>51</v>
      </c>
    </row>
    <row r="54" spans="1:5" ht="12.75">
      <c r="A54" s="37" t="s">
        <v>83</v>
      </c>
      <c r="E54" s="38" t="s">
        <v>1331</v>
      </c>
    </row>
    <row r="55" spans="1:5" ht="12.75">
      <c r="A55" s="39" t="s">
        <v>85</v>
      </c>
      <c r="E55" s="40"/>
    </row>
    <row r="56" spans="1:5" ht="12.75">
      <c r="A56" t="s">
        <v>87</v>
      </c>
      <c r="E56" s="38"/>
    </row>
    <row r="57" spans="1:16" ht="12.75">
      <c r="A57" s="30" t="s">
        <v>77</v>
      </c>
      <c r="B57" s="31" t="s">
        <v>129</v>
      </c>
      <c r="C57" s="31" t="s">
        <v>1332</v>
      </c>
      <c r="D57" s="30"/>
      <c r="E57" s="32" t="s">
        <v>1333</v>
      </c>
      <c r="F57" s="33" t="s">
        <v>216</v>
      </c>
      <c r="G57" s="34">
        <v>515</v>
      </c>
      <c r="H57" s="35">
        <v>0</v>
      </c>
      <c r="I57" s="36">
        <f>ROUND(ROUND(H57,2)*ROUND(G57,3),2)</f>
        <v>0</v>
      </c>
      <c r="J57" s="33"/>
      <c r="O57">
        <f>(I57*21)/100</f>
        <v>0</v>
      </c>
      <c r="P57" t="s">
        <v>51</v>
      </c>
    </row>
    <row r="58" spans="1:5" ht="12.75">
      <c r="A58" s="37" t="s">
        <v>83</v>
      </c>
      <c r="E58" s="38" t="s">
        <v>1333</v>
      </c>
    </row>
    <row r="59" spans="1:5" ht="12.75">
      <c r="A59" s="39" t="s">
        <v>85</v>
      </c>
      <c r="E59" s="40"/>
    </row>
    <row r="60" spans="1:5" ht="12.75">
      <c r="A60" t="s">
        <v>87</v>
      </c>
      <c r="E60" s="38"/>
    </row>
    <row r="61" spans="1:16" ht="25.5">
      <c r="A61" s="30" t="s">
        <v>77</v>
      </c>
      <c r="B61" s="31" t="s">
        <v>132</v>
      </c>
      <c r="C61" s="31" t="s">
        <v>1421</v>
      </c>
      <c r="D61" s="30"/>
      <c r="E61" s="32" t="s">
        <v>1422</v>
      </c>
      <c r="F61" s="33" t="s">
        <v>139</v>
      </c>
      <c r="G61" s="34">
        <v>24.2</v>
      </c>
      <c r="H61" s="35">
        <v>0</v>
      </c>
      <c r="I61" s="36">
        <f>ROUND(ROUND(H61,2)*ROUND(G61,3),2)</f>
        <v>0</v>
      </c>
      <c r="J61" s="33"/>
      <c r="O61">
        <f>(I61*21)/100</f>
        <v>0</v>
      </c>
      <c r="P61" t="s">
        <v>51</v>
      </c>
    </row>
    <row r="62" spans="1:5" ht="25.5">
      <c r="A62" s="37" t="s">
        <v>83</v>
      </c>
      <c r="E62" s="38" t="s">
        <v>1422</v>
      </c>
    </row>
    <row r="63" spans="1:5" ht="12.75">
      <c r="A63" s="39" t="s">
        <v>85</v>
      </c>
      <c r="E63" s="40"/>
    </row>
    <row r="64" spans="1:5" ht="12.75">
      <c r="A64" t="s">
        <v>87</v>
      </c>
      <c r="E64" s="38"/>
    </row>
    <row r="65" spans="1:16" ht="25.5">
      <c r="A65" s="30" t="s">
        <v>77</v>
      </c>
      <c r="B65" s="31" t="s">
        <v>196</v>
      </c>
      <c r="C65" s="31" t="s">
        <v>1334</v>
      </c>
      <c r="D65" s="30"/>
      <c r="E65" s="32" t="s">
        <v>1335</v>
      </c>
      <c r="F65" s="33" t="s">
        <v>139</v>
      </c>
      <c r="G65" s="34">
        <v>178.9</v>
      </c>
      <c r="H65" s="35">
        <v>0</v>
      </c>
      <c r="I65" s="36">
        <f>ROUND(ROUND(H65,2)*ROUND(G65,3),2)</f>
        <v>0</v>
      </c>
      <c r="J65" s="33"/>
      <c r="O65">
        <f>(I65*21)/100</f>
        <v>0</v>
      </c>
      <c r="P65" t="s">
        <v>51</v>
      </c>
    </row>
    <row r="66" spans="1:5" ht="25.5">
      <c r="A66" s="37" t="s">
        <v>83</v>
      </c>
      <c r="E66" s="38" t="s">
        <v>1335</v>
      </c>
    </row>
    <row r="67" spans="1:5" ht="12.75">
      <c r="A67" s="39" t="s">
        <v>85</v>
      </c>
      <c r="E67" s="40"/>
    </row>
    <row r="68" spans="1:5" ht="12.75">
      <c r="A68" t="s">
        <v>87</v>
      </c>
      <c r="E68" s="38"/>
    </row>
    <row r="69" spans="1:16" ht="25.5">
      <c r="A69" s="30" t="s">
        <v>77</v>
      </c>
      <c r="B69" s="31" t="s">
        <v>202</v>
      </c>
      <c r="C69" s="31" t="s">
        <v>1337</v>
      </c>
      <c r="D69" s="30"/>
      <c r="E69" s="32" t="s">
        <v>1338</v>
      </c>
      <c r="F69" s="33" t="s">
        <v>139</v>
      </c>
      <c r="G69" s="34">
        <v>1789</v>
      </c>
      <c r="H69" s="35">
        <v>0</v>
      </c>
      <c r="I69" s="36">
        <f>ROUND(ROUND(H69,2)*ROUND(G69,3),2)</f>
        <v>0</v>
      </c>
      <c r="J69" s="33"/>
      <c r="O69">
        <f>(I69*21)/100</f>
        <v>0</v>
      </c>
      <c r="P69" t="s">
        <v>51</v>
      </c>
    </row>
    <row r="70" spans="1:5" ht="25.5">
      <c r="A70" s="37" t="s">
        <v>83</v>
      </c>
      <c r="E70" s="38" t="s">
        <v>1338</v>
      </c>
    </row>
    <row r="71" spans="1:5" ht="25.5">
      <c r="A71" s="39" t="s">
        <v>85</v>
      </c>
      <c r="E71" s="40" t="s">
        <v>1423</v>
      </c>
    </row>
    <row r="72" spans="1:5" ht="12.75">
      <c r="A72" t="s">
        <v>87</v>
      </c>
      <c r="E72" s="38"/>
    </row>
    <row r="73" spans="1:16" ht="12.75">
      <c r="A73" s="30" t="s">
        <v>77</v>
      </c>
      <c r="B73" s="31" t="s">
        <v>204</v>
      </c>
      <c r="C73" s="31" t="s">
        <v>1424</v>
      </c>
      <c r="D73" s="30"/>
      <c r="E73" s="32" t="s">
        <v>1425</v>
      </c>
      <c r="F73" s="33" t="s">
        <v>139</v>
      </c>
      <c r="G73" s="34">
        <v>12.1</v>
      </c>
      <c r="H73" s="35">
        <v>0</v>
      </c>
      <c r="I73" s="36">
        <f>ROUND(ROUND(H73,2)*ROUND(G73,3),2)</f>
        <v>0</v>
      </c>
      <c r="J73" s="33"/>
      <c r="O73">
        <f>(I73*21)/100</f>
        <v>0</v>
      </c>
      <c r="P73" t="s">
        <v>51</v>
      </c>
    </row>
    <row r="74" spans="1:5" ht="12.75">
      <c r="A74" s="37" t="s">
        <v>83</v>
      </c>
      <c r="E74" s="38" t="s">
        <v>1425</v>
      </c>
    </row>
    <row r="75" spans="1:5" ht="12.75">
      <c r="A75" s="39" t="s">
        <v>85</v>
      </c>
      <c r="E75" s="40"/>
    </row>
    <row r="76" spans="1:5" ht="12.75">
      <c r="A76" t="s">
        <v>87</v>
      </c>
      <c r="E76" s="38"/>
    </row>
    <row r="77" spans="1:16" ht="12.75">
      <c r="A77" s="30" t="s">
        <v>77</v>
      </c>
      <c r="B77" s="31" t="s">
        <v>207</v>
      </c>
      <c r="C77" s="31" t="s">
        <v>1340</v>
      </c>
      <c r="D77" s="30"/>
      <c r="E77" s="32" t="s">
        <v>1341</v>
      </c>
      <c r="F77" s="33" t="s">
        <v>144</v>
      </c>
      <c r="G77" s="34">
        <v>304.13</v>
      </c>
      <c r="H77" s="35">
        <v>0</v>
      </c>
      <c r="I77" s="36">
        <f>ROUND(ROUND(H77,2)*ROUND(G77,3),2)</f>
        <v>0</v>
      </c>
      <c r="J77" s="33"/>
      <c r="O77">
        <f>(I77*21)/100</f>
        <v>0</v>
      </c>
      <c r="P77" t="s">
        <v>51</v>
      </c>
    </row>
    <row r="78" spans="1:5" ht="12.75">
      <c r="A78" s="37" t="s">
        <v>83</v>
      </c>
      <c r="E78" s="38" t="s">
        <v>1341</v>
      </c>
    </row>
    <row r="79" spans="1:5" ht="12.75">
      <c r="A79" s="39" t="s">
        <v>85</v>
      </c>
      <c r="E79" s="40"/>
    </row>
    <row r="80" spans="1:5" ht="12.75">
      <c r="A80" t="s">
        <v>87</v>
      </c>
      <c r="E80" s="38"/>
    </row>
    <row r="81" spans="1:16" ht="12.75">
      <c r="A81" s="30" t="s">
        <v>77</v>
      </c>
      <c r="B81" s="31" t="s">
        <v>213</v>
      </c>
      <c r="C81" s="31" t="s">
        <v>1343</v>
      </c>
      <c r="D81" s="30"/>
      <c r="E81" s="32" t="s">
        <v>1344</v>
      </c>
      <c r="F81" s="33" t="s">
        <v>139</v>
      </c>
      <c r="G81" s="34">
        <v>135.7</v>
      </c>
      <c r="H81" s="35">
        <v>0</v>
      </c>
      <c r="I81" s="36">
        <f>ROUND(ROUND(H81,2)*ROUND(G81,3),2)</f>
        <v>0</v>
      </c>
      <c r="J81" s="33"/>
      <c r="O81">
        <f>(I81*21)/100</f>
        <v>0</v>
      </c>
      <c r="P81" t="s">
        <v>51</v>
      </c>
    </row>
    <row r="82" spans="1:5" ht="12.75">
      <c r="A82" s="37" t="s">
        <v>83</v>
      </c>
      <c r="E82" s="38" t="s">
        <v>1344</v>
      </c>
    </row>
    <row r="83" spans="1:5" ht="25.5">
      <c r="A83" s="39" t="s">
        <v>85</v>
      </c>
      <c r="E83" s="40" t="s">
        <v>1426</v>
      </c>
    </row>
    <row r="84" spans="1:5" ht="12.75">
      <c r="A84" t="s">
        <v>87</v>
      </c>
      <c r="E84" s="38"/>
    </row>
    <row r="85" spans="1:16" ht="12.75">
      <c r="A85" s="30" t="s">
        <v>77</v>
      </c>
      <c r="B85" s="31" t="s">
        <v>219</v>
      </c>
      <c r="C85" s="31" t="s">
        <v>1356</v>
      </c>
      <c r="D85" s="30"/>
      <c r="E85" s="32" t="s">
        <v>1357</v>
      </c>
      <c r="F85" s="33" t="s">
        <v>144</v>
      </c>
      <c r="G85" s="34">
        <v>210.12</v>
      </c>
      <c r="H85" s="35">
        <v>0</v>
      </c>
      <c r="I85" s="36">
        <f>ROUND(ROUND(H85,2)*ROUND(G85,3),2)</f>
        <v>0</v>
      </c>
      <c r="J85" s="33"/>
      <c r="O85">
        <f>(I85*21)/100</f>
        <v>0</v>
      </c>
      <c r="P85" t="s">
        <v>51</v>
      </c>
    </row>
    <row r="86" spans="1:5" ht="12.75">
      <c r="A86" s="37" t="s">
        <v>83</v>
      </c>
      <c r="E86" s="38" t="s">
        <v>1357</v>
      </c>
    </row>
    <row r="87" spans="1:5" ht="25.5">
      <c r="A87" s="39" t="s">
        <v>85</v>
      </c>
      <c r="E87" s="40" t="s">
        <v>1427</v>
      </c>
    </row>
    <row r="88" spans="1:5" ht="12.75">
      <c r="A88" t="s">
        <v>87</v>
      </c>
      <c r="E88" s="38"/>
    </row>
    <row r="89" spans="1:16" ht="12.75">
      <c r="A89" s="30" t="s">
        <v>77</v>
      </c>
      <c r="B89" s="31" t="s">
        <v>225</v>
      </c>
      <c r="C89" s="31" t="s">
        <v>1346</v>
      </c>
      <c r="D89" s="30"/>
      <c r="E89" s="32" t="s">
        <v>1347</v>
      </c>
      <c r="F89" s="33" t="s">
        <v>139</v>
      </c>
      <c r="G89" s="34">
        <v>39.5</v>
      </c>
      <c r="H89" s="35">
        <v>0</v>
      </c>
      <c r="I89" s="36">
        <f>ROUND(ROUND(H89,2)*ROUND(G89,3),2)</f>
        <v>0</v>
      </c>
      <c r="J89" s="33"/>
      <c r="O89">
        <f>(I89*21)/100</f>
        <v>0</v>
      </c>
      <c r="P89" t="s">
        <v>51</v>
      </c>
    </row>
    <row r="90" spans="1:5" ht="12.75">
      <c r="A90" s="37" t="s">
        <v>83</v>
      </c>
      <c r="E90" s="38" t="s">
        <v>1347</v>
      </c>
    </row>
    <row r="91" spans="1:5" ht="25.5">
      <c r="A91" s="39" t="s">
        <v>85</v>
      </c>
      <c r="E91" s="40" t="s">
        <v>1428</v>
      </c>
    </row>
    <row r="92" spans="1:5" ht="12.75">
      <c r="A92" t="s">
        <v>87</v>
      </c>
      <c r="E92" s="38"/>
    </row>
    <row r="93" spans="1:16" ht="12.75">
      <c r="A93" s="30" t="s">
        <v>77</v>
      </c>
      <c r="B93" s="31" t="s">
        <v>231</v>
      </c>
      <c r="C93" s="31" t="s">
        <v>1353</v>
      </c>
      <c r="D93" s="30"/>
      <c r="E93" s="32" t="s">
        <v>1354</v>
      </c>
      <c r="F93" s="33" t="s">
        <v>144</v>
      </c>
      <c r="G93" s="34">
        <v>71.1</v>
      </c>
      <c r="H93" s="35">
        <v>0</v>
      </c>
      <c r="I93" s="36">
        <f>ROUND(ROUND(H93,2)*ROUND(G93,3),2)</f>
        <v>0</v>
      </c>
      <c r="J93" s="33"/>
      <c r="O93">
        <f>(I93*21)/100</f>
        <v>0</v>
      </c>
      <c r="P93" t="s">
        <v>51</v>
      </c>
    </row>
    <row r="94" spans="1:5" ht="12.75">
      <c r="A94" s="37" t="s">
        <v>83</v>
      </c>
      <c r="E94" s="38" t="s">
        <v>1354</v>
      </c>
    </row>
    <row r="95" spans="1:5" ht="25.5">
      <c r="A95" s="39" t="s">
        <v>85</v>
      </c>
      <c r="E95" s="40" t="s">
        <v>1429</v>
      </c>
    </row>
    <row r="96" spans="1:5" ht="12.75">
      <c r="A96" t="s">
        <v>87</v>
      </c>
      <c r="E96" s="38"/>
    </row>
    <row r="97" spans="1:18" ht="12.75" customHeight="1">
      <c r="A97" s="8" t="s">
        <v>75</v>
      </c>
      <c r="B97" s="8"/>
      <c r="C97" s="41" t="s">
        <v>1361</v>
      </c>
      <c r="D97" s="8"/>
      <c r="E97" s="28" t="s">
        <v>1362</v>
      </c>
      <c r="F97" s="8"/>
      <c r="G97" s="8"/>
      <c r="H97" s="8"/>
      <c r="I97" s="42">
        <f>0+Q97</f>
        <v>0</v>
      </c>
      <c r="J97" s="8"/>
      <c r="O97">
        <f>0+R97</f>
        <v>0</v>
      </c>
      <c r="Q97">
        <f>0+I98+I102+I106+I110+I114+I118+I122+I126+I130+I134+I138+I142</f>
        <v>0</v>
      </c>
      <c r="R97">
        <f>0+O98+O102+O106+O110+O114+O118+O122+O126+O130+O134+O138+O142</f>
        <v>0</v>
      </c>
    </row>
    <row r="98" spans="1:16" ht="12.75">
      <c r="A98" s="30" t="s">
        <v>77</v>
      </c>
      <c r="B98" s="31" t="s">
        <v>242</v>
      </c>
      <c r="C98" s="31" t="s">
        <v>1430</v>
      </c>
      <c r="D98" s="30"/>
      <c r="E98" s="32" t="s">
        <v>1431</v>
      </c>
      <c r="F98" s="33" t="s">
        <v>174</v>
      </c>
      <c r="G98" s="34">
        <v>210</v>
      </c>
      <c r="H98" s="35">
        <v>0</v>
      </c>
      <c r="I98" s="36">
        <f>ROUND(ROUND(H98,2)*ROUND(G98,3),2)</f>
        <v>0</v>
      </c>
      <c r="J98" s="33"/>
      <c r="O98">
        <f>(I98*21)/100</f>
        <v>0</v>
      </c>
      <c r="P98" t="s">
        <v>51</v>
      </c>
    </row>
    <row r="99" spans="1:5" ht="12.75">
      <c r="A99" s="37" t="s">
        <v>83</v>
      </c>
      <c r="E99" s="38" t="s">
        <v>1431</v>
      </c>
    </row>
    <row r="100" spans="1:5" ht="25.5">
      <c r="A100" s="39" t="s">
        <v>85</v>
      </c>
      <c r="E100" s="40" t="s">
        <v>1432</v>
      </c>
    </row>
    <row r="101" spans="1:5" ht="12.75">
      <c r="A101" t="s">
        <v>87</v>
      </c>
      <c r="E101" s="38"/>
    </row>
    <row r="102" spans="1:16" ht="12.75">
      <c r="A102" s="30" t="s">
        <v>77</v>
      </c>
      <c r="B102" s="31" t="s">
        <v>248</v>
      </c>
      <c r="C102" s="31" t="s">
        <v>1376</v>
      </c>
      <c r="D102" s="30"/>
      <c r="E102" s="32" t="s">
        <v>1433</v>
      </c>
      <c r="F102" s="33" t="s">
        <v>174</v>
      </c>
      <c r="G102" s="34">
        <v>80</v>
      </c>
      <c r="H102" s="35">
        <v>0</v>
      </c>
      <c r="I102" s="36">
        <f>ROUND(ROUND(H102,2)*ROUND(G102,3),2)</f>
        <v>0</v>
      </c>
      <c r="J102" s="33"/>
      <c r="O102">
        <f>(I102*21)/100</f>
        <v>0</v>
      </c>
      <c r="P102" t="s">
        <v>51</v>
      </c>
    </row>
    <row r="103" spans="1:5" ht="12.75">
      <c r="A103" s="37" t="s">
        <v>83</v>
      </c>
      <c r="E103" s="38" t="s">
        <v>1433</v>
      </c>
    </row>
    <row r="104" spans="1:5" ht="12.75">
      <c r="A104" s="39" t="s">
        <v>85</v>
      </c>
      <c r="E104" s="40"/>
    </row>
    <row r="105" spans="1:5" ht="12.75">
      <c r="A105" t="s">
        <v>87</v>
      </c>
      <c r="E105" s="38"/>
    </row>
    <row r="106" spans="1:16" ht="12.75">
      <c r="A106" s="30" t="s">
        <v>77</v>
      </c>
      <c r="B106" s="31" t="s">
        <v>253</v>
      </c>
      <c r="C106" s="31" t="s">
        <v>1434</v>
      </c>
      <c r="D106" s="30"/>
      <c r="E106" s="32" t="s">
        <v>1435</v>
      </c>
      <c r="F106" s="33" t="s">
        <v>604</v>
      </c>
      <c r="G106" s="34">
        <v>22</v>
      </c>
      <c r="H106" s="35">
        <v>0</v>
      </c>
      <c r="I106" s="36">
        <f>ROUND(ROUND(H106,2)*ROUND(G106,3),2)</f>
        <v>0</v>
      </c>
      <c r="J106" s="33"/>
      <c r="O106">
        <f>(I106*21)/100</f>
        <v>0</v>
      </c>
      <c r="P106" t="s">
        <v>51</v>
      </c>
    </row>
    <row r="107" spans="1:5" ht="12.75">
      <c r="A107" s="37" t="s">
        <v>83</v>
      </c>
      <c r="E107" s="38" t="s">
        <v>1435</v>
      </c>
    </row>
    <row r="108" spans="1:5" ht="12.75">
      <c r="A108" s="39" t="s">
        <v>85</v>
      </c>
      <c r="E108" s="40"/>
    </row>
    <row r="109" spans="1:5" ht="12.75">
      <c r="A109" t="s">
        <v>87</v>
      </c>
      <c r="E109" s="38"/>
    </row>
    <row r="110" spans="1:16" ht="12.75">
      <c r="A110" s="30" t="s">
        <v>77</v>
      </c>
      <c r="B110" s="31" t="s">
        <v>259</v>
      </c>
      <c r="C110" s="31" t="s">
        <v>1436</v>
      </c>
      <c r="D110" s="30"/>
      <c r="E110" s="32" t="s">
        <v>1437</v>
      </c>
      <c r="F110" s="33" t="s">
        <v>604</v>
      </c>
      <c r="G110" s="34">
        <v>3</v>
      </c>
      <c r="H110" s="35">
        <v>0</v>
      </c>
      <c r="I110" s="36">
        <f>ROUND(ROUND(H110,2)*ROUND(G110,3),2)</f>
        <v>0</v>
      </c>
      <c r="J110" s="33"/>
      <c r="O110">
        <f>(I110*21)/100</f>
        <v>0</v>
      </c>
      <c r="P110" t="s">
        <v>51</v>
      </c>
    </row>
    <row r="111" spans="1:5" ht="12.75">
      <c r="A111" s="37" t="s">
        <v>83</v>
      </c>
      <c r="E111" s="38" t="s">
        <v>1437</v>
      </c>
    </row>
    <row r="112" spans="1:5" ht="12.75">
      <c r="A112" s="39" t="s">
        <v>85</v>
      </c>
      <c r="E112" s="40"/>
    </row>
    <row r="113" spans="1:5" ht="12.75">
      <c r="A113" t="s">
        <v>87</v>
      </c>
      <c r="E113" s="38"/>
    </row>
    <row r="114" spans="1:16" ht="12.75">
      <c r="A114" s="30" t="s">
        <v>77</v>
      </c>
      <c r="B114" s="31" t="s">
        <v>262</v>
      </c>
      <c r="C114" s="31" t="s">
        <v>1438</v>
      </c>
      <c r="D114" s="30"/>
      <c r="E114" s="32" t="s">
        <v>1439</v>
      </c>
      <c r="F114" s="33" t="s">
        <v>604</v>
      </c>
      <c r="G114" s="34">
        <v>25</v>
      </c>
      <c r="H114" s="35">
        <v>0</v>
      </c>
      <c r="I114" s="36">
        <f>ROUND(ROUND(H114,2)*ROUND(G114,3),2)</f>
        <v>0</v>
      </c>
      <c r="J114" s="33"/>
      <c r="O114">
        <f>(I114*21)/100</f>
        <v>0</v>
      </c>
      <c r="P114" t="s">
        <v>51</v>
      </c>
    </row>
    <row r="115" spans="1:5" ht="12.75">
      <c r="A115" s="37" t="s">
        <v>83</v>
      </c>
      <c r="E115" s="38" t="s">
        <v>1439</v>
      </c>
    </row>
    <row r="116" spans="1:5" ht="12.75">
      <c r="A116" s="39" t="s">
        <v>85</v>
      </c>
      <c r="E116" s="40"/>
    </row>
    <row r="117" spans="1:5" ht="12.75">
      <c r="A117" t="s">
        <v>87</v>
      </c>
      <c r="E117" s="38"/>
    </row>
    <row r="118" spans="1:16" ht="12.75">
      <c r="A118" s="30" t="s">
        <v>77</v>
      </c>
      <c r="B118" s="31" t="s">
        <v>268</v>
      </c>
      <c r="C118" s="31" t="s">
        <v>1365</v>
      </c>
      <c r="D118" s="30"/>
      <c r="E118" s="32" t="s">
        <v>1440</v>
      </c>
      <c r="F118" s="33" t="s">
        <v>604</v>
      </c>
      <c r="G118" s="34">
        <v>25</v>
      </c>
      <c r="H118" s="35">
        <v>0</v>
      </c>
      <c r="I118" s="36">
        <f>ROUND(ROUND(H118,2)*ROUND(G118,3),2)</f>
        <v>0</v>
      </c>
      <c r="J118" s="33"/>
      <c r="O118">
        <f>(I118*21)/100</f>
        <v>0</v>
      </c>
      <c r="P118" t="s">
        <v>51</v>
      </c>
    </row>
    <row r="119" spans="1:5" ht="12.75">
      <c r="A119" s="37" t="s">
        <v>83</v>
      </c>
      <c r="E119" s="38" t="s">
        <v>1440</v>
      </c>
    </row>
    <row r="120" spans="1:5" ht="12.75">
      <c r="A120" s="39" t="s">
        <v>85</v>
      </c>
      <c r="E120" s="40"/>
    </row>
    <row r="121" spans="1:5" ht="12.75">
      <c r="A121" t="s">
        <v>87</v>
      </c>
      <c r="E121" s="38"/>
    </row>
    <row r="122" spans="1:16" ht="12.75">
      <c r="A122" s="30" t="s">
        <v>77</v>
      </c>
      <c r="B122" s="31" t="s">
        <v>273</v>
      </c>
      <c r="C122" s="31" t="s">
        <v>1363</v>
      </c>
      <c r="D122" s="30"/>
      <c r="E122" s="32" t="s">
        <v>1441</v>
      </c>
      <c r="F122" s="33" t="s">
        <v>174</v>
      </c>
      <c r="G122" s="34">
        <v>37.5</v>
      </c>
      <c r="H122" s="35">
        <v>0</v>
      </c>
      <c r="I122" s="36">
        <f>ROUND(ROUND(H122,2)*ROUND(G122,3),2)</f>
        <v>0</v>
      </c>
      <c r="J122" s="33"/>
      <c r="O122">
        <f>(I122*21)/100</f>
        <v>0</v>
      </c>
      <c r="P122" t="s">
        <v>51</v>
      </c>
    </row>
    <row r="123" spans="1:5" ht="12.75">
      <c r="A123" s="37" t="s">
        <v>83</v>
      </c>
      <c r="E123" s="38" t="s">
        <v>1441</v>
      </c>
    </row>
    <row r="124" spans="1:5" ht="12.75">
      <c r="A124" s="39" t="s">
        <v>85</v>
      </c>
      <c r="E124" s="40"/>
    </row>
    <row r="125" spans="1:5" ht="12.75">
      <c r="A125" t="s">
        <v>87</v>
      </c>
      <c r="E125" s="38"/>
    </row>
    <row r="126" spans="1:16" ht="12.75">
      <c r="A126" s="30" t="s">
        <v>77</v>
      </c>
      <c r="B126" s="31" t="s">
        <v>279</v>
      </c>
      <c r="C126" s="31" t="s">
        <v>1442</v>
      </c>
      <c r="D126" s="30"/>
      <c r="E126" s="32" t="s">
        <v>1443</v>
      </c>
      <c r="F126" s="33" t="s">
        <v>604</v>
      </c>
      <c r="G126" s="34">
        <v>25</v>
      </c>
      <c r="H126" s="35">
        <v>0</v>
      </c>
      <c r="I126" s="36">
        <f>ROUND(ROUND(H126,2)*ROUND(G126,3),2)</f>
        <v>0</v>
      </c>
      <c r="J126" s="33"/>
      <c r="O126">
        <f>(I126*21)/100</f>
        <v>0</v>
      </c>
      <c r="P126" t="s">
        <v>51</v>
      </c>
    </row>
    <row r="127" spans="1:5" ht="12.75">
      <c r="A127" s="37" t="s">
        <v>83</v>
      </c>
      <c r="E127" s="38" t="s">
        <v>1443</v>
      </c>
    </row>
    <row r="128" spans="1:5" ht="12.75">
      <c r="A128" s="39" t="s">
        <v>85</v>
      </c>
      <c r="E128" s="40"/>
    </row>
    <row r="129" spans="1:5" ht="12.75">
      <c r="A129" t="s">
        <v>87</v>
      </c>
      <c r="E129" s="38"/>
    </row>
    <row r="130" spans="1:16" ht="12.75">
      <c r="A130" s="30" t="s">
        <v>77</v>
      </c>
      <c r="B130" s="31" t="s">
        <v>284</v>
      </c>
      <c r="C130" s="31" t="s">
        <v>1444</v>
      </c>
      <c r="D130" s="30"/>
      <c r="E130" s="32" t="s">
        <v>1445</v>
      </c>
      <c r="F130" s="33" t="s">
        <v>604</v>
      </c>
      <c r="G130" s="34">
        <v>25</v>
      </c>
      <c r="H130" s="35">
        <v>0</v>
      </c>
      <c r="I130" s="36">
        <f>ROUND(ROUND(H130,2)*ROUND(G130,3),2)</f>
        <v>0</v>
      </c>
      <c r="J130" s="33"/>
      <c r="O130">
        <f>(I130*21)/100</f>
        <v>0</v>
      </c>
      <c r="P130" t="s">
        <v>51</v>
      </c>
    </row>
    <row r="131" spans="1:5" ht="12.75">
      <c r="A131" s="37" t="s">
        <v>83</v>
      </c>
      <c r="E131" s="38" t="s">
        <v>1445</v>
      </c>
    </row>
    <row r="132" spans="1:5" ht="12.75">
      <c r="A132" s="39" t="s">
        <v>85</v>
      </c>
      <c r="E132" s="40"/>
    </row>
    <row r="133" spans="1:5" ht="12.75">
      <c r="A133" t="s">
        <v>87</v>
      </c>
      <c r="E133" s="38"/>
    </row>
    <row r="134" spans="1:16" ht="12.75">
      <c r="A134" s="30" t="s">
        <v>77</v>
      </c>
      <c r="B134" s="31" t="s">
        <v>289</v>
      </c>
      <c r="C134" s="31" t="s">
        <v>1026</v>
      </c>
      <c r="D134" s="30"/>
      <c r="E134" s="32" t="s">
        <v>1027</v>
      </c>
      <c r="F134" s="33" t="s">
        <v>565</v>
      </c>
      <c r="G134" s="34">
        <v>2787.145</v>
      </c>
      <c r="H134" s="35">
        <v>0</v>
      </c>
      <c r="I134" s="36">
        <f>ROUND(ROUND(H134,2)*ROUND(G134,3),2)</f>
        <v>0</v>
      </c>
      <c r="J134" s="33"/>
      <c r="O134">
        <f>(I134*21)/100</f>
        <v>0</v>
      </c>
      <c r="P134" t="s">
        <v>51</v>
      </c>
    </row>
    <row r="135" spans="1:5" ht="12.75">
      <c r="A135" s="37" t="s">
        <v>83</v>
      </c>
      <c r="E135" s="38" t="s">
        <v>1027</v>
      </c>
    </row>
    <row r="136" spans="1:5" ht="12.75">
      <c r="A136" s="39" t="s">
        <v>85</v>
      </c>
      <c r="E136" s="40"/>
    </row>
    <row r="137" spans="1:5" ht="12.75">
      <c r="A137" t="s">
        <v>87</v>
      </c>
      <c r="E137" s="38"/>
    </row>
    <row r="138" spans="1:16" ht="12.75">
      <c r="A138" s="30" t="s">
        <v>77</v>
      </c>
      <c r="B138" s="31" t="s">
        <v>371</v>
      </c>
      <c r="C138" s="31" t="s">
        <v>1446</v>
      </c>
      <c r="D138" s="30"/>
      <c r="E138" s="32" t="s">
        <v>1447</v>
      </c>
      <c r="F138" s="33" t="s">
        <v>604</v>
      </c>
      <c r="G138" s="34">
        <v>25</v>
      </c>
      <c r="H138" s="35">
        <v>0</v>
      </c>
      <c r="I138" s="36">
        <f>ROUND(ROUND(H138,2)*ROUND(G138,3),2)</f>
        <v>0</v>
      </c>
      <c r="J138" s="33"/>
      <c r="O138">
        <f>(I138*21)/100</f>
        <v>0</v>
      </c>
      <c r="P138" t="s">
        <v>51</v>
      </c>
    </row>
    <row r="139" spans="1:5" ht="12.75">
      <c r="A139" s="37" t="s">
        <v>83</v>
      </c>
      <c r="E139" s="38" t="s">
        <v>1447</v>
      </c>
    </row>
    <row r="140" spans="1:5" ht="12.75">
      <c r="A140" s="39" t="s">
        <v>85</v>
      </c>
      <c r="E140" s="40"/>
    </row>
    <row r="141" spans="1:5" ht="12.75">
      <c r="A141" t="s">
        <v>87</v>
      </c>
      <c r="E141" s="38"/>
    </row>
    <row r="142" spans="1:16" ht="12.75">
      <c r="A142" s="30" t="s">
        <v>77</v>
      </c>
      <c r="B142" s="31" t="s">
        <v>377</v>
      </c>
      <c r="C142" s="31" t="s">
        <v>1448</v>
      </c>
      <c r="D142" s="30"/>
      <c r="E142" s="32" t="s">
        <v>1449</v>
      </c>
      <c r="F142" s="33" t="s">
        <v>604</v>
      </c>
      <c r="G142" s="34">
        <v>20</v>
      </c>
      <c r="H142" s="35">
        <v>0</v>
      </c>
      <c r="I142" s="36">
        <f>ROUND(ROUND(H142,2)*ROUND(G142,3),2)</f>
        <v>0</v>
      </c>
      <c r="J142" s="33"/>
      <c r="O142">
        <f>(I142*21)/100</f>
        <v>0</v>
      </c>
      <c r="P142" t="s">
        <v>51</v>
      </c>
    </row>
    <row r="143" spans="1:5" ht="12.75">
      <c r="A143" s="37" t="s">
        <v>83</v>
      </c>
      <c r="E143" s="38" t="s">
        <v>1449</v>
      </c>
    </row>
    <row r="144" spans="1:5" ht="12.75">
      <c r="A144" s="39" t="s">
        <v>85</v>
      </c>
      <c r="E144" s="40"/>
    </row>
    <row r="145" spans="1:5" ht="12.75">
      <c r="A145" t="s">
        <v>87</v>
      </c>
      <c r="E145" s="38"/>
    </row>
    <row r="146" spans="1:18" ht="12.75" customHeight="1">
      <c r="A146" s="8" t="s">
        <v>75</v>
      </c>
      <c r="B146" s="8"/>
      <c r="C146" s="41" t="s">
        <v>1012</v>
      </c>
      <c r="D146" s="8"/>
      <c r="E146" s="28" t="s">
        <v>1013</v>
      </c>
      <c r="F146" s="8"/>
      <c r="G146" s="8"/>
      <c r="H146" s="8"/>
      <c r="I146" s="42">
        <f>0+Q146</f>
        <v>0</v>
      </c>
      <c r="J146" s="8"/>
      <c r="O146">
        <f>0+R146</f>
        <v>0</v>
      </c>
      <c r="Q146">
        <f>0+I147+I151</f>
        <v>0</v>
      </c>
      <c r="R146">
        <f>0+O147+O151</f>
        <v>0</v>
      </c>
    </row>
    <row r="147" spans="1:16" ht="12.75">
      <c r="A147" s="30" t="s">
        <v>77</v>
      </c>
      <c r="B147" s="31" t="s">
        <v>293</v>
      </c>
      <c r="C147" s="31" t="s">
        <v>1380</v>
      </c>
      <c r="D147" s="30"/>
      <c r="E147" s="32" t="s">
        <v>1381</v>
      </c>
      <c r="F147" s="33" t="s">
        <v>174</v>
      </c>
      <c r="G147" s="34">
        <v>200</v>
      </c>
      <c r="H147" s="35">
        <v>0</v>
      </c>
      <c r="I147" s="36">
        <f>ROUND(ROUND(H147,2)*ROUND(G147,3),2)</f>
        <v>0</v>
      </c>
      <c r="J147" s="33"/>
      <c r="O147">
        <f>(I147*21)/100</f>
        <v>0</v>
      </c>
      <c r="P147" t="s">
        <v>51</v>
      </c>
    </row>
    <row r="148" spans="1:5" ht="12.75">
      <c r="A148" s="37" t="s">
        <v>83</v>
      </c>
      <c r="E148" s="38" t="s">
        <v>1381</v>
      </c>
    </row>
    <row r="149" spans="1:5" ht="12.75">
      <c r="A149" s="39" t="s">
        <v>85</v>
      </c>
      <c r="E149" s="40"/>
    </row>
    <row r="150" spans="1:5" ht="12.75">
      <c r="A150" t="s">
        <v>87</v>
      </c>
      <c r="E150" s="38"/>
    </row>
    <row r="151" spans="1:16" ht="12.75">
      <c r="A151" s="30" t="s">
        <v>77</v>
      </c>
      <c r="B151" s="31" t="s">
        <v>299</v>
      </c>
      <c r="C151" s="31" t="s">
        <v>1378</v>
      </c>
      <c r="D151" s="30"/>
      <c r="E151" s="32" t="s">
        <v>1379</v>
      </c>
      <c r="F151" s="33" t="s">
        <v>174</v>
      </c>
      <c r="G151" s="34">
        <v>200</v>
      </c>
      <c r="H151" s="35">
        <v>0</v>
      </c>
      <c r="I151" s="36">
        <f>ROUND(ROUND(H151,2)*ROUND(G151,3),2)</f>
        <v>0</v>
      </c>
      <c r="J151" s="33"/>
      <c r="O151">
        <f>(I151*21)/100</f>
        <v>0</v>
      </c>
      <c r="P151" t="s">
        <v>51</v>
      </c>
    </row>
    <row r="152" spans="1:5" ht="12.75">
      <c r="A152" s="37" t="s">
        <v>83</v>
      </c>
      <c r="E152" s="38" t="s">
        <v>1379</v>
      </c>
    </row>
    <row r="153" spans="1:5" ht="12.75">
      <c r="A153" s="39" t="s">
        <v>85</v>
      </c>
      <c r="E153" s="40"/>
    </row>
    <row r="154" spans="1:5" ht="12.75">
      <c r="A154" t="s">
        <v>87</v>
      </c>
      <c r="E154" s="38"/>
    </row>
    <row r="155" spans="1:18" ht="12.75" customHeight="1">
      <c r="A155" s="8" t="s">
        <v>75</v>
      </c>
      <c r="B155" s="8"/>
      <c r="C155" s="41" t="s">
        <v>1384</v>
      </c>
      <c r="D155" s="8"/>
      <c r="E155" s="28" t="s">
        <v>1385</v>
      </c>
      <c r="F155" s="8"/>
      <c r="G155" s="8"/>
      <c r="H155" s="8"/>
      <c r="I155" s="42">
        <f>0+Q155</f>
        <v>0</v>
      </c>
      <c r="J155" s="8"/>
      <c r="O155">
        <f>0+R155</f>
        <v>0</v>
      </c>
      <c r="Q155">
        <f>0+I156+I160+I164+I168+I172+I176+I180+I184+I188+I192+I196+I200+I204</f>
        <v>0</v>
      </c>
      <c r="R155">
        <f>0+O156+O160+O164+O168+O172+O176+O180+O184+O188+O192+O196+O200+O204</f>
        <v>0</v>
      </c>
    </row>
    <row r="156" spans="1:16" ht="12.75">
      <c r="A156" s="30" t="s">
        <v>77</v>
      </c>
      <c r="B156" s="31" t="s">
        <v>304</v>
      </c>
      <c r="C156" s="31" t="s">
        <v>1450</v>
      </c>
      <c r="D156" s="30"/>
      <c r="E156" s="32" t="s">
        <v>1451</v>
      </c>
      <c r="F156" s="33" t="s">
        <v>154</v>
      </c>
      <c r="G156" s="34">
        <v>50</v>
      </c>
      <c r="H156" s="35">
        <v>0</v>
      </c>
      <c r="I156" s="36">
        <f>ROUND(ROUND(H156,2)*ROUND(G156,3),2)</f>
        <v>0</v>
      </c>
      <c r="J156" s="33"/>
      <c r="O156">
        <f>(I156*21)/100</f>
        <v>0</v>
      </c>
      <c r="P156" t="s">
        <v>51</v>
      </c>
    </row>
    <row r="157" spans="1:5" ht="12.75">
      <c r="A157" s="37" t="s">
        <v>83</v>
      </c>
      <c r="E157" s="38" t="s">
        <v>1451</v>
      </c>
    </row>
    <row r="158" spans="1:5" ht="12.75">
      <c r="A158" s="39" t="s">
        <v>85</v>
      </c>
      <c r="E158" s="40"/>
    </row>
    <row r="159" spans="1:5" ht="12.75">
      <c r="A159" t="s">
        <v>87</v>
      </c>
      <c r="E159" s="38"/>
    </row>
    <row r="160" spans="1:16" ht="12.75">
      <c r="A160" s="30" t="s">
        <v>77</v>
      </c>
      <c r="B160" s="31" t="s">
        <v>309</v>
      </c>
      <c r="C160" s="31" t="s">
        <v>1452</v>
      </c>
      <c r="D160" s="30"/>
      <c r="E160" s="32" t="s">
        <v>1453</v>
      </c>
      <c r="F160" s="33" t="s">
        <v>174</v>
      </c>
      <c r="G160" s="34">
        <v>200</v>
      </c>
      <c r="H160" s="35">
        <v>0</v>
      </c>
      <c r="I160" s="36">
        <f>ROUND(ROUND(H160,2)*ROUND(G160,3),2)</f>
        <v>0</v>
      </c>
      <c r="J160" s="33"/>
      <c r="O160">
        <f>(I160*21)/100</f>
        <v>0</v>
      </c>
      <c r="P160" t="s">
        <v>51</v>
      </c>
    </row>
    <row r="161" spans="1:5" ht="12.75">
      <c r="A161" s="37" t="s">
        <v>83</v>
      </c>
      <c r="E161" s="38" t="s">
        <v>1453</v>
      </c>
    </row>
    <row r="162" spans="1:5" ht="12.75">
      <c r="A162" s="39" t="s">
        <v>85</v>
      </c>
      <c r="E162" s="40"/>
    </row>
    <row r="163" spans="1:5" ht="12.75">
      <c r="A163" t="s">
        <v>87</v>
      </c>
      <c r="E163" s="38"/>
    </row>
    <row r="164" spans="1:16" ht="12.75">
      <c r="A164" s="30" t="s">
        <v>77</v>
      </c>
      <c r="B164" s="31" t="s">
        <v>314</v>
      </c>
      <c r="C164" s="31" t="s">
        <v>1454</v>
      </c>
      <c r="D164" s="30"/>
      <c r="E164" s="32" t="s">
        <v>1455</v>
      </c>
      <c r="F164" s="33" t="s">
        <v>722</v>
      </c>
      <c r="G164" s="34">
        <v>1</v>
      </c>
      <c r="H164" s="35">
        <v>0</v>
      </c>
      <c r="I164" s="36">
        <f>ROUND(ROUND(H164,2)*ROUND(G164,3),2)</f>
        <v>0</v>
      </c>
      <c r="J164" s="33"/>
      <c r="O164">
        <f>(I164*21)/100</f>
        <v>0</v>
      </c>
      <c r="P164" t="s">
        <v>51</v>
      </c>
    </row>
    <row r="165" spans="1:5" ht="12.75">
      <c r="A165" s="37" t="s">
        <v>83</v>
      </c>
      <c r="E165" s="38" t="s">
        <v>1455</v>
      </c>
    </row>
    <row r="166" spans="1:5" ht="12.75">
      <c r="A166" s="39" t="s">
        <v>85</v>
      </c>
      <c r="E166" s="40"/>
    </row>
    <row r="167" spans="1:5" ht="12.75">
      <c r="A167" t="s">
        <v>87</v>
      </c>
      <c r="E167" s="38"/>
    </row>
    <row r="168" spans="1:16" ht="12.75">
      <c r="A168" s="30" t="s">
        <v>77</v>
      </c>
      <c r="B168" s="31" t="s">
        <v>319</v>
      </c>
      <c r="C168" s="31" t="s">
        <v>1456</v>
      </c>
      <c r="D168" s="30"/>
      <c r="E168" s="32" t="s">
        <v>1457</v>
      </c>
      <c r="F168" s="33" t="s">
        <v>174</v>
      </c>
      <c r="G168" s="34">
        <v>37.5</v>
      </c>
      <c r="H168" s="35">
        <v>0</v>
      </c>
      <c r="I168" s="36">
        <f>ROUND(ROUND(H168,2)*ROUND(G168,3),2)</f>
        <v>0</v>
      </c>
      <c r="J168" s="33"/>
      <c r="O168">
        <f>(I168*21)/100</f>
        <v>0</v>
      </c>
      <c r="P168" t="s">
        <v>51</v>
      </c>
    </row>
    <row r="169" spans="1:5" ht="12.75">
      <c r="A169" s="37" t="s">
        <v>83</v>
      </c>
      <c r="E169" s="38" t="s">
        <v>1457</v>
      </c>
    </row>
    <row r="170" spans="1:5" ht="12.75">
      <c r="A170" s="39" t="s">
        <v>85</v>
      </c>
      <c r="E170" s="40"/>
    </row>
    <row r="171" spans="1:5" ht="12.75">
      <c r="A171" t="s">
        <v>87</v>
      </c>
      <c r="E171" s="38"/>
    </row>
    <row r="172" spans="1:16" ht="25.5">
      <c r="A172" s="30" t="s">
        <v>77</v>
      </c>
      <c r="B172" s="31" t="s">
        <v>326</v>
      </c>
      <c r="C172" s="31" t="s">
        <v>1458</v>
      </c>
      <c r="D172" s="30"/>
      <c r="E172" s="32" t="s">
        <v>1459</v>
      </c>
      <c r="F172" s="33" t="s">
        <v>174</v>
      </c>
      <c r="G172" s="34">
        <v>200</v>
      </c>
      <c r="H172" s="35">
        <v>0</v>
      </c>
      <c r="I172" s="36">
        <f>ROUND(ROUND(H172,2)*ROUND(G172,3),2)</f>
        <v>0</v>
      </c>
      <c r="J172" s="33"/>
      <c r="O172">
        <f>(I172*21)/100</f>
        <v>0</v>
      </c>
      <c r="P172" t="s">
        <v>51</v>
      </c>
    </row>
    <row r="173" spans="1:5" ht="25.5">
      <c r="A173" s="37" t="s">
        <v>83</v>
      </c>
      <c r="E173" s="38" t="s">
        <v>1459</v>
      </c>
    </row>
    <row r="174" spans="1:5" ht="12.75">
      <c r="A174" s="39" t="s">
        <v>85</v>
      </c>
      <c r="E174" s="40"/>
    </row>
    <row r="175" spans="1:5" ht="12.75">
      <c r="A175" t="s">
        <v>87</v>
      </c>
      <c r="E175" s="38"/>
    </row>
    <row r="176" spans="1:16" ht="25.5">
      <c r="A176" s="30" t="s">
        <v>77</v>
      </c>
      <c r="B176" s="31" t="s">
        <v>332</v>
      </c>
      <c r="C176" s="31" t="s">
        <v>1460</v>
      </c>
      <c r="D176" s="30"/>
      <c r="E176" s="32" t="s">
        <v>1461</v>
      </c>
      <c r="F176" s="33" t="s">
        <v>154</v>
      </c>
      <c r="G176" s="34">
        <v>50</v>
      </c>
      <c r="H176" s="35">
        <v>0</v>
      </c>
      <c r="I176" s="36">
        <f>ROUND(ROUND(H176,2)*ROUND(G176,3),2)</f>
        <v>0</v>
      </c>
      <c r="J176" s="33"/>
      <c r="O176">
        <f>(I176*21)/100</f>
        <v>0</v>
      </c>
      <c r="P176" t="s">
        <v>51</v>
      </c>
    </row>
    <row r="177" spans="1:5" ht="25.5">
      <c r="A177" s="37" t="s">
        <v>83</v>
      </c>
      <c r="E177" s="38" t="s">
        <v>1461</v>
      </c>
    </row>
    <row r="178" spans="1:5" ht="12.75">
      <c r="A178" s="39" t="s">
        <v>85</v>
      </c>
      <c r="E178" s="40"/>
    </row>
    <row r="179" spans="1:5" ht="12.75">
      <c r="A179" t="s">
        <v>87</v>
      </c>
      <c r="E179" s="38"/>
    </row>
    <row r="180" spans="1:16" ht="25.5">
      <c r="A180" s="30" t="s">
        <v>77</v>
      </c>
      <c r="B180" s="31" t="s">
        <v>337</v>
      </c>
      <c r="C180" s="31" t="s">
        <v>1396</v>
      </c>
      <c r="D180" s="30"/>
      <c r="E180" s="32" t="s">
        <v>1397</v>
      </c>
      <c r="F180" s="33" t="s">
        <v>154</v>
      </c>
      <c r="G180" s="34">
        <v>22</v>
      </c>
      <c r="H180" s="35">
        <v>0</v>
      </c>
      <c r="I180" s="36">
        <f>ROUND(ROUND(H180,2)*ROUND(G180,3),2)</f>
        <v>0</v>
      </c>
      <c r="J180" s="33"/>
      <c r="O180">
        <f>(I180*21)/100</f>
        <v>0</v>
      </c>
      <c r="P180" t="s">
        <v>51</v>
      </c>
    </row>
    <row r="181" spans="1:5" ht="25.5">
      <c r="A181" s="37" t="s">
        <v>83</v>
      </c>
      <c r="E181" s="38" t="s">
        <v>1397</v>
      </c>
    </row>
    <row r="182" spans="1:5" ht="12.75">
      <c r="A182" s="39" t="s">
        <v>85</v>
      </c>
      <c r="E182" s="40"/>
    </row>
    <row r="183" spans="1:5" ht="12.75">
      <c r="A183" t="s">
        <v>87</v>
      </c>
      <c r="E183" s="38"/>
    </row>
    <row r="184" spans="1:16" ht="12.75">
      <c r="A184" s="30" t="s">
        <v>77</v>
      </c>
      <c r="B184" s="31" t="s">
        <v>342</v>
      </c>
      <c r="C184" s="31" t="s">
        <v>1462</v>
      </c>
      <c r="D184" s="30"/>
      <c r="E184" s="32" t="s">
        <v>1463</v>
      </c>
      <c r="F184" s="33" t="s">
        <v>174</v>
      </c>
      <c r="G184" s="34">
        <v>200</v>
      </c>
      <c r="H184" s="35">
        <v>0</v>
      </c>
      <c r="I184" s="36">
        <f>ROUND(ROUND(H184,2)*ROUND(G184,3),2)</f>
        <v>0</v>
      </c>
      <c r="J184" s="33"/>
      <c r="O184">
        <f>(I184*21)/100</f>
        <v>0</v>
      </c>
      <c r="P184" t="s">
        <v>51</v>
      </c>
    </row>
    <row r="185" spans="1:5" ht="12.75">
      <c r="A185" s="37" t="s">
        <v>83</v>
      </c>
      <c r="E185" s="38" t="s">
        <v>1463</v>
      </c>
    </row>
    <row r="186" spans="1:5" ht="12.75">
      <c r="A186" s="39" t="s">
        <v>85</v>
      </c>
      <c r="E186" s="40"/>
    </row>
    <row r="187" spans="1:5" ht="12.75">
      <c r="A187" t="s">
        <v>87</v>
      </c>
      <c r="E187" s="38"/>
    </row>
    <row r="188" spans="1:16" ht="12.75">
      <c r="A188" s="30" t="s">
        <v>77</v>
      </c>
      <c r="B188" s="31" t="s">
        <v>348</v>
      </c>
      <c r="C188" s="31" t="s">
        <v>1464</v>
      </c>
      <c r="D188" s="30"/>
      <c r="E188" s="32" t="s">
        <v>1465</v>
      </c>
      <c r="F188" s="33" t="s">
        <v>81</v>
      </c>
      <c r="G188" s="34">
        <v>1</v>
      </c>
      <c r="H188" s="35">
        <v>0</v>
      </c>
      <c r="I188" s="36">
        <f>ROUND(ROUND(H188,2)*ROUND(G188,3),2)</f>
        <v>0</v>
      </c>
      <c r="J188" s="33"/>
      <c r="O188">
        <f>(I188*21)/100</f>
        <v>0</v>
      </c>
      <c r="P188" t="s">
        <v>51</v>
      </c>
    </row>
    <row r="189" spans="1:5" ht="12.75">
      <c r="A189" s="37" t="s">
        <v>83</v>
      </c>
      <c r="E189" s="38" t="s">
        <v>1465</v>
      </c>
    </row>
    <row r="190" spans="1:5" ht="12.75">
      <c r="A190" s="39" t="s">
        <v>85</v>
      </c>
      <c r="E190" s="40"/>
    </row>
    <row r="191" spans="1:5" ht="12.75">
      <c r="A191" t="s">
        <v>87</v>
      </c>
      <c r="E191" s="38"/>
    </row>
    <row r="192" spans="1:16" ht="12.75">
      <c r="A192" s="30" t="s">
        <v>77</v>
      </c>
      <c r="B192" s="31" t="s">
        <v>354</v>
      </c>
      <c r="C192" s="31" t="s">
        <v>1466</v>
      </c>
      <c r="D192" s="30"/>
      <c r="E192" s="32" t="s">
        <v>1467</v>
      </c>
      <c r="F192" s="33" t="s">
        <v>81</v>
      </c>
      <c r="G192" s="34">
        <v>1</v>
      </c>
      <c r="H192" s="35">
        <v>0</v>
      </c>
      <c r="I192" s="36">
        <f>ROUND(ROUND(H192,2)*ROUND(G192,3),2)</f>
        <v>0</v>
      </c>
      <c r="J192" s="33"/>
      <c r="O192">
        <f>(I192*21)/100</f>
        <v>0</v>
      </c>
      <c r="P192" t="s">
        <v>51</v>
      </c>
    </row>
    <row r="193" spans="1:5" ht="12.75">
      <c r="A193" s="37" t="s">
        <v>83</v>
      </c>
      <c r="E193" s="38" t="s">
        <v>1467</v>
      </c>
    </row>
    <row r="194" spans="1:5" ht="12.75">
      <c r="A194" s="39" t="s">
        <v>85</v>
      </c>
      <c r="E194" s="40"/>
    </row>
    <row r="195" spans="1:5" ht="12.75">
      <c r="A195" t="s">
        <v>87</v>
      </c>
      <c r="E195" s="38"/>
    </row>
    <row r="196" spans="1:16" ht="12.75">
      <c r="A196" s="30" t="s">
        <v>77</v>
      </c>
      <c r="B196" s="31" t="s">
        <v>359</v>
      </c>
      <c r="C196" s="31" t="s">
        <v>1468</v>
      </c>
      <c r="D196" s="30"/>
      <c r="E196" s="32" t="s">
        <v>1469</v>
      </c>
      <c r="F196" s="33" t="s">
        <v>604</v>
      </c>
      <c r="G196" s="34">
        <v>25</v>
      </c>
      <c r="H196" s="35">
        <v>0</v>
      </c>
      <c r="I196" s="36">
        <f>ROUND(ROUND(H196,2)*ROUND(G196,3),2)</f>
        <v>0</v>
      </c>
      <c r="J196" s="33"/>
      <c r="O196">
        <f>(I196*21)/100</f>
        <v>0</v>
      </c>
      <c r="P196" t="s">
        <v>51</v>
      </c>
    </row>
    <row r="197" spans="1:5" ht="12.75">
      <c r="A197" s="37" t="s">
        <v>83</v>
      </c>
      <c r="E197" s="38" t="s">
        <v>1469</v>
      </c>
    </row>
    <row r="198" spans="1:5" ht="12.75">
      <c r="A198" s="39" t="s">
        <v>85</v>
      </c>
      <c r="E198" s="40"/>
    </row>
    <row r="199" spans="1:5" ht="12.75">
      <c r="A199" t="s">
        <v>87</v>
      </c>
      <c r="E199" s="38"/>
    </row>
    <row r="200" spans="1:16" ht="12.75">
      <c r="A200" s="30" t="s">
        <v>77</v>
      </c>
      <c r="B200" s="31" t="s">
        <v>362</v>
      </c>
      <c r="C200" s="31" t="s">
        <v>1028</v>
      </c>
      <c r="D200" s="30"/>
      <c r="E200" s="32" t="s">
        <v>1029</v>
      </c>
      <c r="F200" s="33" t="s">
        <v>565</v>
      </c>
      <c r="G200" s="34">
        <v>2740.18</v>
      </c>
      <c r="H200" s="35">
        <v>0</v>
      </c>
      <c r="I200" s="36">
        <f>ROUND(ROUND(H200,2)*ROUND(G200,3),2)</f>
        <v>0</v>
      </c>
      <c r="J200" s="33"/>
      <c r="O200">
        <f>(I200*21)/100</f>
        <v>0</v>
      </c>
      <c r="P200" t="s">
        <v>51</v>
      </c>
    </row>
    <row r="201" spans="1:5" ht="12.75">
      <c r="A201" s="37" t="s">
        <v>83</v>
      </c>
      <c r="E201" s="38" t="s">
        <v>1029</v>
      </c>
    </row>
    <row r="202" spans="1:5" ht="12.75">
      <c r="A202" s="39" t="s">
        <v>85</v>
      </c>
      <c r="E202" s="40"/>
    </row>
    <row r="203" spans="1:5" ht="12.75">
      <c r="A203" t="s">
        <v>87</v>
      </c>
      <c r="E203" s="38"/>
    </row>
    <row r="204" spans="1:16" ht="12.75">
      <c r="A204" s="30" t="s">
        <v>77</v>
      </c>
      <c r="B204" s="31" t="s">
        <v>383</v>
      </c>
      <c r="C204" s="31" t="s">
        <v>1470</v>
      </c>
      <c r="D204" s="30"/>
      <c r="E204" s="32" t="s">
        <v>1471</v>
      </c>
      <c r="F204" s="33" t="s">
        <v>174</v>
      </c>
      <c r="G204" s="34">
        <v>80</v>
      </c>
      <c r="H204" s="35">
        <v>0</v>
      </c>
      <c r="I204" s="36">
        <f>ROUND(ROUND(H204,2)*ROUND(G204,3),2)</f>
        <v>0</v>
      </c>
      <c r="J204" s="33"/>
      <c r="O204">
        <f>(I204*21)/100</f>
        <v>0</v>
      </c>
      <c r="P204" t="s">
        <v>51</v>
      </c>
    </row>
    <row r="205" spans="1:5" ht="12.75">
      <c r="A205" s="37" t="s">
        <v>83</v>
      </c>
      <c r="E205" s="38" t="s">
        <v>1471</v>
      </c>
    </row>
    <row r="206" spans="1:5" ht="12.75">
      <c r="A206" s="39" t="s">
        <v>85</v>
      </c>
      <c r="E206" s="40"/>
    </row>
    <row r="207" spans="1:5" ht="12.75">
      <c r="A207" t="s">
        <v>87</v>
      </c>
      <c r="E207" s="38"/>
    </row>
    <row r="208" spans="1:18" ht="12.75" customHeight="1">
      <c r="A208" s="8" t="s">
        <v>75</v>
      </c>
      <c r="B208" s="8"/>
      <c r="C208" s="41" t="s">
        <v>69</v>
      </c>
      <c r="D208" s="8"/>
      <c r="E208" s="28" t="s">
        <v>521</v>
      </c>
      <c r="F208" s="8"/>
      <c r="G208" s="8"/>
      <c r="H208" s="8"/>
      <c r="I208" s="42">
        <f>0+Q208</f>
        <v>0</v>
      </c>
      <c r="J208" s="8"/>
      <c r="O208">
        <f>0+R208</f>
        <v>0</v>
      </c>
      <c r="Q208">
        <f>0+I209</f>
        <v>0</v>
      </c>
      <c r="R208">
        <f>0+O209</f>
        <v>0</v>
      </c>
    </row>
    <row r="209" spans="1:16" ht="12.75">
      <c r="A209" s="30" t="s">
        <v>77</v>
      </c>
      <c r="B209" s="31" t="s">
        <v>236</v>
      </c>
      <c r="C209" s="31" t="s">
        <v>1408</v>
      </c>
      <c r="D209" s="30"/>
      <c r="E209" s="32" t="s">
        <v>1409</v>
      </c>
      <c r="F209" s="33" t="s">
        <v>139</v>
      </c>
      <c r="G209" s="34">
        <v>15.8</v>
      </c>
      <c r="H209" s="35">
        <v>0</v>
      </c>
      <c r="I209" s="36">
        <f>ROUND(ROUND(H209,2)*ROUND(G209,3),2)</f>
        <v>0</v>
      </c>
      <c r="J209" s="33"/>
      <c r="O209">
        <f>(I209*21)/100</f>
        <v>0</v>
      </c>
      <c r="P209" t="s">
        <v>51</v>
      </c>
    </row>
    <row r="210" spans="1:5" ht="12.75">
      <c r="A210" s="37" t="s">
        <v>83</v>
      </c>
      <c r="E210" s="38" t="s">
        <v>1409</v>
      </c>
    </row>
    <row r="211" spans="1:5" ht="25.5">
      <c r="A211" s="39" t="s">
        <v>85</v>
      </c>
      <c r="E211" s="40" t="s">
        <v>1472</v>
      </c>
    </row>
    <row r="212" spans="1:5" ht="12.75">
      <c r="A212" t="s">
        <v>87</v>
      </c>
      <c r="E212" s="38"/>
    </row>
    <row r="213" spans="1:18" ht="12.75" customHeight="1">
      <c r="A213" s="8" t="s">
        <v>75</v>
      </c>
      <c r="B213" s="8"/>
      <c r="C213" s="41" t="s">
        <v>1070</v>
      </c>
      <c r="D213" s="8"/>
      <c r="E213" s="28" t="s">
        <v>1071</v>
      </c>
      <c r="F213" s="8"/>
      <c r="G213" s="8"/>
      <c r="H213" s="8"/>
      <c r="I213" s="42">
        <f>0+Q213</f>
        <v>0</v>
      </c>
      <c r="J213" s="8"/>
      <c r="O213">
        <f>0+R213</f>
        <v>0</v>
      </c>
      <c r="Q213">
        <f>0+I214</f>
        <v>0</v>
      </c>
      <c r="R213">
        <f>0+O214</f>
        <v>0</v>
      </c>
    </row>
    <row r="214" spans="1:16" ht="12.75">
      <c r="A214" s="30" t="s">
        <v>77</v>
      </c>
      <c r="B214" s="31" t="s">
        <v>365</v>
      </c>
      <c r="C214" s="31" t="s">
        <v>1291</v>
      </c>
      <c r="D214" s="30"/>
      <c r="E214" s="32" t="s">
        <v>1473</v>
      </c>
      <c r="F214" s="33" t="s">
        <v>174</v>
      </c>
      <c r="G214" s="34">
        <v>200</v>
      </c>
      <c r="H214" s="35">
        <v>0</v>
      </c>
      <c r="I214" s="36">
        <f>ROUND(ROUND(H214,2)*ROUND(G214,3),2)</f>
        <v>0</v>
      </c>
      <c r="J214" s="33"/>
      <c r="O214">
        <f>(I214*21)/100</f>
        <v>0</v>
      </c>
      <c r="P214" t="s">
        <v>51</v>
      </c>
    </row>
    <row r="215" spans="1:5" ht="12.75">
      <c r="A215" s="37" t="s">
        <v>83</v>
      </c>
      <c r="E215" s="38" t="s">
        <v>1473</v>
      </c>
    </row>
    <row r="216" spans="1:5" ht="12.75">
      <c r="A216" s="39" t="s">
        <v>85</v>
      </c>
      <c r="E216" s="40"/>
    </row>
    <row r="217" spans="1:5" ht="12.75">
      <c r="A217" t="s">
        <v>87</v>
      </c>
      <c r="E217" s="38"/>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11805555555555" footer="0.511805555555555"/>
  <pageSetup fitToHeight="0" fitToWidth="1" horizontalDpi="300" verticalDpi="300" orientation="portrait" paperSize="9" copies="1"/>
  <drawing r:id="rId1"/>
</worksheet>
</file>

<file path=xl/worksheets/sheet16.xml><?xml version="1.0" encoding="utf-8"?>
<worksheet xmlns="http://schemas.openxmlformats.org/spreadsheetml/2006/main" xmlns:r="http://schemas.openxmlformats.org/officeDocument/2006/relationships">
  <sheetPr>
    <pageSetUpPr fitToPage="1"/>
  </sheetPr>
  <dimension ref="A1:R42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0+O8+O137+O274+O287+O408+O413</f>
        <v>0</v>
      </c>
      <c r="P2" t="s">
        <v>44</v>
      </c>
    </row>
    <row r="3" spans="1:16" ht="15" customHeight="1">
      <c r="A3" t="s">
        <v>46</v>
      </c>
      <c r="B3" s="15" t="s">
        <v>47</v>
      </c>
      <c r="C3" s="16" t="s">
        <v>48</v>
      </c>
      <c r="D3" s="16"/>
      <c r="E3" s="17" t="s">
        <v>49</v>
      </c>
      <c r="F3" s="2"/>
      <c r="G3" s="18"/>
      <c r="H3" s="19" t="s">
        <v>41</v>
      </c>
      <c r="I3" s="20">
        <f>0+I8+I137+I274+I287+I408+I413</f>
        <v>0</v>
      </c>
      <c r="J3" s="21"/>
      <c r="O3" t="s">
        <v>50</v>
      </c>
      <c r="P3" t="s">
        <v>51</v>
      </c>
    </row>
    <row r="4" spans="1:16" ht="15" customHeight="1">
      <c r="A4" t="s">
        <v>52</v>
      </c>
      <c r="B4" s="22" t="s">
        <v>53</v>
      </c>
      <c r="C4" s="23" t="s">
        <v>41</v>
      </c>
      <c r="D4" s="23"/>
      <c r="E4" s="24" t="s">
        <v>42</v>
      </c>
      <c r="F4" s="8"/>
      <c r="G4" s="8"/>
      <c r="H4" s="25"/>
      <c r="I4" s="25"/>
      <c r="J4" s="8"/>
      <c r="O4" t="s">
        <v>54</v>
      </c>
      <c r="P4" t="s">
        <v>51</v>
      </c>
    </row>
    <row r="5" spans="1:16" ht="12.75" customHeight="1">
      <c r="A5" s="26" t="s">
        <v>55</v>
      </c>
      <c r="B5" s="26" t="s">
        <v>56</v>
      </c>
      <c r="C5" s="26" t="s">
        <v>57</v>
      </c>
      <c r="D5" s="26" t="s">
        <v>58</v>
      </c>
      <c r="E5" s="26" t="s">
        <v>59</v>
      </c>
      <c r="F5" s="26" t="s">
        <v>60</v>
      </c>
      <c r="G5" s="26" t="s">
        <v>61</v>
      </c>
      <c r="H5" s="26" t="s">
        <v>62</v>
      </c>
      <c r="I5" s="26"/>
      <c r="J5" s="26" t="s">
        <v>63</v>
      </c>
      <c r="O5" t="s">
        <v>64</v>
      </c>
      <c r="P5" t="s">
        <v>51</v>
      </c>
    </row>
    <row r="6" spans="1:10" ht="12.75" customHeight="1">
      <c r="A6" s="26"/>
      <c r="B6" s="26"/>
      <c r="C6" s="26"/>
      <c r="D6" s="26"/>
      <c r="E6" s="26"/>
      <c r="F6" s="26"/>
      <c r="G6" s="26"/>
      <c r="H6" s="26" t="s">
        <v>65</v>
      </c>
      <c r="I6" s="26" t="s">
        <v>66</v>
      </c>
      <c r="J6" s="26"/>
    </row>
    <row r="7" spans="1:10" ht="12.75" customHeight="1">
      <c r="A7" s="26" t="s">
        <v>67</v>
      </c>
      <c r="B7" s="26" t="s">
        <v>68</v>
      </c>
      <c r="C7" s="26" t="s">
        <v>51</v>
      </c>
      <c r="D7" s="26" t="s">
        <v>44</v>
      </c>
      <c r="E7" s="26" t="s">
        <v>69</v>
      </c>
      <c r="F7" s="26" t="s">
        <v>70</v>
      </c>
      <c r="G7" s="26" t="s">
        <v>71</v>
      </c>
      <c r="H7" s="26" t="s">
        <v>72</v>
      </c>
      <c r="I7" s="26" t="s">
        <v>73</v>
      </c>
      <c r="J7" s="26" t="s">
        <v>74</v>
      </c>
    </row>
    <row r="8" spans="1:18" ht="12.75" customHeight="1">
      <c r="A8" s="25" t="s">
        <v>75</v>
      </c>
      <c r="B8" s="25"/>
      <c r="C8" s="27" t="s">
        <v>68</v>
      </c>
      <c r="D8" s="25"/>
      <c r="E8" s="28" t="s">
        <v>151</v>
      </c>
      <c r="F8" s="25"/>
      <c r="G8" s="25"/>
      <c r="H8" s="25"/>
      <c r="I8" s="29">
        <f>0+Q8</f>
        <v>0</v>
      </c>
      <c r="J8" s="25"/>
      <c r="O8">
        <f>0+R8</f>
        <v>0</v>
      </c>
      <c r="Q8">
        <f>0+I9+I13+I17+I21+I25+I29+I33+I37+I41+I45+I49+I53+I57+I61+I65+I69+I73+I77+I81+I85+I89+I93+I97+I101+I105+I109+I113+I117+I121+I125+I129+I133</f>
        <v>0</v>
      </c>
      <c r="R8">
        <f>0+O9+O13+O17+O21+O25+O29+O33+O37+O41+O45+O49+O53+O57+O61+O65+O69+O73+O77+O81+O85+O89+O93+O97+O101+O105+O109+O113+O117+O121+O125+O129+O133</f>
        <v>0</v>
      </c>
    </row>
    <row r="9" spans="1:16" ht="12.75">
      <c r="A9" s="30" t="s">
        <v>77</v>
      </c>
      <c r="B9" s="31" t="s">
        <v>74</v>
      </c>
      <c r="C9" s="31" t="s">
        <v>1474</v>
      </c>
      <c r="D9" s="30"/>
      <c r="E9" s="32" t="s">
        <v>1475</v>
      </c>
      <c r="F9" s="33" t="s">
        <v>415</v>
      </c>
      <c r="G9" s="34">
        <v>1</v>
      </c>
      <c r="H9" s="35">
        <v>0</v>
      </c>
      <c r="I9" s="36">
        <f>ROUND(ROUND(H9,2)*ROUND(G9,3),2)</f>
        <v>0</v>
      </c>
      <c r="J9" s="33"/>
      <c r="O9">
        <f>(I9*21)/100</f>
        <v>0</v>
      </c>
      <c r="P9" t="s">
        <v>51</v>
      </c>
    </row>
    <row r="10" spans="1:5" ht="12.75">
      <c r="A10" s="37" t="s">
        <v>83</v>
      </c>
      <c r="E10" s="38" t="s">
        <v>1475</v>
      </c>
    </row>
    <row r="11" spans="1:5" ht="12.75">
      <c r="A11" s="39" t="s">
        <v>85</v>
      </c>
      <c r="E11" s="40"/>
    </row>
    <row r="12" spans="1:5" ht="12.75">
      <c r="A12" t="s">
        <v>87</v>
      </c>
      <c r="E12" s="38"/>
    </row>
    <row r="13" spans="1:16" ht="12.75">
      <c r="A13" s="30" t="s">
        <v>77</v>
      </c>
      <c r="B13" s="31" t="s">
        <v>125</v>
      </c>
      <c r="C13" s="31" t="s">
        <v>1301</v>
      </c>
      <c r="D13" s="30"/>
      <c r="E13" s="32" t="s">
        <v>1302</v>
      </c>
      <c r="F13" s="33" t="s">
        <v>1091</v>
      </c>
      <c r="G13" s="34">
        <v>90</v>
      </c>
      <c r="H13" s="35">
        <v>0</v>
      </c>
      <c r="I13" s="36">
        <f>ROUND(ROUND(H13,2)*ROUND(G13,3),2)</f>
        <v>0</v>
      </c>
      <c r="J13" s="33"/>
      <c r="O13">
        <f>(I13*21)/100</f>
        <v>0</v>
      </c>
      <c r="P13" t="s">
        <v>51</v>
      </c>
    </row>
    <row r="14" spans="1:5" ht="12.75">
      <c r="A14" s="37" t="s">
        <v>83</v>
      </c>
      <c r="E14" s="38" t="s">
        <v>1302</v>
      </c>
    </row>
    <row r="15" spans="1:5" ht="12.75">
      <c r="A15" s="39" t="s">
        <v>85</v>
      </c>
      <c r="E15" s="40"/>
    </row>
    <row r="16" spans="1:5" ht="12.75">
      <c r="A16" t="s">
        <v>87</v>
      </c>
      <c r="E16" s="38"/>
    </row>
    <row r="17" spans="1:16" ht="12.75">
      <c r="A17" s="30" t="s">
        <v>77</v>
      </c>
      <c r="B17" s="31" t="s">
        <v>129</v>
      </c>
      <c r="C17" s="31" t="s">
        <v>1303</v>
      </c>
      <c r="D17" s="30"/>
      <c r="E17" s="32" t="s">
        <v>1304</v>
      </c>
      <c r="F17" s="33" t="s">
        <v>1086</v>
      </c>
      <c r="G17" s="34">
        <v>24</v>
      </c>
      <c r="H17" s="35">
        <v>0</v>
      </c>
      <c r="I17" s="36">
        <f>ROUND(ROUND(H17,2)*ROUND(G17,3),2)</f>
        <v>0</v>
      </c>
      <c r="J17" s="33"/>
      <c r="O17">
        <f>(I17*21)/100</f>
        <v>0</v>
      </c>
      <c r="P17" t="s">
        <v>51</v>
      </c>
    </row>
    <row r="18" spans="1:5" ht="12.75">
      <c r="A18" s="37" t="s">
        <v>83</v>
      </c>
      <c r="E18" s="38" t="s">
        <v>1304</v>
      </c>
    </row>
    <row r="19" spans="1:5" ht="12.75">
      <c r="A19" s="39" t="s">
        <v>85</v>
      </c>
      <c r="E19" s="40"/>
    </row>
    <row r="20" spans="1:5" ht="12.75">
      <c r="A20" t="s">
        <v>87</v>
      </c>
      <c r="E20" s="38"/>
    </row>
    <row r="21" spans="1:16" ht="25.5">
      <c r="A21" s="30" t="s">
        <v>77</v>
      </c>
      <c r="B21" s="31" t="s">
        <v>132</v>
      </c>
      <c r="C21" s="31" t="s">
        <v>1251</v>
      </c>
      <c r="D21" s="30"/>
      <c r="E21" s="32" t="s">
        <v>1305</v>
      </c>
      <c r="F21" s="33" t="s">
        <v>174</v>
      </c>
      <c r="G21" s="34">
        <v>300</v>
      </c>
      <c r="H21" s="35">
        <v>0</v>
      </c>
      <c r="I21" s="36">
        <f>ROUND(ROUND(H21,2)*ROUND(G21,3),2)</f>
        <v>0</v>
      </c>
      <c r="J21" s="33"/>
      <c r="O21">
        <f>(I21*21)/100</f>
        <v>0</v>
      </c>
      <c r="P21" t="s">
        <v>51</v>
      </c>
    </row>
    <row r="22" spans="1:5" ht="25.5">
      <c r="A22" s="37" t="s">
        <v>83</v>
      </c>
      <c r="E22" s="38" t="s">
        <v>1305</v>
      </c>
    </row>
    <row r="23" spans="1:5" ht="12.75">
      <c r="A23" s="39" t="s">
        <v>85</v>
      </c>
      <c r="E23" s="40"/>
    </row>
    <row r="24" spans="1:5" ht="12.75">
      <c r="A24" t="s">
        <v>87</v>
      </c>
      <c r="E24" s="38"/>
    </row>
    <row r="25" spans="1:16" ht="25.5">
      <c r="A25" s="30" t="s">
        <v>77</v>
      </c>
      <c r="B25" s="31" t="s">
        <v>196</v>
      </c>
      <c r="C25" s="31" t="s">
        <v>1253</v>
      </c>
      <c r="D25" s="30"/>
      <c r="E25" s="32" t="s">
        <v>1306</v>
      </c>
      <c r="F25" s="33" t="s">
        <v>174</v>
      </c>
      <c r="G25" s="34">
        <v>300</v>
      </c>
      <c r="H25" s="35">
        <v>0</v>
      </c>
      <c r="I25" s="36">
        <f>ROUND(ROUND(H25,2)*ROUND(G25,3),2)</f>
        <v>0</v>
      </c>
      <c r="J25" s="33"/>
      <c r="O25">
        <f>(I25*21)/100</f>
        <v>0</v>
      </c>
      <c r="P25" t="s">
        <v>51</v>
      </c>
    </row>
    <row r="26" spans="1:5" ht="25.5">
      <c r="A26" s="37" t="s">
        <v>83</v>
      </c>
      <c r="E26" s="38" t="s">
        <v>1306</v>
      </c>
    </row>
    <row r="27" spans="1:5" ht="12.75">
      <c r="A27" s="39" t="s">
        <v>85</v>
      </c>
      <c r="E27" s="40"/>
    </row>
    <row r="28" spans="1:5" ht="12.75">
      <c r="A28" t="s">
        <v>87</v>
      </c>
      <c r="E28" s="38"/>
    </row>
    <row r="29" spans="1:16" ht="12.75">
      <c r="A29" s="30" t="s">
        <v>77</v>
      </c>
      <c r="B29" s="31" t="s">
        <v>202</v>
      </c>
      <c r="C29" s="31" t="s">
        <v>1307</v>
      </c>
      <c r="D29" s="30"/>
      <c r="E29" s="32" t="s">
        <v>1308</v>
      </c>
      <c r="F29" s="33" t="s">
        <v>174</v>
      </c>
      <c r="G29" s="34">
        <v>20</v>
      </c>
      <c r="H29" s="35">
        <v>0</v>
      </c>
      <c r="I29" s="36">
        <f>ROUND(ROUND(H29,2)*ROUND(G29,3),2)</f>
        <v>0</v>
      </c>
      <c r="J29" s="33"/>
      <c r="O29">
        <f>(I29*21)/100</f>
        <v>0</v>
      </c>
      <c r="P29" t="s">
        <v>51</v>
      </c>
    </row>
    <row r="30" spans="1:5" ht="12.75">
      <c r="A30" s="37" t="s">
        <v>83</v>
      </c>
      <c r="E30" s="38" t="s">
        <v>1308</v>
      </c>
    </row>
    <row r="31" spans="1:5" ht="12.75">
      <c r="A31" s="39" t="s">
        <v>85</v>
      </c>
      <c r="E31" s="40"/>
    </row>
    <row r="32" spans="1:5" ht="12.75">
      <c r="A32" t="s">
        <v>87</v>
      </c>
      <c r="E32" s="38"/>
    </row>
    <row r="33" spans="1:16" ht="12.75">
      <c r="A33" s="30" t="s">
        <v>77</v>
      </c>
      <c r="B33" s="31" t="s">
        <v>204</v>
      </c>
      <c r="C33" s="31" t="s">
        <v>1309</v>
      </c>
      <c r="D33" s="30"/>
      <c r="E33" s="32" t="s">
        <v>1310</v>
      </c>
      <c r="F33" s="33" t="s">
        <v>174</v>
      </c>
      <c r="G33" s="34">
        <v>20</v>
      </c>
      <c r="H33" s="35">
        <v>0</v>
      </c>
      <c r="I33" s="36">
        <f>ROUND(ROUND(H33,2)*ROUND(G33,3),2)</f>
        <v>0</v>
      </c>
      <c r="J33" s="33"/>
      <c r="O33">
        <f>(I33*21)/100</f>
        <v>0</v>
      </c>
      <c r="P33" t="s">
        <v>51</v>
      </c>
    </row>
    <row r="34" spans="1:5" ht="12.75">
      <c r="A34" s="37" t="s">
        <v>83</v>
      </c>
      <c r="E34" s="38" t="s">
        <v>1310</v>
      </c>
    </row>
    <row r="35" spans="1:5" ht="12.75">
      <c r="A35" s="39" t="s">
        <v>85</v>
      </c>
      <c r="E35" s="40"/>
    </row>
    <row r="36" spans="1:5" ht="12.75">
      <c r="A36" t="s">
        <v>87</v>
      </c>
      <c r="E36" s="38"/>
    </row>
    <row r="37" spans="1:16" ht="12.75">
      <c r="A37" s="30" t="s">
        <v>77</v>
      </c>
      <c r="B37" s="31" t="s">
        <v>207</v>
      </c>
      <c r="C37" s="31" t="s">
        <v>1476</v>
      </c>
      <c r="D37" s="30"/>
      <c r="E37" s="32" t="s">
        <v>1477</v>
      </c>
      <c r="F37" s="33" t="s">
        <v>216</v>
      </c>
      <c r="G37" s="34">
        <v>50</v>
      </c>
      <c r="H37" s="35">
        <v>0</v>
      </c>
      <c r="I37" s="36">
        <f>ROUND(ROUND(H37,2)*ROUND(G37,3),2)</f>
        <v>0</v>
      </c>
      <c r="J37" s="33"/>
      <c r="O37">
        <f>(I37*21)/100</f>
        <v>0</v>
      </c>
      <c r="P37" t="s">
        <v>51</v>
      </c>
    </row>
    <row r="38" spans="1:5" ht="12.75">
      <c r="A38" s="37" t="s">
        <v>83</v>
      </c>
      <c r="E38" s="38" t="s">
        <v>1477</v>
      </c>
    </row>
    <row r="39" spans="1:5" ht="12.75">
      <c r="A39" s="39" t="s">
        <v>85</v>
      </c>
      <c r="E39" s="40"/>
    </row>
    <row r="40" spans="1:5" ht="12.75">
      <c r="A40" t="s">
        <v>87</v>
      </c>
      <c r="E40" s="38"/>
    </row>
    <row r="41" spans="1:16" ht="25.5">
      <c r="A41" s="30" t="s">
        <v>77</v>
      </c>
      <c r="B41" s="31" t="s">
        <v>213</v>
      </c>
      <c r="C41" s="31" t="s">
        <v>1311</v>
      </c>
      <c r="D41" s="30"/>
      <c r="E41" s="32" t="s">
        <v>1312</v>
      </c>
      <c r="F41" s="33" t="s">
        <v>139</v>
      </c>
      <c r="G41" s="34">
        <v>8.67</v>
      </c>
      <c r="H41" s="35">
        <v>0</v>
      </c>
      <c r="I41" s="36">
        <f>ROUND(ROUND(H41,2)*ROUND(G41,3),2)</f>
        <v>0</v>
      </c>
      <c r="J41" s="33"/>
      <c r="O41">
        <f>(I41*21)/100</f>
        <v>0</v>
      </c>
      <c r="P41" t="s">
        <v>51</v>
      </c>
    </row>
    <row r="42" spans="1:5" ht="25.5">
      <c r="A42" s="37" t="s">
        <v>83</v>
      </c>
      <c r="E42" s="38" t="s">
        <v>1312</v>
      </c>
    </row>
    <row r="43" spans="1:5" ht="25.5">
      <c r="A43" s="39" t="s">
        <v>85</v>
      </c>
      <c r="E43" s="40" t="s">
        <v>1478</v>
      </c>
    </row>
    <row r="44" spans="1:5" ht="12.75">
      <c r="A44" t="s">
        <v>87</v>
      </c>
      <c r="E44" s="38"/>
    </row>
    <row r="45" spans="1:16" ht="25.5">
      <c r="A45" s="30" t="s">
        <v>77</v>
      </c>
      <c r="B45" s="31" t="s">
        <v>219</v>
      </c>
      <c r="C45" s="31" t="s">
        <v>1314</v>
      </c>
      <c r="D45" s="30"/>
      <c r="E45" s="32" t="s">
        <v>1315</v>
      </c>
      <c r="F45" s="33" t="s">
        <v>139</v>
      </c>
      <c r="G45" s="34">
        <v>78.03</v>
      </c>
      <c r="H45" s="35">
        <v>0</v>
      </c>
      <c r="I45" s="36">
        <f>ROUND(ROUND(H45,2)*ROUND(G45,3),2)</f>
        <v>0</v>
      </c>
      <c r="J45" s="33"/>
      <c r="O45">
        <f>(I45*21)/100</f>
        <v>0</v>
      </c>
      <c r="P45" t="s">
        <v>51</v>
      </c>
    </row>
    <row r="46" spans="1:5" ht="25.5">
      <c r="A46" s="37" t="s">
        <v>83</v>
      </c>
      <c r="E46" s="38" t="s">
        <v>1315</v>
      </c>
    </row>
    <row r="47" spans="1:5" ht="25.5">
      <c r="A47" s="39" t="s">
        <v>85</v>
      </c>
      <c r="E47" s="40" t="s">
        <v>1479</v>
      </c>
    </row>
    <row r="48" spans="1:5" ht="12.75">
      <c r="A48" t="s">
        <v>87</v>
      </c>
      <c r="E48" s="38"/>
    </row>
    <row r="49" spans="1:16" ht="25.5">
      <c r="A49" s="30" t="s">
        <v>77</v>
      </c>
      <c r="B49" s="31" t="s">
        <v>225</v>
      </c>
      <c r="C49" s="31" t="s">
        <v>1317</v>
      </c>
      <c r="D49" s="30"/>
      <c r="E49" s="32" t="s">
        <v>1318</v>
      </c>
      <c r="F49" s="33" t="s">
        <v>139</v>
      </c>
      <c r="G49" s="34">
        <v>15.865</v>
      </c>
      <c r="H49" s="35">
        <v>0</v>
      </c>
      <c r="I49" s="36">
        <f>ROUND(ROUND(H49,2)*ROUND(G49,3),2)</f>
        <v>0</v>
      </c>
      <c r="J49" s="33"/>
      <c r="O49">
        <f>(I49*21)/100</f>
        <v>0</v>
      </c>
      <c r="P49" t="s">
        <v>51</v>
      </c>
    </row>
    <row r="50" spans="1:5" ht="25.5">
      <c r="A50" s="37" t="s">
        <v>83</v>
      </c>
      <c r="E50" s="38" t="s">
        <v>1318</v>
      </c>
    </row>
    <row r="51" spans="1:5" ht="25.5">
      <c r="A51" s="39" t="s">
        <v>85</v>
      </c>
      <c r="E51" s="40" t="s">
        <v>1480</v>
      </c>
    </row>
    <row r="52" spans="1:5" ht="12.75">
      <c r="A52" t="s">
        <v>87</v>
      </c>
      <c r="E52" s="38"/>
    </row>
    <row r="53" spans="1:16" ht="25.5">
      <c r="A53" s="30" t="s">
        <v>77</v>
      </c>
      <c r="B53" s="31" t="s">
        <v>231</v>
      </c>
      <c r="C53" s="31" t="s">
        <v>1320</v>
      </c>
      <c r="D53" s="30"/>
      <c r="E53" s="32" t="s">
        <v>1321</v>
      </c>
      <c r="F53" s="33" t="s">
        <v>139</v>
      </c>
      <c r="G53" s="34">
        <v>15.865</v>
      </c>
      <c r="H53" s="35">
        <v>0</v>
      </c>
      <c r="I53" s="36">
        <f>ROUND(ROUND(H53,2)*ROUND(G53,3),2)</f>
        <v>0</v>
      </c>
      <c r="J53" s="33"/>
      <c r="O53">
        <f>(I53*21)/100</f>
        <v>0</v>
      </c>
      <c r="P53" t="s">
        <v>51</v>
      </c>
    </row>
    <row r="54" spans="1:5" ht="25.5">
      <c r="A54" s="37" t="s">
        <v>83</v>
      </c>
      <c r="E54" s="38" t="s">
        <v>1321</v>
      </c>
    </row>
    <row r="55" spans="1:5" ht="25.5">
      <c r="A55" s="39" t="s">
        <v>85</v>
      </c>
      <c r="E55" s="40" t="s">
        <v>1480</v>
      </c>
    </row>
    <row r="56" spans="1:5" ht="12.75">
      <c r="A56" t="s">
        <v>87</v>
      </c>
      <c r="E56" s="38"/>
    </row>
    <row r="57" spans="1:16" ht="25.5">
      <c r="A57" s="30" t="s">
        <v>77</v>
      </c>
      <c r="B57" s="31" t="s">
        <v>236</v>
      </c>
      <c r="C57" s="31" t="s">
        <v>1322</v>
      </c>
      <c r="D57" s="30"/>
      <c r="E57" s="32" t="s">
        <v>1323</v>
      </c>
      <c r="F57" s="33" t="s">
        <v>139</v>
      </c>
      <c r="G57" s="34">
        <v>142.785</v>
      </c>
      <c r="H57" s="35">
        <v>0</v>
      </c>
      <c r="I57" s="36">
        <f>ROUND(ROUND(H57,2)*ROUND(G57,3),2)</f>
        <v>0</v>
      </c>
      <c r="J57" s="33"/>
      <c r="O57">
        <f>(I57*21)/100</f>
        <v>0</v>
      </c>
      <c r="P57" t="s">
        <v>51</v>
      </c>
    </row>
    <row r="58" spans="1:5" ht="25.5">
      <c r="A58" s="37" t="s">
        <v>83</v>
      </c>
      <c r="E58" s="38" t="s">
        <v>1323</v>
      </c>
    </row>
    <row r="59" spans="1:5" ht="25.5">
      <c r="A59" s="39" t="s">
        <v>85</v>
      </c>
      <c r="E59" s="40" t="s">
        <v>1481</v>
      </c>
    </row>
    <row r="60" spans="1:5" ht="12.75">
      <c r="A60" t="s">
        <v>87</v>
      </c>
      <c r="E60" s="38"/>
    </row>
    <row r="61" spans="1:16" ht="25.5">
      <c r="A61" s="30" t="s">
        <v>77</v>
      </c>
      <c r="B61" s="31" t="s">
        <v>242</v>
      </c>
      <c r="C61" s="31" t="s">
        <v>1325</v>
      </c>
      <c r="D61" s="30"/>
      <c r="E61" s="32" t="s">
        <v>1326</v>
      </c>
      <c r="F61" s="33" t="s">
        <v>139</v>
      </c>
      <c r="G61" s="34">
        <v>142.785</v>
      </c>
      <c r="H61" s="35">
        <v>0</v>
      </c>
      <c r="I61" s="36">
        <f>ROUND(ROUND(H61,2)*ROUND(G61,3),2)</f>
        <v>0</v>
      </c>
      <c r="J61" s="33"/>
      <c r="O61">
        <f>(I61*21)/100</f>
        <v>0</v>
      </c>
      <c r="P61" t="s">
        <v>51</v>
      </c>
    </row>
    <row r="62" spans="1:5" ht="25.5">
      <c r="A62" s="37" t="s">
        <v>83</v>
      </c>
      <c r="E62" s="38" t="s">
        <v>1326</v>
      </c>
    </row>
    <row r="63" spans="1:5" ht="25.5">
      <c r="A63" s="39" t="s">
        <v>85</v>
      </c>
      <c r="E63" s="40" t="s">
        <v>1481</v>
      </c>
    </row>
    <row r="64" spans="1:5" ht="12.75">
      <c r="A64" t="s">
        <v>87</v>
      </c>
      <c r="E64" s="38"/>
    </row>
    <row r="65" spans="1:16" ht="12.75">
      <c r="A65" s="30" t="s">
        <v>77</v>
      </c>
      <c r="B65" s="31" t="s">
        <v>248</v>
      </c>
      <c r="C65" s="31" t="s">
        <v>1327</v>
      </c>
      <c r="D65" s="30"/>
      <c r="E65" s="32" t="s">
        <v>1328</v>
      </c>
      <c r="F65" s="33" t="s">
        <v>139</v>
      </c>
      <c r="G65" s="34">
        <v>43.35</v>
      </c>
      <c r="H65" s="35">
        <v>0</v>
      </c>
      <c r="I65" s="36">
        <f>ROUND(ROUND(H65,2)*ROUND(G65,3),2)</f>
        <v>0</v>
      </c>
      <c r="J65" s="33"/>
      <c r="O65">
        <f>(I65*21)/100</f>
        <v>0</v>
      </c>
      <c r="P65" t="s">
        <v>51</v>
      </c>
    </row>
    <row r="66" spans="1:5" ht="12.75">
      <c r="A66" s="37" t="s">
        <v>83</v>
      </c>
      <c r="E66" s="38" t="s">
        <v>1328</v>
      </c>
    </row>
    <row r="67" spans="1:5" ht="25.5">
      <c r="A67" s="39" t="s">
        <v>85</v>
      </c>
      <c r="E67" s="40" t="s">
        <v>1482</v>
      </c>
    </row>
    <row r="68" spans="1:5" ht="12.75">
      <c r="A68" t="s">
        <v>87</v>
      </c>
      <c r="E68" s="38"/>
    </row>
    <row r="69" spans="1:16" ht="12.75">
      <c r="A69" s="30" t="s">
        <v>77</v>
      </c>
      <c r="B69" s="31" t="s">
        <v>253</v>
      </c>
      <c r="C69" s="31" t="s">
        <v>1330</v>
      </c>
      <c r="D69" s="30"/>
      <c r="E69" s="32" t="s">
        <v>1331</v>
      </c>
      <c r="F69" s="33" t="s">
        <v>216</v>
      </c>
      <c r="G69" s="34">
        <v>826.5</v>
      </c>
      <c r="H69" s="35">
        <v>0</v>
      </c>
      <c r="I69" s="36">
        <f>ROUND(ROUND(H69,2)*ROUND(G69,3),2)</f>
        <v>0</v>
      </c>
      <c r="J69" s="33"/>
      <c r="O69">
        <f>(I69*21)/100</f>
        <v>0</v>
      </c>
      <c r="P69" t="s">
        <v>51</v>
      </c>
    </row>
    <row r="70" spans="1:5" ht="12.75">
      <c r="A70" s="37" t="s">
        <v>83</v>
      </c>
      <c r="E70" s="38" t="s">
        <v>1331</v>
      </c>
    </row>
    <row r="71" spans="1:5" ht="12.75">
      <c r="A71" s="39" t="s">
        <v>85</v>
      </c>
      <c r="E71" s="40"/>
    </row>
    <row r="72" spans="1:5" ht="12.75">
      <c r="A72" t="s">
        <v>87</v>
      </c>
      <c r="E72" s="38"/>
    </row>
    <row r="73" spans="1:16" ht="12.75">
      <c r="A73" s="30" t="s">
        <v>77</v>
      </c>
      <c r="B73" s="31" t="s">
        <v>259</v>
      </c>
      <c r="C73" s="31" t="s">
        <v>1332</v>
      </c>
      <c r="D73" s="30"/>
      <c r="E73" s="32" t="s">
        <v>1333</v>
      </c>
      <c r="F73" s="33" t="s">
        <v>216</v>
      </c>
      <c r="G73" s="34">
        <v>826.5</v>
      </c>
      <c r="H73" s="35">
        <v>0</v>
      </c>
      <c r="I73" s="36">
        <f>ROUND(ROUND(H73,2)*ROUND(G73,3),2)</f>
        <v>0</v>
      </c>
      <c r="J73" s="33"/>
      <c r="O73">
        <f>(I73*21)/100</f>
        <v>0</v>
      </c>
      <c r="P73" t="s">
        <v>51</v>
      </c>
    </row>
    <row r="74" spans="1:5" ht="12.75">
      <c r="A74" s="37" t="s">
        <v>83</v>
      </c>
      <c r="E74" s="38" t="s">
        <v>1333</v>
      </c>
    </row>
    <row r="75" spans="1:5" ht="12.75">
      <c r="A75" s="39" t="s">
        <v>85</v>
      </c>
      <c r="E75" s="40"/>
    </row>
    <row r="76" spans="1:5" ht="12.75">
      <c r="A76" t="s">
        <v>87</v>
      </c>
      <c r="E76" s="38"/>
    </row>
    <row r="77" spans="1:16" ht="25.5">
      <c r="A77" s="30" t="s">
        <v>77</v>
      </c>
      <c r="B77" s="31" t="s">
        <v>262</v>
      </c>
      <c r="C77" s="31" t="s">
        <v>1421</v>
      </c>
      <c r="D77" s="30"/>
      <c r="E77" s="32" t="s">
        <v>1422</v>
      </c>
      <c r="F77" s="33" t="s">
        <v>139</v>
      </c>
      <c r="G77" s="34">
        <v>418</v>
      </c>
      <c r="H77" s="35">
        <v>0</v>
      </c>
      <c r="I77" s="36">
        <f>ROUND(ROUND(H77,2)*ROUND(G77,3),2)</f>
        <v>0</v>
      </c>
      <c r="J77" s="33"/>
      <c r="O77">
        <f>(I77*21)/100</f>
        <v>0</v>
      </c>
      <c r="P77" t="s">
        <v>51</v>
      </c>
    </row>
    <row r="78" spans="1:5" ht="25.5">
      <c r="A78" s="37" t="s">
        <v>83</v>
      </c>
      <c r="E78" s="38" t="s">
        <v>1422</v>
      </c>
    </row>
    <row r="79" spans="1:5" ht="12.75">
      <c r="A79" s="39" t="s">
        <v>85</v>
      </c>
      <c r="E79" s="40"/>
    </row>
    <row r="80" spans="1:5" ht="12.75">
      <c r="A80" t="s">
        <v>87</v>
      </c>
      <c r="E80" s="38"/>
    </row>
    <row r="81" spans="1:16" ht="25.5">
      <c r="A81" s="30" t="s">
        <v>77</v>
      </c>
      <c r="B81" s="31" t="s">
        <v>268</v>
      </c>
      <c r="C81" s="31" t="s">
        <v>1334</v>
      </c>
      <c r="D81" s="30"/>
      <c r="E81" s="32" t="s">
        <v>1335</v>
      </c>
      <c r="F81" s="33" t="s">
        <v>139</v>
      </c>
      <c r="G81" s="34">
        <v>195</v>
      </c>
      <c r="H81" s="35">
        <v>0</v>
      </c>
      <c r="I81" s="36">
        <f>ROUND(ROUND(H81,2)*ROUND(G81,3),2)</f>
        <v>0</v>
      </c>
      <c r="J81" s="33"/>
      <c r="O81">
        <f>(I81*21)/100</f>
        <v>0</v>
      </c>
      <c r="P81" t="s">
        <v>51</v>
      </c>
    </row>
    <row r="82" spans="1:5" ht="25.5">
      <c r="A82" s="37" t="s">
        <v>83</v>
      </c>
      <c r="E82" s="38" t="s">
        <v>1335</v>
      </c>
    </row>
    <row r="83" spans="1:5" ht="12.75">
      <c r="A83" s="39" t="s">
        <v>85</v>
      </c>
      <c r="E83" s="40"/>
    </row>
    <row r="84" spans="1:5" ht="12.75">
      <c r="A84" t="s">
        <v>87</v>
      </c>
      <c r="E84" s="38"/>
    </row>
    <row r="85" spans="1:16" ht="25.5">
      <c r="A85" s="30" t="s">
        <v>77</v>
      </c>
      <c r="B85" s="31" t="s">
        <v>273</v>
      </c>
      <c r="C85" s="31" t="s">
        <v>1337</v>
      </c>
      <c r="D85" s="30"/>
      <c r="E85" s="32" t="s">
        <v>1338</v>
      </c>
      <c r="F85" s="33" t="s">
        <v>139</v>
      </c>
      <c r="G85" s="34">
        <v>1950</v>
      </c>
      <c r="H85" s="35">
        <v>0</v>
      </c>
      <c r="I85" s="36">
        <f>ROUND(ROUND(H85,2)*ROUND(G85,3),2)</f>
        <v>0</v>
      </c>
      <c r="J85" s="33"/>
      <c r="O85">
        <f>(I85*21)/100</f>
        <v>0</v>
      </c>
      <c r="P85" t="s">
        <v>51</v>
      </c>
    </row>
    <row r="86" spans="1:5" ht="25.5">
      <c r="A86" s="37" t="s">
        <v>83</v>
      </c>
      <c r="E86" s="38" t="s">
        <v>1338</v>
      </c>
    </row>
    <row r="87" spans="1:5" ht="25.5">
      <c r="A87" s="39" t="s">
        <v>85</v>
      </c>
      <c r="E87" s="40" t="s">
        <v>1483</v>
      </c>
    </row>
    <row r="88" spans="1:5" ht="12.75">
      <c r="A88" t="s">
        <v>87</v>
      </c>
      <c r="E88" s="38"/>
    </row>
    <row r="89" spans="1:16" ht="12.75">
      <c r="A89" s="30" t="s">
        <v>77</v>
      </c>
      <c r="B89" s="31" t="s">
        <v>279</v>
      </c>
      <c r="C89" s="31" t="s">
        <v>1424</v>
      </c>
      <c r="D89" s="30"/>
      <c r="E89" s="32" t="s">
        <v>1425</v>
      </c>
      <c r="F89" s="33" t="s">
        <v>139</v>
      </c>
      <c r="G89" s="34">
        <v>209</v>
      </c>
      <c r="H89" s="35">
        <v>0</v>
      </c>
      <c r="I89" s="36">
        <f>ROUND(ROUND(H89,2)*ROUND(G89,3),2)</f>
        <v>0</v>
      </c>
      <c r="J89" s="33"/>
      <c r="O89">
        <f>(I89*21)/100</f>
        <v>0</v>
      </c>
      <c r="P89" t="s">
        <v>51</v>
      </c>
    </row>
    <row r="90" spans="1:5" ht="12.75">
      <c r="A90" s="37" t="s">
        <v>83</v>
      </c>
      <c r="E90" s="38" t="s">
        <v>1425</v>
      </c>
    </row>
    <row r="91" spans="1:5" ht="12.75">
      <c r="A91" s="39" t="s">
        <v>85</v>
      </c>
      <c r="E91" s="40"/>
    </row>
    <row r="92" spans="1:5" ht="12.75">
      <c r="A92" t="s">
        <v>87</v>
      </c>
      <c r="E92" s="38"/>
    </row>
    <row r="93" spans="1:16" ht="12.75">
      <c r="A93" s="30" t="s">
        <v>77</v>
      </c>
      <c r="B93" s="31" t="s">
        <v>284</v>
      </c>
      <c r="C93" s="31" t="s">
        <v>1340</v>
      </c>
      <c r="D93" s="30"/>
      <c r="E93" s="32" t="s">
        <v>1341</v>
      </c>
      <c r="F93" s="33" t="s">
        <v>144</v>
      </c>
      <c r="G93" s="34">
        <v>331.5</v>
      </c>
      <c r="H93" s="35">
        <v>0</v>
      </c>
      <c r="I93" s="36">
        <f>ROUND(ROUND(H93,2)*ROUND(G93,3),2)</f>
        <v>0</v>
      </c>
      <c r="J93" s="33"/>
      <c r="O93">
        <f>(I93*21)/100</f>
        <v>0</v>
      </c>
      <c r="P93" t="s">
        <v>51</v>
      </c>
    </row>
    <row r="94" spans="1:5" ht="12.75">
      <c r="A94" s="37" t="s">
        <v>83</v>
      </c>
      <c r="E94" s="38" t="s">
        <v>1341</v>
      </c>
    </row>
    <row r="95" spans="1:5" ht="25.5">
      <c r="A95" s="39" t="s">
        <v>85</v>
      </c>
      <c r="E95" s="40" t="s">
        <v>1484</v>
      </c>
    </row>
    <row r="96" spans="1:5" ht="12.75">
      <c r="A96" t="s">
        <v>87</v>
      </c>
      <c r="E96" s="38"/>
    </row>
    <row r="97" spans="1:16" ht="12.75">
      <c r="A97" s="30" t="s">
        <v>77</v>
      </c>
      <c r="B97" s="31" t="s">
        <v>289</v>
      </c>
      <c r="C97" s="31" t="s">
        <v>1343</v>
      </c>
      <c r="D97" s="30"/>
      <c r="E97" s="32" t="s">
        <v>1344</v>
      </c>
      <c r="F97" s="33" t="s">
        <v>139</v>
      </c>
      <c r="G97" s="34">
        <v>331</v>
      </c>
      <c r="H97" s="35">
        <v>0</v>
      </c>
      <c r="I97" s="36">
        <f>ROUND(ROUND(H97,2)*ROUND(G97,3),2)</f>
        <v>0</v>
      </c>
      <c r="J97" s="33"/>
      <c r="O97">
        <f>(I97*21)/100</f>
        <v>0</v>
      </c>
      <c r="P97" t="s">
        <v>51</v>
      </c>
    </row>
    <row r="98" spans="1:5" ht="12.75">
      <c r="A98" s="37" t="s">
        <v>83</v>
      </c>
      <c r="E98" s="38" t="s">
        <v>1344</v>
      </c>
    </row>
    <row r="99" spans="1:5" ht="25.5">
      <c r="A99" s="39" t="s">
        <v>85</v>
      </c>
      <c r="E99" s="40" t="s">
        <v>1485</v>
      </c>
    </row>
    <row r="100" spans="1:5" ht="12.75">
      <c r="A100" t="s">
        <v>87</v>
      </c>
      <c r="E100" s="38"/>
    </row>
    <row r="101" spans="1:16" ht="12.75">
      <c r="A101" s="30" t="s">
        <v>77</v>
      </c>
      <c r="B101" s="31" t="s">
        <v>293</v>
      </c>
      <c r="C101" s="31" t="s">
        <v>1346</v>
      </c>
      <c r="D101" s="30"/>
      <c r="E101" s="32" t="s">
        <v>1347</v>
      </c>
      <c r="F101" s="33" t="s">
        <v>139</v>
      </c>
      <c r="G101" s="34">
        <v>59.14</v>
      </c>
      <c r="H101" s="35">
        <v>0</v>
      </c>
      <c r="I101" s="36">
        <f>ROUND(ROUND(H101,2)*ROUND(G101,3),2)</f>
        <v>0</v>
      </c>
      <c r="J101" s="33"/>
      <c r="O101">
        <f>(I101*21)/100</f>
        <v>0</v>
      </c>
      <c r="P101" t="s">
        <v>51</v>
      </c>
    </row>
    <row r="102" spans="1:5" ht="12.75">
      <c r="A102" s="37" t="s">
        <v>83</v>
      </c>
      <c r="E102" s="38" t="s">
        <v>1347</v>
      </c>
    </row>
    <row r="103" spans="1:5" ht="12.75">
      <c r="A103" s="39" t="s">
        <v>85</v>
      </c>
      <c r="E103" s="40"/>
    </row>
    <row r="104" spans="1:5" ht="12.75">
      <c r="A104" t="s">
        <v>87</v>
      </c>
      <c r="E104" s="38"/>
    </row>
    <row r="105" spans="1:16" ht="25.5">
      <c r="A105" s="30" t="s">
        <v>77</v>
      </c>
      <c r="B105" s="31" t="s">
        <v>299</v>
      </c>
      <c r="C105" s="31" t="s">
        <v>1486</v>
      </c>
      <c r="D105" s="30"/>
      <c r="E105" s="32" t="s">
        <v>1487</v>
      </c>
      <c r="F105" s="33" t="s">
        <v>216</v>
      </c>
      <c r="G105" s="34">
        <v>50</v>
      </c>
      <c r="H105" s="35">
        <v>0</v>
      </c>
      <c r="I105" s="36">
        <f>ROUND(ROUND(H105,2)*ROUND(G105,3),2)</f>
        <v>0</v>
      </c>
      <c r="J105" s="33"/>
      <c r="O105">
        <f>(I105*21)/100</f>
        <v>0</v>
      </c>
      <c r="P105" t="s">
        <v>51</v>
      </c>
    </row>
    <row r="106" spans="1:5" ht="25.5">
      <c r="A106" s="37" t="s">
        <v>83</v>
      </c>
      <c r="E106" s="38" t="s">
        <v>1487</v>
      </c>
    </row>
    <row r="107" spans="1:5" ht="12.75">
      <c r="A107" s="39" t="s">
        <v>85</v>
      </c>
      <c r="E107" s="40"/>
    </row>
    <row r="108" spans="1:5" ht="12.75">
      <c r="A108" t="s">
        <v>87</v>
      </c>
      <c r="E108" s="38"/>
    </row>
    <row r="109" spans="1:16" ht="12.75">
      <c r="A109" s="30" t="s">
        <v>77</v>
      </c>
      <c r="B109" s="31" t="s">
        <v>304</v>
      </c>
      <c r="C109" s="31" t="s">
        <v>1488</v>
      </c>
      <c r="D109" s="30"/>
      <c r="E109" s="32" t="s">
        <v>1489</v>
      </c>
      <c r="F109" s="33" t="s">
        <v>216</v>
      </c>
      <c r="G109" s="34">
        <v>50</v>
      </c>
      <c r="H109" s="35">
        <v>0</v>
      </c>
      <c r="I109" s="36">
        <f>ROUND(ROUND(H109,2)*ROUND(G109,3),2)</f>
        <v>0</v>
      </c>
      <c r="J109" s="33"/>
      <c r="O109">
        <f>(I109*21)/100</f>
        <v>0</v>
      </c>
      <c r="P109" t="s">
        <v>51</v>
      </c>
    </row>
    <row r="110" spans="1:5" ht="12.75">
      <c r="A110" s="37" t="s">
        <v>83</v>
      </c>
      <c r="E110" s="38" t="s">
        <v>1489</v>
      </c>
    </row>
    <row r="111" spans="1:5" ht="12.75">
      <c r="A111" s="39" t="s">
        <v>85</v>
      </c>
      <c r="E111" s="40"/>
    </row>
    <row r="112" spans="1:5" ht="12.75">
      <c r="A112" t="s">
        <v>87</v>
      </c>
      <c r="E112" s="38"/>
    </row>
    <row r="113" spans="1:16" ht="12.75">
      <c r="A113" s="30" t="s">
        <v>77</v>
      </c>
      <c r="B113" s="31" t="s">
        <v>309</v>
      </c>
      <c r="C113" s="31" t="s">
        <v>1490</v>
      </c>
      <c r="D113" s="30"/>
      <c r="E113" s="32" t="s">
        <v>1491</v>
      </c>
      <c r="F113" s="33" t="s">
        <v>216</v>
      </c>
      <c r="G113" s="34">
        <v>70</v>
      </c>
      <c r="H113" s="35">
        <v>0</v>
      </c>
      <c r="I113" s="36">
        <f>ROUND(ROUND(H113,2)*ROUND(G113,3),2)</f>
        <v>0</v>
      </c>
      <c r="J113" s="33"/>
      <c r="O113">
        <f>(I113*21)/100</f>
        <v>0</v>
      </c>
      <c r="P113" t="s">
        <v>51</v>
      </c>
    </row>
    <row r="114" spans="1:5" ht="12.75">
      <c r="A114" s="37" t="s">
        <v>83</v>
      </c>
      <c r="E114" s="38" t="s">
        <v>1491</v>
      </c>
    </row>
    <row r="115" spans="1:5" ht="12.75">
      <c r="A115" s="39" t="s">
        <v>85</v>
      </c>
      <c r="E115" s="40"/>
    </row>
    <row r="116" spans="1:5" ht="12.75">
      <c r="A116" t="s">
        <v>87</v>
      </c>
      <c r="E116" s="38"/>
    </row>
    <row r="117" spans="1:16" ht="12.75">
      <c r="A117" s="30" t="s">
        <v>77</v>
      </c>
      <c r="B117" s="31" t="s">
        <v>314</v>
      </c>
      <c r="C117" s="31" t="s">
        <v>1349</v>
      </c>
      <c r="D117" s="30"/>
      <c r="E117" s="32" t="s">
        <v>1350</v>
      </c>
      <c r="F117" s="33" t="s">
        <v>81</v>
      </c>
      <c r="G117" s="34">
        <v>3</v>
      </c>
      <c r="H117" s="35">
        <v>0</v>
      </c>
      <c r="I117" s="36">
        <f>ROUND(ROUND(H117,2)*ROUND(G117,3),2)</f>
        <v>0</v>
      </c>
      <c r="J117" s="33"/>
      <c r="O117">
        <f>(I117*21)/100</f>
        <v>0</v>
      </c>
      <c r="P117" t="s">
        <v>51</v>
      </c>
    </row>
    <row r="118" spans="1:5" ht="12.75">
      <c r="A118" s="37" t="s">
        <v>83</v>
      </c>
      <c r="E118" s="38" t="s">
        <v>1350</v>
      </c>
    </row>
    <row r="119" spans="1:5" ht="12.75">
      <c r="A119" s="39" t="s">
        <v>85</v>
      </c>
      <c r="E119" s="40"/>
    </row>
    <row r="120" spans="1:5" ht="12.75">
      <c r="A120" t="s">
        <v>87</v>
      </c>
      <c r="E120" s="38"/>
    </row>
    <row r="121" spans="1:16" ht="12.75">
      <c r="A121" s="30" t="s">
        <v>77</v>
      </c>
      <c r="B121" s="31" t="s">
        <v>319</v>
      </c>
      <c r="C121" s="31" t="s">
        <v>1351</v>
      </c>
      <c r="D121" s="30"/>
      <c r="E121" s="32" t="s">
        <v>1352</v>
      </c>
      <c r="F121" s="33" t="s">
        <v>81</v>
      </c>
      <c r="G121" s="34">
        <v>1</v>
      </c>
      <c r="H121" s="35">
        <v>0</v>
      </c>
      <c r="I121" s="36">
        <f>ROUND(ROUND(H121,2)*ROUND(G121,3),2)</f>
        <v>0</v>
      </c>
      <c r="J121" s="33"/>
      <c r="O121">
        <f>(I121*21)/100</f>
        <v>0</v>
      </c>
      <c r="P121" t="s">
        <v>51</v>
      </c>
    </row>
    <row r="122" spans="1:5" ht="12.75">
      <c r="A122" s="37" t="s">
        <v>83</v>
      </c>
      <c r="E122" s="38" t="s">
        <v>1352</v>
      </c>
    </row>
    <row r="123" spans="1:5" ht="12.75">
      <c r="A123" s="39" t="s">
        <v>85</v>
      </c>
      <c r="E123" s="40"/>
    </row>
    <row r="124" spans="1:5" ht="12.75">
      <c r="A124" t="s">
        <v>87</v>
      </c>
      <c r="E124" s="38"/>
    </row>
    <row r="125" spans="1:16" ht="12.75">
      <c r="A125" s="30" t="s">
        <v>77</v>
      </c>
      <c r="B125" s="31" t="s">
        <v>710</v>
      </c>
      <c r="C125" s="31" t="s">
        <v>1353</v>
      </c>
      <c r="D125" s="30"/>
      <c r="E125" s="32" t="s">
        <v>1354</v>
      </c>
      <c r="F125" s="33" t="s">
        <v>144</v>
      </c>
      <c r="G125" s="34">
        <v>100.538</v>
      </c>
      <c r="H125" s="35">
        <v>0</v>
      </c>
      <c r="I125" s="36">
        <f>ROUND(ROUND(H125,2)*ROUND(G125,3),2)</f>
        <v>0</v>
      </c>
      <c r="J125" s="33"/>
      <c r="O125">
        <f>(I125*21)/100</f>
        <v>0</v>
      </c>
      <c r="P125" t="s">
        <v>51</v>
      </c>
    </row>
    <row r="126" spans="1:5" ht="12.75">
      <c r="A126" s="37" t="s">
        <v>83</v>
      </c>
      <c r="E126" s="38" t="s">
        <v>1354</v>
      </c>
    </row>
    <row r="127" spans="1:5" ht="25.5">
      <c r="A127" s="39" t="s">
        <v>85</v>
      </c>
      <c r="E127" s="40" t="s">
        <v>1492</v>
      </c>
    </row>
    <row r="128" spans="1:5" ht="12.75">
      <c r="A128" t="s">
        <v>87</v>
      </c>
      <c r="E128" s="38"/>
    </row>
    <row r="129" spans="1:16" ht="12.75">
      <c r="A129" s="30" t="s">
        <v>77</v>
      </c>
      <c r="B129" s="31" t="s">
        <v>713</v>
      </c>
      <c r="C129" s="31" t="s">
        <v>1356</v>
      </c>
      <c r="D129" s="30"/>
      <c r="E129" s="32" t="s">
        <v>1357</v>
      </c>
      <c r="F129" s="33" t="s">
        <v>144</v>
      </c>
      <c r="G129" s="34">
        <v>207.4</v>
      </c>
      <c r="H129" s="35">
        <v>0</v>
      </c>
      <c r="I129" s="36">
        <f>ROUND(ROUND(H129,2)*ROUND(G129,3),2)</f>
        <v>0</v>
      </c>
      <c r="J129" s="33"/>
      <c r="O129">
        <f>(I129*21)/100</f>
        <v>0</v>
      </c>
      <c r="P129" t="s">
        <v>51</v>
      </c>
    </row>
    <row r="130" spans="1:5" ht="12.75">
      <c r="A130" s="37" t="s">
        <v>83</v>
      </c>
      <c r="E130" s="38" t="s">
        <v>1357</v>
      </c>
    </row>
    <row r="131" spans="1:5" ht="25.5">
      <c r="A131" s="39" t="s">
        <v>85</v>
      </c>
      <c r="E131" s="40" t="s">
        <v>1493</v>
      </c>
    </row>
    <row r="132" spans="1:5" ht="12.75">
      <c r="A132" t="s">
        <v>87</v>
      </c>
      <c r="E132" s="38"/>
    </row>
    <row r="133" spans="1:16" ht="12.75">
      <c r="A133" s="30" t="s">
        <v>77</v>
      </c>
      <c r="B133" s="31" t="s">
        <v>716</v>
      </c>
      <c r="C133" s="31" t="s">
        <v>1359</v>
      </c>
      <c r="D133" s="30"/>
      <c r="E133" s="32" t="s">
        <v>1360</v>
      </c>
      <c r="F133" s="33" t="s">
        <v>81</v>
      </c>
      <c r="G133" s="34">
        <v>1</v>
      </c>
      <c r="H133" s="35">
        <v>0</v>
      </c>
      <c r="I133" s="36">
        <f>ROUND(ROUND(H133,2)*ROUND(G133,3),2)</f>
        <v>0</v>
      </c>
      <c r="J133" s="33"/>
      <c r="O133">
        <f>(I133*21)/100</f>
        <v>0</v>
      </c>
      <c r="P133" t="s">
        <v>51</v>
      </c>
    </row>
    <row r="134" spans="1:5" ht="12.75">
      <c r="A134" s="37" t="s">
        <v>83</v>
      </c>
      <c r="E134" s="38" t="s">
        <v>1360</v>
      </c>
    </row>
    <row r="135" spans="1:5" ht="12.75">
      <c r="A135" s="39" t="s">
        <v>85</v>
      </c>
      <c r="E135" s="40"/>
    </row>
    <row r="136" spans="1:5" ht="12.75">
      <c r="A136" t="s">
        <v>87</v>
      </c>
      <c r="E136" s="38"/>
    </row>
    <row r="137" spans="1:18" ht="12.75" customHeight="1">
      <c r="A137" s="8" t="s">
        <v>75</v>
      </c>
      <c r="B137" s="8"/>
      <c r="C137" s="41" t="s">
        <v>1361</v>
      </c>
      <c r="D137" s="8"/>
      <c r="E137" s="28" t="s">
        <v>1362</v>
      </c>
      <c r="F137" s="8"/>
      <c r="G137" s="8"/>
      <c r="H137" s="8"/>
      <c r="I137" s="42">
        <f>0+Q137</f>
        <v>0</v>
      </c>
      <c r="J137" s="8"/>
      <c r="O137">
        <f>0+R137</f>
        <v>0</v>
      </c>
      <c r="Q137">
        <f>0+I138+I142+I146+I150+I154+I158+I162+I166+I170+I174+I178+I182+I186+I190+I194+I198+I202+I206+I210+I214+I218+I222+I226+I230+I234+I238+I242+I246+I250+I254+I258+I262+I266+I270</f>
        <v>0</v>
      </c>
      <c r="R137">
        <f>0+O138+O142+O146+O150+O154+O158+O162+O166+O170+O174+O178+O182+O186+O190+O194+O198+O202+O206+O210+O214+O218+O222+O226+O230+O234+O238+O242+O246+O250+O254+O258+O262+O266+O270</f>
        <v>0</v>
      </c>
    </row>
    <row r="138" spans="1:16" ht="12.75">
      <c r="A138" s="30" t="s">
        <v>77</v>
      </c>
      <c r="B138" s="31" t="s">
        <v>68</v>
      </c>
      <c r="C138" s="31" t="s">
        <v>1494</v>
      </c>
      <c r="D138" s="30"/>
      <c r="E138" s="32" t="s">
        <v>1495</v>
      </c>
      <c r="F138" s="33" t="s">
        <v>174</v>
      </c>
      <c r="G138" s="34">
        <v>89.25</v>
      </c>
      <c r="H138" s="35">
        <v>0</v>
      </c>
      <c r="I138" s="36">
        <f>ROUND(ROUND(H138,2)*ROUND(G138,3),2)</f>
        <v>0</v>
      </c>
      <c r="J138" s="33"/>
      <c r="O138">
        <f>(I138*21)/100</f>
        <v>0</v>
      </c>
      <c r="P138" t="s">
        <v>51</v>
      </c>
    </row>
    <row r="139" spans="1:5" ht="12.75">
      <c r="A139" s="37" t="s">
        <v>83</v>
      </c>
      <c r="E139" s="38" t="s">
        <v>1495</v>
      </c>
    </row>
    <row r="140" spans="1:5" ht="25.5">
      <c r="A140" s="39" t="s">
        <v>85</v>
      </c>
      <c r="E140" s="40" t="s">
        <v>1496</v>
      </c>
    </row>
    <row r="141" spans="1:5" ht="12.75">
      <c r="A141" t="s">
        <v>87</v>
      </c>
      <c r="E141" s="38"/>
    </row>
    <row r="142" spans="1:16" ht="12.75">
      <c r="A142" s="30" t="s">
        <v>77</v>
      </c>
      <c r="B142" s="31" t="s">
        <v>51</v>
      </c>
      <c r="C142" s="31" t="s">
        <v>1438</v>
      </c>
      <c r="D142" s="30"/>
      <c r="E142" s="32" t="s">
        <v>1497</v>
      </c>
      <c r="F142" s="33" t="s">
        <v>604</v>
      </c>
      <c r="G142" s="34">
        <v>20</v>
      </c>
      <c r="H142" s="35">
        <v>0</v>
      </c>
      <c r="I142" s="36">
        <f>ROUND(ROUND(H142,2)*ROUND(G142,3),2)</f>
        <v>0</v>
      </c>
      <c r="J142" s="33"/>
      <c r="O142">
        <f>(I142*21)/100</f>
        <v>0</v>
      </c>
      <c r="P142" t="s">
        <v>51</v>
      </c>
    </row>
    <row r="143" spans="1:5" ht="12.75">
      <c r="A143" s="37" t="s">
        <v>83</v>
      </c>
      <c r="E143" s="38" t="s">
        <v>1497</v>
      </c>
    </row>
    <row r="144" spans="1:5" ht="12.75">
      <c r="A144" s="39" t="s">
        <v>85</v>
      </c>
      <c r="E144" s="40"/>
    </row>
    <row r="145" spans="1:5" ht="12.75">
      <c r="A145" t="s">
        <v>87</v>
      </c>
      <c r="E145" s="38"/>
    </row>
    <row r="146" spans="1:16" ht="12.75">
      <c r="A146" s="30" t="s">
        <v>77</v>
      </c>
      <c r="B146" s="31" t="s">
        <v>44</v>
      </c>
      <c r="C146" s="31" t="s">
        <v>1363</v>
      </c>
      <c r="D146" s="30"/>
      <c r="E146" s="32" t="s">
        <v>1498</v>
      </c>
      <c r="F146" s="33" t="s">
        <v>604</v>
      </c>
      <c r="G146" s="34">
        <v>3</v>
      </c>
      <c r="H146" s="35">
        <v>0</v>
      </c>
      <c r="I146" s="36">
        <f>ROUND(ROUND(H146,2)*ROUND(G146,3),2)</f>
        <v>0</v>
      </c>
      <c r="J146" s="33"/>
      <c r="O146">
        <f>(I146*21)/100</f>
        <v>0</v>
      </c>
      <c r="P146" t="s">
        <v>51</v>
      </c>
    </row>
    <row r="147" spans="1:5" ht="12.75">
      <c r="A147" s="37" t="s">
        <v>83</v>
      </c>
      <c r="E147" s="38" t="s">
        <v>1498</v>
      </c>
    </row>
    <row r="148" spans="1:5" ht="12.75">
      <c r="A148" s="39" t="s">
        <v>85</v>
      </c>
      <c r="E148" s="40"/>
    </row>
    <row r="149" spans="1:5" ht="12.75">
      <c r="A149" t="s">
        <v>87</v>
      </c>
      <c r="E149" s="38"/>
    </row>
    <row r="150" spans="1:16" ht="12.75">
      <c r="A150" s="30" t="s">
        <v>77</v>
      </c>
      <c r="B150" s="31" t="s">
        <v>69</v>
      </c>
      <c r="C150" s="31" t="s">
        <v>1499</v>
      </c>
      <c r="D150" s="30"/>
      <c r="E150" s="32" t="s">
        <v>1364</v>
      </c>
      <c r="F150" s="33" t="s">
        <v>604</v>
      </c>
      <c r="G150" s="34">
        <v>2</v>
      </c>
      <c r="H150" s="35">
        <v>0</v>
      </c>
      <c r="I150" s="36">
        <f>ROUND(ROUND(H150,2)*ROUND(G150,3),2)</f>
        <v>0</v>
      </c>
      <c r="J150" s="33"/>
      <c r="O150">
        <f>(I150*21)/100</f>
        <v>0</v>
      </c>
      <c r="P150" t="s">
        <v>51</v>
      </c>
    </row>
    <row r="151" spans="1:5" ht="12.75">
      <c r="A151" s="37" t="s">
        <v>83</v>
      </c>
      <c r="E151" s="38" t="s">
        <v>1364</v>
      </c>
    </row>
    <row r="152" spans="1:5" ht="12.75">
      <c r="A152" s="39" t="s">
        <v>85</v>
      </c>
      <c r="E152" s="40"/>
    </row>
    <row r="153" spans="1:5" ht="12.75">
      <c r="A153" t="s">
        <v>87</v>
      </c>
      <c r="E153" s="38"/>
    </row>
    <row r="154" spans="1:16" ht="12.75">
      <c r="A154" s="30" t="s">
        <v>77</v>
      </c>
      <c r="B154" s="31" t="s">
        <v>70</v>
      </c>
      <c r="C154" s="31" t="s">
        <v>1365</v>
      </c>
      <c r="D154" s="30"/>
      <c r="E154" s="32" t="s">
        <v>1500</v>
      </c>
      <c r="F154" s="33" t="s">
        <v>604</v>
      </c>
      <c r="G154" s="34">
        <v>2</v>
      </c>
      <c r="H154" s="35">
        <v>0</v>
      </c>
      <c r="I154" s="36">
        <f>ROUND(ROUND(H154,2)*ROUND(G154,3),2)</f>
        <v>0</v>
      </c>
      <c r="J154" s="33"/>
      <c r="O154">
        <f>(I154*21)/100</f>
        <v>0</v>
      </c>
      <c r="P154" t="s">
        <v>51</v>
      </c>
    </row>
    <row r="155" spans="1:5" ht="12.75">
      <c r="A155" s="37" t="s">
        <v>83</v>
      </c>
      <c r="E155" s="38" t="s">
        <v>1500</v>
      </c>
    </row>
    <row r="156" spans="1:5" ht="12.75">
      <c r="A156" s="39" t="s">
        <v>85</v>
      </c>
      <c r="E156" s="40"/>
    </row>
    <row r="157" spans="1:5" ht="12.75">
      <c r="A157" t="s">
        <v>87</v>
      </c>
      <c r="E157" s="38"/>
    </row>
    <row r="158" spans="1:16" ht="12.75">
      <c r="A158" s="30" t="s">
        <v>77</v>
      </c>
      <c r="B158" s="31" t="s">
        <v>71</v>
      </c>
      <c r="C158" s="31" t="s">
        <v>1367</v>
      </c>
      <c r="D158" s="30"/>
      <c r="E158" s="32" t="s">
        <v>1501</v>
      </c>
      <c r="F158" s="33" t="s">
        <v>174</v>
      </c>
      <c r="G158" s="34">
        <v>3.15</v>
      </c>
      <c r="H158" s="35">
        <v>0</v>
      </c>
      <c r="I158" s="36">
        <f>ROUND(ROUND(H158,2)*ROUND(G158,3),2)</f>
        <v>0</v>
      </c>
      <c r="J158" s="33"/>
      <c r="O158">
        <f>(I158*21)/100</f>
        <v>0</v>
      </c>
      <c r="P158" t="s">
        <v>51</v>
      </c>
    </row>
    <row r="159" spans="1:5" ht="12.75">
      <c r="A159" s="37" t="s">
        <v>83</v>
      </c>
      <c r="E159" s="38" t="s">
        <v>1501</v>
      </c>
    </row>
    <row r="160" spans="1:5" ht="25.5">
      <c r="A160" s="39" t="s">
        <v>85</v>
      </c>
      <c r="E160" s="40" t="s">
        <v>1502</v>
      </c>
    </row>
    <row r="161" spans="1:5" ht="12.75">
      <c r="A161" t="s">
        <v>87</v>
      </c>
      <c r="E161" s="38"/>
    </row>
    <row r="162" spans="1:16" ht="12.75">
      <c r="A162" s="30" t="s">
        <v>77</v>
      </c>
      <c r="B162" s="31" t="s">
        <v>107</v>
      </c>
      <c r="C162" s="31" t="s">
        <v>1370</v>
      </c>
      <c r="D162" s="30"/>
      <c r="E162" s="32" t="s">
        <v>1503</v>
      </c>
      <c r="F162" s="33" t="s">
        <v>604</v>
      </c>
      <c r="G162" s="34">
        <v>3</v>
      </c>
      <c r="H162" s="35">
        <v>0</v>
      </c>
      <c r="I162" s="36">
        <f>ROUND(ROUND(H162,2)*ROUND(G162,3),2)</f>
        <v>0</v>
      </c>
      <c r="J162" s="33"/>
      <c r="O162">
        <f>(I162*21)/100</f>
        <v>0</v>
      </c>
      <c r="P162" t="s">
        <v>51</v>
      </c>
    </row>
    <row r="163" spans="1:5" ht="12.75">
      <c r="A163" s="37" t="s">
        <v>83</v>
      </c>
      <c r="E163" s="38" t="s">
        <v>1503</v>
      </c>
    </row>
    <row r="164" spans="1:5" ht="12.75">
      <c r="A164" s="39" t="s">
        <v>85</v>
      </c>
      <c r="E164" s="40"/>
    </row>
    <row r="165" spans="1:5" ht="12.75">
      <c r="A165" t="s">
        <v>87</v>
      </c>
      <c r="E165" s="38"/>
    </row>
    <row r="166" spans="1:16" ht="12.75">
      <c r="A166" s="30" t="s">
        <v>77</v>
      </c>
      <c r="B166" s="31" t="s">
        <v>72</v>
      </c>
      <c r="C166" s="31" t="s">
        <v>1372</v>
      </c>
      <c r="D166" s="30"/>
      <c r="E166" s="32" t="s">
        <v>1504</v>
      </c>
      <c r="F166" s="33" t="s">
        <v>604</v>
      </c>
      <c r="G166" s="34">
        <v>1</v>
      </c>
      <c r="H166" s="35">
        <v>0</v>
      </c>
      <c r="I166" s="36">
        <f>ROUND(ROUND(H166,2)*ROUND(G166,3),2)</f>
        <v>0</v>
      </c>
      <c r="J166" s="33"/>
      <c r="O166">
        <f>(I166*21)/100</f>
        <v>0</v>
      </c>
      <c r="P166" t="s">
        <v>51</v>
      </c>
    </row>
    <row r="167" spans="1:5" ht="12.75">
      <c r="A167" s="37" t="s">
        <v>83</v>
      </c>
      <c r="E167" s="38" t="s">
        <v>1504</v>
      </c>
    </row>
    <row r="168" spans="1:5" ht="12.75">
      <c r="A168" s="39" t="s">
        <v>85</v>
      </c>
      <c r="E168" s="40"/>
    </row>
    <row r="169" spans="1:5" ht="12.75">
      <c r="A169" t="s">
        <v>87</v>
      </c>
      <c r="E169" s="38"/>
    </row>
    <row r="170" spans="1:16" ht="12.75">
      <c r="A170" s="30" t="s">
        <v>77</v>
      </c>
      <c r="B170" s="31" t="s">
        <v>73</v>
      </c>
      <c r="C170" s="31" t="s">
        <v>1505</v>
      </c>
      <c r="D170" s="30"/>
      <c r="E170" s="32" t="s">
        <v>1373</v>
      </c>
      <c r="F170" s="33" t="s">
        <v>604</v>
      </c>
      <c r="G170" s="34">
        <v>2</v>
      </c>
      <c r="H170" s="35">
        <v>0</v>
      </c>
      <c r="I170" s="36">
        <f>ROUND(ROUND(H170,2)*ROUND(G170,3),2)</f>
        <v>0</v>
      </c>
      <c r="J170" s="33"/>
      <c r="O170">
        <f>(I170*21)/100</f>
        <v>0</v>
      </c>
      <c r="P170" t="s">
        <v>51</v>
      </c>
    </row>
    <row r="171" spans="1:5" ht="12.75">
      <c r="A171" s="37" t="s">
        <v>83</v>
      </c>
      <c r="E171" s="38" t="s">
        <v>1373</v>
      </c>
    </row>
    <row r="172" spans="1:5" ht="12.75">
      <c r="A172" s="39" t="s">
        <v>85</v>
      </c>
      <c r="E172" s="40"/>
    </row>
    <row r="173" spans="1:5" ht="12.75">
      <c r="A173" t="s">
        <v>87</v>
      </c>
      <c r="E173" s="38"/>
    </row>
    <row r="174" spans="1:16" ht="12.75">
      <c r="A174" s="30" t="s">
        <v>77</v>
      </c>
      <c r="B174" s="31" t="s">
        <v>627</v>
      </c>
      <c r="C174" s="31" t="s">
        <v>1444</v>
      </c>
      <c r="D174" s="30"/>
      <c r="E174" s="32" t="s">
        <v>1506</v>
      </c>
      <c r="F174" s="33" t="s">
        <v>604</v>
      </c>
      <c r="G174" s="34">
        <v>1</v>
      </c>
      <c r="H174" s="35">
        <v>0</v>
      </c>
      <c r="I174" s="36">
        <f>ROUND(ROUND(H174,2)*ROUND(G174,3),2)</f>
        <v>0</v>
      </c>
      <c r="J174" s="33"/>
      <c r="O174">
        <f>(I174*21)/100</f>
        <v>0</v>
      </c>
      <c r="P174" t="s">
        <v>51</v>
      </c>
    </row>
    <row r="175" spans="1:5" ht="12.75">
      <c r="A175" s="37" t="s">
        <v>83</v>
      </c>
      <c r="E175" s="38" t="s">
        <v>1506</v>
      </c>
    </row>
    <row r="176" spans="1:5" ht="12.75">
      <c r="A176" s="39" t="s">
        <v>85</v>
      </c>
      <c r="E176" s="40"/>
    </row>
    <row r="177" spans="1:5" ht="12.75">
      <c r="A177" t="s">
        <v>87</v>
      </c>
      <c r="E177" s="38"/>
    </row>
    <row r="178" spans="1:16" ht="12.75">
      <c r="A178" s="30" t="s">
        <v>77</v>
      </c>
      <c r="B178" s="31" t="s">
        <v>630</v>
      </c>
      <c r="C178" s="31" t="s">
        <v>1374</v>
      </c>
      <c r="D178" s="30"/>
      <c r="E178" s="32" t="s">
        <v>1507</v>
      </c>
      <c r="F178" s="33" t="s">
        <v>604</v>
      </c>
      <c r="G178" s="34">
        <v>1</v>
      </c>
      <c r="H178" s="35">
        <v>0</v>
      </c>
      <c r="I178" s="36">
        <f>ROUND(ROUND(H178,2)*ROUND(G178,3),2)</f>
        <v>0</v>
      </c>
      <c r="J178" s="33"/>
      <c r="O178">
        <f>(I178*21)/100</f>
        <v>0</v>
      </c>
      <c r="P178" t="s">
        <v>51</v>
      </c>
    </row>
    <row r="179" spans="1:5" ht="12.75">
      <c r="A179" s="37" t="s">
        <v>83</v>
      </c>
      <c r="E179" s="38" t="s">
        <v>1507</v>
      </c>
    </row>
    <row r="180" spans="1:5" ht="12.75">
      <c r="A180" s="39" t="s">
        <v>85</v>
      </c>
      <c r="E180" s="40"/>
    </row>
    <row r="181" spans="1:5" ht="12.75">
      <c r="A181" t="s">
        <v>87</v>
      </c>
      <c r="E181" s="38"/>
    </row>
    <row r="182" spans="1:16" ht="12.75">
      <c r="A182" s="30" t="s">
        <v>77</v>
      </c>
      <c r="B182" s="31" t="s">
        <v>634</v>
      </c>
      <c r="C182" s="31" t="s">
        <v>1508</v>
      </c>
      <c r="D182" s="30"/>
      <c r="E182" s="32" t="s">
        <v>1509</v>
      </c>
      <c r="F182" s="33" t="s">
        <v>604</v>
      </c>
      <c r="G182" s="34">
        <v>9</v>
      </c>
      <c r="H182" s="35">
        <v>0</v>
      </c>
      <c r="I182" s="36">
        <f>ROUND(ROUND(H182,2)*ROUND(G182,3),2)</f>
        <v>0</v>
      </c>
      <c r="J182" s="33"/>
      <c r="O182">
        <f>(I182*21)/100</f>
        <v>0</v>
      </c>
      <c r="P182" t="s">
        <v>51</v>
      </c>
    </row>
    <row r="183" spans="1:5" ht="12.75">
      <c r="A183" s="37" t="s">
        <v>83</v>
      </c>
      <c r="E183" s="38" t="s">
        <v>1509</v>
      </c>
    </row>
    <row r="184" spans="1:5" ht="12.75">
      <c r="A184" s="39" t="s">
        <v>85</v>
      </c>
      <c r="E184" s="40"/>
    </row>
    <row r="185" spans="1:5" ht="12.75">
      <c r="A185" t="s">
        <v>87</v>
      </c>
      <c r="E185" s="38"/>
    </row>
    <row r="186" spans="1:16" ht="12.75">
      <c r="A186" s="30" t="s">
        <v>77</v>
      </c>
      <c r="B186" s="31" t="s">
        <v>645</v>
      </c>
      <c r="C186" s="31" t="s">
        <v>1510</v>
      </c>
      <c r="D186" s="30"/>
      <c r="E186" s="32" t="s">
        <v>1511</v>
      </c>
      <c r="F186" s="33" t="s">
        <v>174</v>
      </c>
      <c r="G186" s="34">
        <v>100.8</v>
      </c>
      <c r="H186" s="35">
        <v>0</v>
      </c>
      <c r="I186" s="36">
        <f>ROUND(ROUND(H186,2)*ROUND(G186,3),2)</f>
        <v>0</v>
      </c>
      <c r="J186" s="33"/>
      <c r="O186">
        <f>(I186*21)/100</f>
        <v>0</v>
      </c>
      <c r="P186" t="s">
        <v>51</v>
      </c>
    </row>
    <row r="187" spans="1:5" ht="12.75">
      <c r="A187" s="37" t="s">
        <v>83</v>
      </c>
      <c r="E187" s="38" t="s">
        <v>1511</v>
      </c>
    </row>
    <row r="188" spans="1:5" ht="25.5">
      <c r="A188" s="39" t="s">
        <v>85</v>
      </c>
      <c r="E188" s="40" t="s">
        <v>1512</v>
      </c>
    </row>
    <row r="189" spans="1:5" ht="12.75">
      <c r="A189" t="s">
        <v>87</v>
      </c>
      <c r="E189" s="38"/>
    </row>
    <row r="190" spans="1:16" ht="12.75">
      <c r="A190" s="30" t="s">
        <v>77</v>
      </c>
      <c r="B190" s="31" t="s">
        <v>648</v>
      </c>
      <c r="C190" s="31" t="s">
        <v>1513</v>
      </c>
      <c r="D190" s="30"/>
      <c r="E190" s="32" t="s">
        <v>1514</v>
      </c>
      <c r="F190" s="33" t="s">
        <v>174</v>
      </c>
      <c r="G190" s="34">
        <v>52.5</v>
      </c>
      <c r="H190" s="35">
        <v>0</v>
      </c>
      <c r="I190" s="36">
        <f>ROUND(ROUND(H190,2)*ROUND(G190,3),2)</f>
        <v>0</v>
      </c>
      <c r="J190" s="33"/>
      <c r="O190">
        <f>(I190*21)/100</f>
        <v>0</v>
      </c>
      <c r="P190" t="s">
        <v>51</v>
      </c>
    </row>
    <row r="191" spans="1:5" ht="12.75">
      <c r="A191" s="37" t="s">
        <v>83</v>
      </c>
      <c r="E191" s="38" t="s">
        <v>1514</v>
      </c>
    </row>
    <row r="192" spans="1:5" ht="25.5">
      <c r="A192" s="39" t="s">
        <v>85</v>
      </c>
      <c r="E192" s="40" t="s">
        <v>1515</v>
      </c>
    </row>
    <row r="193" spans="1:5" ht="12.75">
      <c r="A193" t="s">
        <v>87</v>
      </c>
      <c r="E193" s="38"/>
    </row>
    <row r="194" spans="1:16" ht="12.75">
      <c r="A194" s="30" t="s">
        <v>77</v>
      </c>
      <c r="B194" s="31" t="s">
        <v>651</v>
      </c>
      <c r="C194" s="31" t="s">
        <v>1516</v>
      </c>
      <c r="D194" s="30"/>
      <c r="E194" s="32" t="s">
        <v>1517</v>
      </c>
      <c r="F194" s="33" t="s">
        <v>604</v>
      </c>
      <c r="G194" s="34">
        <v>9</v>
      </c>
      <c r="H194" s="35">
        <v>0</v>
      </c>
      <c r="I194" s="36">
        <f>ROUND(ROUND(H194,2)*ROUND(G194,3),2)</f>
        <v>0</v>
      </c>
      <c r="J194" s="33"/>
      <c r="O194">
        <f>(I194*21)/100</f>
        <v>0</v>
      </c>
      <c r="P194" t="s">
        <v>51</v>
      </c>
    </row>
    <row r="195" spans="1:5" ht="12.75">
      <c r="A195" s="37" t="s">
        <v>83</v>
      </c>
      <c r="E195" s="38" t="s">
        <v>1517</v>
      </c>
    </row>
    <row r="196" spans="1:5" ht="12.75">
      <c r="A196" s="39" t="s">
        <v>85</v>
      </c>
      <c r="E196" s="40"/>
    </row>
    <row r="197" spans="1:5" ht="12.75">
      <c r="A197" t="s">
        <v>87</v>
      </c>
      <c r="E197" s="38"/>
    </row>
    <row r="198" spans="1:16" ht="12.75">
      <c r="A198" s="30" t="s">
        <v>77</v>
      </c>
      <c r="B198" s="31" t="s">
        <v>654</v>
      </c>
      <c r="C198" s="31" t="s">
        <v>1518</v>
      </c>
      <c r="D198" s="30"/>
      <c r="E198" s="32" t="s">
        <v>1519</v>
      </c>
      <c r="F198" s="33" t="s">
        <v>604</v>
      </c>
      <c r="G198" s="34">
        <v>9</v>
      </c>
      <c r="H198" s="35">
        <v>0</v>
      </c>
      <c r="I198" s="36">
        <f>ROUND(ROUND(H198,2)*ROUND(G198,3),2)</f>
        <v>0</v>
      </c>
      <c r="J198" s="33"/>
      <c r="O198">
        <f>(I198*21)/100</f>
        <v>0</v>
      </c>
      <c r="P198" t="s">
        <v>51</v>
      </c>
    </row>
    <row r="199" spans="1:5" ht="12.75">
      <c r="A199" s="37" t="s">
        <v>83</v>
      </c>
      <c r="E199" s="38" t="s">
        <v>1519</v>
      </c>
    </row>
    <row r="200" spans="1:5" ht="12.75">
      <c r="A200" s="39" t="s">
        <v>85</v>
      </c>
      <c r="E200" s="40"/>
    </row>
    <row r="201" spans="1:5" ht="12.75">
      <c r="A201" t="s">
        <v>87</v>
      </c>
      <c r="E201" s="38"/>
    </row>
    <row r="202" spans="1:16" ht="12.75">
      <c r="A202" s="30" t="s">
        <v>77</v>
      </c>
      <c r="B202" s="31" t="s">
        <v>657</v>
      </c>
      <c r="C202" s="31" t="s">
        <v>1520</v>
      </c>
      <c r="D202" s="30"/>
      <c r="E202" s="32" t="s">
        <v>1521</v>
      </c>
      <c r="F202" s="33" t="s">
        <v>604</v>
      </c>
      <c r="G202" s="34">
        <v>4</v>
      </c>
      <c r="H202" s="35">
        <v>0</v>
      </c>
      <c r="I202" s="36">
        <f>ROUND(ROUND(H202,2)*ROUND(G202,3),2)</f>
        <v>0</v>
      </c>
      <c r="J202" s="33"/>
      <c r="O202">
        <f>(I202*21)/100</f>
        <v>0</v>
      </c>
      <c r="P202" t="s">
        <v>51</v>
      </c>
    </row>
    <row r="203" spans="1:5" ht="12.75">
      <c r="A203" s="37" t="s">
        <v>83</v>
      </c>
      <c r="E203" s="38" t="s">
        <v>1521</v>
      </c>
    </row>
    <row r="204" spans="1:5" ht="12.75">
      <c r="A204" s="39" t="s">
        <v>85</v>
      </c>
      <c r="E204" s="40"/>
    </row>
    <row r="205" spans="1:5" ht="12.75">
      <c r="A205" t="s">
        <v>87</v>
      </c>
      <c r="E205" s="38"/>
    </row>
    <row r="206" spans="1:16" ht="12.75">
      <c r="A206" s="30" t="s">
        <v>77</v>
      </c>
      <c r="B206" s="31" t="s">
        <v>660</v>
      </c>
      <c r="C206" s="31" t="s">
        <v>1522</v>
      </c>
      <c r="D206" s="30"/>
      <c r="E206" s="32" t="s">
        <v>1523</v>
      </c>
      <c r="F206" s="33" t="s">
        <v>604</v>
      </c>
      <c r="G206" s="34">
        <v>4</v>
      </c>
      <c r="H206" s="35">
        <v>0</v>
      </c>
      <c r="I206" s="36">
        <f>ROUND(ROUND(H206,2)*ROUND(G206,3),2)</f>
        <v>0</v>
      </c>
      <c r="J206" s="33"/>
      <c r="O206">
        <f>(I206*21)/100</f>
        <v>0</v>
      </c>
      <c r="P206" t="s">
        <v>51</v>
      </c>
    </row>
    <row r="207" spans="1:5" ht="12.75">
      <c r="A207" s="37" t="s">
        <v>83</v>
      </c>
      <c r="E207" s="38" t="s">
        <v>1523</v>
      </c>
    </row>
    <row r="208" spans="1:5" ht="12.75">
      <c r="A208" s="39" t="s">
        <v>85</v>
      </c>
      <c r="E208" s="40"/>
    </row>
    <row r="209" spans="1:5" ht="12.75">
      <c r="A209" t="s">
        <v>87</v>
      </c>
      <c r="E209" s="38"/>
    </row>
    <row r="210" spans="1:16" ht="12.75">
      <c r="A210" s="30" t="s">
        <v>77</v>
      </c>
      <c r="B210" s="31" t="s">
        <v>664</v>
      </c>
      <c r="C210" s="31" t="s">
        <v>1524</v>
      </c>
      <c r="D210" s="30"/>
      <c r="E210" s="32" t="s">
        <v>1525</v>
      </c>
      <c r="F210" s="33" t="s">
        <v>604</v>
      </c>
      <c r="G210" s="34">
        <v>2</v>
      </c>
      <c r="H210" s="35">
        <v>0</v>
      </c>
      <c r="I210" s="36">
        <f>ROUND(ROUND(H210,2)*ROUND(G210,3),2)</f>
        <v>0</v>
      </c>
      <c r="J210" s="33"/>
      <c r="O210">
        <f>(I210*21)/100</f>
        <v>0</v>
      </c>
      <c r="P210" t="s">
        <v>51</v>
      </c>
    </row>
    <row r="211" spans="1:5" ht="12.75">
      <c r="A211" s="37" t="s">
        <v>83</v>
      </c>
      <c r="E211" s="38" t="s">
        <v>1525</v>
      </c>
    </row>
    <row r="212" spans="1:5" ht="12.75">
      <c r="A212" s="39" t="s">
        <v>85</v>
      </c>
      <c r="E212" s="40"/>
    </row>
    <row r="213" spans="1:5" ht="12.75">
      <c r="A213" t="s">
        <v>87</v>
      </c>
      <c r="E213" s="38"/>
    </row>
    <row r="214" spans="1:16" ht="12.75">
      <c r="A214" s="30" t="s">
        <v>77</v>
      </c>
      <c r="B214" s="31" t="s">
        <v>668</v>
      </c>
      <c r="C214" s="31" t="s">
        <v>1526</v>
      </c>
      <c r="D214" s="30"/>
      <c r="E214" s="32" t="s">
        <v>1527</v>
      </c>
      <c r="F214" s="33" t="s">
        <v>604</v>
      </c>
      <c r="G214" s="34">
        <v>2</v>
      </c>
      <c r="H214" s="35">
        <v>0</v>
      </c>
      <c r="I214" s="36">
        <f>ROUND(ROUND(H214,2)*ROUND(G214,3),2)</f>
        <v>0</v>
      </c>
      <c r="J214" s="33"/>
      <c r="O214">
        <f>(I214*21)/100</f>
        <v>0</v>
      </c>
      <c r="P214" t="s">
        <v>51</v>
      </c>
    </row>
    <row r="215" spans="1:5" ht="12.75">
      <c r="A215" s="37" t="s">
        <v>83</v>
      </c>
      <c r="E215" s="38" t="s">
        <v>1527</v>
      </c>
    </row>
    <row r="216" spans="1:5" ht="12.75">
      <c r="A216" s="39" t="s">
        <v>85</v>
      </c>
      <c r="E216" s="40"/>
    </row>
    <row r="217" spans="1:5" ht="12.75">
      <c r="A217" t="s">
        <v>87</v>
      </c>
      <c r="E217" s="38"/>
    </row>
    <row r="218" spans="1:16" ht="12.75">
      <c r="A218" s="30" t="s">
        <v>77</v>
      </c>
      <c r="B218" s="31" t="s">
        <v>552</v>
      </c>
      <c r="C218" s="31" t="s">
        <v>1528</v>
      </c>
      <c r="D218" s="30"/>
      <c r="E218" s="32" t="s">
        <v>1529</v>
      </c>
      <c r="F218" s="33" t="s">
        <v>604</v>
      </c>
      <c r="G218" s="34">
        <v>3</v>
      </c>
      <c r="H218" s="35">
        <v>0</v>
      </c>
      <c r="I218" s="36">
        <f>ROUND(ROUND(H218,2)*ROUND(G218,3),2)</f>
        <v>0</v>
      </c>
      <c r="J218" s="33"/>
      <c r="O218">
        <f>(I218*21)/100</f>
        <v>0</v>
      </c>
      <c r="P218" t="s">
        <v>51</v>
      </c>
    </row>
    <row r="219" spans="1:5" ht="12.75">
      <c r="A219" s="37" t="s">
        <v>83</v>
      </c>
      <c r="E219" s="38" t="s">
        <v>1529</v>
      </c>
    </row>
    <row r="220" spans="1:5" ht="12.75">
      <c r="A220" s="39" t="s">
        <v>85</v>
      </c>
      <c r="E220" s="40"/>
    </row>
    <row r="221" spans="1:5" ht="12.75">
      <c r="A221" t="s">
        <v>87</v>
      </c>
      <c r="E221" s="38"/>
    </row>
    <row r="222" spans="1:16" ht="12.75">
      <c r="A222" s="30" t="s">
        <v>77</v>
      </c>
      <c r="B222" s="31" t="s">
        <v>48</v>
      </c>
      <c r="C222" s="31" t="s">
        <v>1530</v>
      </c>
      <c r="D222" s="30"/>
      <c r="E222" s="32" t="s">
        <v>1531</v>
      </c>
      <c r="F222" s="33" t="s">
        <v>604</v>
      </c>
      <c r="G222" s="34">
        <v>2</v>
      </c>
      <c r="H222" s="35">
        <v>0</v>
      </c>
      <c r="I222" s="36">
        <f>ROUND(ROUND(H222,2)*ROUND(G222,3),2)</f>
        <v>0</v>
      </c>
      <c r="J222" s="33"/>
      <c r="O222">
        <f>(I222*21)/100</f>
        <v>0</v>
      </c>
      <c r="P222" t="s">
        <v>51</v>
      </c>
    </row>
    <row r="223" spans="1:5" ht="12.75">
      <c r="A223" s="37" t="s">
        <v>83</v>
      </c>
      <c r="E223" s="38" t="s">
        <v>1531</v>
      </c>
    </row>
    <row r="224" spans="1:5" ht="12.75">
      <c r="A224" s="39" t="s">
        <v>85</v>
      </c>
      <c r="E224" s="40"/>
    </row>
    <row r="225" spans="1:5" ht="12.75">
      <c r="A225" t="s">
        <v>87</v>
      </c>
      <c r="E225" s="38"/>
    </row>
    <row r="226" spans="1:16" ht="12.75">
      <c r="A226" s="30" t="s">
        <v>77</v>
      </c>
      <c r="B226" s="31" t="s">
        <v>672</v>
      </c>
      <c r="C226" s="31" t="s">
        <v>1532</v>
      </c>
      <c r="D226" s="30"/>
      <c r="E226" s="32" t="s">
        <v>1533</v>
      </c>
      <c r="F226" s="33" t="s">
        <v>604</v>
      </c>
      <c r="G226" s="34">
        <v>8</v>
      </c>
      <c r="H226" s="35">
        <v>0</v>
      </c>
      <c r="I226" s="36">
        <f>ROUND(ROUND(H226,2)*ROUND(G226,3),2)</f>
        <v>0</v>
      </c>
      <c r="J226" s="33"/>
      <c r="O226">
        <f>(I226*21)/100</f>
        <v>0</v>
      </c>
      <c r="P226" t="s">
        <v>51</v>
      </c>
    </row>
    <row r="227" spans="1:5" ht="12.75">
      <c r="A227" s="37" t="s">
        <v>83</v>
      </c>
      <c r="E227" s="38" t="s">
        <v>1533</v>
      </c>
    </row>
    <row r="228" spans="1:5" ht="12.75">
      <c r="A228" s="39" t="s">
        <v>85</v>
      </c>
      <c r="E228" s="40"/>
    </row>
    <row r="229" spans="1:5" ht="12.75">
      <c r="A229" t="s">
        <v>87</v>
      </c>
      <c r="E229" s="38"/>
    </row>
    <row r="230" spans="1:16" ht="12.75">
      <c r="A230" s="30" t="s">
        <v>77</v>
      </c>
      <c r="B230" s="31" t="s">
        <v>675</v>
      </c>
      <c r="C230" s="31" t="s">
        <v>1534</v>
      </c>
      <c r="D230" s="30"/>
      <c r="E230" s="32" t="s">
        <v>1535</v>
      </c>
      <c r="F230" s="33" t="s">
        <v>604</v>
      </c>
      <c r="G230" s="34">
        <v>1</v>
      </c>
      <c r="H230" s="35">
        <v>0</v>
      </c>
      <c r="I230" s="36">
        <f>ROUND(ROUND(H230,2)*ROUND(G230,3),2)</f>
        <v>0</v>
      </c>
      <c r="J230" s="33"/>
      <c r="O230">
        <f>(I230*21)/100</f>
        <v>0</v>
      </c>
      <c r="P230" t="s">
        <v>51</v>
      </c>
    </row>
    <row r="231" spans="1:5" ht="12.75">
      <c r="A231" s="37" t="s">
        <v>83</v>
      </c>
      <c r="E231" s="38" t="s">
        <v>1535</v>
      </c>
    </row>
    <row r="232" spans="1:5" ht="12.75">
      <c r="A232" s="39" t="s">
        <v>85</v>
      </c>
      <c r="E232" s="40"/>
    </row>
    <row r="233" spans="1:5" ht="12.75">
      <c r="A233" t="s">
        <v>87</v>
      </c>
      <c r="E233" s="38"/>
    </row>
    <row r="234" spans="1:16" ht="12.75">
      <c r="A234" s="30" t="s">
        <v>77</v>
      </c>
      <c r="B234" s="31" t="s">
        <v>679</v>
      </c>
      <c r="C234" s="31" t="s">
        <v>1536</v>
      </c>
      <c r="D234" s="30"/>
      <c r="E234" s="32" t="s">
        <v>1537</v>
      </c>
      <c r="F234" s="33" t="s">
        <v>604</v>
      </c>
      <c r="G234" s="34">
        <v>2</v>
      </c>
      <c r="H234" s="35">
        <v>0</v>
      </c>
      <c r="I234" s="36">
        <f>ROUND(ROUND(H234,2)*ROUND(G234,3),2)</f>
        <v>0</v>
      </c>
      <c r="J234" s="33"/>
      <c r="O234">
        <f>(I234*21)/100</f>
        <v>0</v>
      </c>
      <c r="P234" t="s">
        <v>51</v>
      </c>
    </row>
    <row r="235" spans="1:5" ht="12.75">
      <c r="A235" s="37" t="s">
        <v>83</v>
      </c>
      <c r="E235" s="38" t="s">
        <v>1537</v>
      </c>
    </row>
    <row r="236" spans="1:5" ht="12.75">
      <c r="A236" s="39" t="s">
        <v>85</v>
      </c>
      <c r="E236" s="40"/>
    </row>
    <row r="237" spans="1:5" ht="12.75">
      <c r="A237" t="s">
        <v>87</v>
      </c>
      <c r="E237" s="38"/>
    </row>
    <row r="238" spans="1:16" ht="12.75">
      <c r="A238" s="30" t="s">
        <v>77</v>
      </c>
      <c r="B238" s="31" t="s">
        <v>682</v>
      </c>
      <c r="C238" s="31" t="s">
        <v>1538</v>
      </c>
      <c r="D238" s="30"/>
      <c r="E238" s="32" t="s">
        <v>1539</v>
      </c>
      <c r="F238" s="33" t="s">
        <v>604</v>
      </c>
      <c r="G238" s="34">
        <v>1</v>
      </c>
      <c r="H238" s="35">
        <v>0</v>
      </c>
      <c r="I238" s="36">
        <f>ROUND(ROUND(H238,2)*ROUND(G238,3),2)</f>
        <v>0</v>
      </c>
      <c r="J238" s="33"/>
      <c r="O238">
        <f>(I238*21)/100</f>
        <v>0</v>
      </c>
      <c r="P238" t="s">
        <v>51</v>
      </c>
    </row>
    <row r="239" spans="1:5" ht="12.75">
      <c r="A239" s="37" t="s">
        <v>83</v>
      </c>
      <c r="E239" s="38" t="s">
        <v>1539</v>
      </c>
    </row>
    <row r="240" spans="1:5" ht="12.75">
      <c r="A240" s="39" t="s">
        <v>85</v>
      </c>
      <c r="E240" s="40"/>
    </row>
    <row r="241" spans="1:5" ht="12.75">
      <c r="A241" t="s">
        <v>87</v>
      </c>
      <c r="E241" s="38"/>
    </row>
    <row r="242" spans="1:16" ht="12.75">
      <c r="A242" s="30" t="s">
        <v>77</v>
      </c>
      <c r="B242" s="31" t="s">
        <v>685</v>
      </c>
      <c r="C242" s="31" t="s">
        <v>1540</v>
      </c>
      <c r="D242" s="30"/>
      <c r="E242" s="32" t="s">
        <v>1541</v>
      </c>
      <c r="F242" s="33" t="s">
        <v>604</v>
      </c>
      <c r="G242" s="34">
        <v>1</v>
      </c>
      <c r="H242" s="35">
        <v>0</v>
      </c>
      <c r="I242" s="36">
        <f>ROUND(ROUND(H242,2)*ROUND(G242,3),2)</f>
        <v>0</v>
      </c>
      <c r="J242" s="33"/>
      <c r="O242">
        <f>(I242*21)/100</f>
        <v>0</v>
      </c>
      <c r="P242" t="s">
        <v>51</v>
      </c>
    </row>
    <row r="243" spans="1:5" ht="12.75">
      <c r="A243" s="37" t="s">
        <v>83</v>
      </c>
      <c r="E243" s="38" t="s">
        <v>1541</v>
      </c>
    </row>
    <row r="244" spans="1:5" ht="12.75">
      <c r="A244" s="39" t="s">
        <v>85</v>
      </c>
      <c r="E244" s="40"/>
    </row>
    <row r="245" spans="1:5" ht="12.75">
      <c r="A245" t="s">
        <v>87</v>
      </c>
      <c r="E245" s="38"/>
    </row>
    <row r="246" spans="1:16" ht="12.75">
      <c r="A246" s="30" t="s">
        <v>77</v>
      </c>
      <c r="B246" s="31" t="s">
        <v>688</v>
      </c>
      <c r="C246" s="31" t="s">
        <v>1542</v>
      </c>
      <c r="D246" s="30"/>
      <c r="E246" s="32" t="s">
        <v>1543</v>
      </c>
      <c r="F246" s="33" t="s">
        <v>604</v>
      </c>
      <c r="G246" s="34">
        <v>2</v>
      </c>
      <c r="H246" s="35">
        <v>0</v>
      </c>
      <c r="I246" s="36">
        <f>ROUND(ROUND(H246,2)*ROUND(G246,3),2)</f>
        <v>0</v>
      </c>
      <c r="J246" s="33"/>
      <c r="O246">
        <f>(I246*21)/100</f>
        <v>0</v>
      </c>
      <c r="P246" t="s">
        <v>51</v>
      </c>
    </row>
    <row r="247" spans="1:5" ht="12.75">
      <c r="A247" s="37" t="s">
        <v>83</v>
      </c>
      <c r="E247" s="38" t="s">
        <v>1543</v>
      </c>
    </row>
    <row r="248" spans="1:5" ht="12.75">
      <c r="A248" s="39" t="s">
        <v>85</v>
      </c>
      <c r="E248" s="40"/>
    </row>
    <row r="249" spans="1:5" ht="12.75">
      <c r="A249" t="s">
        <v>87</v>
      </c>
      <c r="E249" s="38"/>
    </row>
    <row r="250" spans="1:16" ht="12.75">
      <c r="A250" s="30" t="s">
        <v>77</v>
      </c>
      <c r="B250" s="31" t="s">
        <v>691</v>
      </c>
      <c r="C250" s="31" t="s">
        <v>1544</v>
      </c>
      <c r="D250" s="30"/>
      <c r="E250" s="32" t="s">
        <v>1545</v>
      </c>
      <c r="F250" s="33" t="s">
        <v>174</v>
      </c>
      <c r="G250" s="34">
        <v>5.25</v>
      </c>
      <c r="H250" s="35">
        <v>0</v>
      </c>
      <c r="I250" s="36">
        <f>ROUND(ROUND(H250,2)*ROUND(G250,3),2)</f>
        <v>0</v>
      </c>
      <c r="J250" s="33"/>
      <c r="O250">
        <f>(I250*21)/100</f>
        <v>0</v>
      </c>
      <c r="P250" t="s">
        <v>51</v>
      </c>
    </row>
    <row r="251" spans="1:5" ht="12.75">
      <c r="A251" s="37" t="s">
        <v>83</v>
      </c>
      <c r="E251" s="38" t="s">
        <v>1545</v>
      </c>
    </row>
    <row r="252" spans="1:5" ht="25.5">
      <c r="A252" s="39" t="s">
        <v>85</v>
      </c>
      <c r="E252" s="40" t="s">
        <v>1546</v>
      </c>
    </row>
    <row r="253" spans="1:5" ht="12.75">
      <c r="A253" t="s">
        <v>87</v>
      </c>
      <c r="E253" s="38"/>
    </row>
    <row r="254" spans="1:16" ht="12.75">
      <c r="A254" s="30" t="s">
        <v>77</v>
      </c>
      <c r="B254" s="31" t="s">
        <v>694</v>
      </c>
      <c r="C254" s="31" t="s">
        <v>1547</v>
      </c>
      <c r="D254" s="30"/>
      <c r="E254" s="32" t="s">
        <v>1548</v>
      </c>
      <c r="F254" s="33" t="s">
        <v>604</v>
      </c>
      <c r="G254" s="34">
        <v>1</v>
      </c>
      <c r="H254" s="35">
        <v>0</v>
      </c>
      <c r="I254" s="36">
        <f>ROUND(ROUND(H254,2)*ROUND(G254,3),2)</f>
        <v>0</v>
      </c>
      <c r="J254" s="33"/>
      <c r="O254">
        <f>(I254*21)/100</f>
        <v>0</v>
      </c>
      <c r="P254" t="s">
        <v>51</v>
      </c>
    </row>
    <row r="255" spans="1:5" ht="12.75">
      <c r="A255" s="37" t="s">
        <v>83</v>
      </c>
      <c r="E255" s="38" t="s">
        <v>1548</v>
      </c>
    </row>
    <row r="256" spans="1:5" ht="12.75">
      <c r="A256" s="39" t="s">
        <v>85</v>
      </c>
      <c r="E256" s="40"/>
    </row>
    <row r="257" spans="1:5" ht="12.75">
      <c r="A257" t="s">
        <v>87</v>
      </c>
      <c r="E257" s="38"/>
    </row>
    <row r="258" spans="1:16" ht="12.75">
      <c r="A258" s="30" t="s">
        <v>77</v>
      </c>
      <c r="B258" s="31" t="s">
        <v>697</v>
      </c>
      <c r="C258" s="31" t="s">
        <v>1549</v>
      </c>
      <c r="D258" s="30"/>
      <c r="E258" s="32" t="s">
        <v>1550</v>
      </c>
      <c r="F258" s="33" t="s">
        <v>604</v>
      </c>
      <c r="G258" s="34">
        <v>1</v>
      </c>
      <c r="H258" s="35">
        <v>0</v>
      </c>
      <c r="I258" s="36">
        <f>ROUND(ROUND(H258,2)*ROUND(G258,3),2)</f>
        <v>0</v>
      </c>
      <c r="J258" s="33"/>
      <c r="O258">
        <f>(I258*21)/100</f>
        <v>0</v>
      </c>
      <c r="P258" t="s">
        <v>51</v>
      </c>
    </row>
    <row r="259" spans="1:5" ht="12.75">
      <c r="A259" s="37" t="s">
        <v>83</v>
      </c>
      <c r="E259" s="38" t="s">
        <v>1550</v>
      </c>
    </row>
    <row r="260" spans="1:5" ht="12.75">
      <c r="A260" s="39" t="s">
        <v>85</v>
      </c>
      <c r="E260" s="40"/>
    </row>
    <row r="261" spans="1:5" ht="12.75">
      <c r="A261" t="s">
        <v>87</v>
      </c>
      <c r="E261" s="38"/>
    </row>
    <row r="262" spans="1:16" ht="12.75">
      <c r="A262" s="30" t="s">
        <v>77</v>
      </c>
      <c r="B262" s="31" t="s">
        <v>700</v>
      </c>
      <c r="C262" s="31" t="s">
        <v>1551</v>
      </c>
      <c r="D262" s="30"/>
      <c r="E262" s="32" t="s">
        <v>1552</v>
      </c>
      <c r="F262" s="33" t="s">
        <v>604</v>
      </c>
      <c r="G262" s="34">
        <v>1</v>
      </c>
      <c r="H262" s="35">
        <v>0</v>
      </c>
      <c r="I262" s="36">
        <f>ROUND(ROUND(H262,2)*ROUND(G262,3),2)</f>
        <v>0</v>
      </c>
      <c r="J262" s="33"/>
      <c r="O262">
        <f>(I262*21)/100</f>
        <v>0</v>
      </c>
      <c r="P262" t="s">
        <v>51</v>
      </c>
    </row>
    <row r="263" spans="1:5" ht="12.75">
      <c r="A263" s="37" t="s">
        <v>83</v>
      </c>
      <c r="E263" s="38" t="s">
        <v>1552</v>
      </c>
    </row>
    <row r="264" spans="1:5" ht="12.75">
      <c r="A264" s="39" t="s">
        <v>85</v>
      </c>
      <c r="E264" s="40"/>
    </row>
    <row r="265" spans="1:5" ht="12.75">
      <c r="A265" t="s">
        <v>87</v>
      </c>
      <c r="E265" s="38"/>
    </row>
    <row r="266" spans="1:16" ht="12.75">
      <c r="A266" s="30" t="s">
        <v>77</v>
      </c>
      <c r="B266" s="31" t="s">
        <v>726</v>
      </c>
      <c r="C266" s="31" t="s">
        <v>1376</v>
      </c>
      <c r="D266" s="30"/>
      <c r="E266" s="32" t="s">
        <v>1553</v>
      </c>
      <c r="F266" s="33" t="s">
        <v>604</v>
      </c>
      <c r="G266" s="34">
        <v>8</v>
      </c>
      <c r="H266" s="35">
        <v>0</v>
      </c>
      <c r="I266" s="36">
        <f>ROUND(ROUND(H266,2)*ROUND(G266,3),2)</f>
        <v>0</v>
      </c>
      <c r="J266" s="33"/>
      <c r="O266">
        <f>(I266*21)/100</f>
        <v>0</v>
      </c>
      <c r="P266" t="s">
        <v>51</v>
      </c>
    </row>
    <row r="267" spans="1:5" ht="12.75">
      <c r="A267" s="37" t="s">
        <v>83</v>
      </c>
      <c r="E267" s="38" t="s">
        <v>1553</v>
      </c>
    </row>
    <row r="268" spans="1:5" ht="12.75">
      <c r="A268" s="39" t="s">
        <v>85</v>
      </c>
      <c r="E268" s="40"/>
    </row>
    <row r="269" spans="1:5" ht="12.75">
      <c r="A269" t="s">
        <v>87</v>
      </c>
      <c r="E269" s="38"/>
    </row>
    <row r="270" spans="1:16" ht="12.75">
      <c r="A270" s="30" t="s">
        <v>77</v>
      </c>
      <c r="B270" s="31" t="s">
        <v>732</v>
      </c>
      <c r="C270" s="31" t="s">
        <v>1026</v>
      </c>
      <c r="D270" s="30"/>
      <c r="E270" s="32" t="s">
        <v>1027</v>
      </c>
      <c r="F270" s="33" t="s">
        <v>565</v>
      </c>
      <c r="G270" s="34">
        <v>1532.321</v>
      </c>
      <c r="H270" s="35">
        <v>0</v>
      </c>
      <c r="I270" s="36">
        <f>ROUND(ROUND(H270,2)*ROUND(G270,3),2)</f>
        <v>0</v>
      </c>
      <c r="J270" s="33"/>
      <c r="O270">
        <f>(I270*21)/100</f>
        <v>0</v>
      </c>
      <c r="P270" t="s">
        <v>51</v>
      </c>
    </row>
    <row r="271" spans="1:5" ht="12.75">
      <c r="A271" s="37" t="s">
        <v>83</v>
      </c>
      <c r="E271" s="38" t="s">
        <v>1027</v>
      </c>
    </row>
    <row r="272" spans="1:5" ht="12.75">
      <c r="A272" s="39" t="s">
        <v>85</v>
      </c>
      <c r="E272" s="40"/>
    </row>
    <row r="273" spans="1:5" ht="12.75">
      <c r="A273" t="s">
        <v>87</v>
      </c>
      <c r="E273" s="38"/>
    </row>
    <row r="274" spans="1:18" ht="12.75" customHeight="1">
      <c r="A274" s="8" t="s">
        <v>75</v>
      </c>
      <c r="B274" s="8"/>
      <c r="C274" s="41" t="s">
        <v>1012</v>
      </c>
      <c r="D274" s="8"/>
      <c r="E274" s="28" t="s">
        <v>1013</v>
      </c>
      <c r="F274" s="8"/>
      <c r="G274" s="8"/>
      <c r="H274" s="8"/>
      <c r="I274" s="42">
        <f>0+Q274</f>
        <v>0</v>
      </c>
      <c r="J274" s="8"/>
      <c r="O274">
        <f>0+R274</f>
        <v>0</v>
      </c>
      <c r="Q274">
        <f>0+I275+I279+I283</f>
        <v>0</v>
      </c>
      <c r="R274">
        <f>0+O275+O279+O283</f>
        <v>0</v>
      </c>
    </row>
    <row r="275" spans="1:16" ht="12.75">
      <c r="A275" s="30" t="s">
        <v>77</v>
      </c>
      <c r="B275" s="31" t="s">
        <v>110</v>
      </c>
      <c r="C275" s="31" t="s">
        <v>1378</v>
      </c>
      <c r="D275" s="30"/>
      <c r="E275" s="32" t="s">
        <v>1379</v>
      </c>
      <c r="F275" s="33" t="s">
        <v>174</v>
      </c>
      <c r="G275" s="34">
        <v>162</v>
      </c>
      <c r="H275" s="35">
        <v>0</v>
      </c>
      <c r="I275" s="36">
        <f>ROUND(ROUND(H275,2)*ROUND(G275,3),2)</f>
        <v>0</v>
      </c>
      <c r="J275" s="33"/>
      <c r="O275">
        <f>(I275*21)/100</f>
        <v>0</v>
      </c>
      <c r="P275" t="s">
        <v>51</v>
      </c>
    </row>
    <row r="276" spans="1:5" ht="12.75">
      <c r="A276" s="37" t="s">
        <v>83</v>
      </c>
      <c r="E276" s="38" t="s">
        <v>1379</v>
      </c>
    </row>
    <row r="277" spans="1:5" ht="12.75">
      <c r="A277" s="39" t="s">
        <v>85</v>
      </c>
      <c r="E277" s="40"/>
    </row>
    <row r="278" spans="1:5" ht="12.75">
      <c r="A278" t="s">
        <v>87</v>
      </c>
      <c r="E278" s="38"/>
    </row>
    <row r="279" spans="1:16" ht="12.75">
      <c r="A279" s="30" t="s">
        <v>77</v>
      </c>
      <c r="B279" s="31" t="s">
        <v>326</v>
      </c>
      <c r="C279" s="31" t="s">
        <v>1380</v>
      </c>
      <c r="D279" s="30"/>
      <c r="E279" s="32" t="s">
        <v>1381</v>
      </c>
      <c r="F279" s="33" t="s">
        <v>174</v>
      </c>
      <c r="G279" s="34">
        <v>162</v>
      </c>
      <c r="H279" s="35">
        <v>0</v>
      </c>
      <c r="I279" s="36">
        <f>ROUND(ROUND(H279,2)*ROUND(G279,3),2)</f>
        <v>0</v>
      </c>
      <c r="J279" s="33"/>
      <c r="O279">
        <f>(I279*21)/100</f>
        <v>0</v>
      </c>
      <c r="P279" t="s">
        <v>51</v>
      </c>
    </row>
    <row r="280" spans="1:5" ht="12.75">
      <c r="A280" s="37" t="s">
        <v>83</v>
      </c>
      <c r="E280" s="38" t="s">
        <v>1381</v>
      </c>
    </row>
    <row r="281" spans="1:5" ht="12.75">
      <c r="A281" s="39" t="s">
        <v>85</v>
      </c>
      <c r="E281" s="40"/>
    </row>
    <row r="282" spans="1:5" ht="12.75">
      <c r="A282" t="s">
        <v>87</v>
      </c>
      <c r="E282" s="38"/>
    </row>
    <row r="283" spans="1:16" ht="12.75">
      <c r="A283" s="30" t="s">
        <v>77</v>
      </c>
      <c r="B283" s="31" t="s">
        <v>707</v>
      </c>
      <c r="C283" s="31" t="s">
        <v>1382</v>
      </c>
      <c r="D283" s="30"/>
      <c r="E283" s="32" t="s">
        <v>1383</v>
      </c>
      <c r="F283" s="33" t="s">
        <v>174</v>
      </c>
      <c r="G283" s="34">
        <v>162</v>
      </c>
      <c r="H283" s="35">
        <v>0</v>
      </c>
      <c r="I283" s="36">
        <f>ROUND(ROUND(H283,2)*ROUND(G283,3),2)</f>
        <v>0</v>
      </c>
      <c r="J283" s="33"/>
      <c r="O283">
        <f>(I283*21)/100</f>
        <v>0</v>
      </c>
      <c r="P283" t="s">
        <v>51</v>
      </c>
    </row>
    <row r="284" spans="1:5" ht="12.75">
      <c r="A284" s="37" t="s">
        <v>83</v>
      </c>
      <c r="E284" s="38" t="s">
        <v>1383</v>
      </c>
    </row>
    <row r="285" spans="1:5" ht="12.75">
      <c r="A285" s="39" t="s">
        <v>85</v>
      </c>
      <c r="E285" s="40"/>
    </row>
    <row r="286" spans="1:5" ht="12.75">
      <c r="A286" t="s">
        <v>87</v>
      </c>
      <c r="E286" s="38"/>
    </row>
    <row r="287" spans="1:18" ht="12.75" customHeight="1">
      <c r="A287" s="8" t="s">
        <v>75</v>
      </c>
      <c r="B287" s="8"/>
      <c r="C287" s="41" t="s">
        <v>1384</v>
      </c>
      <c r="D287" s="8"/>
      <c r="E287" s="28" t="s">
        <v>1385</v>
      </c>
      <c r="F287" s="8"/>
      <c r="G287" s="8"/>
      <c r="H287" s="8"/>
      <c r="I287" s="42">
        <f>0+Q287</f>
        <v>0</v>
      </c>
      <c r="J287" s="8"/>
      <c r="O287">
        <f>0+R287</f>
        <v>0</v>
      </c>
      <c r="Q287">
        <f>0+I288+I292+I296+I300+I304+I308+I312+I316+I320+I324+I328+I332+I336+I340+I344+I348+I352+I356+I360+I364+I368+I372+I376+I380+I384+I388+I392+I396+I400+I404</f>
        <v>0</v>
      </c>
      <c r="R287">
        <f>0+O288+O292+O296+O300+O304+O308+O312+O316+O320+O324+O328+O332+O336+O340+O344+O348+O352+O356+O360+O364+O368+O372+O376+O380+O384+O388+O392+O396+O400+O404</f>
        <v>0</v>
      </c>
    </row>
    <row r="288" spans="1:16" ht="12.75">
      <c r="A288" s="30" t="s">
        <v>77</v>
      </c>
      <c r="B288" s="31" t="s">
        <v>332</v>
      </c>
      <c r="C288" s="31" t="s">
        <v>1554</v>
      </c>
      <c r="D288" s="30"/>
      <c r="E288" s="32" t="s">
        <v>1555</v>
      </c>
      <c r="F288" s="33" t="s">
        <v>174</v>
      </c>
      <c r="G288" s="34">
        <v>144</v>
      </c>
      <c r="H288" s="35">
        <v>0</v>
      </c>
      <c r="I288" s="36">
        <f>ROUND(ROUND(H288,2)*ROUND(G288,3),2)</f>
        <v>0</v>
      </c>
      <c r="J288" s="33"/>
      <c r="O288">
        <f>(I288*21)/100</f>
        <v>0</v>
      </c>
      <c r="P288" t="s">
        <v>51</v>
      </c>
    </row>
    <row r="289" spans="1:5" ht="12.75">
      <c r="A289" s="37" t="s">
        <v>83</v>
      </c>
      <c r="E289" s="38" t="s">
        <v>1555</v>
      </c>
    </row>
    <row r="290" spans="1:5" ht="12.75">
      <c r="A290" s="39" t="s">
        <v>85</v>
      </c>
      <c r="E290" s="40"/>
    </row>
    <row r="291" spans="1:5" ht="12.75">
      <c r="A291" t="s">
        <v>87</v>
      </c>
      <c r="E291" s="38"/>
    </row>
    <row r="292" spans="1:16" ht="12.75">
      <c r="A292" s="30" t="s">
        <v>77</v>
      </c>
      <c r="B292" s="31" t="s">
        <v>337</v>
      </c>
      <c r="C292" s="31" t="s">
        <v>1386</v>
      </c>
      <c r="D292" s="30"/>
      <c r="E292" s="32" t="s">
        <v>1387</v>
      </c>
      <c r="F292" s="33" t="s">
        <v>174</v>
      </c>
      <c r="G292" s="34">
        <v>93</v>
      </c>
      <c r="H292" s="35">
        <v>0</v>
      </c>
      <c r="I292" s="36">
        <f>ROUND(ROUND(H292,2)*ROUND(G292,3),2)</f>
        <v>0</v>
      </c>
      <c r="J292" s="33"/>
      <c r="O292">
        <f>(I292*21)/100</f>
        <v>0</v>
      </c>
      <c r="P292" t="s">
        <v>51</v>
      </c>
    </row>
    <row r="293" spans="1:5" ht="12.75">
      <c r="A293" s="37" t="s">
        <v>83</v>
      </c>
      <c r="E293" s="38" t="s">
        <v>1387</v>
      </c>
    </row>
    <row r="294" spans="1:5" ht="12.75">
      <c r="A294" s="39" t="s">
        <v>85</v>
      </c>
      <c r="E294" s="40"/>
    </row>
    <row r="295" spans="1:5" ht="12.75">
      <c r="A295" t="s">
        <v>87</v>
      </c>
      <c r="E295" s="38"/>
    </row>
    <row r="296" spans="1:16" ht="12.75">
      <c r="A296" s="30" t="s">
        <v>77</v>
      </c>
      <c r="B296" s="31" t="s">
        <v>342</v>
      </c>
      <c r="C296" s="31" t="s">
        <v>1556</v>
      </c>
      <c r="D296" s="30"/>
      <c r="E296" s="32" t="s">
        <v>1557</v>
      </c>
      <c r="F296" s="33" t="s">
        <v>174</v>
      </c>
      <c r="G296" s="34">
        <v>192</v>
      </c>
      <c r="H296" s="35">
        <v>0</v>
      </c>
      <c r="I296" s="36">
        <f>ROUND(ROUND(H296,2)*ROUND(G296,3),2)</f>
        <v>0</v>
      </c>
      <c r="J296" s="33"/>
      <c r="O296">
        <f>(I296*21)/100</f>
        <v>0</v>
      </c>
      <c r="P296" t="s">
        <v>51</v>
      </c>
    </row>
    <row r="297" spans="1:5" ht="12.75">
      <c r="A297" s="37" t="s">
        <v>83</v>
      </c>
      <c r="E297" s="38" t="s">
        <v>1557</v>
      </c>
    </row>
    <row r="298" spans="1:5" ht="25.5">
      <c r="A298" s="39" t="s">
        <v>85</v>
      </c>
      <c r="E298" s="40" t="s">
        <v>1558</v>
      </c>
    </row>
    <row r="299" spans="1:5" ht="12.75">
      <c r="A299" t="s">
        <v>87</v>
      </c>
      <c r="E299" s="38"/>
    </row>
    <row r="300" spans="1:16" ht="12.75">
      <c r="A300" s="30" t="s">
        <v>77</v>
      </c>
      <c r="B300" s="31" t="s">
        <v>348</v>
      </c>
      <c r="C300" s="31" t="s">
        <v>1559</v>
      </c>
      <c r="D300" s="30"/>
      <c r="E300" s="32" t="s">
        <v>1560</v>
      </c>
      <c r="F300" s="33" t="s">
        <v>174</v>
      </c>
      <c r="G300" s="34">
        <v>100</v>
      </c>
      <c r="H300" s="35">
        <v>0</v>
      </c>
      <c r="I300" s="36">
        <f>ROUND(ROUND(H300,2)*ROUND(G300,3),2)</f>
        <v>0</v>
      </c>
      <c r="J300" s="33"/>
      <c r="O300">
        <f>(I300*21)/100</f>
        <v>0</v>
      </c>
      <c r="P300" t="s">
        <v>51</v>
      </c>
    </row>
    <row r="301" spans="1:5" ht="12.75">
      <c r="A301" s="37" t="s">
        <v>83</v>
      </c>
      <c r="E301" s="38" t="s">
        <v>1560</v>
      </c>
    </row>
    <row r="302" spans="1:5" ht="25.5">
      <c r="A302" s="39" t="s">
        <v>85</v>
      </c>
      <c r="E302" s="40" t="s">
        <v>1561</v>
      </c>
    </row>
    <row r="303" spans="1:5" ht="12.75">
      <c r="A303" t="s">
        <v>87</v>
      </c>
      <c r="E303" s="38"/>
    </row>
    <row r="304" spans="1:16" ht="12.75">
      <c r="A304" s="30" t="s">
        <v>77</v>
      </c>
      <c r="B304" s="31" t="s">
        <v>354</v>
      </c>
      <c r="C304" s="31" t="s">
        <v>1388</v>
      </c>
      <c r="D304" s="30"/>
      <c r="E304" s="32" t="s">
        <v>1389</v>
      </c>
      <c r="F304" s="33" t="s">
        <v>722</v>
      </c>
      <c r="G304" s="34">
        <v>1</v>
      </c>
      <c r="H304" s="35">
        <v>0</v>
      </c>
      <c r="I304" s="36">
        <f>ROUND(ROUND(H304,2)*ROUND(G304,3),2)</f>
        <v>0</v>
      </c>
      <c r="J304" s="33"/>
      <c r="O304">
        <f>(I304*21)/100</f>
        <v>0</v>
      </c>
      <c r="P304" t="s">
        <v>51</v>
      </c>
    </row>
    <row r="305" spans="1:5" ht="12.75">
      <c r="A305" s="37" t="s">
        <v>83</v>
      </c>
      <c r="E305" s="38" t="s">
        <v>1389</v>
      </c>
    </row>
    <row r="306" spans="1:5" ht="12.75">
      <c r="A306" s="39" t="s">
        <v>85</v>
      </c>
      <c r="E306" s="40"/>
    </row>
    <row r="307" spans="1:5" ht="12.75">
      <c r="A307" t="s">
        <v>87</v>
      </c>
      <c r="E307" s="38"/>
    </row>
    <row r="308" spans="1:16" ht="12.75">
      <c r="A308" s="30" t="s">
        <v>77</v>
      </c>
      <c r="B308" s="31" t="s">
        <v>359</v>
      </c>
      <c r="C308" s="31" t="s">
        <v>1562</v>
      </c>
      <c r="D308" s="30"/>
      <c r="E308" s="32" t="s">
        <v>1563</v>
      </c>
      <c r="F308" s="33" t="s">
        <v>722</v>
      </c>
      <c r="G308" s="34">
        <v>2</v>
      </c>
      <c r="H308" s="35">
        <v>0</v>
      </c>
      <c r="I308" s="36">
        <f>ROUND(ROUND(H308,2)*ROUND(G308,3),2)</f>
        <v>0</v>
      </c>
      <c r="J308" s="33"/>
      <c r="O308">
        <f>(I308*21)/100</f>
        <v>0</v>
      </c>
      <c r="P308" t="s">
        <v>51</v>
      </c>
    </row>
    <row r="309" spans="1:5" ht="12.75">
      <c r="A309" s="37" t="s">
        <v>83</v>
      </c>
      <c r="E309" s="38" t="s">
        <v>1563</v>
      </c>
    </row>
    <row r="310" spans="1:5" ht="12.75">
      <c r="A310" s="39" t="s">
        <v>85</v>
      </c>
      <c r="E310" s="40"/>
    </row>
    <row r="311" spans="1:5" ht="12.75">
      <c r="A311" t="s">
        <v>87</v>
      </c>
      <c r="E311" s="38"/>
    </row>
    <row r="312" spans="1:16" ht="12.75">
      <c r="A312" s="30" t="s">
        <v>77</v>
      </c>
      <c r="B312" s="31" t="s">
        <v>362</v>
      </c>
      <c r="C312" s="31" t="s">
        <v>1564</v>
      </c>
      <c r="D312" s="30"/>
      <c r="E312" s="32" t="s">
        <v>1565</v>
      </c>
      <c r="F312" s="33" t="s">
        <v>154</v>
      </c>
      <c r="G312" s="34">
        <v>3</v>
      </c>
      <c r="H312" s="35">
        <v>0</v>
      </c>
      <c r="I312" s="36">
        <f>ROUND(ROUND(H312,2)*ROUND(G312,3),2)</f>
        <v>0</v>
      </c>
      <c r="J312" s="33"/>
      <c r="O312">
        <f>(I312*21)/100</f>
        <v>0</v>
      </c>
      <c r="P312" t="s">
        <v>51</v>
      </c>
    </row>
    <row r="313" spans="1:5" ht="12.75">
      <c r="A313" s="37" t="s">
        <v>83</v>
      </c>
      <c r="E313" s="38" t="s">
        <v>1565</v>
      </c>
    </row>
    <row r="314" spans="1:5" ht="12.75">
      <c r="A314" s="39" t="s">
        <v>85</v>
      </c>
      <c r="E314" s="40"/>
    </row>
    <row r="315" spans="1:5" ht="12.75">
      <c r="A315" t="s">
        <v>87</v>
      </c>
      <c r="E315" s="38"/>
    </row>
    <row r="316" spans="1:16" ht="25.5">
      <c r="A316" s="30" t="s">
        <v>77</v>
      </c>
      <c r="B316" s="31" t="s">
        <v>365</v>
      </c>
      <c r="C316" s="31" t="s">
        <v>1566</v>
      </c>
      <c r="D316" s="30"/>
      <c r="E316" s="32" t="s">
        <v>1567</v>
      </c>
      <c r="F316" s="33" t="s">
        <v>154</v>
      </c>
      <c r="G316" s="34">
        <v>4</v>
      </c>
      <c r="H316" s="35">
        <v>0</v>
      </c>
      <c r="I316" s="36">
        <f>ROUND(ROUND(H316,2)*ROUND(G316,3),2)</f>
        <v>0</v>
      </c>
      <c r="J316" s="33"/>
      <c r="O316">
        <f>(I316*21)/100</f>
        <v>0</v>
      </c>
      <c r="P316" t="s">
        <v>51</v>
      </c>
    </row>
    <row r="317" spans="1:5" ht="25.5">
      <c r="A317" s="37" t="s">
        <v>83</v>
      </c>
      <c r="E317" s="38" t="s">
        <v>1567</v>
      </c>
    </row>
    <row r="318" spans="1:5" ht="12.75">
      <c r="A318" s="39" t="s">
        <v>85</v>
      </c>
      <c r="E318" s="40"/>
    </row>
    <row r="319" spans="1:5" ht="12.75">
      <c r="A319" t="s">
        <v>87</v>
      </c>
      <c r="E319" s="38"/>
    </row>
    <row r="320" spans="1:16" ht="25.5">
      <c r="A320" s="30" t="s">
        <v>77</v>
      </c>
      <c r="B320" s="31" t="s">
        <v>371</v>
      </c>
      <c r="C320" s="31" t="s">
        <v>1390</v>
      </c>
      <c r="D320" s="30"/>
      <c r="E320" s="32" t="s">
        <v>1391</v>
      </c>
      <c r="F320" s="33" t="s">
        <v>154</v>
      </c>
      <c r="G320" s="34">
        <v>4</v>
      </c>
      <c r="H320" s="35">
        <v>0</v>
      </c>
      <c r="I320" s="36">
        <f>ROUND(ROUND(H320,2)*ROUND(G320,3),2)</f>
        <v>0</v>
      </c>
      <c r="J320" s="33"/>
      <c r="O320">
        <f>(I320*21)/100</f>
        <v>0</v>
      </c>
      <c r="P320" t="s">
        <v>51</v>
      </c>
    </row>
    <row r="321" spans="1:5" ht="25.5">
      <c r="A321" s="37" t="s">
        <v>83</v>
      </c>
      <c r="E321" s="38" t="s">
        <v>1391</v>
      </c>
    </row>
    <row r="322" spans="1:5" ht="12.75">
      <c r="A322" s="39" t="s">
        <v>85</v>
      </c>
      <c r="E322" s="40"/>
    </row>
    <row r="323" spans="1:5" ht="12.75">
      <c r="A323" t="s">
        <v>87</v>
      </c>
      <c r="E323" s="38"/>
    </row>
    <row r="324" spans="1:16" ht="25.5">
      <c r="A324" s="30" t="s">
        <v>77</v>
      </c>
      <c r="B324" s="31" t="s">
        <v>377</v>
      </c>
      <c r="C324" s="31" t="s">
        <v>1568</v>
      </c>
      <c r="D324" s="30"/>
      <c r="E324" s="32" t="s">
        <v>1569</v>
      </c>
      <c r="F324" s="33" t="s">
        <v>154</v>
      </c>
      <c r="G324" s="34">
        <v>5</v>
      </c>
      <c r="H324" s="35">
        <v>0</v>
      </c>
      <c r="I324" s="36">
        <f>ROUND(ROUND(H324,2)*ROUND(G324,3),2)</f>
        <v>0</v>
      </c>
      <c r="J324" s="33"/>
      <c r="O324">
        <f>(I324*21)/100</f>
        <v>0</v>
      </c>
      <c r="P324" t="s">
        <v>51</v>
      </c>
    </row>
    <row r="325" spans="1:5" ht="25.5">
      <c r="A325" s="37" t="s">
        <v>83</v>
      </c>
      <c r="E325" s="38" t="s">
        <v>1569</v>
      </c>
    </row>
    <row r="326" spans="1:5" ht="12.75">
      <c r="A326" s="39" t="s">
        <v>85</v>
      </c>
      <c r="E326" s="40"/>
    </row>
    <row r="327" spans="1:5" ht="12.75">
      <c r="A327" t="s">
        <v>87</v>
      </c>
      <c r="E327" s="38"/>
    </row>
    <row r="328" spans="1:16" ht="12.75">
      <c r="A328" s="30" t="s">
        <v>77</v>
      </c>
      <c r="B328" s="31" t="s">
        <v>383</v>
      </c>
      <c r="C328" s="31" t="s">
        <v>1392</v>
      </c>
      <c r="D328" s="30"/>
      <c r="E328" s="32" t="s">
        <v>1393</v>
      </c>
      <c r="F328" s="33" t="s">
        <v>154</v>
      </c>
      <c r="G328" s="34">
        <v>3</v>
      </c>
      <c r="H328" s="35">
        <v>0</v>
      </c>
      <c r="I328" s="36">
        <f>ROUND(ROUND(H328,2)*ROUND(G328,3),2)</f>
        <v>0</v>
      </c>
      <c r="J328" s="33"/>
      <c r="O328">
        <f>(I328*21)/100</f>
        <v>0</v>
      </c>
      <c r="P328" t="s">
        <v>51</v>
      </c>
    </row>
    <row r="329" spans="1:5" ht="12.75">
      <c r="A329" s="37" t="s">
        <v>83</v>
      </c>
      <c r="E329" s="38" t="s">
        <v>1393</v>
      </c>
    </row>
    <row r="330" spans="1:5" ht="12.75">
      <c r="A330" s="39" t="s">
        <v>85</v>
      </c>
      <c r="E330" s="40"/>
    </row>
    <row r="331" spans="1:5" ht="12.75">
      <c r="A331" t="s">
        <v>87</v>
      </c>
      <c r="E331" s="38"/>
    </row>
    <row r="332" spans="1:16" ht="12.75">
      <c r="A332" s="30" t="s">
        <v>77</v>
      </c>
      <c r="B332" s="31" t="s">
        <v>388</v>
      </c>
      <c r="C332" s="31" t="s">
        <v>1570</v>
      </c>
      <c r="D332" s="30"/>
      <c r="E332" s="32" t="s">
        <v>1571</v>
      </c>
      <c r="F332" s="33" t="s">
        <v>154</v>
      </c>
      <c r="G332" s="34">
        <v>1</v>
      </c>
      <c r="H332" s="35">
        <v>0</v>
      </c>
      <c r="I332" s="36">
        <f>ROUND(ROUND(H332,2)*ROUND(G332,3),2)</f>
        <v>0</v>
      </c>
      <c r="J332" s="33"/>
      <c r="O332">
        <f>(I332*21)/100</f>
        <v>0</v>
      </c>
      <c r="P332" t="s">
        <v>51</v>
      </c>
    </row>
    <row r="333" spans="1:5" ht="12.75">
      <c r="A333" s="37" t="s">
        <v>83</v>
      </c>
      <c r="E333" s="38" t="s">
        <v>1571</v>
      </c>
    </row>
    <row r="334" spans="1:5" ht="12.75">
      <c r="A334" s="39" t="s">
        <v>85</v>
      </c>
      <c r="E334" s="40"/>
    </row>
    <row r="335" spans="1:5" ht="12.75">
      <c r="A335" t="s">
        <v>87</v>
      </c>
      <c r="E335" s="38"/>
    </row>
    <row r="336" spans="1:16" ht="12.75">
      <c r="A336" s="30" t="s">
        <v>77</v>
      </c>
      <c r="B336" s="31" t="s">
        <v>394</v>
      </c>
      <c r="C336" s="31" t="s">
        <v>1572</v>
      </c>
      <c r="D336" s="30"/>
      <c r="E336" s="32" t="s">
        <v>1573</v>
      </c>
      <c r="F336" s="33" t="s">
        <v>154</v>
      </c>
      <c r="G336" s="34">
        <v>2</v>
      </c>
      <c r="H336" s="35">
        <v>0</v>
      </c>
      <c r="I336" s="36">
        <f>ROUND(ROUND(H336,2)*ROUND(G336,3),2)</f>
        <v>0</v>
      </c>
      <c r="J336" s="33"/>
      <c r="O336">
        <f>(I336*21)/100</f>
        <v>0</v>
      </c>
      <c r="P336" t="s">
        <v>51</v>
      </c>
    </row>
    <row r="337" spans="1:5" ht="12.75">
      <c r="A337" s="37" t="s">
        <v>83</v>
      </c>
      <c r="E337" s="38" t="s">
        <v>1573</v>
      </c>
    </row>
    <row r="338" spans="1:5" ht="12.75">
      <c r="A338" s="39" t="s">
        <v>85</v>
      </c>
      <c r="E338" s="40"/>
    </row>
    <row r="339" spans="1:5" ht="12.75">
      <c r="A339" t="s">
        <v>87</v>
      </c>
      <c r="E339" s="38"/>
    </row>
    <row r="340" spans="1:16" ht="25.5">
      <c r="A340" s="30" t="s">
        <v>77</v>
      </c>
      <c r="B340" s="31" t="s">
        <v>533</v>
      </c>
      <c r="C340" s="31" t="s">
        <v>1458</v>
      </c>
      <c r="D340" s="30"/>
      <c r="E340" s="32" t="s">
        <v>1574</v>
      </c>
      <c r="F340" s="33" t="s">
        <v>174</v>
      </c>
      <c r="G340" s="34">
        <v>5</v>
      </c>
      <c r="H340" s="35">
        <v>0</v>
      </c>
      <c r="I340" s="36">
        <f>ROUND(ROUND(H340,2)*ROUND(G340,3),2)</f>
        <v>0</v>
      </c>
      <c r="J340" s="33"/>
      <c r="O340">
        <f>(I340*21)/100</f>
        <v>0</v>
      </c>
      <c r="P340" t="s">
        <v>51</v>
      </c>
    </row>
    <row r="341" spans="1:5" ht="25.5">
      <c r="A341" s="37" t="s">
        <v>83</v>
      </c>
      <c r="E341" s="38" t="s">
        <v>1574</v>
      </c>
    </row>
    <row r="342" spans="1:5" ht="12.75">
      <c r="A342" s="39" t="s">
        <v>85</v>
      </c>
      <c r="E342" s="40"/>
    </row>
    <row r="343" spans="1:5" ht="12.75">
      <c r="A343" t="s">
        <v>87</v>
      </c>
      <c r="E343" s="38"/>
    </row>
    <row r="344" spans="1:16" ht="25.5">
      <c r="A344" s="30" t="s">
        <v>77</v>
      </c>
      <c r="B344" s="31" t="s">
        <v>601</v>
      </c>
      <c r="C344" s="31" t="s">
        <v>1394</v>
      </c>
      <c r="D344" s="30"/>
      <c r="E344" s="32" t="s">
        <v>1395</v>
      </c>
      <c r="F344" s="33" t="s">
        <v>174</v>
      </c>
      <c r="G344" s="34">
        <v>88</v>
      </c>
      <c r="H344" s="35">
        <v>0</v>
      </c>
      <c r="I344" s="36">
        <f>ROUND(ROUND(H344,2)*ROUND(G344,3),2)</f>
        <v>0</v>
      </c>
      <c r="J344" s="33"/>
      <c r="O344">
        <f>(I344*21)/100</f>
        <v>0</v>
      </c>
      <c r="P344" t="s">
        <v>51</v>
      </c>
    </row>
    <row r="345" spans="1:5" ht="25.5">
      <c r="A345" s="37" t="s">
        <v>83</v>
      </c>
      <c r="E345" s="38" t="s">
        <v>1395</v>
      </c>
    </row>
    <row r="346" spans="1:5" ht="12.75">
      <c r="A346" s="39" t="s">
        <v>85</v>
      </c>
      <c r="E346" s="40"/>
    </row>
    <row r="347" spans="1:5" ht="12.75">
      <c r="A347" t="s">
        <v>87</v>
      </c>
      <c r="E347" s="38"/>
    </row>
    <row r="348" spans="1:16" ht="25.5">
      <c r="A348" s="30" t="s">
        <v>77</v>
      </c>
      <c r="B348" s="31" t="s">
        <v>605</v>
      </c>
      <c r="C348" s="31" t="s">
        <v>1575</v>
      </c>
      <c r="D348" s="30"/>
      <c r="E348" s="32" t="s">
        <v>1576</v>
      </c>
      <c r="F348" s="33" t="s">
        <v>174</v>
      </c>
      <c r="G348" s="34">
        <v>96</v>
      </c>
      <c r="H348" s="35">
        <v>0</v>
      </c>
      <c r="I348" s="36">
        <f>ROUND(ROUND(H348,2)*ROUND(G348,3),2)</f>
        <v>0</v>
      </c>
      <c r="J348" s="33"/>
      <c r="O348">
        <f>(I348*21)/100</f>
        <v>0</v>
      </c>
      <c r="P348" t="s">
        <v>51</v>
      </c>
    </row>
    <row r="349" spans="1:5" ht="25.5">
      <c r="A349" s="37" t="s">
        <v>83</v>
      </c>
      <c r="E349" s="38" t="s">
        <v>1576</v>
      </c>
    </row>
    <row r="350" spans="1:5" ht="12.75">
      <c r="A350" s="39" t="s">
        <v>85</v>
      </c>
      <c r="E350" s="40"/>
    </row>
    <row r="351" spans="1:5" ht="12.75">
      <c r="A351" t="s">
        <v>87</v>
      </c>
      <c r="E351" s="38"/>
    </row>
    <row r="352" spans="1:16" ht="25.5">
      <c r="A352" s="30" t="s">
        <v>77</v>
      </c>
      <c r="B352" s="31" t="s">
        <v>758</v>
      </c>
      <c r="C352" s="31" t="s">
        <v>1577</v>
      </c>
      <c r="D352" s="30"/>
      <c r="E352" s="32" t="s">
        <v>1578</v>
      </c>
      <c r="F352" s="33" t="s">
        <v>174</v>
      </c>
      <c r="G352" s="34">
        <v>50</v>
      </c>
      <c r="H352" s="35">
        <v>0</v>
      </c>
      <c r="I352" s="36">
        <f>ROUND(ROUND(H352,2)*ROUND(G352,3),2)</f>
        <v>0</v>
      </c>
      <c r="J352" s="33"/>
      <c r="O352">
        <f>(I352*21)/100</f>
        <v>0</v>
      </c>
      <c r="P352" t="s">
        <v>51</v>
      </c>
    </row>
    <row r="353" spans="1:5" ht="25.5">
      <c r="A353" s="37" t="s">
        <v>83</v>
      </c>
      <c r="E353" s="38" t="s">
        <v>1578</v>
      </c>
    </row>
    <row r="354" spans="1:5" ht="12.75">
      <c r="A354" s="39" t="s">
        <v>85</v>
      </c>
      <c r="E354" s="40"/>
    </row>
    <row r="355" spans="1:5" ht="12.75">
      <c r="A355" t="s">
        <v>87</v>
      </c>
      <c r="E355" s="38"/>
    </row>
    <row r="356" spans="1:16" ht="25.5">
      <c r="A356" s="30" t="s">
        <v>77</v>
      </c>
      <c r="B356" s="31" t="s">
        <v>508</v>
      </c>
      <c r="C356" s="31" t="s">
        <v>1460</v>
      </c>
      <c r="D356" s="30"/>
      <c r="E356" s="32" t="s">
        <v>1579</v>
      </c>
      <c r="F356" s="33" t="s">
        <v>154</v>
      </c>
      <c r="G356" s="34">
        <v>2</v>
      </c>
      <c r="H356" s="35">
        <v>0</v>
      </c>
      <c r="I356" s="36">
        <f>ROUND(ROUND(H356,2)*ROUND(G356,3),2)</f>
        <v>0</v>
      </c>
      <c r="J356" s="33"/>
      <c r="O356">
        <f>(I356*21)/100</f>
        <v>0</v>
      </c>
      <c r="P356" t="s">
        <v>51</v>
      </c>
    </row>
    <row r="357" spans="1:5" ht="25.5">
      <c r="A357" s="37" t="s">
        <v>83</v>
      </c>
      <c r="E357" s="38" t="s">
        <v>1579</v>
      </c>
    </row>
    <row r="358" spans="1:5" ht="12.75">
      <c r="A358" s="39" t="s">
        <v>85</v>
      </c>
      <c r="E358" s="40"/>
    </row>
    <row r="359" spans="1:5" ht="12.75">
      <c r="A359" t="s">
        <v>87</v>
      </c>
      <c r="E359" s="38"/>
    </row>
    <row r="360" spans="1:16" ht="25.5">
      <c r="A360" s="30" t="s">
        <v>77</v>
      </c>
      <c r="B360" s="31" t="s">
        <v>536</v>
      </c>
      <c r="C360" s="31" t="s">
        <v>1396</v>
      </c>
      <c r="D360" s="30"/>
      <c r="E360" s="32" t="s">
        <v>1397</v>
      </c>
      <c r="F360" s="33" t="s">
        <v>154</v>
      </c>
      <c r="G360" s="34">
        <v>41</v>
      </c>
      <c r="H360" s="35">
        <v>0</v>
      </c>
      <c r="I360" s="36">
        <f>ROUND(ROUND(H360,2)*ROUND(G360,3),2)</f>
        <v>0</v>
      </c>
      <c r="J360" s="33"/>
      <c r="O360">
        <f>(I360*21)/100</f>
        <v>0</v>
      </c>
      <c r="P360" t="s">
        <v>51</v>
      </c>
    </row>
    <row r="361" spans="1:5" ht="25.5">
      <c r="A361" s="37" t="s">
        <v>83</v>
      </c>
      <c r="E361" s="38" t="s">
        <v>1397</v>
      </c>
    </row>
    <row r="362" spans="1:5" ht="12.75">
      <c r="A362" s="39" t="s">
        <v>85</v>
      </c>
      <c r="E362" s="40"/>
    </row>
    <row r="363" spans="1:5" ht="12.75">
      <c r="A363" t="s">
        <v>87</v>
      </c>
      <c r="E363" s="38"/>
    </row>
    <row r="364" spans="1:16" ht="25.5">
      <c r="A364" s="30" t="s">
        <v>77</v>
      </c>
      <c r="B364" s="31" t="s">
        <v>540</v>
      </c>
      <c r="C364" s="31" t="s">
        <v>1398</v>
      </c>
      <c r="D364" s="30"/>
      <c r="E364" s="32" t="s">
        <v>1399</v>
      </c>
      <c r="F364" s="33" t="s">
        <v>154</v>
      </c>
      <c r="G364" s="34">
        <v>13</v>
      </c>
      <c r="H364" s="35">
        <v>0</v>
      </c>
      <c r="I364" s="36">
        <f>ROUND(ROUND(H364,2)*ROUND(G364,3),2)</f>
        <v>0</v>
      </c>
      <c r="J364" s="33"/>
      <c r="O364">
        <f>(I364*21)/100</f>
        <v>0</v>
      </c>
      <c r="P364" t="s">
        <v>51</v>
      </c>
    </row>
    <row r="365" spans="1:5" ht="25.5">
      <c r="A365" s="37" t="s">
        <v>83</v>
      </c>
      <c r="E365" s="38" t="s">
        <v>1399</v>
      </c>
    </row>
    <row r="366" spans="1:5" ht="12.75">
      <c r="A366" s="39" t="s">
        <v>85</v>
      </c>
      <c r="E366" s="40"/>
    </row>
    <row r="367" spans="1:5" ht="12.75">
      <c r="A367" t="s">
        <v>87</v>
      </c>
      <c r="E367" s="38"/>
    </row>
    <row r="368" spans="1:16" ht="25.5">
      <c r="A368" s="30" t="s">
        <v>77</v>
      </c>
      <c r="B368" s="31" t="s">
        <v>544</v>
      </c>
      <c r="C368" s="31" t="s">
        <v>1580</v>
      </c>
      <c r="D368" s="30"/>
      <c r="E368" s="32" t="s">
        <v>1581</v>
      </c>
      <c r="F368" s="33" t="s">
        <v>154</v>
      </c>
      <c r="G368" s="34">
        <v>19</v>
      </c>
      <c r="H368" s="35">
        <v>0</v>
      </c>
      <c r="I368" s="36">
        <f>ROUND(ROUND(H368,2)*ROUND(G368,3),2)</f>
        <v>0</v>
      </c>
      <c r="J368" s="33"/>
      <c r="O368">
        <f>(I368*21)/100</f>
        <v>0</v>
      </c>
      <c r="P368" t="s">
        <v>51</v>
      </c>
    </row>
    <row r="369" spans="1:5" ht="25.5">
      <c r="A369" s="37" t="s">
        <v>83</v>
      </c>
      <c r="E369" s="38" t="s">
        <v>1581</v>
      </c>
    </row>
    <row r="370" spans="1:5" ht="12.75">
      <c r="A370" s="39" t="s">
        <v>85</v>
      </c>
      <c r="E370" s="40"/>
    </row>
    <row r="371" spans="1:5" ht="12.75">
      <c r="A371" t="s">
        <v>87</v>
      </c>
      <c r="E371" s="38"/>
    </row>
    <row r="372" spans="1:16" ht="12.75">
      <c r="A372" s="30" t="s">
        <v>77</v>
      </c>
      <c r="B372" s="31" t="s">
        <v>547</v>
      </c>
      <c r="C372" s="31" t="s">
        <v>1582</v>
      </c>
      <c r="D372" s="30"/>
      <c r="E372" s="32" t="s">
        <v>1583</v>
      </c>
      <c r="F372" s="33" t="s">
        <v>174</v>
      </c>
      <c r="G372" s="34">
        <v>144</v>
      </c>
      <c r="H372" s="35">
        <v>0</v>
      </c>
      <c r="I372" s="36">
        <f>ROUND(ROUND(H372,2)*ROUND(G372,3),2)</f>
        <v>0</v>
      </c>
      <c r="J372" s="33"/>
      <c r="O372">
        <f>(I372*21)/100</f>
        <v>0</v>
      </c>
      <c r="P372" t="s">
        <v>51</v>
      </c>
    </row>
    <row r="373" spans="1:5" ht="12.75">
      <c r="A373" s="37" t="s">
        <v>83</v>
      </c>
      <c r="E373" s="38" t="s">
        <v>1583</v>
      </c>
    </row>
    <row r="374" spans="1:5" ht="12.75">
      <c r="A374" s="39" t="s">
        <v>85</v>
      </c>
      <c r="E374" s="40"/>
    </row>
    <row r="375" spans="1:5" ht="12.75">
      <c r="A375" t="s">
        <v>87</v>
      </c>
      <c r="E375" s="38"/>
    </row>
    <row r="376" spans="1:16" ht="12.75">
      <c r="A376" s="30" t="s">
        <v>77</v>
      </c>
      <c r="B376" s="31" t="s">
        <v>608</v>
      </c>
      <c r="C376" s="31" t="s">
        <v>1402</v>
      </c>
      <c r="D376" s="30"/>
      <c r="E376" s="32" t="s">
        <v>1403</v>
      </c>
      <c r="F376" s="33" t="s">
        <v>154</v>
      </c>
      <c r="G376" s="34">
        <v>2</v>
      </c>
      <c r="H376" s="35">
        <v>0</v>
      </c>
      <c r="I376" s="36">
        <f>ROUND(ROUND(H376,2)*ROUND(G376,3),2)</f>
        <v>0</v>
      </c>
      <c r="J376" s="33"/>
      <c r="O376">
        <f>(I376*21)/100</f>
        <v>0</v>
      </c>
      <c r="P376" t="s">
        <v>51</v>
      </c>
    </row>
    <row r="377" spans="1:5" ht="12.75">
      <c r="A377" s="37" t="s">
        <v>83</v>
      </c>
      <c r="E377" s="38" t="s">
        <v>1403</v>
      </c>
    </row>
    <row r="378" spans="1:5" ht="12.75">
      <c r="A378" s="39" t="s">
        <v>85</v>
      </c>
      <c r="E378" s="40"/>
    </row>
    <row r="379" spans="1:5" ht="12.75">
      <c r="A379" t="s">
        <v>87</v>
      </c>
      <c r="E379" s="38"/>
    </row>
    <row r="380" spans="1:16" ht="12.75">
      <c r="A380" s="30" t="s">
        <v>77</v>
      </c>
      <c r="B380" s="31" t="s">
        <v>612</v>
      </c>
      <c r="C380" s="31" t="s">
        <v>1462</v>
      </c>
      <c r="D380" s="30"/>
      <c r="E380" s="32" t="s">
        <v>1463</v>
      </c>
      <c r="F380" s="33" t="s">
        <v>174</v>
      </c>
      <c r="G380" s="34">
        <v>93</v>
      </c>
      <c r="H380" s="35">
        <v>0</v>
      </c>
      <c r="I380" s="36">
        <f>ROUND(ROUND(H380,2)*ROUND(G380,3),2)</f>
        <v>0</v>
      </c>
      <c r="J380" s="33"/>
      <c r="O380">
        <f>(I380*21)/100</f>
        <v>0</v>
      </c>
      <c r="P380" t="s">
        <v>51</v>
      </c>
    </row>
    <row r="381" spans="1:5" ht="12.75">
      <c r="A381" s="37" t="s">
        <v>83</v>
      </c>
      <c r="E381" s="38" t="s">
        <v>1463</v>
      </c>
    </row>
    <row r="382" spans="1:5" ht="12.75">
      <c r="A382" s="39" t="s">
        <v>85</v>
      </c>
      <c r="E382" s="40"/>
    </row>
    <row r="383" spans="1:5" ht="12.75">
      <c r="A383" t="s">
        <v>87</v>
      </c>
      <c r="E383" s="38"/>
    </row>
    <row r="384" spans="1:16" ht="12.75">
      <c r="A384" s="30" t="s">
        <v>77</v>
      </c>
      <c r="B384" s="31" t="s">
        <v>615</v>
      </c>
      <c r="C384" s="31" t="s">
        <v>1404</v>
      </c>
      <c r="D384" s="30"/>
      <c r="E384" s="32" t="s">
        <v>1405</v>
      </c>
      <c r="F384" s="33" t="s">
        <v>174</v>
      </c>
      <c r="G384" s="34">
        <v>96</v>
      </c>
      <c r="H384" s="35">
        <v>0</v>
      </c>
      <c r="I384" s="36">
        <f>ROUND(ROUND(H384,2)*ROUND(G384,3),2)</f>
        <v>0</v>
      </c>
      <c r="J384" s="33"/>
      <c r="O384">
        <f>(I384*21)/100</f>
        <v>0</v>
      </c>
      <c r="P384" t="s">
        <v>51</v>
      </c>
    </row>
    <row r="385" spans="1:5" ht="12.75">
      <c r="A385" s="37" t="s">
        <v>83</v>
      </c>
      <c r="E385" s="38" t="s">
        <v>1405</v>
      </c>
    </row>
    <row r="386" spans="1:5" ht="12.75">
      <c r="A386" s="39" t="s">
        <v>85</v>
      </c>
      <c r="E386" s="40"/>
    </row>
    <row r="387" spans="1:5" ht="12.75">
      <c r="A387" t="s">
        <v>87</v>
      </c>
      <c r="E387" s="38"/>
    </row>
    <row r="388" spans="1:16" ht="12.75">
      <c r="A388" s="30" t="s">
        <v>77</v>
      </c>
      <c r="B388" s="31" t="s">
        <v>619</v>
      </c>
      <c r="C388" s="31" t="s">
        <v>1584</v>
      </c>
      <c r="D388" s="30"/>
      <c r="E388" s="32" t="s">
        <v>1585</v>
      </c>
      <c r="F388" s="33" t="s">
        <v>174</v>
      </c>
      <c r="G388" s="34">
        <v>50</v>
      </c>
      <c r="H388" s="35">
        <v>0</v>
      </c>
      <c r="I388" s="36">
        <f>ROUND(ROUND(H388,2)*ROUND(G388,3),2)</f>
        <v>0</v>
      </c>
      <c r="J388" s="33"/>
      <c r="O388">
        <f>(I388*21)/100</f>
        <v>0</v>
      </c>
      <c r="P388" t="s">
        <v>51</v>
      </c>
    </row>
    <row r="389" spans="1:5" ht="12.75">
      <c r="A389" s="37" t="s">
        <v>83</v>
      </c>
      <c r="E389" s="38" t="s">
        <v>1585</v>
      </c>
    </row>
    <row r="390" spans="1:5" ht="12.75">
      <c r="A390" s="39" t="s">
        <v>85</v>
      </c>
      <c r="E390" s="40"/>
    </row>
    <row r="391" spans="1:5" ht="12.75">
      <c r="A391" t="s">
        <v>87</v>
      </c>
      <c r="E391" s="38"/>
    </row>
    <row r="392" spans="1:16" ht="12.75">
      <c r="A392" s="30" t="s">
        <v>77</v>
      </c>
      <c r="B392" s="31" t="s">
        <v>623</v>
      </c>
      <c r="C392" s="31" t="s">
        <v>1586</v>
      </c>
      <c r="D392" s="30"/>
      <c r="E392" s="32" t="s">
        <v>1587</v>
      </c>
      <c r="F392" s="33" t="s">
        <v>81</v>
      </c>
      <c r="G392" s="34">
        <v>1</v>
      </c>
      <c r="H392" s="35">
        <v>0</v>
      </c>
      <c r="I392" s="36">
        <f>ROUND(ROUND(H392,2)*ROUND(G392,3),2)</f>
        <v>0</v>
      </c>
      <c r="J392" s="33"/>
      <c r="O392">
        <f>(I392*21)/100</f>
        <v>0</v>
      </c>
      <c r="P392" t="s">
        <v>51</v>
      </c>
    </row>
    <row r="393" spans="1:5" ht="12.75">
      <c r="A393" s="37" t="s">
        <v>83</v>
      </c>
      <c r="E393" s="38" t="s">
        <v>1587</v>
      </c>
    </row>
    <row r="394" spans="1:5" ht="12.75">
      <c r="A394" s="39" t="s">
        <v>85</v>
      </c>
      <c r="E394" s="40"/>
    </row>
    <row r="395" spans="1:5" ht="12.75">
      <c r="A395" t="s">
        <v>87</v>
      </c>
      <c r="E395" s="38"/>
    </row>
    <row r="396" spans="1:16" ht="12.75">
      <c r="A396" s="30" t="s">
        <v>77</v>
      </c>
      <c r="B396" s="31" t="s">
        <v>638</v>
      </c>
      <c r="C396" s="31" t="s">
        <v>1406</v>
      </c>
      <c r="D396" s="30"/>
      <c r="E396" s="32" t="s">
        <v>1407</v>
      </c>
      <c r="F396" s="33" t="s">
        <v>154</v>
      </c>
      <c r="G396" s="34">
        <v>2</v>
      </c>
      <c r="H396" s="35">
        <v>0</v>
      </c>
      <c r="I396" s="36">
        <f>ROUND(ROUND(H396,2)*ROUND(G396,3),2)</f>
        <v>0</v>
      </c>
      <c r="J396" s="33"/>
      <c r="O396">
        <f>(I396*21)/100</f>
        <v>0</v>
      </c>
      <c r="P396" t="s">
        <v>51</v>
      </c>
    </row>
    <row r="397" spans="1:5" ht="12.75">
      <c r="A397" s="37" t="s">
        <v>83</v>
      </c>
      <c r="E397" s="38" t="s">
        <v>1407</v>
      </c>
    </row>
    <row r="398" spans="1:5" ht="12.75">
      <c r="A398" s="39" t="s">
        <v>85</v>
      </c>
      <c r="E398" s="40"/>
    </row>
    <row r="399" spans="1:5" ht="12.75">
      <c r="A399" t="s">
        <v>87</v>
      </c>
      <c r="E399" s="38"/>
    </row>
    <row r="400" spans="1:16" ht="12.75">
      <c r="A400" s="30" t="s">
        <v>77</v>
      </c>
      <c r="B400" s="31" t="s">
        <v>642</v>
      </c>
      <c r="C400" s="31" t="s">
        <v>1588</v>
      </c>
      <c r="D400" s="30"/>
      <c r="E400" s="32" t="s">
        <v>1589</v>
      </c>
      <c r="F400" s="33" t="s">
        <v>1091</v>
      </c>
      <c r="G400" s="34">
        <v>110</v>
      </c>
      <c r="H400" s="35">
        <v>0</v>
      </c>
      <c r="I400" s="36">
        <f>ROUND(ROUND(H400,2)*ROUND(G400,3),2)</f>
        <v>0</v>
      </c>
      <c r="J400" s="33"/>
      <c r="O400">
        <f>(I400*21)/100</f>
        <v>0</v>
      </c>
      <c r="P400" t="s">
        <v>51</v>
      </c>
    </row>
    <row r="401" spans="1:5" ht="12.75">
      <c r="A401" s="37" t="s">
        <v>83</v>
      </c>
      <c r="E401" s="38" t="s">
        <v>1589</v>
      </c>
    </row>
    <row r="402" spans="1:5" ht="12.75">
      <c r="A402" s="39" t="s">
        <v>85</v>
      </c>
      <c r="E402" s="40"/>
    </row>
    <row r="403" spans="1:5" ht="12.75">
      <c r="A403" t="s">
        <v>87</v>
      </c>
      <c r="E403" s="38"/>
    </row>
    <row r="404" spans="1:16" ht="12.75">
      <c r="A404" s="30" t="s">
        <v>77</v>
      </c>
      <c r="B404" s="31" t="s">
        <v>735</v>
      </c>
      <c r="C404" s="31" t="s">
        <v>1028</v>
      </c>
      <c r="D404" s="30"/>
      <c r="E404" s="32" t="s">
        <v>1029</v>
      </c>
      <c r="F404" s="33" t="s">
        <v>565</v>
      </c>
      <c r="G404" s="34">
        <v>3984.16</v>
      </c>
      <c r="H404" s="35">
        <v>0</v>
      </c>
      <c r="I404" s="36">
        <f>ROUND(ROUND(H404,2)*ROUND(G404,3),2)</f>
        <v>0</v>
      </c>
      <c r="J404" s="33"/>
      <c r="O404">
        <f>(I404*21)/100</f>
        <v>0</v>
      </c>
      <c r="P404" t="s">
        <v>51</v>
      </c>
    </row>
    <row r="405" spans="1:5" ht="12.75">
      <c r="A405" s="37" t="s">
        <v>83</v>
      </c>
      <c r="E405" s="38" t="s">
        <v>1029</v>
      </c>
    </row>
    <row r="406" spans="1:5" ht="12.75">
      <c r="A406" s="39" t="s">
        <v>85</v>
      </c>
      <c r="E406" s="40"/>
    </row>
    <row r="407" spans="1:5" ht="12.75">
      <c r="A407" t="s">
        <v>87</v>
      </c>
      <c r="E407" s="38"/>
    </row>
    <row r="408" spans="1:18" ht="12.75" customHeight="1">
      <c r="A408" s="8" t="s">
        <v>75</v>
      </c>
      <c r="B408" s="8"/>
      <c r="C408" s="41" t="s">
        <v>69</v>
      </c>
      <c r="D408" s="8"/>
      <c r="E408" s="28" t="s">
        <v>521</v>
      </c>
      <c r="F408" s="8"/>
      <c r="G408" s="8"/>
      <c r="H408" s="8"/>
      <c r="I408" s="42">
        <f>0+Q408</f>
        <v>0</v>
      </c>
      <c r="J408" s="8"/>
      <c r="O408">
        <f>0+R408</f>
        <v>0</v>
      </c>
      <c r="Q408">
        <f>0+I409</f>
        <v>0</v>
      </c>
      <c r="R408">
        <f>0+O409</f>
        <v>0</v>
      </c>
    </row>
    <row r="409" spans="1:16" ht="12.75">
      <c r="A409" s="30" t="s">
        <v>77</v>
      </c>
      <c r="B409" s="31" t="s">
        <v>703</v>
      </c>
      <c r="C409" s="31" t="s">
        <v>1408</v>
      </c>
      <c r="D409" s="30"/>
      <c r="E409" s="32" t="s">
        <v>1409</v>
      </c>
      <c r="F409" s="33" t="s">
        <v>139</v>
      </c>
      <c r="G409" s="34">
        <v>13.86</v>
      </c>
      <c r="H409" s="35">
        <v>0</v>
      </c>
      <c r="I409" s="36">
        <f>ROUND(ROUND(H409,2)*ROUND(G409,3),2)</f>
        <v>0</v>
      </c>
      <c r="J409" s="33"/>
      <c r="O409">
        <f>(I409*21)/100</f>
        <v>0</v>
      </c>
      <c r="P409" t="s">
        <v>51</v>
      </c>
    </row>
    <row r="410" spans="1:5" ht="12.75">
      <c r="A410" s="37" t="s">
        <v>83</v>
      </c>
      <c r="E410" s="38" t="s">
        <v>1409</v>
      </c>
    </row>
    <row r="411" spans="1:5" ht="25.5">
      <c r="A411" s="39" t="s">
        <v>85</v>
      </c>
      <c r="E411" s="40" t="s">
        <v>1590</v>
      </c>
    </row>
    <row r="412" spans="1:5" ht="12.75">
      <c r="A412" t="s">
        <v>87</v>
      </c>
      <c r="E412" s="38"/>
    </row>
    <row r="413" spans="1:18" ht="12.75" customHeight="1">
      <c r="A413" s="8" t="s">
        <v>75</v>
      </c>
      <c r="B413" s="8"/>
      <c r="C413" s="41" t="s">
        <v>1411</v>
      </c>
      <c r="D413" s="8"/>
      <c r="E413" s="28" t="s">
        <v>1412</v>
      </c>
      <c r="F413" s="8"/>
      <c r="G413" s="8"/>
      <c r="H413" s="8"/>
      <c r="I413" s="42">
        <f>0+Q413</f>
        <v>0</v>
      </c>
      <c r="J413" s="8"/>
      <c r="O413">
        <f>0+R413</f>
        <v>0</v>
      </c>
      <c r="Q413">
        <f>0+I414+I418+I422</f>
        <v>0</v>
      </c>
      <c r="R413">
        <f>0+O414+O418+O422</f>
        <v>0</v>
      </c>
    </row>
    <row r="414" spans="1:16" ht="12.75">
      <c r="A414" s="30" t="s">
        <v>77</v>
      </c>
      <c r="B414" s="31" t="s">
        <v>719</v>
      </c>
      <c r="C414" s="31" t="s">
        <v>1591</v>
      </c>
      <c r="D414" s="30"/>
      <c r="E414" s="32" t="s">
        <v>1592</v>
      </c>
      <c r="F414" s="33" t="s">
        <v>154</v>
      </c>
      <c r="G414" s="34">
        <v>1</v>
      </c>
      <c r="H414" s="35">
        <v>0</v>
      </c>
      <c r="I414" s="36">
        <f>ROUND(ROUND(H414,2)*ROUND(G414,3),2)</f>
        <v>0</v>
      </c>
      <c r="J414" s="33"/>
      <c r="O414">
        <f>(I414*21)/100</f>
        <v>0</v>
      </c>
      <c r="P414" t="s">
        <v>51</v>
      </c>
    </row>
    <row r="415" spans="1:5" ht="12.75">
      <c r="A415" s="37" t="s">
        <v>83</v>
      </c>
      <c r="E415" s="38" t="s">
        <v>1592</v>
      </c>
    </row>
    <row r="416" spans="1:5" ht="12.75">
      <c r="A416" s="39" t="s">
        <v>85</v>
      </c>
      <c r="E416" s="40"/>
    </row>
    <row r="417" spans="1:5" ht="12.75">
      <c r="A417" t="s">
        <v>87</v>
      </c>
      <c r="E417" s="38"/>
    </row>
    <row r="418" spans="1:16" ht="12.75">
      <c r="A418" s="30" t="s">
        <v>77</v>
      </c>
      <c r="B418" s="31" t="s">
        <v>723</v>
      </c>
      <c r="C418" s="31" t="s">
        <v>1593</v>
      </c>
      <c r="D418" s="30"/>
      <c r="E418" s="32" t="s">
        <v>1594</v>
      </c>
      <c r="F418" s="33" t="s">
        <v>154</v>
      </c>
      <c r="G418" s="34">
        <v>1</v>
      </c>
      <c r="H418" s="35">
        <v>0</v>
      </c>
      <c r="I418" s="36">
        <f>ROUND(ROUND(H418,2)*ROUND(G418,3),2)</f>
        <v>0</v>
      </c>
      <c r="J418" s="33"/>
      <c r="O418">
        <f>(I418*21)/100</f>
        <v>0</v>
      </c>
      <c r="P418" t="s">
        <v>51</v>
      </c>
    </row>
    <row r="419" spans="1:5" ht="12.75">
      <c r="A419" s="37" t="s">
        <v>83</v>
      </c>
      <c r="E419" s="38" t="s">
        <v>1594</v>
      </c>
    </row>
    <row r="420" spans="1:5" ht="12.75">
      <c r="A420" s="39" t="s">
        <v>85</v>
      </c>
      <c r="E420" s="40"/>
    </row>
    <row r="421" spans="1:5" ht="12.75">
      <c r="A421" t="s">
        <v>87</v>
      </c>
      <c r="E421" s="38"/>
    </row>
    <row r="422" spans="1:16" ht="12.75">
      <c r="A422" s="30" t="s">
        <v>77</v>
      </c>
      <c r="B422" s="31" t="s">
        <v>729</v>
      </c>
      <c r="C422" s="31" t="s">
        <v>1413</v>
      </c>
      <c r="D422" s="30"/>
      <c r="E422" s="32" t="s">
        <v>1414</v>
      </c>
      <c r="F422" s="33" t="s">
        <v>81</v>
      </c>
      <c r="G422" s="34">
        <v>1</v>
      </c>
      <c r="H422" s="35">
        <v>0</v>
      </c>
      <c r="I422" s="36">
        <f>ROUND(ROUND(H422,2)*ROUND(G422,3),2)</f>
        <v>0</v>
      </c>
      <c r="J422" s="33"/>
      <c r="O422">
        <f>(I422*21)/100</f>
        <v>0</v>
      </c>
      <c r="P422" t="s">
        <v>51</v>
      </c>
    </row>
    <row r="423" spans="1:5" ht="12.75">
      <c r="A423" s="37" t="s">
        <v>83</v>
      </c>
      <c r="E423" s="38" t="s">
        <v>1414</v>
      </c>
    </row>
    <row r="424" spans="1:5" ht="12.75">
      <c r="A424" s="39" t="s">
        <v>85</v>
      </c>
      <c r="E424" s="40"/>
    </row>
    <row r="425" spans="1:5" ht="12.75">
      <c r="A425" t="s">
        <v>87</v>
      </c>
      <c r="E425" s="38"/>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11805555555555" footer="0.511805555555555"/>
  <pageSetup fitToHeight="0" fitToWidth="1" horizontalDpi="300" verticalDpi="300" orientation="portrait" paperSize="9" copies="1"/>
  <drawing r:id="rId1"/>
</worksheet>
</file>

<file path=xl/worksheets/sheet2.xml><?xml version="1.0" encoding="utf-8"?>
<worksheet xmlns="http://schemas.openxmlformats.org/spreadsheetml/2006/main" xmlns:r="http://schemas.openxmlformats.org/officeDocument/2006/relationships">
  <sheetPr>
    <pageSetUpPr fitToPage="1"/>
  </sheetPr>
  <dimension ref="A1:R6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0+O8</f>
        <v>0</v>
      </c>
      <c r="P2" t="s">
        <v>44</v>
      </c>
    </row>
    <row r="3" spans="1:16" ht="15" customHeight="1">
      <c r="A3" t="s">
        <v>46</v>
      </c>
      <c r="B3" s="15" t="s">
        <v>47</v>
      </c>
      <c r="C3" s="16" t="s">
        <v>48</v>
      </c>
      <c r="D3" s="16"/>
      <c r="E3" s="17" t="s">
        <v>49</v>
      </c>
      <c r="F3" s="2"/>
      <c r="G3" s="18"/>
      <c r="H3" s="19" t="s">
        <v>11</v>
      </c>
      <c r="I3" s="20">
        <f>0+I8</f>
        <v>0</v>
      </c>
      <c r="J3" s="21"/>
      <c r="O3" t="s">
        <v>50</v>
      </c>
      <c r="P3" t="s">
        <v>51</v>
      </c>
    </row>
    <row r="4" spans="1:16" ht="15" customHeight="1">
      <c r="A4" t="s">
        <v>52</v>
      </c>
      <c r="B4" s="22" t="s">
        <v>53</v>
      </c>
      <c r="C4" s="23" t="s">
        <v>11</v>
      </c>
      <c r="D4" s="23"/>
      <c r="E4" s="24" t="s">
        <v>12</v>
      </c>
      <c r="F4" s="8"/>
      <c r="G4" s="8"/>
      <c r="H4" s="25"/>
      <c r="I4" s="25"/>
      <c r="J4" s="8"/>
      <c r="O4" t="s">
        <v>54</v>
      </c>
      <c r="P4" t="s">
        <v>51</v>
      </c>
    </row>
    <row r="5" spans="1:16" ht="12.75" customHeight="1">
      <c r="A5" s="26" t="s">
        <v>55</v>
      </c>
      <c r="B5" s="26" t="s">
        <v>56</v>
      </c>
      <c r="C5" s="26" t="s">
        <v>57</v>
      </c>
      <c r="D5" s="26" t="s">
        <v>58</v>
      </c>
      <c r="E5" s="26" t="s">
        <v>59</v>
      </c>
      <c r="F5" s="26" t="s">
        <v>60</v>
      </c>
      <c r="G5" s="26" t="s">
        <v>61</v>
      </c>
      <c r="H5" s="26" t="s">
        <v>62</v>
      </c>
      <c r="I5" s="26"/>
      <c r="J5" s="26" t="s">
        <v>63</v>
      </c>
      <c r="O5" t="s">
        <v>64</v>
      </c>
      <c r="P5" t="s">
        <v>51</v>
      </c>
    </row>
    <row r="6" spans="1:10" ht="12.75" customHeight="1">
      <c r="A6" s="26"/>
      <c r="B6" s="26"/>
      <c r="C6" s="26"/>
      <c r="D6" s="26"/>
      <c r="E6" s="26"/>
      <c r="F6" s="26"/>
      <c r="G6" s="26"/>
      <c r="H6" s="26" t="s">
        <v>65</v>
      </c>
      <c r="I6" s="26" t="s">
        <v>66</v>
      </c>
      <c r="J6" s="26"/>
    </row>
    <row r="7" spans="1:10" ht="12.75" customHeight="1">
      <c r="A7" s="26" t="s">
        <v>67</v>
      </c>
      <c r="B7" s="26" t="s">
        <v>68</v>
      </c>
      <c r="C7" s="26" t="s">
        <v>51</v>
      </c>
      <c r="D7" s="26" t="s">
        <v>44</v>
      </c>
      <c r="E7" s="26" t="s">
        <v>69</v>
      </c>
      <c r="F7" s="26" t="s">
        <v>70</v>
      </c>
      <c r="G7" s="26" t="s">
        <v>71</v>
      </c>
      <c r="H7" s="26" t="s">
        <v>72</v>
      </c>
      <c r="I7" s="26" t="s">
        <v>73</v>
      </c>
      <c r="J7" s="26" t="s">
        <v>74</v>
      </c>
    </row>
    <row r="8" spans="1:18" ht="12.75" customHeight="1">
      <c r="A8" s="25" t="s">
        <v>75</v>
      </c>
      <c r="B8" s="25"/>
      <c r="C8" s="27" t="s">
        <v>67</v>
      </c>
      <c r="D8" s="25"/>
      <c r="E8" s="28" t="s">
        <v>76</v>
      </c>
      <c r="F8" s="25"/>
      <c r="G8" s="25"/>
      <c r="H8" s="25"/>
      <c r="I8" s="29">
        <f>0+Q8</f>
        <v>0</v>
      </c>
      <c r="J8" s="25"/>
      <c r="O8">
        <f>0+R8</f>
        <v>0</v>
      </c>
      <c r="Q8">
        <f>0+I9+I13+I17+I21+I25+I29+I33+I37+I41+I45+I49+I53+I57+I61</f>
        <v>0</v>
      </c>
      <c r="R8">
        <f>0+O9+O13+O17+O21+O25+O29+O33+O37+O41+O45+O49+O53+O57+O61</f>
        <v>0</v>
      </c>
    </row>
    <row r="9" spans="1:16" ht="12.75">
      <c r="A9" s="30" t="s">
        <v>77</v>
      </c>
      <c r="B9" s="31" t="s">
        <v>68</v>
      </c>
      <c r="C9" s="31" t="s">
        <v>78</v>
      </c>
      <c r="D9" s="30" t="s">
        <v>79</v>
      </c>
      <c r="E9" s="32" t="s">
        <v>80</v>
      </c>
      <c r="F9" s="33" t="s">
        <v>81</v>
      </c>
      <c r="G9" s="34">
        <v>1</v>
      </c>
      <c r="H9" s="35">
        <v>0</v>
      </c>
      <c r="I9" s="36">
        <f>ROUND(ROUND(H9,2)*ROUND(G9,3),2)</f>
        <v>0</v>
      </c>
      <c r="J9" s="33" t="s">
        <v>82</v>
      </c>
      <c r="O9">
        <f>(I9*21)/100</f>
        <v>0</v>
      </c>
      <c r="P9" t="s">
        <v>51</v>
      </c>
    </row>
    <row r="10" spans="1:5" ht="38.25">
      <c r="A10" s="37" t="s">
        <v>83</v>
      </c>
      <c r="E10" s="38" t="s">
        <v>84</v>
      </c>
    </row>
    <row r="11" spans="1:5" ht="12.75">
      <c r="A11" s="39" t="s">
        <v>85</v>
      </c>
      <c r="E11" s="40" t="s">
        <v>86</v>
      </c>
    </row>
    <row r="12" spans="1:5" ht="12.75">
      <c r="A12" t="s">
        <v>87</v>
      </c>
      <c r="E12" s="38" t="s">
        <v>88</v>
      </c>
    </row>
    <row r="13" spans="1:16" ht="12.75">
      <c r="A13" s="30" t="s">
        <v>77</v>
      </c>
      <c r="B13" s="31" t="s">
        <v>51</v>
      </c>
      <c r="C13" s="31" t="s">
        <v>89</v>
      </c>
      <c r="D13" s="30"/>
      <c r="E13" s="32" t="s">
        <v>90</v>
      </c>
      <c r="F13" s="33" t="s">
        <v>81</v>
      </c>
      <c r="G13" s="34">
        <v>1</v>
      </c>
      <c r="H13" s="35">
        <v>0</v>
      </c>
      <c r="I13" s="36">
        <f>ROUND(ROUND(H13,2)*ROUND(G13,3),2)</f>
        <v>0</v>
      </c>
      <c r="J13" s="33" t="s">
        <v>82</v>
      </c>
      <c r="O13">
        <f>(I13*21)/100</f>
        <v>0</v>
      </c>
      <c r="P13" t="s">
        <v>51</v>
      </c>
    </row>
    <row r="14" spans="1:5" ht="12.75">
      <c r="A14" s="37" t="s">
        <v>83</v>
      </c>
      <c r="E14" s="38" t="s">
        <v>91</v>
      </c>
    </row>
    <row r="15" spans="1:5" ht="12.75">
      <c r="A15" s="39" t="s">
        <v>85</v>
      </c>
      <c r="E15" s="40" t="s">
        <v>86</v>
      </c>
    </row>
    <row r="16" spans="1:5" ht="12.75">
      <c r="A16" t="s">
        <v>87</v>
      </c>
      <c r="E16" s="38" t="s">
        <v>92</v>
      </c>
    </row>
    <row r="17" spans="1:16" ht="12.75">
      <c r="A17" s="30" t="s">
        <v>77</v>
      </c>
      <c r="B17" s="31" t="s">
        <v>44</v>
      </c>
      <c r="C17" s="31" t="s">
        <v>93</v>
      </c>
      <c r="D17" s="30"/>
      <c r="E17" s="32" t="s">
        <v>94</v>
      </c>
      <c r="F17" s="33" t="s">
        <v>81</v>
      </c>
      <c r="G17" s="34">
        <v>1</v>
      </c>
      <c r="H17" s="35">
        <v>0</v>
      </c>
      <c r="I17" s="36">
        <f>ROUND(ROUND(H17,2)*ROUND(G17,3),2)</f>
        <v>0</v>
      </c>
      <c r="J17" s="33" t="s">
        <v>82</v>
      </c>
      <c r="O17">
        <f>(I17*21)/100</f>
        <v>0</v>
      </c>
      <c r="P17" t="s">
        <v>51</v>
      </c>
    </row>
    <row r="18" spans="1:5" ht="63.75">
      <c r="A18" s="37" t="s">
        <v>83</v>
      </c>
      <c r="E18" s="38" t="s">
        <v>95</v>
      </c>
    </row>
    <row r="19" spans="1:5" ht="12.75">
      <c r="A19" s="39" t="s">
        <v>85</v>
      </c>
      <c r="E19" s="40"/>
    </row>
    <row r="20" spans="1:5" ht="12.75">
      <c r="A20" t="s">
        <v>87</v>
      </c>
      <c r="E20" s="38" t="s">
        <v>92</v>
      </c>
    </row>
    <row r="21" spans="1:16" ht="12.75">
      <c r="A21" s="30" t="s">
        <v>77</v>
      </c>
      <c r="B21" s="31" t="s">
        <v>69</v>
      </c>
      <c r="C21" s="31" t="s">
        <v>96</v>
      </c>
      <c r="D21" s="30"/>
      <c r="E21" s="32" t="s">
        <v>97</v>
      </c>
      <c r="F21" s="33" t="s">
        <v>81</v>
      </c>
      <c r="G21" s="34">
        <v>1</v>
      </c>
      <c r="H21" s="35">
        <v>0</v>
      </c>
      <c r="I21" s="36">
        <f>ROUND(ROUND(H21,2)*ROUND(G21,3),2)</f>
        <v>0</v>
      </c>
      <c r="J21" s="33" t="s">
        <v>82</v>
      </c>
      <c r="O21">
        <f>(I21*21)/100</f>
        <v>0</v>
      </c>
      <c r="P21" t="s">
        <v>51</v>
      </c>
    </row>
    <row r="22" spans="1:5" ht="25.5">
      <c r="A22" s="37" t="s">
        <v>83</v>
      </c>
      <c r="E22" s="38" t="s">
        <v>98</v>
      </c>
    </row>
    <row r="23" spans="1:5" ht="12.75">
      <c r="A23" s="39" t="s">
        <v>85</v>
      </c>
      <c r="E23" s="40" t="s">
        <v>86</v>
      </c>
    </row>
    <row r="24" spans="1:5" ht="12.75">
      <c r="A24" t="s">
        <v>87</v>
      </c>
      <c r="E24" s="38" t="s">
        <v>92</v>
      </c>
    </row>
    <row r="25" spans="1:16" ht="12.75">
      <c r="A25" s="30" t="s">
        <v>77</v>
      </c>
      <c r="B25" s="31" t="s">
        <v>70</v>
      </c>
      <c r="C25" s="31" t="s">
        <v>99</v>
      </c>
      <c r="D25" s="30"/>
      <c r="E25" s="32" t="s">
        <v>100</v>
      </c>
      <c r="F25" s="33" t="s">
        <v>81</v>
      </c>
      <c r="G25" s="34">
        <v>1</v>
      </c>
      <c r="H25" s="35">
        <v>0</v>
      </c>
      <c r="I25" s="36">
        <f>ROUND(ROUND(H25,2)*ROUND(G25,3),2)</f>
        <v>0</v>
      </c>
      <c r="J25" s="33" t="s">
        <v>82</v>
      </c>
      <c r="O25">
        <f>(I25*21)/100</f>
        <v>0</v>
      </c>
      <c r="P25" t="s">
        <v>51</v>
      </c>
    </row>
    <row r="26" spans="1:5" ht="12.75">
      <c r="A26" s="37" t="s">
        <v>83</v>
      </c>
      <c r="E26" s="38" t="s">
        <v>101</v>
      </c>
    </row>
    <row r="27" spans="1:5" ht="12.75">
      <c r="A27" s="39" t="s">
        <v>85</v>
      </c>
      <c r="E27" s="40" t="s">
        <v>86</v>
      </c>
    </row>
    <row r="28" spans="1:5" ht="12.75">
      <c r="A28" t="s">
        <v>87</v>
      </c>
      <c r="E28" s="38" t="s">
        <v>102</v>
      </c>
    </row>
    <row r="29" spans="1:16" ht="12.75">
      <c r="A29" s="30" t="s">
        <v>77</v>
      </c>
      <c r="B29" s="31" t="s">
        <v>71</v>
      </c>
      <c r="C29" s="31" t="s">
        <v>103</v>
      </c>
      <c r="D29" s="30" t="s">
        <v>79</v>
      </c>
      <c r="E29" s="32" t="s">
        <v>104</v>
      </c>
      <c r="F29" s="33" t="s">
        <v>81</v>
      </c>
      <c r="G29" s="34">
        <v>1</v>
      </c>
      <c r="H29" s="35">
        <v>0</v>
      </c>
      <c r="I29" s="36">
        <f>ROUND(ROUND(H29,2)*ROUND(G29,3),2)</f>
        <v>0</v>
      </c>
      <c r="J29" s="33" t="s">
        <v>82</v>
      </c>
      <c r="O29">
        <f>(I29*21)/100</f>
        <v>0</v>
      </c>
      <c r="P29" t="s">
        <v>51</v>
      </c>
    </row>
    <row r="30" spans="1:5" ht="38.25">
      <c r="A30" s="37" t="s">
        <v>83</v>
      </c>
      <c r="E30" s="38" t="s">
        <v>105</v>
      </c>
    </row>
    <row r="31" spans="1:5" ht="12.75">
      <c r="A31" s="39" t="s">
        <v>85</v>
      </c>
      <c r="E31" s="40" t="s">
        <v>86</v>
      </c>
    </row>
    <row r="32" spans="1:5" ht="38.25">
      <c r="A32" t="s">
        <v>87</v>
      </c>
      <c r="E32" s="38" t="s">
        <v>106</v>
      </c>
    </row>
    <row r="33" spans="1:16" ht="12.75">
      <c r="A33" s="30" t="s">
        <v>77</v>
      </c>
      <c r="B33" s="31" t="s">
        <v>107</v>
      </c>
      <c r="C33" s="31" t="s">
        <v>103</v>
      </c>
      <c r="D33" s="30" t="s">
        <v>108</v>
      </c>
      <c r="E33" s="32" t="s">
        <v>104</v>
      </c>
      <c r="F33" s="33" t="s">
        <v>81</v>
      </c>
      <c r="G33" s="34">
        <v>1</v>
      </c>
      <c r="H33" s="35">
        <v>0</v>
      </c>
      <c r="I33" s="36">
        <f>ROUND(ROUND(H33,2)*ROUND(G33,3),2)</f>
        <v>0</v>
      </c>
      <c r="J33" s="33" t="s">
        <v>82</v>
      </c>
      <c r="O33">
        <f>(I33*21)/100</f>
        <v>0</v>
      </c>
      <c r="P33" t="s">
        <v>51</v>
      </c>
    </row>
    <row r="34" spans="1:5" ht="25.5">
      <c r="A34" s="37" t="s">
        <v>83</v>
      </c>
      <c r="E34" s="38" t="s">
        <v>109</v>
      </c>
    </row>
    <row r="35" spans="1:5" ht="12.75">
      <c r="A35" s="39" t="s">
        <v>85</v>
      </c>
      <c r="E35" s="40" t="s">
        <v>86</v>
      </c>
    </row>
    <row r="36" spans="1:5" ht="38.25">
      <c r="A36" t="s">
        <v>87</v>
      </c>
      <c r="E36" s="38" t="s">
        <v>106</v>
      </c>
    </row>
    <row r="37" spans="1:16" ht="12.75">
      <c r="A37" s="30" t="s">
        <v>77</v>
      </c>
      <c r="B37" s="31" t="s">
        <v>110</v>
      </c>
      <c r="C37" s="31" t="s">
        <v>111</v>
      </c>
      <c r="D37" s="30"/>
      <c r="E37" s="32" t="s">
        <v>112</v>
      </c>
      <c r="F37" s="33" t="s">
        <v>81</v>
      </c>
      <c r="G37" s="34">
        <v>1</v>
      </c>
      <c r="H37" s="35">
        <v>0</v>
      </c>
      <c r="I37" s="36">
        <f>ROUND(ROUND(H37,2)*ROUND(G37,3),2)</f>
        <v>0</v>
      </c>
      <c r="J37" s="33" t="s">
        <v>82</v>
      </c>
      <c r="O37">
        <f>(I37*21)/100</f>
        <v>0</v>
      </c>
      <c r="P37" t="s">
        <v>51</v>
      </c>
    </row>
    <row r="38" spans="1:5" ht="12.75">
      <c r="A38" s="37" t="s">
        <v>83</v>
      </c>
      <c r="E38" s="38" t="s">
        <v>113</v>
      </c>
    </row>
    <row r="39" spans="1:5" ht="12.75">
      <c r="A39" s="39" t="s">
        <v>85</v>
      </c>
      <c r="E39" s="40" t="s">
        <v>86</v>
      </c>
    </row>
    <row r="40" spans="1:5" ht="12.75">
      <c r="A40" t="s">
        <v>87</v>
      </c>
      <c r="E40" s="38" t="s">
        <v>102</v>
      </c>
    </row>
    <row r="41" spans="1:16" ht="12.75">
      <c r="A41" s="30" t="s">
        <v>77</v>
      </c>
      <c r="B41" s="31" t="s">
        <v>72</v>
      </c>
      <c r="C41" s="31" t="s">
        <v>114</v>
      </c>
      <c r="D41" s="30"/>
      <c r="E41" s="32" t="s">
        <v>115</v>
      </c>
      <c r="F41" s="33" t="s">
        <v>81</v>
      </c>
      <c r="G41" s="34">
        <v>1</v>
      </c>
      <c r="H41" s="35">
        <v>0</v>
      </c>
      <c r="I41" s="36">
        <f>ROUND(ROUND(H41,2)*ROUND(G41,3),2)</f>
        <v>0</v>
      </c>
      <c r="J41" s="33" t="s">
        <v>82</v>
      </c>
      <c r="O41">
        <f>(I41*21)/100</f>
        <v>0</v>
      </c>
      <c r="P41" t="s">
        <v>51</v>
      </c>
    </row>
    <row r="42" spans="1:5" ht="12.75">
      <c r="A42" s="37" t="s">
        <v>83</v>
      </c>
      <c r="E42" s="38" t="s">
        <v>116</v>
      </c>
    </row>
    <row r="43" spans="1:5" ht="12.75">
      <c r="A43" s="39" t="s">
        <v>85</v>
      </c>
      <c r="E43" s="40" t="s">
        <v>86</v>
      </c>
    </row>
    <row r="44" spans="1:5" ht="12.75">
      <c r="A44" t="s">
        <v>87</v>
      </c>
      <c r="E44" s="38" t="s">
        <v>102</v>
      </c>
    </row>
    <row r="45" spans="1:16" ht="12.75">
      <c r="A45" s="30" t="s">
        <v>77</v>
      </c>
      <c r="B45" s="31" t="s">
        <v>73</v>
      </c>
      <c r="C45" s="31" t="s">
        <v>117</v>
      </c>
      <c r="D45" s="30"/>
      <c r="E45" s="32" t="s">
        <v>118</v>
      </c>
      <c r="F45" s="33" t="s">
        <v>81</v>
      </c>
      <c r="G45" s="34">
        <v>1</v>
      </c>
      <c r="H45" s="35">
        <v>0</v>
      </c>
      <c r="I45" s="36">
        <f>ROUND(ROUND(H45,2)*ROUND(G45,3),2)</f>
        <v>0</v>
      </c>
      <c r="J45" s="33" t="s">
        <v>82</v>
      </c>
      <c r="O45">
        <f>(I45*21)/100</f>
        <v>0</v>
      </c>
      <c r="P45" t="s">
        <v>51</v>
      </c>
    </row>
    <row r="46" spans="1:5" ht="12.75">
      <c r="A46" s="37" t="s">
        <v>83</v>
      </c>
      <c r="E46" s="38" t="s">
        <v>119</v>
      </c>
    </row>
    <row r="47" spans="1:5" ht="12.75">
      <c r="A47" s="39" t="s">
        <v>85</v>
      </c>
      <c r="E47" s="40" t="s">
        <v>86</v>
      </c>
    </row>
    <row r="48" spans="1:5" ht="76.5">
      <c r="A48" t="s">
        <v>87</v>
      </c>
      <c r="E48" s="38" t="s">
        <v>120</v>
      </c>
    </row>
    <row r="49" spans="1:16" ht="12.75">
      <c r="A49" s="30" t="s">
        <v>77</v>
      </c>
      <c r="B49" s="31" t="s">
        <v>74</v>
      </c>
      <c r="C49" s="31" t="s">
        <v>121</v>
      </c>
      <c r="D49" s="30"/>
      <c r="E49" s="32" t="s">
        <v>122</v>
      </c>
      <c r="F49" s="33" t="s">
        <v>81</v>
      </c>
      <c r="G49" s="34">
        <v>1</v>
      </c>
      <c r="H49" s="35">
        <v>0</v>
      </c>
      <c r="I49" s="36">
        <f>ROUND(ROUND(H49,2)*ROUND(G49,3),2)</f>
        <v>0</v>
      </c>
      <c r="J49" s="33" t="s">
        <v>82</v>
      </c>
      <c r="O49">
        <f>(I49*21)/100</f>
        <v>0</v>
      </c>
      <c r="P49" t="s">
        <v>51</v>
      </c>
    </row>
    <row r="50" spans="1:5" ht="12.75">
      <c r="A50" s="37" t="s">
        <v>83</v>
      </c>
      <c r="E50" s="38" t="s">
        <v>123</v>
      </c>
    </row>
    <row r="51" spans="1:5" ht="12.75">
      <c r="A51" s="39" t="s">
        <v>85</v>
      </c>
      <c r="E51" s="40" t="s">
        <v>86</v>
      </c>
    </row>
    <row r="52" spans="1:5" ht="63.75">
      <c r="A52" t="s">
        <v>87</v>
      </c>
      <c r="E52" s="38" t="s">
        <v>124</v>
      </c>
    </row>
    <row r="53" spans="1:16" ht="12.75">
      <c r="A53" s="30" t="s">
        <v>77</v>
      </c>
      <c r="B53" s="31" t="s">
        <v>125</v>
      </c>
      <c r="C53" s="31" t="s">
        <v>126</v>
      </c>
      <c r="D53" s="30" t="s">
        <v>79</v>
      </c>
      <c r="E53" s="32" t="s">
        <v>127</v>
      </c>
      <c r="F53" s="33" t="s">
        <v>81</v>
      </c>
      <c r="G53" s="34">
        <v>1</v>
      </c>
      <c r="H53" s="35">
        <v>0</v>
      </c>
      <c r="I53" s="36">
        <f>ROUND(ROUND(H53,2)*ROUND(G53,3),2)</f>
        <v>0</v>
      </c>
      <c r="J53" s="33" t="s">
        <v>82</v>
      </c>
      <c r="O53">
        <f>(I53*21)/100</f>
        <v>0</v>
      </c>
      <c r="P53" t="s">
        <v>51</v>
      </c>
    </row>
    <row r="54" spans="1:5" ht="12.75">
      <c r="A54" s="37" t="s">
        <v>83</v>
      </c>
      <c r="E54" s="38" t="s">
        <v>128</v>
      </c>
    </row>
    <row r="55" spans="1:5" ht="12.75">
      <c r="A55" s="39" t="s">
        <v>85</v>
      </c>
      <c r="E55" s="40" t="s">
        <v>86</v>
      </c>
    </row>
    <row r="56" spans="1:5" ht="12.75">
      <c r="A56" t="s">
        <v>87</v>
      </c>
      <c r="E56" s="38" t="s">
        <v>102</v>
      </c>
    </row>
    <row r="57" spans="1:16" ht="12.75">
      <c r="A57" s="30" t="s">
        <v>77</v>
      </c>
      <c r="B57" s="31" t="s">
        <v>129</v>
      </c>
      <c r="C57" s="31" t="s">
        <v>126</v>
      </c>
      <c r="D57" s="30" t="s">
        <v>130</v>
      </c>
      <c r="E57" s="32" t="s">
        <v>127</v>
      </c>
      <c r="F57" s="33" t="s">
        <v>81</v>
      </c>
      <c r="G57" s="34">
        <v>1</v>
      </c>
      <c r="H57" s="35">
        <v>0</v>
      </c>
      <c r="I57" s="36">
        <f>ROUND(ROUND(H57,2)*ROUND(G57,3),2)</f>
        <v>0</v>
      </c>
      <c r="J57" s="33" t="s">
        <v>82</v>
      </c>
      <c r="O57">
        <f>(I57*21)/100</f>
        <v>0</v>
      </c>
      <c r="P57" t="s">
        <v>51</v>
      </c>
    </row>
    <row r="58" spans="1:5" ht="12.75">
      <c r="A58" s="37" t="s">
        <v>83</v>
      </c>
      <c r="E58" s="38" t="s">
        <v>131</v>
      </c>
    </row>
    <row r="59" spans="1:5" ht="12.75">
      <c r="A59" s="39" t="s">
        <v>85</v>
      </c>
      <c r="E59" s="40" t="s">
        <v>86</v>
      </c>
    </row>
    <row r="60" spans="1:5" ht="12.75">
      <c r="A60" t="s">
        <v>87</v>
      </c>
      <c r="E60" s="38" t="s">
        <v>102</v>
      </c>
    </row>
    <row r="61" spans="1:16" ht="12.75">
      <c r="A61" s="30" t="s">
        <v>77</v>
      </c>
      <c r="B61" s="31" t="s">
        <v>132</v>
      </c>
      <c r="C61" s="31" t="s">
        <v>133</v>
      </c>
      <c r="D61" s="30"/>
      <c r="E61" s="32" t="s">
        <v>134</v>
      </c>
      <c r="F61" s="33" t="s">
        <v>81</v>
      </c>
      <c r="G61" s="34">
        <v>1</v>
      </c>
      <c r="H61" s="35">
        <v>0</v>
      </c>
      <c r="I61" s="36">
        <f>ROUND(ROUND(H61,2)*ROUND(G61,3),2)</f>
        <v>0</v>
      </c>
      <c r="J61" s="33" t="s">
        <v>82</v>
      </c>
      <c r="O61">
        <f>(I61*21)/100</f>
        <v>0</v>
      </c>
      <c r="P61" t="s">
        <v>51</v>
      </c>
    </row>
    <row r="62" spans="1:5" ht="140.25">
      <c r="A62" s="37" t="s">
        <v>83</v>
      </c>
      <c r="E62" s="38" t="s">
        <v>135</v>
      </c>
    </row>
    <row r="63" spans="1:5" ht="12.75">
      <c r="A63" s="39" t="s">
        <v>85</v>
      </c>
      <c r="E63" s="40" t="s">
        <v>86</v>
      </c>
    </row>
    <row r="64" spans="1:5" ht="25.5">
      <c r="A64" t="s">
        <v>87</v>
      </c>
      <c r="E64" s="38" t="s">
        <v>136</v>
      </c>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11805555555555" footer="0.511805555555555"/>
  <pageSetup fitToHeight="0" fitToWidth="1" horizontalDpi="300" verticalDpi="300" orientation="portrait" paperSize="9" copies="1"/>
  <drawing r:id="rId1"/>
</worksheet>
</file>

<file path=xl/worksheets/sheet3.xml><?xml version="1.0" encoding="utf-8"?>
<worksheet xmlns="http://schemas.openxmlformats.org/spreadsheetml/2006/main" xmlns:r="http://schemas.openxmlformats.org/officeDocument/2006/relationships">
  <sheetPr>
    <pageSetUpPr fitToPage="1"/>
  </sheetPr>
  <dimension ref="A1:R22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0+O8+O25+O98+O111+O168</f>
        <v>0</v>
      </c>
      <c r="P2" t="s">
        <v>44</v>
      </c>
    </row>
    <row r="3" spans="1:16" ht="15" customHeight="1">
      <c r="A3" t="s">
        <v>46</v>
      </c>
      <c r="B3" s="15" t="s">
        <v>47</v>
      </c>
      <c r="C3" s="16" t="s">
        <v>48</v>
      </c>
      <c r="D3" s="16"/>
      <c r="E3" s="17" t="s">
        <v>49</v>
      </c>
      <c r="F3" s="2"/>
      <c r="G3" s="18"/>
      <c r="H3" s="19" t="s">
        <v>13</v>
      </c>
      <c r="I3" s="20">
        <f>0+I8+I25+I98+I111+I168</f>
        <v>0</v>
      </c>
      <c r="J3" s="21"/>
      <c r="O3" t="s">
        <v>50</v>
      </c>
      <c r="P3" t="s">
        <v>51</v>
      </c>
    </row>
    <row r="4" spans="1:16" ht="15" customHeight="1">
      <c r="A4" t="s">
        <v>52</v>
      </c>
      <c r="B4" s="22" t="s">
        <v>53</v>
      </c>
      <c r="C4" s="23" t="s">
        <v>13</v>
      </c>
      <c r="D4" s="23"/>
      <c r="E4" s="24" t="s">
        <v>14</v>
      </c>
      <c r="F4" s="8"/>
      <c r="G4" s="8"/>
      <c r="H4" s="25"/>
      <c r="I4" s="25"/>
      <c r="J4" s="8"/>
      <c r="O4" t="s">
        <v>54</v>
      </c>
      <c r="P4" t="s">
        <v>51</v>
      </c>
    </row>
    <row r="5" spans="1:16" ht="12.75" customHeight="1">
      <c r="A5" s="26" t="s">
        <v>55</v>
      </c>
      <c r="B5" s="26" t="s">
        <v>56</v>
      </c>
      <c r="C5" s="26" t="s">
        <v>57</v>
      </c>
      <c r="D5" s="26" t="s">
        <v>58</v>
      </c>
      <c r="E5" s="26" t="s">
        <v>59</v>
      </c>
      <c r="F5" s="26" t="s">
        <v>60</v>
      </c>
      <c r="G5" s="26" t="s">
        <v>61</v>
      </c>
      <c r="H5" s="26" t="s">
        <v>62</v>
      </c>
      <c r="I5" s="26"/>
      <c r="J5" s="26" t="s">
        <v>63</v>
      </c>
      <c r="O5" t="s">
        <v>64</v>
      </c>
      <c r="P5" t="s">
        <v>51</v>
      </c>
    </row>
    <row r="6" spans="1:10" ht="12.75" customHeight="1">
      <c r="A6" s="26"/>
      <c r="B6" s="26"/>
      <c r="C6" s="26"/>
      <c r="D6" s="26"/>
      <c r="E6" s="26"/>
      <c r="F6" s="26"/>
      <c r="G6" s="26"/>
      <c r="H6" s="26" t="s">
        <v>65</v>
      </c>
      <c r="I6" s="26" t="s">
        <v>66</v>
      </c>
      <c r="J6" s="26"/>
    </row>
    <row r="7" spans="1:10" ht="12.75" customHeight="1">
      <c r="A7" s="26" t="s">
        <v>67</v>
      </c>
      <c r="B7" s="26" t="s">
        <v>68</v>
      </c>
      <c r="C7" s="26" t="s">
        <v>51</v>
      </c>
      <c r="D7" s="26" t="s">
        <v>44</v>
      </c>
      <c r="E7" s="26" t="s">
        <v>69</v>
      </c>
      <c r="F7" s="26" t="s">
        <v>70</v>
      </c>
      <c r="G7" s="26" t="s">
        <v>71</v>
      </c>
      <c r="H7" s="26" t="s">
        <v>72</v>
      </c>
      <c r="I7" s="26" t="s">
        <v>73</v>
      </c>
      <c r="J7" s="26" t="s">
        <v>74</v>
      </c>
    </row>
    <row r="8" spans="1:18" ht="12.75" customHeight="1">
      <c r="A8" s="25" t="s">
        <v>75</v>
      </c>
      <c r="B8" s="25"/>
      <c r="C8" s="27" t="s">
        <v>67</v>
      </c>
      <c r="D8" s="25"/>
      <c r="E8" s="28" t="s">
        <v>76</v>
      </c>
      <c r="F8" s="25"/>
      <c r="G8" s="25"/>
      <c r="H8" s="25"/>
      <c r="I8" s="29">
        <f>0+Q8</f>
        <v>0</v>
      </c>
      <c r="J8" s="25"/>
      <c r="O8">
        <f>0+R8</f>
        <v>0</v>
      </c>
      <c r="Q8">
        <f>0+I9+I13+I17+I21</f>
        <v>0</v>
      </c>
      <c r="R8">
        <f>0+O9+O13+O17+O21</f>
        <v>0</v>
      </c>
    </row>
    <row r="9" spans="1:16" ht="12.75">
      <c r="A9" s="30" t="s">
        <v>77</v>
      </c>
      <c r="B9" s="31" t="s">
        <v>68</v>
      </c>
      <c r="C9" s="31" t="s">
        <v>137</v>
      </c>
      <c r="D9" s="30"/>
      <c r="E9" s="32" t="s">
        <v>138</v>
      </c>
      <c r="F9" s="33" t="s">
        <v>139</v>
      </c>
      <c r="G9" s="34">
        <v>1009.8</v>
      </c>
      <c r="H9" s="35">
        <v>0</v>
      </c>
      <c r="I9" s="36">
        <f>ROUND(ROUND(H9,2)*ROUND(G9,3),2)</f>
        <v>0</v>
      </c>
      <c r="J9" s="33" t="s">
        <v>82</v>
      </c>
      <c r="O9">
        <f>(I9*21)/100</f>
        <v>0</v>
      </c>
      <c r="P9" t="s">
        <v>51</v>
      </c>
    </row>
    <row r="10" spans="1:5" ht="38.25">
      <c r="A10" s="37" t="s">
        <v>83</v>
      </c>
      <c r="E10" s="38" t="s">
        <v>140</v>
      </c>
    </row>
    <row r="11" spans="1:5" ht="12.75">
      <c r="A11" s="39" t="s">
        <v>85</v>
      </c>
      <c r="E11" s="40" t="s">
        <v>141</v>
      </c>
    </row>
    <row r="12" spans="1:5" ht="25.5">
      <c r="A12" t="s">
        <v>87</v>
      </c>
      <c r="E12" s="38" t="s">
        <v>142</v>
      </c>
    </row>
    <row r="13" spans="1:16" ht="12.75">
      <c r="A13" s="30" t="s">
        <v>77</v>
      </c>
      <c r="B13" s="31" t="s">
        <v>51</v>
      </c>
      <c r="C13" s="31" t="s">
        <v>143</v>
      </c>
      <c r="D13" s="30"/>
      <c r="E13" s="32" t="s">
        <v>138</v>
      </c>
      <c r="F13" s="33" t="s">
        <v>144</v>
      </c>
      <c r="G13" s="34">
        <v>45.019</v>
      </c>
      <c r="H13" s="35">
        <v>0</v>
      </c>
      <c r="I13" s="36">
        <f>ROUND(ROUND(H13,2)*ROUND(G13,3),2)</f>
        <v>0</v>
      </c>
      <c r="J13" s="33" t="s">
        <v>82</v>
      </c>
      <c r="O13">
        <f>(I13*21)/100</f>
        <v>0</v>
      </c>
      <c r="P13" t="s">
        <v>51</v>
      </c>
    </row>
    <row r="14" spans="1:5" ht="12.75">
      <c r="A14" s="37" t="s">
        <v>83</v>
      </c>
      <c r="E14" s="38" t="s">
        <v>145</v>
      </c>
    </row>
    <row r="15" spans="1:5" ht="51">
      <c r="A15" s="39" t="s">
        <v>85</v>
      </c>
      <c r="E15" s="40" t="s">
        <v>146</v>
      </c>
    </row>
    <row r="16" spans="1:5" ht="25.5">
      <c r="A16" t="s">
        <v>87</v>
      </c>
      <c r="E16" s="38" t="s">
        <v>142</v>
      </c>
    </row>
    <row r="17" spans="1:16" ht="12.75">
      <c r="A17" s="30" t="s">
        <v>77</v>
      </c>
      <c r="B17" s="31" t="s">
        <v>44</v>
      </c>
      <c r="C17" s="31" t="s">
        <v>143</v>
      </c>
      <c r="D17" s="30" t="s">
        <v>79</v>
      </c>
      <c r="E17" s="32" t="s">
        <v>138</v>
      </c>
      <c r="F17" s="33" t="s">
        <v>144</v>
      </c>
      <c r="G17" s="34">
        <v>320.794</v>
      </c>
      <c r="H17" s="35">
        <v>0</v>
      </c>
      <c r="I17" s="36">
        <f>ROUND(ROUND(H17,2)*ROUND(G17,3),2)</f>
        <v>0</v>
      </c>
      <c r="J17" s="33" t="s">
        <v>82</v>
      </c>
      <c r="O17">
        <f>(I17*21)/100</f>
        <v>0</v>
      </c>
      <c r="P17" t="s">
        <v>51</v>
      </c>
    </row>
    <row r="18" spans="1:5" ht="12.75">
      <c r="A18" s="37" t="s">
        <v>83</v>
      </c>
      <c r="E18" s="38" t="s">
        <v>147</v>
      </c>
    </row>
    <row r="19" spans="1:5" ht="38.25">
      <c r="A19" s="39" t="s">
        <v>85</v>
      </c>
      <c r="E19" s="40" t="s">
        <v>148</v>
      </c>
    </row>
    <row r="20" spans="1:5" ht="25.5">
      <c r="A20" t="s">
        <v>87</v>
      </c>
      <c r="E20" s="38" t="s">
        <v>142</v>
      </c>
    </row>
    <row r="21" spans="1:16" ht="12.75">
      <c r="A21" s="30" t="s">
        <v>77</v>
      </c>
      <c r="B21" s="31" t="s">
        <v>69</v>
      </c>
      <c r="C21" s="31" t="s">
        <v>143</v>
      </c>
      <c r="D21" s="30" t="s">
        <v>130</v>
      </c>
      <c r="E21" s="32" t="s">
        <v>138</v>
      </c>
      <c r="F21" s="33" t="s">
        <v>144</v>
      </c>
      <c r="G21" s="34">
        <v>134.268</v>
      </c>
      <c r="H21" s="35">
        <v>0</v>
      </c>
      <c r="I21" s="36">
        <f>ROUND(ROUND(H21,2)*ROUND(G21,3),2)</f>
        <v>0</v>
      </c>
      <c r="J21" s="33" t="s">
        <v>82</v>
      </c>
      <c r="O21">
        <f>(I21*21)/100</f>
        <v>0</v>
      </c>
      <c r="P21" t="s">
        <v>51</v>
      </c>
    </row>
    <row r="22" spans="1:5" ht="12.75">
      <c r="A22" s="37" t="s">
        <v>83</v>
      </c>
      <c r="E22" s="38" t="s">
        <v>149</v>
      </c>
    </row>
    <row r="23" spans="1:5" ht="12.75">
      <c r="A23" s="39" t="s">
        <v>85</v>
      </c>
      <c r="E23" s="40" t="s">
        <v>150</v>
      </c>
    </row>
    <row r="24" spans="1:5" ht="25.5">
      <c r="A24" t="s">
        <v>87</v>
      </c>
      <c r="E24" s="38" t="s">
        <v>142</v>
      </c>
    </row>
    <row r="25" spans="1:18" ht="12.75" customHeight="1">
      <c r="A25" s="8" t="s">
        <v>75</v>
      </c>
      <c r="B25" s="8"/>
      <c r="C25" s="41" t="s">
        <v>68</v>
      </c>
      <c r="D25" s="8"/>
      <c r="E25" s="28" t="s">
        <v>151</v>
      </c>
      <c r="F25" s="8"/>
      <c r="G25" s="8"/>
      <c r="H25" s="8"/>
      <c r="I25" s="42">
        <f>0+Q25</f>
        <v>0</v>
      </c>
      <c r="J25" s="8"/>
      <c r="O25">
        <f>0+R25</f>
        <v>0</v>
      </c>
      <c r="Q25">
        <f>0+I26+I30+I34+I38+I42+I46+I50+I54+I58+I62+I66+I70+I74+I78+I82+I86+I90+I94</f>
        <v>0</v>
      </c>
      <c r="R25">
        <f>0+O26+O30+O34+O38+O42+O46+O50+O54+O58+O62+O66+O70+O74+O78+O82+O86+O90+O94</f>
        <v>0</v>
      </c>
    </row>
    <row r="26" spans="1:16" ht="25.5">
      <c r="A26" s="30" t="s">
        <v>77</v>
      </c>
      <c r="B26" s="31" t="s">
        <v>70</v>
      </c>
      <c r="C26" s="31" t="s">
        <v>152</v>
      </c>
      <c r="D26" s="30"/>
      <c r="E26" s="32" t="s">
        <v>153</v>
      </c>
      <c r="F26" s="33" t="s">
        <v>154</v>
      </c>
      <c r="G26" s="34">
        <v>18</v>
      </c>
      <c r="H26" s="35">
        <v>0</v>
      </c>
      <c r="I26" s="36">
        <f>ROUND(ROUND(H26,2)*ROUND(G26,3),2)</f>
        <v>0</v>
      </c>
      <c r="J26" s="33" t="s">
        <v>82</v>
      </c>
      <c r="O26">
        <f>(I26*21)/100</f>
        <v>0</v>
      </c>
      <c r="P26" t="s">
        <v>51</v>
      </c>
    </row>
    <row r="27" spans="1:5" ht="12.75">
      <c r="A27" s="37" t="s">
        <v>83</v>
      </c>
      <c r="E27" s="38"/>
    </row>
    <row r="28" spans="1:5" ht="12.75">
      <c r="A28" s="39" t="s">
        <v>85</v>
      </c>
      <c r="E28" s="40" t="s">
        <v>155</v>
      </c>
    </row>
    <row r="29" spans="1:5" ht="165.75">
      <c r="A29" t="s">
        <v>87</v>
      </c>
      <c r="E29" s="38" t="s">
        <v>156</v>
      </c>
    </row>
    <row r="30" spans="1:16" ht="25.5">
      <c r="A30" s="30" t="s">
        <v>77</v>
      </c>
      <c r="B30" s="31" t="s">
        <v>71</v>
      </c>
      <c r="C30" s="31" t="s">
        <v>157</v>
      </c>
      <c r="D30" s="30"/>
      <c r="E30" s="32" t="s">
        <v>158</v>
      </c>
      <c r="F30" s="33" t="s">
        <v>139</v>
      </c>
      <c r="G30" s="34">
        <v>61.031</v>
      </c>
      <c r="H30" s="35">
        <v>0</v>
      </c>
      <c r="I30" s="36">
        <f>ROUND(ROUND(H30,2)*ROUND(G30,3),2)</f>
        <v>0</v>
      </c>
      <c r="J30" s="33" t="s">
        <v>82</v>
      </c>
      <c r="O30">
        <f>(I30*21)/100</f>
        <v>0</v>
      </c>
      <c r="P30" t="s">
        <v>51</v>
      </c>
    </row>
    <row r="31" spans="1:5" ht="25.5">
      <c r="A31" s="37" t="s">
        <v>83</v>
      </c>
      <c r="E31" s="38" t="s">
        <v>159</v>
      </c>
    </row>
    <row r="32" spans="1:5" ht="38.25">
      <c r="A32" s="39" t="s">
        <v>85</v>
      </c>
      <c r="E32" s="40" t="s">
        <v>160</v>
      </c>
    </row>
    <row r="33" spans="1:5" ht="63.75">
      <c r="A33" t="s">
        <v>87</v>
      </c>
      <c r="E33" s="38" t="s">
        <v>161</v>
      </c>
    </row>
    <row r="34" spans="1:16" ht="12.75">
      <c r="A34" s="30" t="s">
        <v>77</v>
      </c>
      <c r="B34" s="31" t="s">
        <v>107</v>
      </c>
      <c r="C34" s="31" t="s">
        <v>162</v>
      </c>
      <c r="D34" s="30"/>
      <c r="E34" s="32" t="s">
        <v>163</v>
      </c>
      <c r="F34" s="33" t="s">
        <v>139</v>
      </c>
      <c r="G34" s="34">
        <v>1.563</v>
      </c>
      <c r="H34" s="35">
        <v>0</v>
      </c>
      <c r="I34" s="36">
        <f>ROUND(ROUND(H34,2)*ROUND(G34,3),2)</f>
        <v>0</v>
      </c>
      <c r="J34" s="33" t="s">
        <v>82</v>
      </c>
      <c r="O34">
        <f>(I34*21)/100</f>
        <v>0</v>
      </c>
      <c r="P34" t="s">
        <v>51</v>
      </c>
    </row>
    <row r="35" spans="1:5" ht="25.5">
      <c r="A35" s="37" t="s">
        <v>83</v>
      </c>
      <c r="E35" s="38" t="s">
        <v>164</v>
      </c>
    </row>
    <row r="36" spans="1:5" ht="12.75">
      <c r="A36" s="39" t="s">
        <v>85</v>
      </c>
      <c r="E36" s="40" t="s">
        <v>165</v>
      </c>
    </row>
    <row r="37" spans="1:5" ht="63.75">
      <c r="A37" t="s">
        <v>87</v>
      </c>
      <c r="E37" s="38" t="s">
        <v>161</v>
      </c>
    </row>
    <row r="38" spans="1:16" ht="25.5">
      <c r="A38" s="30" t="s">
        <v>77</v>
      </c>
      <c r="B38" s="31" t="s">
        <v>110</v>
      </c>
      <c r="C38" s="31" t="s">
        <v>166</v>
      </c>
      <c r="D38" s="30" t="s">
        <v>79</v>
      </c>
      <c r="E38" s="32" t="s">
        <v>167</v>
      </c>
      <c r="F38" s="33" t="s">
        <v>139</v>
      </c>
      <c r="G38" s="34">
        <v>3.908</v>
      </c>
      <c r="H38" s="35">
        <v>0</v>
      </c>
      <c r="I38" s="36">
        <f>ROUND(ROUND(H38,2)*ROUND(G38,3),2)</f>
        <v>0</v>
      </c>
      <c r="J38" s="33" t="s">
        <v>82</v>
      </c>
      <c r="O38">
        <f>(I38*21)/100</f>
        <v>0</v>
      </c>
      <c r="P38" t="s">
        <v>51</v>
      </c>
    </row>
    <row r="39" spans="1:5" ht="25.5">
      <c r="A39" s="37" t="s">
        <v>83</v>
      </c>
      <c r="E39" s="38" t="s">
        <v>168</v>
      </c>
    </row>
    <row r="40" spans="1:5" ht="12.75">
      <c r="A40" s="39" t="s">
        <v>85</v>
      </c>
      <c r="E40" s="40" t="s">
        <v>169</v>
      </c>
    </row>
    <row r="41" spans="1:5" ht="63.75">
      <c r="A41" t="s">
        <v>87</v>
      </c>
      <c r="E41" s="38" t="s">
        <v>161</v>
      </c>
    </row>
    <row r="42" spans="1:16" ht="25.5">
      <c r="A42" s="30" t="s">
        <v>77</v>
      </c>
      <c r="B42" s="31" t="s">
        <v>72</v>
      </c>
      <c r="C42" s="31" t="s">
        <v>166</v>
      </c>
      <c r="D42" s="30" t="s">
        <v>108</v>
      </c>
      <c r="E42" s="32" t="s">
        <v>167</v>
      </c>
      <c r="F42" s="33" t="s">
        <v>139</v>
      </c>
      <c r="G42" s="34">
        <v>152.577</v>
      </c>
      <c r="H42" s="35">
        <v>0</v>
      </c>
      <c r="I42" s="36">
        <f>ROUND(ROUND(H42,2)*ROUND(G42,3),2)</f>
        <v>0</v>
      </c>
      <c r="J42" s="33" t="s">
        <v>82</v>
      </c>
      <c r="O42">
        <f>(I42*21)/100</f>
        <v>0</v>
      </c>
      <c r="P42" t="s">
        <v>51</v>
      </c>
    </row>
    <row r="43" spans="1:5" ht="25.5">
      <c r="A43" s="37" t="s">
        <v>83</v>
      </c>
      <c r="E43" s="38" t="s">
        <v>170</v>
      </c>
    </row>
    <row r="44" spans="1:5" ht="12.75">
      <c r="A44" s="39" t="s">
        <v>85</v>
      </c>
      <c r="E44" s="40" t="s">
        <v>171</v>
      </c>
    </row>
    <row r="45" spans="1:5" ht="63.75">
      <c r="A45" t="s">
        <v>87</v>
      </c>
      <c r="E45" s="38" t="s">
        <v>161</v>
      </c>
    </row>
    <row r="46" spans="1:16" ht="12.75">
      <c r="A46" s="30" t="s">
        <v>77</v>
      </c>
      <c r="B46" s="31" t="s">
        <v>73</v>
      </c>
      <c r="C46" s="31" t="s">
        <v>172</v>
      </c>
      <c r="D46" s="30"/>
      <c r="E46" s="32" t="s">
        <v>173</v>
      </c>
      <c r="F46" s="33" t="s">
        <v>174</v>
      </c>
      <c r="G46" s="34">
        <v>165</v>
      </c>
      <c r="H46" s="35">
        <v>0</v>
      </c>
      <c r="I46" s="36">
        <f>ROUND(ROUND(H46,2)*ROUND(G46,3),2)</f>
        <v>0</v>
      </c>
      <c r="J46" s="33" t="s">
        <v>82</v>
      </c>
      <c r="O46">
        <f>(I46*21)/100</f>
        <v>0</v>
      </c>
      <c r="P46" t="s">
        <v>51</v>
      </c>
    </row>
    <row r="47" spans="1:5" ht="12.75">
      <c r="A47" s="37" t="s">
        <v>83</v>
      </c>
      <c r="E47" s="38" t="s">
        <v>175</v>
      </c>
    </row>
    <row r="48" spans="1:5" ht="12.75">
      <c r="A48" s="39" t="s">
        <v>85</v>
      </c>
      <c r="E48" s="40" t="s">
        <v>176</v>
      </c>
    </row>
    <row r="49" spans="1:5" ht="63.75">
      <c r="A49" t="s">
        <v>87</v>
      </c>
      <c r="E49" s="38" t="s">
        <v>161</v>
      </c>
    </row>
    <row r="50" spans="1:16" ht="12.75">
      <c r="A50" s="30" t="s">
        <v>77</v>
      </c>
      <c r="B50" s="31" t="s">
        <v>74</v>
      </c>
      <c r="C50" s="31" t="s">
        <v>177</v>
      </c>
      <c r="D50" s="30"/>
      <c r="E50" s="32" t="s">
        <v>178</v>
      </c>
      <c r="F50" s="33" t="s">
        <v>139</v>
      </c>
      <c r="G50" s="34">
        <v>2921.4</v>
      </c>
      <c r="H50" s="35">
        <v>0</v>
      </c>
      <c r="I50" s="36">
        <f>ROUND(ROUND(H50,2)*ROUND(G50,3),2)</f>
        <v>0</v>
      </c>
      <c r="J50" s="33" t="s">
        <v>82</v>
      </c>
      <c r="O50">
        <f>(I50*21)/100</f>
        <v>0</v>
      </c>
      <c r="P50" t="s">
        <v>51</v>
      </c>
    </row>
    <row r="51" spans="1:5" ht="12.75">
      <c r="A51" s="37" t="s">
        <v>83</v>
      </c>
      <c r="E51" s="38" t="s">
        <v>179</v>
      </c>
    </row>
    <row r="52" spans="1:5" ht="12.75">
      <c r="A52" s="39" t="s">
        <v>85</v>
      </c>
      <c r="E52" s="40" t="s">
        <v>180</v>
      </c>
    </row>
    <row r="53" spans="1:5" ht="38.25">
      <c r="A53" t="s">
        <v>87</v>
      </c>
      <c r="E53" s="38" t="s">
        <v>181</v>
      </c>
    </row>
    <row r="54" spans="1:16" ht="12.75">
      <c r="A54" s="30" t="s">
        <v>77</v>
      </c>
      <c r="B54" s="31" t="s">
        <v>125</v>
      </c>
      <c r="C54" s="31" t="s">
        <v>182</v>
      </c>
      <c r="D54" s="30"/>
      <c r="E54" s="32" t="s">
        <v>183</v>
      </c>
      <c r="F54" s="33" t="s">
        <v>139</v>
      </c>
      <c r="G54" s="34">
        <v>1126</v>
      </c>
      <c r="H54" s="35">
        <v>0</v>
      </c>
      <c r="I54" s="36">
        <f>ROUND(ROUND(H54,2)*ROUND(G54,3),2)</f>
        <v>0</v>
      </c>
      <c r="J54" s="33" t="s">
        <v>82</v>
      </c>
      <c r="O54">
        <f>(I54*21)/100</f>
        <v>0</v>
      </c>
      <c r="P54" t="s">
        <v>51</v>
      </c>
    </row>
    <row r="55" spans="1:5" ht="63.75">
      <c r="A55" s="37" t="s">
        <v>83</v>
      </c>
      <c r="E55" s="38" t="s">
        <v>184</v>
      </c>
    </row>
    <row r="56" spans="1:5" ht="102">
      <c r="A56" s="39" t="s">
        <v>85</v>
      </c>
      <c r="E56" s="40" t="s">
        <v>185</v>
      </c>
    </row>
    <row r="57" spans="1:5" ht="369.75">
      <c r="A57" t="s">
        <v>87</v>
      </c>
      <c r="E57" s="38" t="s">
        <v>186</v>
      </c>
    </row>
    <row r="58" spans="1:16" ht="12.75">
      <c r="A58" s="30" t="s">
        <v>77</v>
      </c>
      <c r="B58" s="31" t="s">
        <v>129</v>
      </c>
      <c r="C58" s="31" t="s">
        <v>187</v>
      </c>
      <c r="D58" s="30"/>
      <c r="E58" s="32" t="s">
        <v>188</v>
      </c>
      <c r="F58" s="33" t="s">
        <v>139</v>
      </c>
      <c r="G58" s="34">
        <v>1009.8</v>
      </c>
      <c r="H58" s="35">
        <v>0</v>
      </c>
      <c r="I58" s="36">
        <f>ROUND(ROUND(H58,2)*ROUND(G58,3),2)</f>
        <v>0</v>
      </c>
      <c r="J58" s="33" t="s">
        <v>82</v>
      </c>
      <c r="O58">
        <f>(I58*21)/100</f>
        <v>0</v>
      </c>
      <c r="P58" t="s">
        <v>51</v>
      </c>
    </row>
    <row r="59" spans="1:5" ht="25.5">
      <c r="A59" s="37" t="s">
        <v>83</v>
      </c>
      <c r="E59" s="38" t="s">
        <v>189</v>
      </c>
    </row>
    <row r="60" spans="1:5" ht="38.25">
      <c r="A60" s="39" t="s">
        <v>85</v>
      </c>
      <c r="E60" s="40" t="s">
        <v>190</v>
      </c>
    </row>
    <row r="61" spans="1:5" ht="369.75">
      <c r="A61" t="s">
        <v>87</v>
      </c>
      <c r="E61" s="38" t="s">
        <v>186</v>
      </c>
    </row>
    <row r="62" spans="1:16" ht="12.75">
      <c r="A62" s="30" t="s">
        <v>77</v>
      </c>
      <c r="B62" s="31" t="s">
        <v>132</v>
      </c>
      <c r="C62" s="31" t="s">
        <v>191</v>
      </c>
      <c r="D62" s="30"/>
      <c r="E62" s="32" t="s">
        <v>192</v>
      </c>
      <c r="F62" s="33" t="s">
        <v>139</v>
      </c>
      <c r="G62" s="34">
        <v>1126</v>
      </c>
      <c r="H62" s="35">
        <v>0</v>
      </c>
      <c r="I62" s="36">
        <f>ROUND(ROUND(H62,2)*ROUND(G62,3),2)</f>
        <v>0</v>
      </c>
      <c r="J62" s="33" t="s">
        <v>82</v>
      </c>
      <c r="O62">
        <f>(I62*21)/100</f>
        <v>0</v>
      </c>
      <c r="P62" t="s">
        <v>51</v>
      </c>
    </row>
    <row r="63" spans="1:5" ht="25.5">
      <c r="A63" s="37" t="s">
        <v>83</v>
      </c>
      <c r="E63" s="38" t="s">
        <v>193</v>
      </c>
    </row>
    <row r="64" spans="1:5" ht="12.75">
      <c r="A64" s="39" t="s">
        <v>85</v>
      </c>
      <c r="E64" s="40" t="s">
        <v>194</v>
      </c>
    </row>
    <row r="65" spans="1:5" ht="267.75">
      <c r="A65" t="s">
        <v>87</v>
      </c>
      <c r="E65" s="38" t="s">
        <v>195</v>
      </c>
    </row>
    <row r="66" spans="1:16" ht="12.75">
      <c r="A66" s="30" t="s">
        <v>77</v>
      </c>
      <c r="B66" s="31" t="s">
        <v>196</v>
      </c>
      <c r="C66" s="31" t="s">
        <v>197</v>
      </c>
      <c r="D66" s="30" t="s">
        <v>79</v>
      </c>
      <c r="E66" s="32" t="s">
        <v>198</v>
      </c>
      <c r="F66" s="33" t="s">
        <v>139</v>
      </c>
      <c r="G66" s="34">
        <v>1126</v>
      </c>
      <c r="H66" s="35">
        <v>0</v>
      </c>
      <c r="I66" s="36">
        <f>ROUND(ROUND(H66,2)*ROUND(G66,3),2)</f>
        <v>0</v>
      </c>
      <c r="J66" s="33" t="s">
        <v>82</v>
      </c>
      <c r="O66">
        <f>(I66*21)/100</f>
        <v>0</v>
      </c>
      <c r="P66" t="s">
        <v>51</v>
      </c>
    </row>
    <row r="67" spans="1:5" ht="12.75">
      <c r="A67" s="37" t="s">
        <v>83</v>
      </c>
      <c r="E67" s="38" t="s">
        <v>199</v>
      </c>
    </row>
    <row r="68" spans="1:5" ht="12.75">
      <c r="A68" s="39" t="s">
        <v>85</v>
      </c>
      <c r="E68" s="40" t="s">
        <v>200</v>
      </c>
    </row>
    <row r="69" spans="1:5" ht="191.25">
      <c r="A69" t="s">
        <v>87</v>
      </c>
      <c r="E69" s="38" t="s">
        <v>201</v>
      </c>
    </row>
    <row r="70" spans="1:16" ht="12.75">
      <c r="A70" s="30" t="s">
        <v>77</v>
      </c>
      <c r="B70" s="31" t="s">
        <v>202</v>
      </c>
      <c r="C70" s="31" t="s">
        <v>197</v>
      </c>
      <c r="D70" s="30" t="s">
        <v>108</v>
      </c>
      <c r="E70" s="32" t="s">
        <v>198</v>
      </c>
      <c r="F70" s="33" t="s">
        <v>139</v>
      </c>
      <c r="G70" s="34">
        <v>1009.8</v>
      </c>
      <c r="H70" s="35">
        <v>0</v>
      </c>
      <c r="I70" s="36">
        <f>ROUND(ROUND(H70,2)*ROUND(G70,3),2)</f>
        <v>0</v>
      </c>
      <c r="J70" s="33" t="s">
        <v>82</v>
      </c>
      <c r="O70">
        <f>(I70*21)/100</f>
        <v>0</v>
      </c>
      <c r="P70" t="s">
        <v>51</v>
      </c>
    </row>
    <row r="71" spans="1:5" ht="38.25">
      <c r="A71" s="37" t="s">
        <v>83</v>
      </c>
      <c r="E71" s="38" t="s">
        <v>203</v>
      </c>
    </row>
    <row r="72" spans="1:5" ht="38.25">
      <c r="A72" s="39" t="s">
        <v>85</v>
      </c>
      <c r="E72" s="40" t="s">
        <v>190</v>
      </c>
    </row>
    <row r="73" spans="1:5" ht="191.25">
      <c r="A73" t="s">
        <v>87</v>
      </c>
      <c r="E73" s="38" t="s">
        <v>201</v>
      </c>
    </row>
    <row r="74" spans="1:16" ht="25.5">
      <c r="A74" s="30" t="s">
        <v>77</v>
      </c>
      <c r="B74" s="31" t="s">
        <v>204</v>
      </c>
      <c r="C74" s="31" t="s">
        <v>205</v>
      </c>
      <c r="D74" s="30"/>
      <c r="E74" s="32" t="s">
        <v>206</v>
      </c>
      <c r="F74" s="33" t="s">
        <v>139</v>
      </c>
      <c r="G74" s="34">
        <v>1009.8</v>
      </c>
      <c r="H74" s="35">
        <v>0</v>
      </c>
      <c r="I74" s="36">
        <f>ROUND(ROUND(H74,2)*ROUND(G74,3),2)</f>
        <v>0</v>
      </c>
      <c r="J74" s="33" t="s">
        <v>82</v>
      </c>
      <c r="O74">
        <f>(I74*21)/100</f>
        <v>0</v>
      </c>
      <c r="P74" t="s">
        <v>51</v>
      </c>
    </row>
    <row r="75" spans="1:5" ht="25.5">
      <c r="A75" s="37" t="s">
        <v>83</v>
      </c>
      <c r="E75" s="38" t="s">
        <v>189</v>
      </c>
    </row>
    <row r="76" spans="1:5" ht="38.25">
      <c r="A76" s="39" t="s">
        <v>85</v>
      </c>
      <c r="E76" s="40" t="s">
        <v>190</v>
      </c>
    </row>
    <row r="77" spans="1:5" ht="267.75">
      <c r="A77" t="s">
        <v>87</v>
      </c>
      <c r="E77" s="38" t="s">
        <v>195</v>
      </c>
    </row>
    <row r="78" spans="1:16" ht="12.75">
      <c r="A78" s="30" t="s">
        <v>77</v>
      </c>
      <c r="B78" s="31" t="s">
        <v>207</v>
      </c>
      <c r="C78" s="31" t="s">
        <v>208</v>
      </c>
      <c r="D78" s="30"/>
      <c r="E78" s="32" t="s">
        <v>209</v>
      </c>
      <c r="F78" s="33" t="s">
        <v>139</v>
      </c>
      <c r="G78" s="34">
        <v>1415</v>
      </c>
      <c r="H78" s="35">
        <v>0</v>
      </c>
      <c r="I78" s="36">
        <f>ROUND(ROUND(H78,2)*ROUND(G78,3),2)</f>
        <v>0</v>
      </c>
      <c r="J78" s="33" t="s">
        <v>82</v>
      </c>
      <c r="O78">
        <f>(I78*21)/100</f>
        <v>0</v>
      </c>
      <c r="P78" t="s">
        <v>51</v>
      </c>
    </row>
    <row r="79" spans="1:5" ht="12.75">
      <c r="A79" s="37" t="s">
        <v>83</v>
      </c>
      <c r="E79" s="38" t="s">
        <v>210</v>
      </c>
    </row>
    <row r="80" spans="1:5" ht="102">
      <c r="A80" s="39" t="s">
        <v>85</v>
      </c>
      <c r="E80" s="40" t="s">
        <v>211</v>
      </c>
    </row>
    <row r="81" spans="1:5" ht="280.5">
      <c r="A81" t="s">
        <v>87</v>
      </c>
      <c r="E81" s="38" t="s">
        <v>212</v>
      </c>
    </row>
    <row r="82" spans="1:16" ht="12.75">
      <c r="A82" s="30" t="s">
        <v>77</v>
      </c>
      <c r="B82" s="31" t="s">
        <v>213</v>
      </c>
      <c r="C82" s="31" t="s">
        <v>214</v>
      </c>
      <c r="D82" s="30"/>
      <c r="E82" s="32" t="s">
        <v>215</v>
      </c>
      <c r="F82" s="33" t="s">
        <v>216</v>
      </c>
      <c r="G82" s="34">
        <v>5276.99</v>
      </c>
      <c r="H82" s="35">
        <v>0</v>
      </c>
      <c r="I82" s="36">
        <f>ROUND(ROUND(H82,2)*ROUND(G82,3),2)</f>
        <v>0</v>
      </c>
      <c r="J82" s="33" t="s">
        <v>82</v>
      </c>
      <c r="O82">
        <f>(I82*21)/100</f>
        <v>0</v>
      </c>
      <c r="P82" t="s">
        <v>51</v>
      </c>
    </row>
    <row r="83" spans="1:5" ht="12.75">
      <c r="A83" s="37" t="s">
        <v>83</v>
      </c>
      <c r="E83" s="38"/>
    </row>
    <row r="84" spans="1:5" ht="38.25">
      <c r="A84" s="39" t="s">
        <v>85</v>
      </c>
      <c r="E84" s="40" t="s">
        <v>217</v>
      </c>
    </row>
    <row r="85" spans="1:5" ht="25.5">
      <c r="A85" t="s">
        <v>87</v>
      </c>
      <c r="E85" s="38" t="s">
        <v>218</v>
      </c>
    </row>
    <row r="86" spans="1:16" ht="12.75">
      <c r="A86" s="30" t="s">
        <v>77</v>
      </c>
      <c r="B86" s="31" t="s">
        <v>219</v>
      </c>
      <c r="C86" s="31" t="s">
        <v>220</v>
      </c>
      <c r="D86" s="30"/>
      <c r="E86" s="32" t="s">
        <v>221</v>
      </c>
      <c r="F86" s="33" t="s">
        <v>216</v>
      </c>
      <c r="G86" s="34">
        <v>3116.65</v>
      </c>
      <c r="H86" s="35">
        <v>0</v>
      </c>
      <c r="I86" s="36">
        <f>ROUND(ROUND(H86,2)*ROUND(G86,3),2)</f>
        <v>0</v>
      </c>
      <c r="J86" s="33" t="s">
        <v>82</v>
      </c>
      <c r="O86">
        <f>(I86*21)/100</f>
        <v>0</v>
      </c>
      <c r="P86" t="s">
        <v>51</v>
      </c>
    </row>
    <row r="87" spans="1:5" ht="12.75">
      <c r="A87" s="37" t="s">
        <v>83</v>
      </c>
      <c r="E87" s="38" t="s">
        <v>222</v>
      </c>
    </row>
    <row r="88" spans="1:5" ht="12.75">
      <c r="A88" s="39" t="s">
        <v>85</v>
      </c>
      <c r="E88" s="40" t="s">
        <v>223</v>
      </c>
    </row>
    <row r="89" spans="1:5" ht="38.25">
      <c r="A89" t="s">
        <v>87</v>
      </c>
      <c r="E89" s="38" t="s">
        <v>224</v>
      </c>
    </row>
    <row r="90" spans="1:16" ht="12.75">
      <c r="A90" s="30" t="s">
        <v>77</v>
      </c>
      <c r="B90" s="31" t="s">
        <v>225</v>
      </c>
      <c r="C90" s="31" t="s">
        <v>226</v>
      </c>
      <c r="D90" s="30"/>
      <c r="E90" s="32" t="s">
        <v>227</v>
      </c>
      <c r="F90" s="33" t="s">
        <v>216</v>
      </c>
      <c r="G90" s="34">
        <v>3116.65</v>
      </c>
      <c r="H90" s="35">
        <v>0</v>
      </c>
      <c r="I90" s="36">
        <f>ROUND(ROUND(H90,2)*ROUND(G90,3),2)</f>
        <v>0</v>
      </c>
      <c r="J90" s="33" t="s">
        <v>82</v>
      </c>
      <c r="O90">
        <f>(I90*21)/100</f>
        <v>0</v>
      </c>
      <c r="P90" t="s">
        <v>51</v>
      </c>
    </row>
    <row r="91" spans="1:5" ht="12.75">
      <c r="A91" s="37" t="s">
        <v>83</v>
      </c>
      <c r="E91" s="38" t="s">
        <v>228</v>
      </c>
    </row>
    <row r="92" spans="1:5" ht="12.75">
      <c r="A92" s="39" t="s">
        <v>85</v>
      </c>
      <c r="E92" s="40" t="s">
        <v>229</v>
      </c>
    </row>
    <row r="93" spans="1:5" ht="25.5">
      <c r="A93" t="s">
        <v>87</v>
      </c>
      <c r="E93" s="38" t="s">
        <v>230</v>
      </c>
    </row>
    <row r="94" spans="1:16" ht="12.75">
      <c r="A94" s="30" t="s">
        <v>77</v>
      </c>
      <c r="B94" s="31" t="s">
        <v>231</v>
      </c>
      <c r="C94" s="31" t="s">
        <v>232</v>
      </c>
      <c r="D94" s="30"/>
      <c r="E94" s="32" t="s">
        <v>233</v>
      </c>
      <c r="F94" s="33" t="s">
        <v>216</v>
      </c>
      <c r="G94" s="34">
        <v>3116.65</v>
      </c>
      <c r="H94" s="35">
        <v>0</v>
      </c>
      <c r="I94" s="36">
        <f>ROUND(ROUND(H94,2)*ROUND(G94,3),2)</f>
        <v>0</v>
      </c>
      <c r="J94" s="33" t="s">
        <v>82</v>
      </c>
      <c r="O94">
        <f>(I94*21)/100</f>
        <v>0</v>
      </c>
      <c r="P94" t="s">
        <v>51</v>
      </c>
    </row>
    <row r="95" spans="1:5" ht="12.75">
      <c r="A95" s="37" t="s">
        <v>83</v>
      </c>
      <c r="E95" s="38"/>
    </row>
    <row r="96" spans="1:5" ht="12.75">
      <c r="A96" s="39" t="s">
        <v>85</v>
      </c>
      <c r="E96" s="40" t="s">
        <v>229</v>
      </c>
    </row>
    <row r="97" spans="1:5" ht="38.25">
      <c r="A97" t="s">
        <v>87</v>
      </c>
      <c r="E97" s="38" t="s">
        <v>234</v>
      </c>
    </row>
    <row r="98" spans="1:18" ht="12.75" customHeight="1">
      <c r="A98" s="8" t="s">
        <v>75</v>
      </c>
      <c r="B98" s="8"/>
      <c r="C98" s="41" t="s">
        <v>51</v>
      </c>
      <c r="D98" s="8"/>
      <c r="E98" s="28" t="s">
        <v>235</v>
      </c>
      <c r="F98" s="8"/>
      <c r="G98" s="8"/>
      <c r="H98" s="8"/>
      <c r="I98" s="42">
        <f>0+Q98</f>
        <v>0</v>
      </c>
      <c r="J98" s="8"/>
      <c r="O98">
        <f>0+R98</f>
        <v>0</v>
      </c>
      <c r="Q98">
        <f>0+I99+I103+I107</f>
        <v>0</v>
      </c>
      <c r="R98">
        <f>0+O99+O103+O107</f>
        <v>0</v>
      </c>
    </row>
    <row r="99" spans="1:16" ht="12.75">
      <c r="A99" s="30" t="s">
        <v>77</v>
      </c>
      <c r="B99" s="31" t="s">
        <v>236</v>
      </c>
      <c r="C99" s="31" t="s">
        <v>237</v>
      </c>
      <c r="D99" s="30"/>
      <c r="E99" s="32" t="s">
        <v>238</v>
      </c>
      <c r="F99" s="33" t="s">
        <v>174</v>
      </c>
      <c r="G99" s="34">
        <v>518</v>
      </c>
      <c r="H99" s="35">
        <v>0</v>
      </c>
      <c r="I99" s="36">
        <f>ROUND(ROUND(H99,2)*ROUND(G99,3),2)</f>
        <v>0</v>
      </c>
      <c r="J99" s="33" t="s">
        <v>82</v>
      </c>
      <c r="O99">
        <f>(I99*21)/100</f>
        <v>0</v>
      </c>
      <c r="P99" t="s">
        <v>51</v>
      </c>
    </row>
    <row r="100" spans="1:5" ht="12.75">
      <c r="A100" s="37" t="s">
        <v>83</v>
      </c>
      <c r="E100" s="38" t="s">
        <v>239</v>
      </c>
    </row>
    <row r="101" spans="1:5" ht="12.75">
      <c r="A101" s="39" t="s">
        <v>85</v>
      </c>
      <c r="E101" s="40" t="s">
        <v>240</v>
      </c>
    </row>
    <row r="102" spans="1:5" ht="165.75">
      <c r="A102" t="s">
        <v>87</v>
      </c>
      <c r="E102" s="38" t="s">
        <v>241</v>
      </c>
    </row>
    <row r="103" spans="1:16" ht="12.75">
      <c r="A103" s="30" t="s">
        <v>77</v>
      </c>
      <c r="B103" s="31" t="s">
        <v>242</v>
      </c>
      <c r="C103" s="31" t="s">
        <v>243</v>
      </c>
      <c r="D103" s="30"/>
      <c r="E103" s="32" t="s">
        <v>244</v>
      </c>
      <c r="F103" s="33" t="s">
        <v>216</v>
      </c>
      <c r="G103" s="34">
        <v>1036</v>
      </c>
      <c r="H103" s="35">
        <v>0</v>
      </c>
      <c r="I103" s="36">
        <f>ROUND(ROUND(H103,2)*ROUND(G103,3),2)</f>
        <v>0</v>
      </c>
      <c r="J103" s="33" t="s">
        <v>82</v>
      </c>
      <c r="O103">
        <f>(I103*21)/100</f>
        <v>0</v>
      </c>
      <c r="P103" t="s">
        <v>51</v>
      </c>
    </row>
    <row r="104" spans="1:5" ht="12.75">
      <c r="A104" s="37" t="s">
        <v>83</v>
      </c>
      <c r="E104" s="38" t="s">
        <v>245</v>
      </c>
    </row>
    <row r="105" spans="1:5" ht="12.75">
      <c r="A105" s="39" t="s">
        <v>85</v>
      </c>
      <c r="E105" s="40" t="s">
        <v>246</v>
      </c>
    </row>
    <row r="106" spans="1:5" ht="51">
      <c r="A106" t="s">
        <v>87</v>
      </c>
      <c r="E106" s="38" t="s">
        <v>247</v>
      </c>
    </row>
    <row r="107" spans="1:16" ht="12.75">
      <c r="A107" s="30" t="s">
        <v>77</v>
      </c>
      <c r="B107" s="31" t="s">
        <v>248</v>
      </c>
      <c r="C107" s="31" t="s">
        <v>249</v>
      </c>
      <c r="D107" s="30"/>
      <c r="E107" s="32" t="s">
        <v>250</v>
      </c>
      <c r="F107" s="33" t="s">
        <v>216</v>
      </c>
      <c r="G107" s="34">
        <v>3130.586</v>
      </c>
      <c r="H107" s="35">
        <v>0</v>
      </c>
      <c r="I107" s="36">
        <f>ROUND(ROUND(H107,2)*ROUND(G107,3),2)</f>
        <v>0</v>
      </c>
      <c r="J107" s="33" t="s">
        <v>82</v>
      </c>
      <c r="O107">
        <f>(I107*21)/100</f>
        <v>0</v>
      </c>
      <c r="P107" t="s">
        <v>51</v>
      </c>
    </row>
    <row r="108" spans="1:5" ht="25.5">
      <c r="A108" s="37" t="s">
        <v>83</v>
      </c>
      <c r="E108" s="38" t="s">
        <v>189</v>
      </c>
    </row>
    <row r="109" spans="1:5" ht="89.25">
      <c r="A109" s="39" t="s">
        <v>85</v>
      </c>
      <c r="E109" s="40" t="s">
        <v>251</v>
      </c>
    </row>
    <row r="110" spans="1:5" ht="102">
      <c r="A110" t="s">
        <v>87</v>
      </c>
      <c r="E110" s="38" t="s">
        <v>252</v>
      </c>
    </row>
    <row r="111" spans="1:18" ht="12.75" customHeight="1">
      <c r="A111" s="8" t="s">
        <v>75</v>
      </c>
      <c r="B111" s="8"/>
      <c r="C111" s="41" t="s">
        <v>70</v>
      </c>
      <c r="D111" s="8"/>
      <c r="E111" s="28" t="s">
        <v>14</v>
      </c>
      <c r="F111" s="8"/>
      <c r="G111" s="8"/>
      <c r="H111" s="8"/>
      <c r="I111" s="42">
        <f>0+Q111</f>
        <v>0</v>
      </c>
      <c r="J111" s="8"/>
      <c r="O111">
        <f>0+R111</f>
        <v>0</v>
      </c>
      <c r="Q111">
        <f>0+I112+I116+I120+I124+I128+I132+I136+I140+I144+I148+I152+I156+I160+I164</f>
        <v>0</v>
      </c>
      <c r="R111">
        <f>0+O112+O116+O120+O124+O128+O132+O136+O140+O144+O148+O152+O156+O160+O164</f>
        <v>0</v>
      </c>
    </row>
    <row r="112" spans="1:16" ht="25.5">
      <c r="A112" s="30" t="s">
        <v>77</v>
      </c>
      <c r="B112" s="31" t="s">
        <v>253</v>
      </c>
      <c r="C112" s="31" t="s">
        <v>254</v>
      </c>
      <c r="D112" s="30" t="s">
        <v>79</v>
      </c>
      <c r="E112" s="32" t="s">
        <v>255</v>
      </c>
      <c r="F112" s="33" t="s">
        <v>216</v>
      </c>
      <c r="G112" s="34">
        <v>144.558</v>
      </c>
      <c r="H112" s="35">
        <v>0</v>
      </c>
      <c r="I112" s="36">
        <f>ROUND(ROUND(H112,2)*ROUND(G112,3),2)</f>
        <v>0</v>
      </c>
      <c r="J112" s="33" t="s">
        <v>82</v>
      </c>
      <c r="O112">
        <f>(I112*21)/100</f>
        <v>0</v>
      </c>
      <c r="P112" t="s">
        <v>51</v>
      </c>
    </row>
    <row r="113" spans="1:5" ht="12.75">
      <c r="A113" s="37" t="s">
        <v>83</v>
      </c>
      <c r="E113" s="38" t="s">
        <v>256</v>
      </c>
    </row>
    <row r="114" spans="1:5" ht="12.75">
      <c r="A114" s="39" t="s">
        <v>85</v>
      </c>
      <c r="E114" s="40" t="s">
        <v>257</v>
      </c>
    </row>
    <row r="115" spans="1:5" ht="51">
      <c r="A115" t="s">
        <v>87</v>
      </c>
      <c r="E115" s="38" t="s">
        <v>258</v>
      </c>
    </row>
    <row r="116" spans="1:16" ht="25.5">
      <c r="A116" s="30" t="s">
        <v>77</v>
      </c>
      <c r="B116" s="31" t="s">
        <v>259</v>
      </c>
      <c r="C116" s="31" t="s">
        <v>254</v>
      </c>
      <c r="D116" s="30" t="s">
        <v>108</v>
      </c>
      <c r="E116" s="32" t="s">
        <v>255</v>
      </c>
      <c r="F116" s="33" t="s">
        <v>216</v>
      </c>
      <c r="G116" s="34">
        <v>161.076</v>
      </c>
      <c r="H116" s="35">
        <v>0</v>
      </c>
      <c r="I116" s="36">
        <f>ROUND(ROUND(H116,2)*ROUND(G116,3),2)</f>
        <v>0</v>
      </c>
      <c r="J116" s="33" t="s">
        <v>82</v>
      </c>
      <c r="O116">
        <f>(I116*21)/100</f>
        <v>0</v>
      </c>
      <c r="P116" t="s">
        <v>51</v>
      </c>
    </row>
    <row r="117" spans="1:5" ht="12.75">
      <c r="A117" s="37" t="s">
        <v>83</v>
      </c>
      <c r="E117" s="38" t="s">
        <v>260</v>
      </c>
    </row>
    <row r="118" spans="1:5" ht="12.75">
      <c r="A118" s="39" t="s">
        <v>85</v>
      </c>
      <c r="E118" s="40" t="s">
        <v>261</v>
      </c>
    </row>
    <row r="119" spans="1:5" ht="51">
      <c r="A119" t="s">
        <v>87</v>
      </c>
      <c r="E119" s="38" t="s">
        <v>258</v>
      </c>
    </row>
    <row r="120" spans="1:16" ht="12.75">
      <c r="A120" s="30" t="s">
        <v>77</v>
      </c>
      <c r="B120" s="31" t="s">
        <v>262</v>
      </c>
      <c r="C120" s="31" t="s">
        <v>263</v>
      </c>
      <c r="D120" s="30"/>
      <c r="E120" s="32" t="s">
        <v>264</v>
      </c>
      <c r="F120" s="33" t="s">
        <v>216</v>
      </c>
      <c r="G120" s="34">
        <v>4409.145</v>
      </c>
      <c r="H120" s="35">
        <v>0</v>
      </c>
      <c r="I120" s="36">
        <f>ROUND(ROUND(H120,2)*ROUND(G120,3),2)</f>
        <v>0</v>
      </c>
      <c r="J120" s="33" t="s">
        <v>82</v>
      </c>
      <c r="O120">
        <f>(I120*21)/100</f>
        <v>0</v>
      </c>
      <c r="P120" t="s">
        <v>51</v>
      </c>
    </row>
    <row r="121" spans="1:5" ht="25.5">
      <c r="A121" s="37" t="s">
        <v>83</v>
      </c>
      <c r="E121" s="38" t="s">
        <v>265</v>
      </c>
    </row>
    <row r="122" spans="1:5" ht="12.75">
      <c r="A122" s="39" t="s">
        <v>85</v>
      </c>
      <c r="E122" s="40" t="s">
        <v>266</v>
      </c>
    </row>
    <row r="123" spans="1:5" ht="51">
      <c r="A123" t="s">
        <v>87</v>
      </c>
      <c r="E123" s="38" t="s">
        <v>267</v>
      </c>
    </row>
    <row r="124" spans="1:16" ht="12.75">
      <c r="A124" s="30" t="s">
        <v>77</v>
      </c>
      <c r="B124" s="31" t="s">
        <v>268</v>
      </c>
      <c r="C124" s="31" t="s">
        <v>269</v>
      </c>
      <c r="D124" s="30"/>
      <c r="E124" s="32" t="s">
        <v>270</v>
      </c>
      <c r="F124" s="33" t="s">
        <v>216</v>
      </c>
      <c r="G124" s="34">
        <v>1621.012</v>
      </c>
      <c r="H124" s="35">
        <v>0</v>
      </c>
      <c r="I124" s="36">
        <f>ROUND(ROUND(H124,2)*ROUND(G124,3),2)</f>
        <v>0</v>
      </c>
      <c r="J124" s="33" t="s">
        <v>82</v>
      </c>
      <c r="O124">
        <f>(I124*21)/100</f>
        <v>0</v>
      </c>
      <c r="P124" t="s">
        <v>51</v>
      </c>
    </row>
    <row r="125" spans="1:5" ht="38.25">
      <c r="A125" s="37" t="s">
        <v>83</v>
      </c>
      <c r="E125" s="38" t="s">
        <v>271</v>
      </c>
    </row>
    <row r="126" spans="1:5" ht="76.5">
      <c r="A126" s="39" t="s">
        <v>85</v>
      </c>
      <c r="E126" s="40" t="s">
        <v>272</v>
      </c>
    </row>
    <row r="127" spans="1:5" ht="51">
      <c r="A127" t="s">
        <v>87</v>
      </c>
      <c r="E127" s="38" t="s">
        <v>267</v>
      </c>
    </row>
    <row r="128" spans="1:16" ht="12.75">
      <c r="A128" s="30" t="s">
        <v>77</v>
      </c>
      <c r="B128" s="31" t="s">
        <v>273</v>
      </c>
      <c r="C128" s="31" t="s">
        <v>274</v>
      </c>
      <c r="D128" s="30"/>
      <c r="E128" s="32" t="s">
        <v>275</v>
      </c>
      <c r="F128" s="33" t="s">
        <v>216</v>
      </c>
      <c r="G128" s="34">
        <v>2087.229</v>
      </c>
      <c r="H128" s="35">
        <v>0</v>
      </c>
      <c r="I128" s="36">
        <f>ROUND(ROUND(H128,2)*ROUND(G128,3),2)</f>
        <v>0</v>
      </c>
      <c r="J128" s="33" t="s">
        <v>82</v>
      </c>
      <c r="O128">
        <f>(I128*21)/100</f>
        <v>0</v>
      </c>
      <c r="P128" t="s">
        <v>51</v>
      </c>
    </row>
    <row r="129" spans="1:5" ht="25.5">
      <c r="A129" s="37" t="s">
        <v>83</v>
      </c>
      <c r="E129" s="38" t="s">
        <v>276</v>
      </c>
    </row>
    <row r="130" spans="1:5" ht="12.75">
      <c r="A130" s="39" t="s">
        <v>85</v>
      </c>
      <c r="E130" s="40" t="s">
        <v>277</v>
      </c>
    </row>
    <row r="131" spans="1:5" ht="51">
      <c r="A131" t="s">
        <v>87</v>
      </c>
      <c r="E131" s="38" t="s">
        <v>278</v>
      </c>
    </row>
    <row r="132" spans="1:16" ht="12.75">
      <c r="A132" s="30" t="s">
        <v>77</v>
      </c>
      <c r="B132" s="31" t="s">
        <v>279</v>
      </c>
      <c r="C132" s="31" t="s">
        <v>280</v>
      </c>
      <c r="D132" s="30"/>
      <c r="E132" s="32" t="s">
        <v>281</v>
      </c>
      <c r="F132" s="33" t="s">
        <v>216</v>
      </c>
      <c r="G132" s="34">
        <v>2087.229</v>
      </c>
      <c r="H132" s="35">
        <v>0</v>
      </c>
      <c r="I132" s="36">
        <f>ROUND(ROUND(H132,2)*ROUND(G132,3),2)</f>
        <v>0</v>
      </c>
      <c r="J132" s="33" t="s">
        <v>82</v>
      </c>
      <c r="O132">
        <f>(I132*21)/100</f>
        <v>0</v>
      </c>
      <c r="P132" t="s">
        <v>51</v>
      </c>
    </row>
    <row r="133" spans="1:5" ht="25.5">
      <c r="A133" s="37" t="s">
        <v>83</v>
      </c>
      <c r="E133" s="38" t="s">
        <v>282</v>
      </c>
    </row>
    <row r="134" spans="1:5" ht="12.75">
      <c r="A134" s="39" t="s">
        <v>85</v>
      </c>
      <c r="E134" s="40" t="s">
        <v>277</v>
      </c>
    </row>
    <row r="135" spans="1:5" ht="51">
      <c r="A135" t="s">
        <v>87</v>
      </c>
      <c r="E135" s="38" t="s">
        <v>283</v>
      </c>
    </row>
    <row r="136" spans="1:16" ht="12.75">
      <c r="A136" s="30" t="s">
        <v>77</v>
      </c>
      <c r="B136" s="31" t="s">
        <v>284</v>
      </c>
      <c r="C136" s="31" t="s">
        <v>285</v>
      </c>
      <c r="D136" s="30"/>
      <c r="E136" s="32" t="s">
        <v>286</v>
      </c>
      <c r="F136" s="33" t="s">
        <v>216</v>
      </c>
      <c r="G136" s="34">
        <v>2087.229</v>
      </c>
      <c r="H136" s="35">
        <v>0</v>
      </c>
      <c r="I136" s="36">
        <f>ROUND(ROUND(H136,2)*ROUND(G136,3),2)</f>
        <v>0</v>
      </c>
      <c r="J136" s="33" t="s">
        <v>82</v>
      </c>
      <c r="O136">
        <f>(I136*21)/100</f>
        <v>0</v>
      </c>
      <c r="P136" t="s">
        <v>51</v>
      </c>
    </row>
    <row r="137" spans="1:5" ht="12.75">
      <c r="A137" s="37" t="s">
        <v>83</v>
      </c>
      <c r="E137" s="38" t="s">
        <v>287</v>
      </c>
    </row>
    <row r="138" spans="1:5" ht="12.75">
      <c r="A138" s="39" t="s">
        <v>85</v>
      </c>
      <c r="E138" s="40" t="s">
        <v>277</v>
      </c>
    </row>
    <row r="139" spans="1:5" ht="140.25">
      <c r="A139" t="s">
        <v>87</v>
      </c>
      <c r="E139" s="38" t="s">
        <v>288</v>
      </c>
    </row>
    <row r="140" spans="1:16" ht="12.75">
      <c r="A140" s="30" t="s">
        <v>77</v>
      </c>
      <c r="B140" s="31" t="s">
        <v>289</v>
      </c>
      <c r="C140" s="31" t="s">
        <v>290</v>
      </c>
      <c r="D140" s="30"/>
      <c r="E140" s="32" t="s">
        <v>291</v>
      </c>
      <c r="F140" s="33" t="s">
        <v>216</v>
      </c>
      <c r="G140" s="34">
        <v>2087.229</v>
      </c>
      <c r="H140" s="35">
        <v>0</v>
      </c>
      <c r="I140" s="36">
        <f>ROUND(ROUND(H140,2)*ROUND(G140,3),2)</f>
        <v>0</v>
      </c>
      <c r="J140" s="33" t="s">
        <v>82</v>
      </c>
      <c r="O140">
        <f>(I140*21)/100</f>
        <v>0</v>
      </c>
      <c r="P140" t="s">
        <v>51</v>
      </c>
    </row>
    <row r="141" spans="1:5" ht="25.5">
      <c r="A141" s="37" t="s">
        <v>83</v>
      </c>
      <c r="E141" s="38" t="s">
        <v>292</v>
      </c>
    </row>
    <row r="142" spans="1:5" ht="12.75">
      <c r="A142" s="39" t="s">
        <v>85</v>
      </c>
      <c r="E142" s="40" t="s">
        <v>277</v>
      </c>
    </row>
    <row r="143" spans="1:5" ht="140.25">
      <c r="A143" t="s">
        <v>87</v>
      </c>
      <c r="E143" s="38" t="s">
        <v>288</v>
      </c>
    </row>
    <row r="144" spans="1:16" ht="12.75">
      <c r="A144" s="30" t="s">
        <v>77</v>
      </c>
      <c r="B144" s="31" t="s">
        <v>293</v>
      </c>
      <c r="C144" s="31" t="s">
        <v>294</v>
      </c>
      <c r="D144" s="30"/>
      <c r="E144" s="32" t="s">
        <v>295</v>
      </c>
      <c r="F144" s="33" t="s">
        <v>216</v>
      </c>
      <c r="G144" s="34">
        <v>44.296</v>
      </c>
      <c r="H144" s="35">
        <v>0</v>
      </c>
      <c r="I144" s="36">
        <f>ROUND(ROUND(H144,2)*ROUND(G144,3),2)</f>
        <v>0</v>
      </c>
      <c r="J144" s="33" t="s">
        <v>82</v>
      </c>
      <c r="O144">
        <f>(I144*21)/100</f>
        <v>0</v>
      </c>
      <c r="P144" t="s">
        <v>51</v>
      </c>
    </row>
    <row r="145" spans="1:5" ht="25.5">
      <c r="A145" s="37" t="s">
        <v>83</v>
      </c>
      <c r="E145" s="38" t="s">
        <v>296</v>
      </c>
    </row>
    <row r="146" spans="1:5" ht="12.75">
      <c r="A146" s="39" t="s">
        <v>85</v>
      </c>
      <c r="E146" s="40" t="s">
        <v>297</v>
      </c>
    </row>
    <row r="147" spans="1:5" ht="153">
      <c r="A147" t="s">
        <v>87</v>
      </c>
      <c r="E147" s="38" t="s">
        <v>298</v>
      </c>
    </row>
    <row r="148" spans="1:16" ht="12.75">
      <c r="A148" s="30" t="s">
        <v>77</v>
      </c>
      <c r="B148" s="31" t="s">
        <v>299</v>
      </c>
      <c r="C148" s="31" t="s">
        <v>300</v>
      </c>
      <c r="D148" s="30"/>
      <c r="E148" s="32" t="s">
        <v>301</v>
      </c>
      <c r="F148" s="33" t="s">
        <v>216</v>
      </c>
      <c r="G148" s="34">
        <v>109.924</v>
      </c>
      <c r="H148" s="35">
        <v>0</v>
      </c>
      <c r="I148" s="36">
        <f>ROUND(ROUND(H148,2)*ROUND(G148,3),2)</f>
        <v>0</v>
      </c>
      <c r="J148" s="33" t="s">
        <v>82</v>
      </c>
      <c r="O148">
        <f>(I148*21)/100</f>
        <v>0</v>
      </c>
      <c r="P148" t="s">
        <v>51</v>
      </c>
    </row>
    <row r="149" spans="1:5" ht="25.5">
      <c r="A149" s="37" t="s">
        <v>83</v>
      </c>
      <c r="E149" s="38" t="s">
        <v>302</v>
      </c>
    </row>
    <row r="150" spans="1:5" ht="12.75">
      <c r="A150" s="39" t="s">
        <v>85</v>
      </c>
      <c r="E150" s="40" t="s">
        <v>303</v>
      </c>
    </row>
    <row r="151" spans="1:5" ht="153">
      <c r="A151" t="s">
        <v>87</v>
      </c>
      <c r="E151" s="38" t="s">
        <v>298</v>
      </c>
    </row>
    <row r="152" spans="1:16" ht="12.75">
      <c r="A152" s="30" t="s">
        <v>77</v>
      </c>
      <c r="B152" s="31" t="s">
        <v>304</v>
      </c>
      <c r="C152" s="31" t="s">
        <v>305</v>
      </c>
      <c r="D152" s="30"/>
      <c r="E152" s="32" t="s">
        <v>306</v>
      </c>
      <c r="F152" s="33" t="s">
        <v>216</v>
      </c>
      <c r="G152" s="34">
        <v>792.227</v>
      </c>
      <c r="H152" s="35">
        <v>0</v>
      </c>
      <c r="I152" s="36">
        <f>ROUND(ROUND(H152,2)*ROUND(G152,3),2)</f>
        <v>0</v>
      </c>
      <c r="J152" s="33" t="s">
        <v>82</v>
      </c>
      <c r="O152">
        <f>(I152*21)/100</f>
        <v>0</v>
      </c>
      <c r="P152" t="s">
        <v>51</v>
      </c>
    </row>
    <row r="153" spans="1:5" ht="25.5">
      <c r="A153" s="37" t="s">
        <v>83</v>
      </c>
      <c r="E153" s="38" t="s">
        <v>307</v>
      </c>
    </row>
    <row r="154" spans="1:5" ht="12.75">
      <c r="A154" s="39" t="s">
        <v>85</v>
      </c>
      <c r="E154" s="40" t="s">
        <v>308</v>
      </c>
    </row>
    <row r="155" spans="1:5" ht="153">
      <c r="A155" t="s">
        <v>87</v>
      </c>
      <c r="E155" s="38" t="s">
        <v>298</v>
      </c>
    </row>
    <row r="156" spans="1:16" ht="12.75">
      <c r="A156" s="30" t="s">
        <v>77</v>
      </c>
      <c r="B156" s="31" t="s">
        <v>309</v>
      </c>
      <c r="C156" s="31" t="s">
        <v>310</v>
      </c>
      <c r="D156" s="30"/>
      <c r="E156" s="32" t="s">
        <v>311</v>
      </c>
      <c r="F156" s="33" t="s">
        <v>216</v>
      </c>
      <c r="G156" s="34">
        <v>9.553</v>
      </c>
      <c r="H156" s="35">
        <v>0</v>
      </c>
      <c r="I156" s="36">
        <f>ROUND(ROUND(H156,2)*ROUND(G156,3),2)</f>
        <v>0</v>
      </c>
      <c r="J156" s="33" t="s">
        <v>82</v>
      </c>
      <c r="O156">
        <f>(I156*21)/100</f>
        <v>0</v>
      </c>
      <c r="P156" t="s">
        <v>51</v>
      </c>
    </row>
    <row r="157" spans="1:5" ht="25.5">
      <c r="A157" s="37" t="s">
        <v>83</v>
      </c>
      <c r="E157" s="38" t="s">
        <v>312</v>
      </c>
    </row>
    <row r="158" spans="1:5" ht="12.75">
      <c r="A158" s="39" t="s">
        <v>85</v>
      </c>
      <c r="E158" s="40" t="s">
        <v>313</v>
      </c>
    </row>
    <row r="159" spans="1:5" ht="153">
      <c r="A159" t="s">
        <v>87</v>
      </c>
      <c r="E159" s="38" t="s">
        <v>298</v>
      </c>
    </row>
    <row r="160" spans="1:16" ht="25.5">
      <c r="A160" s="30" t="s">
        <v>77</v>
      </c>
      <c r="B160" s="31" t="s">
        <v>314</v>
      </c>
      <c r="C160" s="31" t="s">
        <v>315</v>
      </c>
      <c r="D160" s="30"/>
      <c r="E160" s="32" t="s">
        <v>316</v>
      </c>
      <c r="F160" s="33" t="s">
        <v>216</v>
      </c>
      <c r="G160" s="34">
        <v>23.776</v>
      </c>
      <c r="H160" s="35">
        <v>0</v>
      </c>
      <c r="I160" s="36">
        <f>ROUND(ROUND(H160,2)*ROUND(G160,3),2)</f>
        <v>0</v>
      </c>
      <c r="J160" s="33" t="s">
        <v>82</v>
      </c>
      <c r="O160">
        <f>(I160*21)/100</f>
        <v>0</v>
      </c>
      <c r="P160" t="s">
        <v>51</v>
      </c>
    </row>
    <row r="161" spans="1:5" ht="38.25">
      <c r="A161" s="37" t="s">
        <v>83</v>
      </c>
      <c r="E161" s="38" t="s">
        <v>317</v>
      </c>
    </row>
    <row r="162" spans="1:5" ht="12.75">
      <c r="A162" s="39" t="s">
        <v>85</v>
      </c>
      <c r="E162" s="40" t="s">
        <v>318</v>
      </c>
    </row>
    <row r="163" spans="1:5" ht="153">
      <c r="A163" t="s">
        <v>87</v>
      </c>
      <c r="E163" s="38" t="s">
        <v>298</v>
      </c>
    </row>
    <row r="164" spans="1:16" ht="12.75">
      <c r="A164" s="30" t="s">
        <v>77</v>
      </c>
      <c r="B164" s="31" t="s">
        <v>319</v>
      </c>
      <c r="C164" s="31" t="s">
        <v>320</v>
      </c>
      <c r="D164" s="30" t="s">
        <v>79</v>
      </c>
      <c r="E164" s="32" t="s">
        <v>321</v>
      </c>
      <c r="F164" s="33" t="s">
        <v>216</v>
      </c>
      <c r="G164" s="34">
        <v>412.034</v>
      </c>
      <c r="H164" s="35">
        <v>0</v>
      </c>
      <c r="I164" s="36">
        <f>ROUND(ROUND(H164,2)*ROUND(G164,3),2)</f>
        <v>0</v>
      </c>
      <c r="J164" s="33" t="s">
        <v>82</v>
      </c>
      <c r="O164">
        <f>(I164*21)/100</f>
        <v>0</v>
      </c>
      <c r="P164" t="s">
        <v>51</v>
      </c>
    </row>
    <row r="165" spans="1:5" ht="25.5">
      <c r="A165" s="37" t="s">
        <v>83</v>
      </c>
      <c r="E165" s="38" t="s">
        <v>322</v>
      </c>
    </row>
    <row r="166" spans="1:5" ht="12.75">
      <c r="A166" s="39" t="s">
        <v>85</v>
      </c>
      <c r="E166" s="40" t="s">
        <v>323</v>
      </c>
    </row>
    <row r="167" spans="1:5" ht="153">
      <c r="A167" t="s">
        <v>87</v>
      </c>
      <c r="E167" s="38" t="s">
        <v>324</v>
      </c>
    </row>
    <row r="168" spans="1:18" ht="12.75" customHeight="1">
      <c r="A168" s="8" t="s">
        <v>75</v>
      </c>
      <c r="B168" s="8"/>
      <c r="C168" s="41" t="s">
        <v>72</v>
      </c>
      <c r="D168" s="8"/>
      <c r="E168" s="28" t="s">
        <v>325</v>
      </c>
      <c r="F168" s="8"/>
      <c r="G168" s="8"/>
      <c r="H168" s="8"/>
      <c r="I168" s="42">
        <f>0+Q168</f>
        <v>0</v>
      </c>
      <c r="J168" s="8"/>
      <c r="O168">
        <f>0+R168</f>
        <v>0</v>
      </c>
      <c r="Q168">
        <f>0+I169+I173+I177+I181+I185+I189+I193+I197+I201+I205+I209+I213+I217+I221</f>
        <v>0</v>
      </c>
      <c r="R168">
        <f>0+O169+O173+O177+O181+O185+O189+O193+O197+O201+O205+O209+O213+O217+O221</f>
        <v>0</v>
      </c>
    </row>
    <row r="169" spans="1:16" ht="12.75">
      <c r="A169" s="30" t="s">
        <v>77</v>
      </c>
      <c r="B169" s="31" t="s">
        <v>326</v>
      </c>
      <c r="C169" s="31" t="s">
        <v>327</v>
      </c>
      <c r="D169" s="30"/>
      <c r="E169" s="32" t="s">
        <v>328</v>
      </c>
      <c r="F169" s="33" t="s">
        <v>154</v>
      </c>
      <c r="G169" s="34">
        <v>2</v>
      </c>
      <c r="H169" s="35">
        <v>0</v>
      </c>
      <c r="I169" s="36">
        <f>ROUND(ROUND(H169,2)*ROUND(G169,3),2)</f>
        <v>0</v>
      </c>
      <c r="J169" s="33" t="s">
        <v>82</v>
      </c>
      <c r="O169">
        <f>(I169*21)/100</f>
        <v>0</v>
      </c>
      <c r="P169" t="s">
        <v>51</v>
      </c>
    </row>
    <row r="170" spans="1:5" ht="12.75">
      <c r="A170" s="37" t="s">
        <v>83</v>
      </c>
      <c r="E170" s="38" t="s">
        <v>329</v>
      </c>
    </row>
    <row r="171" spans="1:5" ht="12.75">
      <c r="A171" s="39" t="s">
        <v>85</v>
      </c>
      <c r="E171" s="40" t="s">
        <v>330</v>
      </c>
    </row>
    <row r="172" spans="1:5" ht="51">
      <c r="A172" t="s">
        <v>87</v>
      </c>
      <c r="E172" s="38" t="s">
        <v>331</v>
      </c>
    </row>
    <row r="173" spans="1:16" ht="25.5">
      <c r="A173" s="30" t="s">
        <v>77</v>
      </c>
      <c r="B173" s="31" t="s">
        <v>332</v>
      </c>
      <c r="C173" s="31" t="s">
        <v>333</v>
      </c>
      <c r="D173" s="30"/>
      <c r="E173" s="32" t="s">
        <v>334</v>
      </c>
      <c r="F173" s="33" t="s">
        <v>154</v>
      </c>
      <c r="G173" s="34">
        <v>8</v>
      </c>
      <c r="H173" s="35">
        <v>0</v>
      </c>
      <c r="I173" s="36">
        <f>ROUND(ROUND(H173,2)*ROUND(G173,3),2)</f>
        <v>0</v>
      </c>
      <c r="J173" s="33" t="s">
        <v>82</v>
      </c>
      <c r="O173">
        <f>(I173*21)/100</f>
        <v>0</v>
      </c>
      <c r="P173" t="s">
        <v>51</v>
      </c>
    </row>
    <row r="174" spans="1:5" ht="12.75">
      <c r="A174" s="37" t="s">
        <v>83</v>
      </c>
      <c r="E174" s="38"/>
    </row>
    <row r="175" spans="1:5" ht="89.25">
      <c r="A175" s="39" t="s">
        <v>85</v>
      </c>
      <c r="E175" s="40" t="s">
        <v>335</v>
      </c>
    </row>
    <row r="176" spans="1:5" ht="25.5">
      <c r="A176" t="s">
        <v>87</v>
      </c>
      <c r="E176" s="38" t="s">
        <v>336</v>
      </c>
    </row>
    <row r="177" spans="1:16" ht="25.5">
      <c r="A177" s="30" t="s">
        <v>77</v>
      </c>
      <c r="B177" s="31" t="s">
        <v>337</v>
      </c>
      <c r="C177" s="31" t="s">
        <v>338</v>
      </c>
      <c r="D177" s="30"/>
      <c r="E177" s="32" t="s">
        <v>339</v>
      </c>
      <c r="F177" s="33" t="s">
        <v>154</v>
      </c>
      <c r="G177" s="34">
        <v>4</v>
      </c>
      <c r="H177" s="35">
        <v>0</v>
      </c>
      <c r="I177" s="36">
        <f>ROUND(ROUND(H177,2)*ROUND(G177,3),2)</f>
        <v>0</v>
      </c>
      <c r="J177" s="33" t="s">
        <v>82</v>
      </c>
      <c r="O177">
        <f>(I177*21)/100</f>
        <v>0</v>
      </c>
      <c r="P177" t="s">
        <v>51</v>
      </c>
    </row>
    <row r="178" spans="1:5" ht="12.75">
      <c r="A178" s="37" t="s">
        <v>83</v>
      </c>
      <c r="E178" s="38"/>
    </row>
    <row r="179" spans="1:5" ht="51">
      <c r="A179" s="39" t="s">
        <v>85</v>
      </c>
      <c r="E179" s="40" t="s">
        <v>340</v>
      </c>
    </row>
    <row r="180" spans="1:5" ht="25.5">
      <c r="A180" t="s">
        <v>87</v>
      </c>
      <c r="E180" s="38" t="s">
        <v>341</v>
      </c>
    </row>
    <row r="181" spans="1:16" ht="25.5">
      <c r="A181" s="30" t="s">
        <v>77</v>
      </c>
      <c r="B181" s="31" t="s">
        <v>342</v>
      </c>
      <c r="C181" s="31" t="s">
        <v>343</v>
      </c>
      <c r="D181" s="30"/>
      <c r="E181" s="32" t="s">
        <v>344</v>
      </c>
      <c r="F181" s="33" t="s">
        <v>216</v>
      </c>
      <c r="G181" s="34">
        <v>2.44</v>
      </c>
      <c r="H181" s="35">
        <v>0</v>
      </c>
      <c r="I181" s="36">
        <f>ROUND(ROUND(H181,2)*ROUND(G181,3),2)</f>
        <v>0</v>
      </c>
      <c r="J181" s="33" t="s">
        <v>82</v>
      </c>
      <c r="O181">
        <f>(I181*21)/100</f>
        <v>0</v>
      </c>
      <c r="P181" t="s">
        <v>51</v>
      </c>
    </row>
    <row r="182" spans="1:5" ht="12.75">
      <c r="A182" s="37" t="s">
        <v>83</v>
      </c>
      <c r="E182" s="38" t="s">
        <v>345</v>
      </c>
    </row>
    <row r="183" spans="1:5" ht="12.75">
      <c r="A183" s="39" t="s">
        <v>85</v>
      </c>
      <c r="E183" s="40" t="s">
        <v>346</v>
      </c>
    </row>
    <row r="184" spans="1:5" ht="38.25">
      <c r="A184" t="s">
        <v>87</v>
      </c>
      <c r="E184" s="38" t="s">
        <v>347</v>
      </c>
    </row>
    <row r="185" spans="1:16" ht="12.75">
      <c r="A185" s="30" t="s">
        <v>77</v>
      </c>
      <c r="B185" s="31" t="s">
        <v>348</v>
      </c>
      <c r="C185" s="31" t="s">
        <v>349</v>
      </c>
      <c r="D185" s="30" t="s">
        <v>79</v>
      </c>
      <c r="E185" s="32" t="s">
        <v>350</v>
      </c>
      <c r="F185" s="33" t="s">
        <v>174</v>
      </c>
      <c r="G185" s="34">
        <v>360</v>
      </c>
      <c r="H185" s="35">
        <v>0</v>
      </c>
      <c r="I185" s="36">
        <f>ROUND(ROUND(H185,2)*ROUND(G185,3),2)</f>
        <v>0</v>
      </c>
      <c r="J185" s="33" t="s">
        <v>82</v>
      </c>
      <c r="O185">
        <f>(I185*21)/100</f>
        <v>0</v>
      </c>
      <c r="P185" t="s">
        <v>51</v>
      </c>
    </row>
    <row r="186" spans="1:5" ht="25.5">
      <c r="A186" s="37" t="s">
        <v>83</v>
      </c>
      <c r="E186" s="38" t="s">
        <v>351</v>
      </c>
    </row>
    <row r="187" spans="1:5" ht="12.75">
      <c r="A187" s="39" t="s">
        <v>85</v>
      </c>
      <c r="E187" s="40" t="s">
        <v>352</v>
      </c>
    </row>
    <row r="188" spans="1:5" ht="51">
      <c r="A188" t="s">
        <v>87</v>
      </c>
      <c r="E188" s="38" t="s">
        <v>353</v>
      </c>
    </row>
    <row r="189" spans="1:16" ht="12.75">
      <c r="A189" s="30" t="s">
        <v>77</v>
      </c>
      <c r="B189" s="31" t="s">
        <v>354</v>
      </c>
      <c r="C189" s="31" t="s">
        <v>355</v>
      </c>
      <c r="D189" s="30" t="s">
        <v>79</v>
      </c>
      <c r="E189" s="32" t="s">
        <v>356</v>
      </c>
      <c r="F189" s="33" t="s">
        <v>174</v>
      </c>
      <c r="G189" s="34">
        <v>700</v>
      </c>
      <c r="H189" s="35">
        <v>0</v>
      </c>
      <c r="I189" s="36">
        <f>ROUND(ROUND(H189,2)*ROUND(G189,3),2)</f>
        <v>0</v>
      </c>
      <c r="J189" s="33" t="s">
        <v>82</v>
      </c>
      <c r="O189">
        <f>(I189*21)/100</f>
        <v>0</v>
      </c>
      <c r="P189" t="s">
        <v>51</v>
      </c>
    </row>
    <row r="190" spans="1:5" ht="25.5">
      <c r="A190" s="37" t="s">
        <v>83</v>
      </c>
      <c r="E190" s="38" t="s">
        <v>357</v>
      </c>
    </row>
    <row r="191" spans="1:5" ht="12.75">
      <c r="A191" s="39" t="s">
        <v>85</v>
      </c>
      <c r="E191" s="40" t="s">
        <v>358</v>
      </c>
    </row>
    <row r="192" spans="1:5" ht="51">
      <c r="A192" t="s">
        <v>87</v>
      </c>
      <c r="E192" s="38" t="s">
        <v>353</v>
      </c>
    </row>
    <row r="193" spans="1:16" ht="12.75">
      <c r="A193" s="30" t="s">
        <v>77</v>
      </c>
      <c r="B193" s="31" t="s">
        <v>359</v>
      </c>
      <c r="C193" s="31" t="s">
        <v>355</v>
      </c>
      <c r="D193" s="30" t="s">
        <v>108</v>
      </c>
      <c r="E193" s="32" t="s">
        <v>356</v>
      </c>
      <c r="F193" s="33" t="s">
        <v>174</v>
      </c>
      <c r="G193" s="34">
        <v>300</v>
      </c>
      <c r="H193" s="35">
        <v>0</v>
      </c>
      <c r="I193" s="36">
        <f>ROUND(ROUND(H193,2)*ROUND(G193,3),2)</f>
        <v>0</v>
      </c>
      <c r="J193" s="33" t="s">
        <v>82</v>
      </c>
      <c r="O193">
        <f>(I193*21)/100</f>
        <v>0</v>
      </c>
      <c r="P193" t="s">
        <v>51</v>
      </c>
    </row>
    <row r="194" spans="1:5" ht="25.5">
      <c r="A194" s="37" t="s">
        <v>83</v>
      </c>
      <c r="E194" s="38" t="s">
        <v>360</v>
      </c>
    </row>
    <row r="195" spans="1:5" ht="12.75">
      <c r="A195" s="39" t="s">
        <v>85</v>
      </c>
      <c r="E195" s="40" t="s">
        <v>361</v>
      </c>
    </row>
    <row r="196" spans="1:5" ht="51">
      <c r="A196" t="s">
        <v>87</v>
      </c>
      <c r="E196" s="38" t="s">
        <v>353</v>
      </c>
    </row>
    <row r="197" spans="1:16" ht="12.75">
      <c r="A197" s="30" t="s">
        <v>77</v>
      </c>
      <c r="B197" s="31" t="s">
        <v>362</v>
      </c>
      <c r="C197" s="31" t="s">
        <v>355</v>
      </c>
      <c r="D197" s="30" t="s">
        <v>130</v>
      </c>
      <c r="E197" s="32" t="s">
        <v>356</v>
      </c>
      <c r="F197" s="33" t="s">
        <v>174</v>
      </c>
      <c r="G197" s="34">
        <v>35</v>
      </c>
      <c r="H197" s="35">
        <v>0</v>
      </c>
      <c r="I197" s="36">
        <f>ROUND(ROUND(H197,2)*ROUND(G197,3),2)</f>
        <v>0</v>
      </c>
      <c r="J197" s="33" t="s">
        <v>82</v>
      </c>
      <c r="O197">
        <f>(I197*21)/100</f>
        <v>0</v>
      </c>
      <c r="P197" t="s">
        <v>51</v>
      </c>
    </row>
    <row r="198" spans="1:5" ht="12.75">
      <c r="A198" s="37" t="s">
        <v>83</v>
      </c>
      <c r="E198" s="38" t="s">
        <v>363</v>
      </c>
    </row>
    <row r="199" spans="1:5" ht="12.75">
      <c r="A199" s="39" t="s">
        <v>85</v>
      </c>
      <c r="E199" s="40" t="s">
        <v>364</v>
      </c>
    </row>
    <row r="200" spans="1:5" ht="51">
      <c r="A200" t="s">
        <v>87</v>
      </c>
      <c r="E200" s="38" t="s">
        <v>353</v>
      </c>
    </row>
    <row r="201" spans="1:16" ht="12.75">
      <c r="A201" s="30" t="s">
        <v>77</v>
      </c>
      <c r="B201" s="31" t="s">
        <v>365</v>
      </c>
      <c r="C201" s="31" t="s">
        <v>366</v>
      </c>
      <c r="D201" s="30"/>
      <c r="E201" s="32" t="s">
        <v>367</v>
      </c>
      <c r="F201" s="33" t="s">
        <v>174</v>
      </c>
      <c r="G201" s="34">
        <v>46</v>
      </c>
      <c r="H201" s="35">
        <v>0</v>
      </c>
      <c r="I201" s="36">
        <f>ROUND(ROUND(H201,2)*ROUND(G201,3),2)</f>
        <v>0</v>
      </c>
      <c r="J201" s="33" t="s">
        <v>82</v>
      </c>
      <c r="O201">
        <f>(I201*21)/100</f>
        <v>0</v>
      </c>
      <c r="P201" t="s">
        <v>51</v>
      </c>
    </row>
    <row r="202" spans="1:5" ht="12.75">
      <c r="A202" s="37" t="s">
        <v>83</v>
      </c>
      <c r="E202" s="38" t="s">
        <v>368</v>
      </c>
    </row>
    <row r="203" spans="1:5" ht="12.75">
      <c r="A203" s="39" t="s">
        <v>85</v>
      </c>
      <c r="E203" s="40" t="s">
        <v>369</v>
      </c>
    </row>
    <row r="204" spans="1:5" ht="51">
      <c r="A204" t="s">
        <v>87</v>
      </c>
      <c r="E204" s="38" t="s">
        <v>370</v>
      </c>
    </row>
    <row r="205" spans="1:16" ht="12.75">
      <c r="A205" s="30" t="s">
        <v>77</v>
      </c>
      <c r="B205" s="31" t="s">
        <v>371</v>
      </c>
      <c r="C205" s="31" t="s">
        <v>372</v>
      </c>
      <c r="D205" s="30"/>
      <c r="E205" s="32" t="s">
        <v>373</v>
      </c>
      <c r="F205" s="33" t="s">
        <v>174</v>
      </c>
      <c r="G205" s="34">
        <v>56.39</v>
      </c>
      <c r="H205" s="35">
        <v>0</v>
      </c>
      <c r="I205" s="36">
        <f>ROUND(ROUND(H205,2)*ROUND(G205,3),2)</f>
        <v>0</v>
      </c>
      <c r="J205" s="33" t="s">
        <v>82</v>
      </c>
      <c r="O205">
        <f>(I205*21)/100</f>
        <v>0</v>
      </c>
      <c r="P205" t="s">
        <v>51</v>
      </c>
    </row>
    <row r="206" spans="1:5" ht="25.5">
      <c r="A206" s="37" t="s">
        <v>83</v>
      </c>
      <c r="E206" s="38" t="s">
        <v>374</v>
      </c>
    </row>
    <row r="207" spans="1:5" ht="25.5">
      <c r="A207" s="39" t="s">
        <v>85</v>
      </c>
      <c r="E207" s="40" t="s">
        <v>375</v>
      </c>
    </row>
    <row r="208" spans="1:5" ht="51">
      <c r="A208" t="s">
        <v>87</v>
      </c>
      <c r="E208" s="38" t="s">
        <v>376</v>
      </c>
    </row>
    <row r="209" spans="1:16" ht="12.75">
      <c r="A209" s="30" t="s">
        <v>77</v>
      </c>
      <c r="B209" s="31" t="s">
        <v>377</v>
      </c>
      <c r="C209" s="31" t="s">
        <v>378</v>
      </c>
      <c r="D209" s="30"/>
      <c r="E209" s="32" t="s">
        <v>379</v>
      </c>
      <c r="F209" s="33" t="s">
        <v>174</v>
      </c>
      <c r="G209" s="34">
        <v>134</v>
      </c>
      <c r="H209" s="35">
        <v>0</v>
      </c>
      <c r="I209" s="36">
        <f>ROUND(ROUND(H209,2)*ROUND(G209,3),2)</f>
        <v>0</v>
      </c>
      <c r="J209" s="33" t="s">
        <v>82</v>
      </c>
      <c r="O209">
        <f>(I209*21)/100</f>
        <v>0</v>
      </c>
      <c r="P209" t="s">
        <v>51</v>
      </c>
    </row>
    <row r="210" spans="1:5" ht="25.5">
      <c r="A210" s="37" t="s">
        <v>83</v>
      </c>
      <c r="E210" s="38" t="s">
        <v>380</v>
      </c>
    </row>
    <row r="211" spans="1:5" ht="12.75">
      <c r="A211" s="39" t="s">
        <v>85</v>
      </c>
      <c r="E211" s="40" t="s">
        <v>381</v>
      </c>
    </row>
    <row r="212" spans="1:5" ht="25.5">
      <c r="A212" t="s">
        <v>87</v>
      </c>
      <c r="E212" s="38" t="s">
        <v>382</v>
      </c>
    </row>
    <row r="213" spans="1:16" ht="12.75">
      <c r="A213" s="30" t="s">
        <v>77</v>
      </c>
      <c r="B213" s="31" t="s">
        <v>383</v>
      </c>
      <c r="C213" s="31" t="s">
        <v>384</v>
      </c>
      <c r="D213" s="30"/>
      <c r="E213" s="32" t="s">
        <v>385</v>
      </c>
      <c r="F213" s="33" t="s">
        <v>174</v>
      </c>
      <c r="G213" s="34">
        <v>134</v>
      </c>
      <c r="H213" s="35">
        <v>0</v>
      </c>
      <c r="I213" s="36">
        <f>ROUND(ROUND(H213,2)*ROUND(G213,3),2)</f>
        <v>0</v>
      </c>
      <c r="J213" s="33" t="s">
        <v>82</v>
      </c>
      <c r="O213">
        <f>(I213*21)/100</f>
        <v>0</v>
      </c>
      <c r="P213" t="s">
        <v>51</v>
      </c>
    </row>
    <row r="214" spans="1:5" ht="25.5">
      <c r="A214" s="37" t="s">
        <v>83</v>
      </c>
      <c r="E214" s="38" t="s">
        <v>386</v>
      </c>
    </row>
    <row r="215" spans="1:5" ht="12.75">
      <c r="A215" s="39" t="s">
        <v>85</v>
      </c>
      <c r="E215" s="40" t="s">
        <v>381</v>
      </c>
    </row>
    <row r="216" spans="1:5" ht="38.25">
      <c r="A216" t="s">
        <v>87</v>
      </c>
      <c r="E216" s="38" t="s">
        <v>387</v>
      </c>
    </row>
    <row r="217" spans="1:16" ht="12.75">
      <c r="A217" s="30" t="s">
        <v>77</v>
      </c>
      <c r="B217" s="31" t="s">
        <v>388</v>
      </c>
      <c r="C217" s="31" t="s">
        <v>389</v>
      </c>
      <c r="D217" s="30"/>
      <c r="E217" s="32" t="s">
        <v>390</v>
      </c>
      <c r="F217" s="33" t="s">
        <v>139</v>
      </c>
      <c r="G217" s="34">
        <v>2.4</v>
      </c>
      <c r="H217" s="35">
        <v>0</v>
      </c>
      <c r="I217" s="36">
        <f>ROUND(ROUND(H217,2)*ROUND(G217,3),2)</f>
        <v>0</v>
      </c>
      <c r="J217" s="33" t="s">
        <v>82</v>
      </c>
      <c r="O217">
        <f>(I217*21)/100</f>
        <v>0</v>
      </c>
      <c r="P217" t="s">
        <v>51</v>
      </c>
    </row>
    <row r="218" spans="1:5" ht="12.75">
      <c r="A218" s="37" t="s">
        <v>83</v>
      </c>
      <c r="E218" s="38" t="s">
        <v>391</v>
      </c>
    </row>
    <row r="219" spans="1:5" ht="12.75">
      <c r="A219" s="39" t="s">
        <v>85</v>
      </c>
      <c r="E219" s="40" t="s">
        <v>392</v>
      </c>
    </row>
    <row r="220" spans="1:5" ht="102">
      <c r="A220" t="s">
        <v>87</v>
      </c>
      <c r="E220" s="38" t="s">
        <v>393</v>
      </c>
    </row>
    <row r="221" spans="1:16" ht="12.75">
      <c r="A221" s="30" t="s">
        <v>77</v>
      </c>
      <c r="B221" s="31" t="s">
        <v>394</v>
      </c>
      <c r="C221" s="31" t="s">
        <v>395</v>
      </c>
      <c r="D221" s="30"/>
      <c r="E221" s="32" t="s">
        <v>396</v>
      </c>
      <c r="F221" s="33" t="s">
        <v>174</v>
      </c>
      <c r="G221" s="34">
        <v>9</v>
      </c>
      <c r="H221" s="35">
        <v>0</v>
      </c>
      <c r="I221" s="36">
        <f>ROUND(ROUND(H221,2)*ROUND(G221,3),2)</f>
        <v>0</v>
      </c>
      <c r="J221" s="33" t="s">
        <v>82</v>
      </c>
      <c r="O221">
        <f>(I221*21)/100</f>
        <v>0</v>
      </c>
      <c r="P221" t="s">
        <v>51</v>
      </c>
    </row>
    <row r="222" spans="1:5" ht="12.75">
      <c r="A222" s="37" t="s">
        <v>83</v>
      </c>
      <c r="E222" s="38" t="s">
        <v>397</v>
      </c>
    </row>
    <row r="223" spans="1:5" ht="12.75">
      <c r="A223" s="39" t="s">
        <v>85</v>
      </c>
      <c r="E223" s="40" t="s">
        <v>398</v>
      </c>
    </row>
    <row r="224" spans="1:5" ht="114.75">
      <c r="A224" t="s">
        <v>87</v>
      </c>
      <c r="E224" s="38" t="s">
        <v>399</v>
      </c>
    </row>
  </sheetData>
  <sheetProtection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11805555555555" footer="0.511805555555555"/>
  <pageSetup fitToHeight="0" fitToWidth="1" horizontalDpi="300" verticalDpi="300" orientation="portrait" paperSize="9" copies="1"/>
  <drawing r:id="rId1"/>
</worksheet>
</file>

<file path=xl/worksheets/sheet4.xml><?xml version="1.0" encoding="utf-8"?>
<worksheet xmlns="http://schemas.openxmlformats.org/spreadsheetml/2006/main" xmlns:r="http://schemas.openxmlformats.org/officeDocument/2006/relationships">
  <sheetPr>
    <pageSetUpPr fitToPage="1"/>
  </sheetPr>
  <dimension ref="A1:R2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0+O9</f>
        <v>0</v>
      </c>
      <c r="P2" t="s">
        <v>44</v>
      </c>
    </row>
    <row r="3" spans="1:16" ht="15" customHeight="1">
      <c r="A3" t="s">
        <v>46</v>
      </c>
      <c r="B3" s="15" t="s">
        <v>47</v>
      </c>
      <c r="C3" s="16" t="s">
        <v>48</v>
      </c>
      <c r="D3" s="16"/>
      <c r="E3" s="17" t="s">
        <v>49</v>
      </c>
      <c r="F3" s="2"/>
      <c r="G3" s="18"/>
      <c r="H3" s="19" t="s">
        <v>11</v>
      </c>
      <c r="I3" s="20">
        <f>0+I9</f>
        <v>0</v>
      </c>
      <c r="J3" s="21"/>
      <c r="O3" t="s">
        <v>50</v>
      </c>
      <c r="P3" t="s">
        <v>51</v>
      </c>
    </row>
    <row r="4" spans="1:16" ht="15" customHeight="1">
      <c r="A4" t="s">
        <v>52</v>
      </c>
      <c r="B4" s="15" t="s">
        <v>400</v>
      </c>
      <c r="C4" s="16" t="s">
        <v>15</v>
      </c>
      <c r="D4" s="16"/>
      <c r="E4" s="17" t="s">
        <v>16</v>
      </c>
      <c r="F4" s="2"/>
      <c r="G4" s="2"/>
      <c r="H4" s="43"/>
      <c r="I4" s="43"/>
      <c r="J4" s="2"/>
      <c r="O4" t="s">
        <v>54</v>
      </c>
      <c r="P4" t="s">
        <v>51</v>
      </c>
    </row>
    <row r="5" spans="1:16" ht="12.75" customHeight="1">
      <c r="A5" t="s">
        <v>401</v>
      </c>
      <c r="B5" s="22" t="s">
        <v>53</v>
      </c>
      <c r="C5" s="23" t="s">
        <v>11</v>
      </c>
      <c r="D5" s="23"/>
      <c r="E5" s="24" t="s">
        <v>12</v>
      </c>
      <c r="F5" s="8"/>
      <c r="G5" s="8"/>
      <c r="H5" s="8"/>
      <c r="I5" s="8"/>
      <c r="J5" s="8"/>
      <c r="O5" t="s">
        <v>64</v>
      </c>
      <c r="P5" t="s">
        <v>51</v>
      </c>
    </row>
    <row r="6" spans="1:10" ht="12.75" customHeight="1">
      <c r="A6" s="26" t="s">
        <v>55</v>
      </c>
      <c r="B6" s="26" t="s">
        <v>56</v>
      </c>
      <c r="C6" s="26" t="s">
        <v>57</v>
      </c>
      <c r="D6" s="26" t="s">
        <v>58</v>
      </c>
      <c r="E6" s="26" t="s">
        <v>59</v>
      </c>
      <c r="F6" s="26" t="s">
        <v>60</v>
      </c>
      <c r="G6" s="26" t="s">
        <v>61</v>
      </c>
      <c r="H6" s="26" t="s">
        <v>62</v>
      </c>
      <c r="I6" s="26"/>
      <c r="J6" s="26" t="s">
        <v>63</v>
      </c>
    </row>
    <row r="7" spans="1:10" ht="12.75" customHeight="1">
      <c r="A7" s="26"/>
      <c r="B7" s="26"/>
      <c r="C7" s="26"/>
      <c r="D7" s="26"/>
      <c r="E7" s="26"/>
      <c r="F7" s="26"/>
      <c r="G7" s="26"/>
      <c r="H7" s="26" t="s">
        <v>65</v>
      </c>
      <c r="I7" s="26" t="s">
        <v>66</v>
      </c>
      <c r="J7" s="26"/>
    </row>
    <row r="8" spans="1:10" ht="12.75" customHeight="1">
      <c r="A8" s="26" t="s">
        <v>67</v>
      </c>
      <c r="B8" s="26" t="s">
        <v>68</v>
      </c>
      <c r="C8" s="26" t="s">
        <v>51</v>
      </c>
      <c r="D8" s="26" t="s">
        <v>44</v>
      </c>
      <c r="E8" s="26" t="s">
        <v>69</v>
      </c>
      <c r="F8" s="26" t="s">
        <v>70</v>
      </c>
      <c r="G8" s="26" t="s">
        <v>71</v>
      </c>
      <c r="H8" s="26" t="s">
        <v>72</v>
      </c>
      <c r="I8" s="26" t="s">
        <v>73</v>
      </c>
      <c r="J8" s="26" t="s">
        <v>74</v>
      </c>
    </row>
    <row r="9" spans="1:18" ht="12.75" customHeight="1">
      <c r="A9" s="25" t="s">
        <v>75</v>
      </c>
      <c r="B9" s="25"/>
      <c r="C9" s="27" t="s">
        <v>402</v>
      </c>
      <c r="D9" s="25"/>
      <c r="E9" s="28" t="s">
        <v>403</v>
      </c>
      <c r="F9" s="25"/>
      <c r="G9" s="25"/>
      <c r="H9" s="25"/>
      <c r="I9" s="29">
        <f>0+Q9</f>
        <v>0</v>
      </c>
      <c r="J9" s="25"/>
      <c r="O9">
        <f>0+R9</f>
        <v>0</v>
      </c>
      <c r="Q9">
        <f>0+I10+I14+I18</f>
        <v>0</v>
      </c>
      <c r="R9">
        <f>0+O10+O14+O18</f>
        <v>0</v>
      </c>
    </row>
    <row r="10" spans="1:16" ht="12.75">
      <c r="A10" s="30" t="s">
        <v>77</v>
      </c>
      <c r="B10" s="31" t="s">
        <v>68</v>
      </c>
      <c r="C10" s="31" t="s">
        <v>404</v>
      </c>
      <c r="D10" s="30"/>
      <c r="E10" s="32" t="s">
        <v>405</v>
      </c>
      <c r="F10" s="33" t="s">
        <v>406</v>
      </c>
      <c r="G10" s="34">
        <v>1</v>
      </c>
      <c r="H10" s="35">
        <v>0</v>
      </c>
      <c r="I10" s="36">
        <f>ROUND(ROUND(H10,2)*ROUND(G10,3),2)</f>
        <v>0</v>
      </c>
      <c r="J10" s="33"/>
      <c r="O10">
        <f>(I10*21)/100</f>
        <v>0</v>
      </c>
      <c r="P10" t="s">
        <v>51</v>
      </c>
    </row>
    <row r="11" spans="1:5" ht="12.75">
      <c r="A11" s="37" t="s">
        <v>83</v>
      </c>
      <c r="E11" s="38"/>
    </row>
    <row r="12" spans="1:5" ht="12.75">
      <c r="A12" s="39" t="s">
        <v>85</v>
      </c>
      <c r="E12" s="40"/>
    </row>
    <row r="13" spans="1:5" ht="38.25">
      <c r="A13" t="s">
        <v>87</v>
      </c>
      <c r="E13" s="38" t="s">
        <v>407</v>
      </c>
    </row>
    <row r="14" spans="1:16" ht="12.75">
      <c r="A14" s="30" t="s">
        <v>77</v>
      </c>
      <c r="B14" s="31" t="s">
        <v>51</v>
      </c>
      <c r="C14" s="31" t="s">
        <v>408</v>
      </c>
      <c r="D14" s="30"/>
      <c r="E14" s="32" t="s">
        <v>409</v>
      </c>
      <c r="F14" s="33" t="s">
        <v>406</v>
      </c>
      <c r="G14" s="34">
        <v>42</v>
      </c>
      <c r="H14" s="35">
        <v>0</v>
      </c>
      <c r="I14" s="36">
        <f>ROUND(ROUND(H14,2)*ROUND(G14,3),2)</f>
        <v>0</v>
      </c>
      <c r="J14" s="33"/>
      <c r="O14">
        <f>(I14*21)/100</f>
        <v>0</v>
      </c>
      <c r="P14" t="s">
        <v>51</v>
      </c>
    </row>
    <row r="15" spans="1:5" ht="12.75">
      <c r="A15" s="37" t="s">
        <v>83</v>
      </c>
      <c r="E15" s="38"/>
    </row>
    <row r="16" spans="1:5" ht="12.75">
      <c r="A16" s="39" t="s">
        <v>85</v>
      </c>
      <c r="E16" s="40"/>
    </row>
    <row r="17" spans="1:5" ht="12.75">
      <c r="A17" t="s">
        <v>87</v>
      </c>
      <c r="E17" s="38"/>
    </row>
    <row r="18" spans="1:16" ht="12.75">
      <c r="A18" s="30" t="s">
        <v>77</v>
      </c>
      <c r="B18" s="31" t="s">
        <v>44</v>
      </c>
      <c r="C18" s="31" t="s">
        <v>410</v>
      </c>
      <c r="D18" s="30"/>
      <c r="E18" s="32" t="s">
        <v>411</v>
      </c>
      <c r="F18" s="33" t="s">
        <v>406</v>
      </c>
      <c r="G18" s="34">
        <v>1</v>
      </c>
      <c r="H18" s="35">
        <v>0</v>
      </c>
      <c r="I18" s="36">
        <f>ROUND(ROUND(H18,2)*ROUND(G18,3),2)</f>
        <v>0</v>
      </c>
      <c r="J18" s="33"/>
      <c r="O18">
        <f>(I18*21)/100</f>
        <v>0</v>
      </c>
      <c r="P18" t="s">
        <v>51</v>
      </c>
    </row>
    <row r="19" spans="1:5" ht="12.75">
      <c r="A19" s="37" t="s">
        <v>83</v>
      </c>
      <c r="E19" s="38"/>
    </row>
    <row r="20" spans="1:5" ht="12.75">
      <c r="A20" s="39" t="s">
        <v>85</v>
      </c>
      <c r="E20" s="40"/>
    </row>
    <row r="21" spans="1:5" ht="12.75">
      <c r="A21" t="s">
        <v>87</v>
      </c>
      <c r="E21" s="38"/>
    </row>
  </sheetData>
  <sheetProtection sheet="1" objects="1" scenarios="1"/>
  <mergeCells count="12">
    <mergeCell ref="C3:D3"/>
    <mergeCell ref="C4:D4"/>
    <mergeCell ref="C5:D5"/>
    <mergeCell ref="A6:A7"/>
    <mergeCell ref="B6:B7"/>
    <mergeCell ref="C6:C7"/>
    <mergeCell ref="D6:D7"/>
    <mergeCell ref="E6:E7"/>
    <mergeCell ref="F6:F7"/>
    <mergeCell ref="G6:G7"/>
    <mergeCell ref="H6:I6"/>
    <mergeCell ref="J6:J7"/>
  </mergeCells>
  <printOptions/>
  <pageMargins left="0.75" right="0.75" top="1" bottom="1" header="0.511805555555555" footer="0.511805555555555"/>
  <pageSetup fitToHeight="0" fitToWidth="1" horizontalDpi="300" verticalDpi="300" orientation="portrait" paperSize="9" copies="1"/>
  <drawing r:id="rId1"/>
</worksheet>
</file>

<file path=xl/worksheets/sheet5.xml><?xml version="1.0" encoding="utf-8"?>
<worksheet xmlns="http://schemas.openxmlformats.org/spreadsheetml/2006/main" xmlns:r="http://schemas.openxmlformats.org/officeDocument/2006/relationships">
  <sheetPr>
    <pageSetUpPr fitToPage="1"/>
  </sheetPr>
  <dimension ref="A1:R46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0+O9+O146+O159+O196+O201+O210+O439+O448+O457</f>
        <v>0</v>
      </c>
      <c r="P2" t="s">
        <v>44</v>
      </c>
    </row>
    <row r="3" spans="1:16" ht="15" customHeight="1">
      <c r="A3" t="s">
        <v>46</v>
      </c>
      <c r="B3" s="15" t="s">
        <v>47</v>
      </c>
      <c r="C3" s="16" t="s">
        <v>48</v>
      </c>
      <c r="D3" s="16"/>
      <c r="E3" s="17" t="s">
        <v>49</v>
      </c>
      <c r="F3" s="2"/>
      <c r="G3" s="18"/>
      <c r="H3" s="19" t="s">
        <v>412</v>
      </c>
      <c r="I3" s="20">
        <f>0+I9+I146+I159+I196+I201+I210+I439+I448+I457</f>
        <v>0</v>
      </c>
      <c r="J3" s="21"/>
      <c r="O3" t="s">
        <v>50</v>
      </c>
      <c r="P3" t="s">
        <v>51</v>
      </c>
    </row>
    <row r="4" spans="1:16" ht="15" customHeight="1">
      <c r="A4" t="s">
        <v>52</v>
      </c>
      <c r="B4" s="15" t="s">
        <v>400</v>
      </c>
      <c r="C4" s="16" t="s">
        <v>15</v>
      </c>
      <c r="D4" s="16"/>
      <c r="E4" s="17" t="s">
        <v>16</v>
      </c>
      <c r="F4" s="2"/>
      <c r="G4" s="2"/>
      <c r="H4" s="43"/>
      <c r="I4" s="43"/>
      <c r="J4" s="2"/>
      <c r="O4" t="s">
        <v>54</v>
      </c>
      <c r="P4" t="s">
        <v>51</v>
      </c>
    </row>
    <row r="5" spans="1:16" ht="12.75" customHeight="1">
      <c r="A5" t="s">
        <v>401</v>
      </c>
      <c r="B5" s="22" t="s">
        <v>53</v>
      </c>
      <c r="C5" s="23" t="s">
        <v>412</v>
      </c>
      <c r="D5" s="23"/>
      <c r="E5" s="24" t="s">
        <v>16</v>
      </c>
      <c r="F5" s="8"/>
      <c r="G5" s="8"/>
      <c r="H5" s="8"/>
      <c r="I5" s="8"/>
      <c r="J5" s="8"/>
      <c r="O5" t="s">
        <v>64</v>
      </c>
      <c r="P5" t="s">
        <v>51</v>
      </c>
    </row>
    <row r="6" spans="1:10" ht="12.75" customHeight="1">
      <c r="A6" s="26" t="s">
        <v>55</v>
      </c>
      <c r="B6" s="26" t="s">
        <v>56</v>
      </c>
      <c r="C6" s="26" t="s">
        <v>57</v>
      </c>
      <c r="D6" s="26" t="s">
        <v>58</v>
      </c>
      <c r="E6" s="26" t="s">
        <v>59</v>
      </c>
      <c r="F6" s="26" t="s">
        <v>60</v>
      </c>
      <c r="G6" s="26" t="s">
        <v>61</v>
      </c>
      <c r="H6" s="26" t="s">
        <v>62</v>
      </c>
      <c r="I6" s="26"/>
      <c r="J6" s="26" t="s">
        <v>63</v>
      </c>
    </row>
    <row r="7" spans="1:10" ht="12.75" customHeight="1">
      <c r="A7" s="26"/>
      <c r="B7" s="26"/>
      <c r="C7" s="26"/>
      <c r="D7" s="26"/>
      <c r="E7" s="26"/>
      <c r="F7" s="26"/>
      <c r="G7" s="26"/>
      <c r="H7" s="26" t="s">
        <v>65</v>
      </c>
      <c r="I7" s="26" t="s">
        <v>66</v>
      </c>
      <c r="J7" s="26"/>
    </row>
    <row r="8" spans="1:10" ht="12.75" customHeight="1">
      <c r="A8" s="26" t="s">
        <v>67</v>
      </c>
      <c r="B8" s="26" t="s">
        <v>68</v>
      </c>
      <c r="C8" s="26" t="s">
        <v>51</v>
      </c>
      <c r="D8" s="26" t="s">
        <v>44</v>
      </c>
      <c r="E8" s="26" t="s">
        <v>69</v>
      </c>
      <c r="F8" s="26" t="s">
        <v>70</v>
      </c>
      <c r="G8" s="26" t="s">
        <v>71</v>
      </c>
      <c r="H8" s="26" t="s">
        <v>72</v>
      </c>
      <c r="I8" s="26" t="s">
        <v>73</v>
      </c>
      <c r="J8" s="26" t="s">
        <v>74</v>
      </c>
    </row>
    <row r="9" spans="1:18" ht="12.75" customHeight="1">
      <c r="A9" s="25" t="s">
        <v>75</v>
      </c>
      <c r="B9" s="25"/>
      <c r="C9" s="27" t="s">
        <v>68</v>
      </c>
      <c r="D9" s="25"/>
      <c r="E9" s="28" t="s">
        <v>151</v>
      </c>
      <c r="F9" s="25"/>
      <c r="G9" s="25"/>
      <c r="H9" s="25"/>
      <c r="I9" s="29">
        <f>0+Q9</f>
        <v>0</v>
      </c>
      <c r="J9" s="25"/>
      <c r="O9">
        <f>0+R9</f>
        <v>0</v>
      </c>
      <c r="Q9">
        <f>0+I10+I14+I18+I22+I26+I30+I34+I38+I42+I46+I50+I54+I58+I62+I66+I70+I74+I78+I82+I86+I90+I94+I98+I102+I106+I110+I114+I118+I122+I126+I130+I134+I138+I142</f>
        <v>0</v>
      </c>
      <c r="R9">
        <f>0+O10+O14+O18+O22+O26+O30+O34+O38+O42+O46+O50+O54+O58+O62+O66+O70+O74+O78+O82+O86+O90+O94+O98+O102+O106+O110+O114+O118+O122+O126+O130+O134+O138+O142</f>
        <v>0</v>
      </c>
    </row>
    <row r="10" spans="1:16" ht="12.75">
      <c r="A10" s="30" t="s">
        <v>77</v>
      </c>
      <c r="B10" s="31" t="s">
        <v>68</v>
      </c>
      <c r="C10" s="31" t="s">
        <v>413</v>
      </c>
      <c r="D10" s="30"/>
      <c r="E10" s="32" t="s">
        <v>414</v>
      </c>
      <c r="F10" s="33" t="s">
        <v>415</v>
      </c>
      <c r="G10" s="34">
        <v>2.021</v>
      </c>
      <c r="H10" s="35">
        <v>0</v>
      </c>
      <c r="I10" s="36">
        <f>ROUND(ROUND(H10,2)*ROUND(G10,3),2)</f>
        <v>0</v>
      </c>
      <c r="J10" s="33"/>
      <c r="O10">
        <f>(I10*21)/100</f>
        <v>0</v>
      </c>
      <c r="P10" t="s">
        <v>51</v>
      </c>
    </row>
    <row r="11" spans="1:5" ht="12.75">
      <c r="A11" s="37" t="s">
        <v>83</v>
      </c>
      <c r="E11" s="38"/>
    </row>
    <row r="12" spans="1:5" ht="12.75">
      <c r="A12" s="39" t="s">
        <v>85</v>
      </c>
      <c r="E12" s="40" t="s">
        <v>416</v>
      </c>
    </row>
    <row r="13" spans="1:5" ht="12.75">
      <c r="A13" t="s">
        <v>87</v>
      </c>
      <c r="E13" s="38"/>
    </row>
    <row r="14" spans="1:16" ht="12.75">
      <c r="A14" s="30" t="s">
        <v>77</v>
      </c>
      <c r="B14" s="31" t="s">
        <v>51</v>
      </c>
      <c r="C14" s="31" t="s">
        <v>417</v>
      </c>
      <c r="D14" s="30"/>
      <c r="E14" s="32" t="s">
        <v>418</v>
      </c>
      <c r="F14" s="33" t="s">
        <v>174</v>
      </c>
      <c r="G14" s="34">
        <v>16</v>
      </c>
      <c r="H14" s="35">
        <v>0</v>
      </c>
      <c r="I14" s="36">
        <f>ROUND(ROUND(H14,2)*ROUND(G14,3),2)</f>
        <v>0</v>
      </c>
      <c r="J14" s="33"/>
      <c r="O14">
        <f>(I14*21)/100</f>
        <v>0</v>
      </c>
      <c r="P14" t="s">
        <v>51</v>
      </c>
    </row>
    <row r="15" spans="1:5" ht="12.75">
      <c r="A15" s="37" t="s">
        <v>83</v>
      </c>
      <c r="E15" s="38"/>
    </row>
    <row r="16" spans="1:5" ht="12.75">
      <c r="A16" s="39" t="s">
        <v>85</v>
      </c>
      <c r="E16" s="40" t="s">
        <v>419</v>
      </c>
    </row>
    <row r="17" spans="1:5" ht="12.75">
      <c r="A17" t="s">
        <v>87</v>
      </c>
      <c r="E17" s="38"/>
    </row>
    <row r="18" spans="1:16" ht="12.75">
      <c r="A18" s="30" t="s">
        <v>77</v>
      </c>
      <c r="B18" s="31" t="s">
        <v>44</v>
      </c>
      <c r="C18" s="31" t="s">
        <v>420</v>
      </c>
      <c r="D18" s="30"/>
      <c r="E18" s="32" t="s">
        <v>421</v>
      </c>
      <c r="F18" s="33" t="s">
        <v>139</v>
      </c>
      <c r="G18" s="34">
        <v>7.7</v>
      </c>
      <c r="H18" s="35">
        <v>0</v>
      </c>
      <c r="I18" s="36">
        <f>ROUND(ROUND(H18,2)*ROUND(G18,3),2)</f>
        <v>0</v>
      </c>
      <c r="J18" s="33"/>
      <c r="O18">
        <f>(I18*21)/100</f>
        <v>0</v>
      </c>
      <c r="P18" t="s">
        <v>51</v>
      </c>
    </row>
    <row r="19" spans="1:5" ht="12.75">
      <c r="A19" s="37" t="s">
        <v>83</v>
      </c>
      <c r="E19" s="38"/>
    </row>
    <row r="20" spans="1:5" ht="12.75">
      <c r="A20" s="39" t="s">
        <v>85</v>
      </c>
      <c r="E20" s="40" t="s">
        <v>422</v>
      </c>
    </row>
    <row r="21" spans="1:5" ht="12.75">
      <c r="A21" t="s">
        <v>87</v>
      </c>
      <c r="E21" s="38"/>
    </row>
    <row r="22" spans="1:16" ht="12.75">
      <c r="A22" s="30" t="s">
        <v>77</v>
      </c>
      <c r="B22" s="31" t="s">
        <v>69</v>
      </c>
      <c r="C22" s="31" t="s">
        <v>423</v>
      </c>
      <c r="D22" s="30"/>
      <c r="E22" s="32" t="s">
        <v>424</v>
      </c>
      <c r="F22" s="33" t="s">
        <v>139</v>
      </c>
      <c r="G22" s="34">
        <v>7.918</v>
      </c>
      <c r="H22" s="35">
        <v>0</v>
      </c>
      <c r="I22" s="36">
        <f>ROUND(ROUND(H22,2)*ROUND(G22,3),2)</f>
        <v>0</v>
      </c>
      <c r="J22" s="33"/>
      <c r="O22">
        <f>(I22*21)/100</f>
        <v>0</v>
      </c>
      <c r="P22" t="s">
        <v>51</v>
      </c>
    </row>
    <row r="23" spans="1:5" ht="12.75">
      <c r="A23" s="37" t="s">
        <v>83</v>
      </c>
      <c r="E23" s="38"/>
    </row>
    <row r="24" spans="1:5" ht="63.75">
      <c r="A24" s="39" t="s">
        <v>85</v>
      </c>
      <c r="E24" s="40" t="s">
        <v>425</v>
      </c>
    </row>
    <row r="25" spans="1:5" ht="12.75">
      <c r="A25" t="s">
        <v>87</v>
      </c>
      <c r="E25" s="38"/>
    </row>
    <row r="26" spans="1:16" ht="12.75">
      <c r="A26" s="30" t="s">
        <v>77</v>
      </c>
      <c r="B26" s="31" t="s">
        <v>70</v>
      </c>
      <c r="C26" s="31" t="s">
        <v>426</v>
      </c>
      <c r="D26" s="30"/>
      <c r="E26" s="32" t="s">
        <v>427</v>
      </c>
      <c r="F26" s="33" t="s">
        <v>139</v>
      </c>
      <c r="G26" s="34">
        <v>7.918</v>
      </c>
      <c r="H26" s="35">
        <v>0</v>
      </c>
      <c r="I26" s="36">
        <f>ROUND(ROUND(H26,2)*ROUND(G26,3),2)</f>
        <v>0</v>
      </c>
      <c r="J26" s="33"/>
      <c r="O26">
        <f>(I26*21)/100</f>
        <v>0</v>
      </c>
      <c r="P26" t="s">
        <v>51</v>
      </c>
    </row>
    <row r="27" spans="1:5" ht="12.75">
      <c r="A27" s="37" t="s">
        <v>83</v>
      </c>
      <c r="E27" s="38"/>
    </row>
    <row r="28" spans="1:5" ht="12.75">
      <c r="A28" s="39" t="s">
        <v>85</v>
      </c>
      <c r="E28" s="40"/>
    </row>
    <row r="29" spans="1:5" ht="12.75">
      <c r="A29" t="s">
        <v>87</v>
      </c>
      <c r="E29" s="38"/>
    </row>
    <row r="30" spans="1:16" ht="12.75">
      <c r="A30" s="30" t="s">
        <v>77</v>
      </c>
      <c r="B30" s="31" t="s">
        <v>71</v>
      </c>
      <c r="C30" s="31" t="s">
        <v>428</v>
      </c>
      <c r="D30" s="30"/>
      <c r="E30" s="32" t="s">
        <v>429</v>
      </c>
      <c r="F30" s="33" t="s">
        <v>139</v>
      </c>
      <c r="G30" s="34">
        <v>7.918</v>
      </c>
      <c r="H30" s="35">
        <v>0</v>
      </c>
      <c r="I30" s="36">
        <f>ROUND(ROUND(H30,2)*ROUND(G30,3),2)</f>
        <v>0</v>
      </c>
      <c r="J30" s="33"/>
      <c r="O30">
        <f>(I30*21)/100</f>
        <v>0</v>
      </c>
      <c r="P30" t="s">
        <v>51</v>
      </c>
    </row>
    <row r="31" spans="1:5" ht="12.75">
      <c r="A31" s="37" t="s">
        <v>83</v>
      </c>
      <c r="E31" s="38"/>
    </row>
    <row r="32" spans="1:5" ht="12.75">
      <c r="A32" s="39" t="s">
        <v>85</v>
      </c>
      <c r="E32" s="40" t="s">
        <v>430</v>
      </c>
    </row>
    <row r="33" spans="1:5" ht="12.75">
      <c r="A33" t="s">
        <v>87</v>
      </c>
      <c r="E33" s="38"/>
    </row>
    <row r="34" spans="1:16" ht="12.75">
      <c r="A34" s="30" t="s">
        <v>77</v>
      </c>
      <c r="B34" s="31" t="s">
        <v>107</v>
      </c>
      <c r="C34" s="31" t="s">
        <v>431</v>
      </c>
      <c r="D34" s="30"/>
      <c r="E34" s="32" t="s">
        <v>432</v>
      </c>
      <c r="F34" s="33" t="s">
        <v>139</v>
      </c>
      <c r="G34" s="34">
        <v>7.918</v>
      </c>
      <c r="H34" s="35">
        <v>0</v>
      </c>
      <c r="I34" s="36">
        <f>ROUND(ROUND(H34,2)*ROUND(G34,3),2)</f>
        <v>0</v>
      </c>
      <c r="J34" s="33"/>
      <c r="O34">
        <f>(I34*21)/100</f>
        <v>0</v>
      </c>
      <c r="P34" t="s">
        <v>51</v>
      </c>
    </row>
    <row r="35" spans="1:5" ht="12.75">
      <c r="A35" s="37" t="s">
        <v>83</v>
      </c>
      <c r="E35" s="38"/>
    </row>
    <row r="36" spans="1:5" ht="12.75">
      <c r="A36" s="39" t="s">
        <v>85</v>
      </c>
      <c r="E36" s="40"/>
    </row>
    <row r="37" spans="1:5" ht="12.75">
      <c r="A37" t="s">
        <v>87</v>
      </c>
      <c r="E37" s="38"/>
    </row>
    <row r="38" spans="1:16" ht="12.75">
      <c r="A38" s="30" t="s">
        <v>77</v>
      </c>
      <c r="B38" s="31" t="s">
        <v>110</v>
      </c>
      <c r="C38" s="31" t="s">
        <v>433</v>
      </c>
      <c r="D38" s="30"/>
      <c r="E38" s="32" t="s">
        <v>434</v>
      </c>
      <c r="F38" s="33" t="s">
        <v>139</v>
      </c>
      <c r="G38" s="34">
        <v>30.531</v>
      </c>
      <c r="H38" s="35">
        <v>0</v>
      </c>
      <c r="I38" s="36">
        <f>ROUND(ROUND(H38,2)*ROUND(G38,3),2)</f>
        <v>0</v>
      </c>
      <c r="J38" s="33"/>
      <c r="O38">
        <f>(I38*21)/100</f>
        <v>0</v>
      </c>
      <c r="P38" t="s">
        <v>51</v>
      </c>
    </row>
    <row r="39" spans="1:5" ht="12.75">
      <c r="A39" s="37" t="s">
        <v>83</v>
      </c>
      <c r="E39" s="38"/>
    </row>
    <row r="40" spans="1:5" ht="12.75">
      <c r="A40" s="39" t="s">
        <v>85</v>
      </c>
      <c r="E40" s="40" t="s">
        <v>435</v>
      </c>
    </row>
    <row r="41" spans="1:5" ht="12.75">
      <c r="A41" t="s">
        <v>87</v>
      </c>
      <c r="E41" s="38"/>
    </row>
    <row r="42" spans="1:16" ht="12.75">
      <c r="A42" s="30" t="s">
        <v>77</v>
      </c>
      <c r="B42" s="31" t="s">
        <v>72</v>
      </c>
      <c r="C42" s="31" t="s">
        <v>436</v>
      </c>
      <c r="D42" s="30"/>
      <c r="E42" s="32" t="s">
        <v>437</v>
      </c>
      <c r="F42" s="33" t="s">
        <v>139</v>
      </c>
      <c r="G42" s="34">
        <v>3.392</v>
      </c>
      <c r="H42" s="35">
        <v>0</v>
      </c>
      <c r="I42" s="36">
        <f>ROUND(ROUND(H42,2)*ROUND(G42,3),2)</f>
        <v>0</v>
      </c>
      <c r="J42" s="33"/>
      <c r="O42">
        <f>(I42*21)/100</f>
        <v>0</v>
      </c>
      <c r="P42" t="s">
        <v>51</v>
      </c>
    </row>
    <row r="43" spans="1:5" ht="12.75">
      <c r="A43" s="37" t="s">
        <v>83</v>
      </c>
      <c r="E43" s="38"/>
    </row>
    <row r="44" spans="1:5" ht="63.75">
      <c r="A44" s="39" t="s">
        <v>85</v>
      </c>
      <c r="E44" s="40" t="s">
        <v>438</v>
      </c>
    </row>
    <row r="45" spans="1:5" ht="12.75">
      <c r="A45" t="s">
        <v>87</v>
      </c>
      <c r="E45" s="38"/>
    </row>
    <row r="46" spans="1:16" ht="12.75">
      <c r="A46" s="30" t="s">
        <v>77</v>
      </c>
      <c r="B46" s="31" t="s">
        <v>73</v>
      </c>
      <c r="C46" s="31" t="s">
        <v>439</v>
      </c>
      <c r="D46" s="30"/>
      <c r="E46" s="32" t="s">
        <v>440</v>
      </c>
      <c r="F46" s="33" t="s">
        <v>139</v>
      </c>
      <c r="G46" s="34">
        <v>30.531</v>
      </c>
      <c r="H46" s="35">
        <v>0</v>
      </c>
      <c r="I46" s="36">
        <f>ROUND(ROUND(H46,2)*ROUND(G46,3),2)</f>
        <v>0</v>
      </c>
      <c r="J46" s="33"/>
      <c r="O46">
        <f>(I46*21)/100</f>
        <v>0</v>
      </c>
      <c r="P46" t="s">
        <v>51</v>
      </c>
    </row>
    <row r="47" spans="1:5" ht="12.75">
      <c r="A47" s="37" t="s">
        <v>83</v>
      </c>
      <c r="E47" s="38"/>
    </row>
    <row r="48" spans="1:5" ht="12.75">
      <c r="A48" s="39" t="s">
        <v>85</v>
      </c>
      <c r="E48" s="40" t="s">
        <v>435</v>
      </c>
    </row>
    <row r="49" spans="1:5" ht="12.75">
      <c r="A49" t="s">
        <v>87</v>
      </c>
      <c r="E49" s="38"/>
    </row>
    <row r="50" spans="1:16" ht="12.75">
      <c r="A50" s="30" t="s">
        <v>77</v>
      </c>
      <c r="B50" s="31" t="s">
        <v>74</v>
      </c>
      <c r="C50" s="31" t="s">
        <v>441</v>
      </c>
      <c r="D50" s="30"/>
      <c r="E50" s="32" t="s">
        <v>442</v>
      </c>
      <c r="F50" s="33" t="s">
        <v>139</v>
      </c>
      <c r="G50" s="34">
        <v>3.392</v>
      </c>
      <c r="H50" s="35">
        <v>0</v>
      </c>
      <c r="I50" s="36">
        <f>ROUND(ROUND(H50,2)*ROUND(G50,3),2)</f>
        <v>0</v>
      </c>
      <c r="J50" s="33"/>
      <c r="O50">
        <f>(I50*21)/100</f>
        <v>0</v>
      </c>
      <c r="P50" t="s">
        <v>51</v>
      </c>
    </row>
    <row r="51" spans="1:5" ht="12.75">
      <c r="A51" s="37" t="s">
        <v>83</v>
      </c>
      <c r="E51" s="38"/>
    </row>
    <row r="52" spans="1:5" ht="12.75">
      <c r="A52" s="39" t="s">
        <v>85</v>
      </c>
      <c r="E52" s="40" t="s">
        <v>443</v>
      </c>
    </row>
    <row r="53" spans="1:5" ht="12.75">
      <c r="A53" t="s">
        <v>87</v>
      </c>
      <c r="E53" s="38"/>
    </row>
    <row r="54" spans="1:16" ht="12.75">
      <c r="A54" s="30" t="s">
        <v>77</v>
      </c>
      <c r="B54" s="31" t="s">
        <v>125</v>
      </c>
      <c r="C54" s="31" t="s">
        <v>444</v>
      </c>
      <c r="D54" s="30"/>
      <c r="E54" s="32" t="s">
        <v>445</v>
      </c>
      <c r="F54" s="33" t="s">
        <v>139</v>
      </c>
      <c r="G54" s="34">
        <v>498.724</v>
      </c>
      <c r="H54" s="35">
        <v>0</v>
      </c>
      <c r="I54" s="36">
        <f>ROUND(ROUND(H54,2)*ROUND(G54,3),2)</f>
        <v>0</v>
      </c>
      <c r="J54" s="33"/>
      <c r="O54">
        <f>(I54*21)/100</f>
        <v>0</v>
      </c>
      <c r="P54" t="s">
        <v>51</v>
      </c>
    </row>
    <row r="55" spans="1:5" ht="12.75">
      <c r="A55" s="37" t="s">
        <v>83</v>
      </c>
      <c r="E55" s="38"/>
    </row>
    <row r="56" spans="1:5" ht="25.5">
      <c r="A56" s="39" t="s">
        <v>85</v>
      </c>
      <c r="E56" s="40" t="s">
        <v>446</v>
      </c>
    </row>
    <row r="57" spans="1:5" ht="12.75">
      <c r="A57" t="s">
        <v>87</v>
      </c>
      <c r="E57" s="38"/>
    </row>
    <row r="58" spans="1:16" ht="12.75">
      <c r="A58" s="30" t="s">
        <v>77</v>
      </c>
      <c r="B58" s="31" t="s">
        <v>129</v>
      </c>
      <c r="C58" s="31" t="s">
        <v>447</v>
      </c>
      <c r="D58" s="30"/>
      <c r="E58" s="32" t="s">
        <v>448</v>
      </c>
      <c r="F58" s="33" t="s">
        <v>139</v>
      </c>
      <c r="G58" s="34">
        <v>56.269</v>
      </c>
      <c r="H58" s="35">
        <v>0</v>
      </c>
      <c r="I58" s="36">
        <f>ROUND(ROUND(H58,2)*ROUND(G58,3),2)</f>
        <v>0</v>
      </c>
      <c r="J58" s="33"/>
      <c r="O58">
        <f>(I58*21)/100</f>
        <v>0</v>
      </c>
      <c r="P58" t="s">
        <v>51</v>
      </c>
    </row>
    <row r="59" spans="1:5" ht="12.75">
      <c r="A59" s="37" t="s">
        <v>83</v>
      </c>
      <c r="E59" s="38"/>
    </row>
    <row r="60" spans="1:5" ht="409.5">
      <c r="A60" s="39" t="s">
        <v>85</v>
      </c>
      <c r="E60" s="40" t="s">
        <v>449</v>
      </c>
    </row>
    <row r="61" spans="1:5" ht="12.75">
      <c r="A61" t="s">
        <v>87</v>
      </c>
      <c r="E61" s="38"/>
    </row>
    <row r="62" spans="1:16" ht="12.75">
      <c r="A62" s="30" t="s">
        <v>77</v>
      </c>
      <c r="B62" s="31" t="s">
        <v>132</v>
      </c>
      <c r="C62" s="31" t="s">
        <v>450</v>
      </c>
      <c r="D62" s="30"/>
      <c r="E62" s="32" t="s">
        <v>451</v>
      </c>
      <c r="F62" s="33" t="s">
        <v>139</v>
      </c>
      <c r="G62" s="34">
        <v>452.729</v>
      </c>
      <c r="H62" s="35">
        <v>0</v>
      </c>
      <c r="I62" s="36">
        <f>ROUND(ROUND(H62,2)*ROUND(G62,3),2)</f>
        <v>0</v>
      </c>
      <c r="J62" s="33"/>
      <c r="O62">
        <f>(I62*21)/100</f>
        <v>0</v>
      </c>
      <c r="P62" t="s">
        <v>51</v>
      </c>
    </row>
    <row r="63" spans="1:5" ht="12.75">
      <c r="A63" s="37" t="s">
        <v>83</v>
      </c>
      <c r="E63" s="38"/>
    </row>
    <row r="64" spans="1:5" ht="25.5">
      <c r="A64" s="39" t="s">
        <v>85</v>
      </c>
      <c r="E64" s="40" t="s">
        <v>452</v>
      </c>
    </row>
    <row r="65" spans="1:5" ht="12.75">
      <c r="A65" t="s">
        <v>87</v>
      </c>
      <c r="E65" s="38"/>
    </row>
    <row r="66" spans="1:16" ht="12.75">
      <c r="A66" s="30" t="s">
        <v>77</v>
      </c>
      <c r="B66" s="31" t="s">
        <v>196</v>
      </c>
      <c r="C66" s="31" t="s">
        <v>453</v>
      </c>
      <c r="D66" s="30"/>
      <c r="E66" s="32" t="s">
        <v>454</v>
      </c>
      <c r="F66" s="33" t="s">
        <v>139</v>
      </c>
      <c r="G66" s="34">
        <v>50.303</v>
      </c>
      <c r="H66" s="35">
        <v>0</v>
      </c>
      <c r="I66" s="36">
        <f>ROUND(ROUND(H66,2)*ROUND(G66,3),2)</f>
        <v>0</v>
      </c>
      <c r="J66" s="33"/>
      <c r="O66">
        <f>(I66*21)/100</f>
        <v>0</v>
      </c>
      <c r="P66" t="s">
        <v>51</v>
      </c>
    </row>
    <row r="67" spans="1:5" ht="12.75">
      <c r="A67" s="37" t="s">
        <v>83</v>
      </c>
      <c r="E67" s="38"/>
    </row>
    <row r="68" spans="1:5" ht="25.5">
      <c r="A68" s="39" t="s">
        <v>85</v>
      </c>
      <c r="E68" s="40" t="s">
        <v>455</v>
      </c>
    </row>
    <row r="69" spans="1:5" ht="12.75">
      <c r="A69" t="s">
        <v>87</v>
      </c>
      <c r="E69" s="38"/>
    </row>
    <row r="70" spans="1:16" ht="12.75">
      <c r="A70" s="30" t="s">
        <v>77</v>
      </c>
      <c r="B70" s="31" t="s">
        <v>202</v>
      </c>
      <c r="C70" s="31" t="s">
        <v>456</v>
      </c>
      <c r="D70" s="30"/>
      <c r="E70" s="32" t="s">
        <v>457</v>
      </c>
      <c r="F70" s="33" t="s">
        <v>139</v>
      </c>
      <c r="G70" s="34">
        <v>53.696</v>
      </c>
      <c r="H70" s="35">
        <v>0</v>
      </c>
      <c r="I70" s="36">
        <f>ROUND(ROUND(H70,2)*ROUND(G70,3),2)</f>
        <v>0</v>
      </c>
      <c r="J70" s="33"/>
      <c r="O70">
        <f>(I70*21)/100</f>
        <v>0</v>
      </c>
      <c r="P70" t="s">
        <v>51</v>
      </c>
    </row>
    <row r="71" spans="1:5" ht="12.75">
      <c r="A71" s="37" t="s">
        <v>83</v>
      </c>
      <c r="E71" s="38"/>
    </row>
    <row r="72" spans="1:5" ht="12.75">
      <c r="A72" s="39" t="s">
        <v>85</v>
      </c>
      <c r="E72" s="40" t="s">
        <v>458</v>
      </c>
    </row>
    <row r="73" spans="1:5" ht="12.75">
      <c r="A73" t="s">
        <v>87</v>
      </c>
      <c r="E73" s="38"/>
    </row>
    <row r="74" spans="1:16" ht="12.75">
      <c r="A74" s="30" t="s">
        <v>77</v>
      </c>
      <c r="B74" s="31" t="s">
        <v>204</v>
      </c>
      <c r="C74" s="31" t="s">
        <v>459</v>
      </c>
      <c r="D74" s="30"/>
      <c r="E74" s="32" t="s">
        <v>460</v>
      </c>
      <c r="F74" s="33" t="s">
        <v>139</v>
      </c>
      <c r="G74" s="34">
        <v>5.966</v>
      </c>
      <c r="H74" s="35">
        <v>0</v>
      </c>
      <c r="I74" s="36">
        <f>ROUND(ROUND(H74,2)*ROUND(G74,3),2)</f>
        <v>0</v>
      </c>
      <c r="J74" s="33"/>
      <c r="O74">
        <f>(I74*21)/100</f>
        <v>0</v>
      </c>
      <c r="P74" t="s">
        <v>51</v>
      </c>
    </row>
    <row r="75" spans="1:5" ht="12.75">
      <c r="A75" s="37" t="s">
        <v>83</v>
      </c>
      <c r="E75" s="38"/>
    </row>
    <row r="76" spans="1:5" ht="12.75">
      <c r="A76" s="39" t="s">
        <v>85</v>
      </c>
      <c r="E76" s="40" t="s">
        <v>461</v>
      </c>
    </row>
    <row r="77" spans="1:5" ht="12.75">
      <c r="A77" t="s">
        <v>87</v>
      </c>
      <c r="E77" s="38"/>
    </row>
    <row r="78" spans="1:16" ht="12.75">
      <c r="A78" s="30" t="s">
        <v>77</v>
      </c>
      <c r="B78" s="31" t="s">
        <v>207</v>
      </c>
      <c r="C78" s="31" t="s">
        <v>462</v>
      </c>
      <c r="D78" s="30"/>
      <c r="E78" s="32" t="s">
        <v>463</v>
      </c>
      <c r="F78" s="33" t="s">
        <v>216</v>
      </c>
      <c r="G78" s="34">
        <v>553.951</v>
      </c>
      <c r="H78" s="35">
        <v>0</v>
      </c>
      <c r="I78" s="36">
        <f>ROUND(ROUND(H78,2)*ROUND(G78,3),2)</f>
        <v>0</v>
      </c>
      <c r="J78" s="33"/>
      <c r="O78">
        <f>(I78*21)/100</f>
        <v>0</v>
      </c>
      <c r="P78" t="s">
        <v>51</v>
      </c>
    </row>
    <row r="79" spans="1:5" ht="12.75">
      <c r="A79" s="37" t="s">
        <v>83</v>
      </c>
      <c r="E79" s="38"/>
    </row>
    <row r="80" spans="1:5" ht="267.75">
      <c r="A80" s="39" t="s">
        <v>85</v>
      </c>
      <c r="E80" s="40" t="s">
        <v>464</v>
      </c>
    </row>
    <row r="81" spans="1:5" ht="12.75">
      <c r="A81" t="s">
        <v>87</v>
      </c>
      <c r="E81" s="38"/>
    </row>
    <row r="82" spans="1:16" ht="12.75">
      <c r="A82" s="30" t="s">
        <v>77</v>
      </c>
      <c r="B82" s="31" t="s">
        <v>213</v>
      </c>
      <c r="C82" s="31" t="s">
        <v>465</v>
      </c>
      <c r="D82" s="30"/>
      <c r="E82" s="32" t="s">
        <v>466</v>
      </c>
      <c r="F82" s="33" t="s">
        <v>216</v>
      </c>
      <c r="G82" s="34">
        <v>841.732</v>
      </c>
      <c r="H82" s="35">
        <v>0</v>
      </c>
      <c r="I82" s="36">
        <f>ROUND(ROUND(H82,2)*ROUND(G82,3),2)</f>
        <v>0</v>
      </c>
      <c r="J82" s="33"/>
      <c r="O82">
        <f>(I82*21)/100</f>
        <v>0</v>
      </c>
      <c r="P82" t="s">
        <v>51</v>
      </c>
    </row>
    <row r="83" spans="1:5" ht="12.75">
      <c r="A83" s="37" t="s">
        <v>83</v>
      </c>
      <c r="E83" s="38"/>
    </row>
    <row r="84" spans="1:5" ht="255">
      <c r="A84" s="39" t="s">
        <v>85</v>
      </c>
      <c r="E84" s="40" t="s">
        <v>467</v>
      </c>
    </row>
    <row r="85" spans="1:5" ht="12.75">
      <c r="A85" t="s">
        <v>87</v>
      </c>
      <c r="E85" s="38"/>
    </row>
    <row r="86" spans="1:16" ht="12.75">
      <c r="A86" s="30" t="s">
        <v>77</v>
      </c>
      <c r="B86" s="31" t="s">
        <v>219</v>
      </c>
      <c r="C86" s="31" t="s">
        <v>468</v>
      </c>
      <c r="D86" s="30"/>
      <c r="E86" s="32" t="s">
        <v>469</v>
      </c>
      <c r="F86" s="33" t="s">
        <v>216</v>
      </c>
      <c r="G86" s="34">
        <v>553.951</v>
      </c>
      <c r="H86" s="35">
        <v>0</v>
      </c>
      <c r="I86" s="36">
        <f>ROUND(ROUND(H86,2)*ROUND(G86,3),2)</f>
        <v>0</v>
      </c>
      <c r="J86" s="33"/>
      <c r="O86">
        <f>(I86*21)/100</f>
        <v>0</v>
      </c>
      <c r="P86" t="s">
        <v>51</v>
      </c>
    </row>
    <row r="87" spans="1:5" ht="12.75">
      <c r="A87" s="37" t="s">
        <v>83</v>
      </c>
      <c r="E87" s="38"/>
    </row>
    <row r="88" spans="1:5" ht="12.75">
      <c r="A88" s="39" t="s">
        <v>85</v>
      </c>
      <c r="E88" s="40"/>
    </row>
    <row r="89" spans="1:5" ht="12.75">
      <c r="A89" t="s">
        <v>87</v>
      </c>
      <c r="E89" s="38"/>
    </row>
    <row r="90" spans="1:16" ht="12.75">
      <c r="A90" s="30" t="s">
        <v>77</v>
      </c>
      <c r="B90" s="31" t="s">
        <v>225</v>
      </c>
      <c r="C90" s="31" t="s">
        <v>470</v>
      </c>
      <c r="D90" s="30"/>
      <c r="E90" s="32" t="s">
        <v>471</v>
      </c>
      <c r="F90" s="33" t="s">
        <v>216</v>
      </c>
      <c r="G90" s="34">
        <v>841.732</v>
      </c>
      <c r="H90" s="35">
        <v>0</v>
      </c>
      <c r="I90" s="36">
        <f>ROUND(ROUND(H90,2)*ROUND(G90,3),2)</f>
        <v>0</v>
      </c>
      <c r="J90" s="33"/>
      <c r="O90">
        <f>(I90*21)/100</f>
        <v>0</v>
      </c>
      <c r="P90" t="s">
        <v>51</v>
      </c>
    </row>
    <row r="91" spans="1:5" ht="12.75">
      <c r="A91" s="37" t="s">
        <v>83</v>
      </c>
      <c r="E91" s="38"/>
    </row>
    <row r="92" spans="1:5" ht="12.75">
      <c r="A92" s="39" t="s">
        <v>85</v>
      </c>
      <c r="E92" s="40"/>
    </row>
    <row r="93" spans="1:5" ht="12.75">
      <c r="A93" t="s">
        <v>87</v>
      </c>
      <c r="E93" s="38"/>
    </row>
    <row r="94" spans="1:16" ht="12.75">
      <c r="A94" s="30" t="s">
        <v>77</v>
      </c>
      <c r="B94" s="31" t="s">
        <v>231</v>
      </c>
      <c r="C94" s="31" t="s">
        <v>472</v>
      </c>
      <c r="D94" s="30"/>
      <c r="E94" s="32" t="s">
        <v>473</v>
      </c>
      <c r="F94" s="33" t="s">
        <v>139</v>
      </c>
      <c r="G94" s="34">
        <v>280.211</v>
      </c>
      <c r="H94" s="35">
        <v>0</v>
      </c>
      <c r="I94" s="36">
        <f>ROUND(ROUND(H94,2)*ROUND(G94,3),2)</f>
        <v>0</v>
      </c>
      <c r="J94" s="33"/>
      <c r="O94">
        <f>(I94*21)/100</f>
        <v>0</v>
      </c>
      <c r="P94" t="s">
        <v>51</v>
      </c>
    </row>
    <row r="95" spans="1:5" ht="12.75">
      <c r="A95" s="37" t="s">
        <v>83</v>
      </c>
      <c r="E95" s="38"/>
    </row>
    <row r="96" spans="1:5" ht="25.5">
      <c r="A96" s="39" t="s">
        <v>85</v>
      </c>
      <c r="E96" s="40" t="s">
        <v>474</v>
      </c>
    </row>
    <row r="97" spans="1:5" ht="12.75">
      <c r="A97" t="s">
        <v>87</v>
      </c>
      <c r="E97" s="38"/>
    </row>
    <row r="98" spans="1:16" ht="12.75">
      <c r="A98" s="30" t="s">
        <v>77</v>
      </c>
      <c r="B98" s="31" t="s">
        <v>236</v>
      </c>
      <c r="C98" s="31" t="s">
        <v>475</v>
      </c>
      <c r="D98" s="30"/>
      <c r="E98" s="32" t="s">
        <v>476</v>
      </c>
      <c r="F98" s="33" t="s">
        <v>139</v>
      </c>
      <c r="G98" s="34">
        <v>314.909</v>
      </c>
      <c r="H98" s="35">
        <v>0</v>
      </c>
      <c r="I98" s="36">
        <f>ROUND(ROUND(H98,2)*ROUND(G98,3),2)</f>
        <v>0</v>
      </c>
      <c r="J98" s="33"/>
      <c r="O98">
        <f>(I98*21)/100</f>
        <v>0</v>
      </c>
      <c r="P98" t="s">
        <v>51</v>
      </c>
    </row>
    <row r="99" spans="1:5" ht="12.75">
      <c r="A99" s="37" t="s">
        <v>83</v>
      </c>
      <c r="E99" s="38"/>
    </row>
    <row r="100" spans="1:5" ht="25.5">
      <c r="A100" s="39" t="s">
        <v>85</v>
      </c>
      <c r="E100" s="40" t="s">
        <v>477</v>
      </c>
    </row>
    <row r="101" spans="1:5" ht="12.75">
      <c r="A101" t="s">
        <v>87</v>
      </c>
      <c r="E101" s="38"/>
    </row>
    <row r="102" spans="1:16" ht="12.75">
      <c r="A102" s="30" t="s">
        <v>77</v>
      </c>
      <c r="B102" s="31" t="s">
        <v>242</v>
      </c>
      <c r="C102" s="31" t="s">
        <v>478</v>
      </c>
      <c r="D102" s="30"/>
      <c r="E102" s="32" t="s">
        <v>479</v>
      </c>
      <c r="F102" s="33" t="s">
        <v>139</v>
      </c>
      <c r="G102" s="34">
        <v>1424.95</v>
      </c>
      <c r="H102" s="35">
        <v>0</v>
      </c>
      <c r="I102" s="36">
        <f>ROUND(ROUND(H102,2)*ROUND(G102,3),2)</f>
        <v>0</v>
      </c>
      <c r="J102" s="33"/>
      <c r="O102">
        <f>(I102*21)/100</f>
        <v>0</v>
      </c>
      <c r="P102" t="s">
        <v>51</v>
      </c>
    </row>
    <row r="103" spans="1:5" ht="12.75">
      <c r="A103" s="37" t="s">
        <v>83</v>
      </c>
      <c r="E103" s="38"/>
    </row>
    <row r="104" spans="1:5" ht="12.75">
      <c r="A104" s="39" t="s">
        <v>85</v>
      </c>
      <c r="E104" s="40" t="s">
        <v>480</v>
      </c>
    </row>
    <row r="105" spans="1:5" ht="12.75">
      <c r="A105" t="s">
        <v>87</v>
      </c>
      <c r="E105" s="38"/>
    </row>
    <row r="106" spans="1:16" ht="12.75">
      <c r="A106" s="30" t="s">
        <v>77</v>
      </c>
      <c r="B106" s="31" t="s">
        <v>248</v>
      </c>
      <c r="C106" s="31" t="s">
        <v>481</v>
      </c>
      <c r="D106" s="30"/>
      <c r="E106" s="32" t="s">
        <v>482</v>
      </c>
      <c r="F106" s="33" t="s">
        <v>139</v>
      </c>
      <c r="G106" s="34">
        <v>488.895</v>
      </c>
      <c r="H106" s="35">
        <v>0</v>
      </c>
      <c r="I106" s="36">
        <f>ROUND(ROUND(H106,2)*ROUND(G106,3),2)</f>
        <v>0</v>
      </c>
      <c r="J106" s="33"/>
      <c r="O106">
        <f>(I106*21)/100</f>
        <v>0</v>
      </c>
      <c r="P106" t="s">
        <v>51</v>
      </c>
    </row>
    <row r="107" spans="1:5" ht="12.75">
      <c r="A107" s="37" t="s">
        <v>83</v>
      </c>
      <c r="E107" s="38"/>
    </row>
    <row r="108" spans="1:5" ht="114.75">
      <c r="A108" s="39" t="s">
        <v>85</v>
      </c>
      <c r="E108" s="40" t="s">
        <v>483</v>
      </c>
    </row>
    <row r="109" spans="1:5" ht="12.75">
      <c r="A109" t="s">
        <v>87</v>
      </c>
      <c r="E109" s="38"/>
    </row>
    <row r="110" spans="1:16" ht="12.75">
      <c r="A110" s="30" t="s">
        <v>77</v>
      </c>
      <c r="B110" s="31" t="s">
        <v>253</v>
      </c>
      <c r="C110" s="31" t="s">
        <v>484</v>
      </c>
      <c r="D110" s="30"/>
      <c r="E110" s="32" t="s">
        <v>485</v>
      </c>
      <c r="F110" s="33" t="s">
        <v>139</v>
      </c>
      <c r="G110" s="34">
        <v>726.475</v>
      </c>
      <c r="H110" s="35">
        <v>0</v>
      </c>
      <c r="I110" s="36">
        <f>ROUND(ROUND(H110,2)*ROUND(G110,3),2)</f>
        <v>0</v>
      </c>
      <c r="J110" s="33"/>
      <c r="O110">
        <f>(I110*21)/100</f>
        <v>0</v>
      </c>
      <c r="P110" t="s">
        <v>51</v>
      </c>
    </row>
    <row r="111" spans="1:5" ht="12.75">
      <c r="A111" s="37" t="s">
        <v>83</v>
      </c>
      <c r="E111" s="38"/>
    </row>
    <row r="112" spans="1:5" ht="25.5">
      <c r="A112" s="39" t="s">
        <v>85</v>
      </c>
      <c r="E112" s="40" t="s">
        <v>486</v>
      </c>
    </row>
    <row r="113" spans="1:5" ht="12.75">
      <c r="A113" t="s">
        <v>87</v>
      </c>
      <c r="E113" s="38"/>
    </row>
    <row r="114" spans="1:16" ht="12.75">
      <c r="A114" s="30" t="s">
        <v>77</v>
      </c>
      <c r="B114" s="31" t="s">
        <v>259</v>
      </c>
      <c r="C114" s="31" t="s">
        <v>487</v>
      </c>
      <c r="D114" s="30"/>
      <c r="E114" s="32" t="s">
        <v>488</v>
      </c>
      <c r="F114" s="33" t="s">
        <v>139</v>
      </c>
      <c r="G114" s="34">
        <v>14</v>
      </c>
      <c r="H114" s="35">
        <v>0</v>
      </c>
      <c r="I114" s="36">
        <f>ROUND(ROUND(H114,2)*ROUND(G114,3),2)</f>
        <v>0</v>
      </c>
      <c r="J114" s="33"/>
      <c r="O114">
        <f>(I114*21)/100</f>
        <v>0</v>
      </c>
      <c r="P114" t="s">
        <v>51</v>
      </c>
    </row>
    <row r="115" spans="1:5" ht="12.75">
      <c r="A115" s="37" t="s">
        <v>83</v>
      </c>
      <c r="E115" s="38"/>
    </row>
    <row r="116" spans="1:5" ht="25.5">
      <c r="A116" s="39" t="s">
        <v>85</v>
      </c>
      <c r="E116" s="40" t="s">
        <v>489</v>
      </c>
    </row>
    <row r="117" spans="1:5" ht="12.75">
      <c r="A117" t="s">
        <v>87</v>
      </c>
      <c r="E117" s="38"/>
    </row>
    <row r="118" spans="1:16" ht="12.75">
      <c r="A118" s="30" t="s">
        <v>77</v>
      </c>
      <c r="B118" s="31" t="s">
        <v>262</v>
      </c>
      <c r="C118" s="31" t="s">
        <v>490</v>
      </c>
      <c r="D118" s="30"/>
      <c r="E118" s="32" t="s">
        <v>491</v>
      </c>
      <c r="F118" s="33" t="s">
        <v>139</v>
      </c>
      <c r="G118" s="34">
        <v>1201.37</v>
      </c>
      <c r="H118" s="35">
        <v>0</v>
      </c>
      <c r="I118" s="36">
        <f>ROUND(ROUND(H118,2)*ROUND(G118,3),2)</f>
        <v>0</v>
      </c>
      <c r="J118" s="33"/>
      <c r="O118">
        <f>(I118*21)/100</f>
        <v>0</v>
      </c>
      <c r="P118" t="s">
        <v>51</v>
      </c>
    </row>
    <row r="119" spans="1:5" ht="25.5">
      <c r="A119" s="37" t="s">
        <v>83</v>
      </c>
      <c r="E119" s="38" t="s">
        <v>492</v>
      </c>
    </row>
    <row r="120" spans="1:5" ht="25.5">
      <c r="A120" s="39" t="s">
        <v>85</v>
      </c>
      <c r="E120" s="40" t="s">
        <v>493</v>
      </c>
    </row>
    <row r="121" spans="1:5" ht="12.75">
      <c r="A121" t="s">
        <v>87</v>
      </c>
      <c r="E121" s="38"/>
    </row>
    <row r="122" spans="1:16" ht="12.75">
      <c r="A122" s="30" t="s">
        <v>77</v>
      </c>
      <c r="B122" s="31" t="s">
        <v>268</v>
      </c>
      <c r="C122" s="31" t="s">
        <v>494</v>
      </c>
      <c r="D122" s="30"/>
      <c r="E122" s="32" t="s">
        <v>495</v>
      </c>
      <c r="F122" s="33" t="s">
        <v>139</v>
      </c>
      <c r="G122" s="34">
        <v>712.475</v>
      </c>
      <c r="H122" s="35">
        <v>0</v>
      </c>
      <c r="I122" s="36">
        <f>ROUND(ROUND(H122,2)*ROUND(G122,3),2)</f>
        <v>0</v>
      </c>
      <c r="J122" s="33"/>
      <c r="O122">
        <f>(I122*21)/100</f>
        <v>0</v>
      </c>
      <c r="P122" t="s">
        <v>51</v>
      </c>
    </row>
    <row r="123" spans="1:5" ht="25.5">
      <c r="A123" s="37" t="s">
        <v>83</v>
      </c>
      <c r="E123" s="38" t="s">
        <v>496</v>
      </c>
    </row>
    <row r="124" spans="1:5" ht="63.75">
      <c r="A124" s="39" t="s">
        <v>85</v>
      </c>
      <c r="E124" s="40" t="s">
        <v>497</v>
      </c>
    </row>
    <row r="125" spans="1:5" ht="12.75">
      <c r="A125" t="s">
        <v>87</v>
      </c>
      <c r="E125" s="38"/>
    </row>
    <row r="126" spans="1:16" ht="12.75">
      <c r="A126" s="30" t="s">
        <v>77</v>
      </c>
      <c r="B126" s="31" t="s">
        <v>273</v>
      </c>
      <c r="C126" s="31" t="s">
        <v>498</v>
      </c>
      <c r="D126" s="30"/>
      <c r="E126" s="32" t="s">
        <v>499</v>
      </c>
      <c r="F126" s="33" t="s">
        <v>139</v>
      </c>
      <c r="G126" s="34">
        <v>338.226</v>
      </c>
      <c r="H126" s="35">
        <v>0</v>
      </c>
      <c r="I126" s="36">
        <f>ROUND(ROUND(H126,2)*ROUND(G126,3),2)</f>
        <v>0</v>
      </c>
      <c r="J126" s="33"/>
      <c r="O126">
        <f>(I126*21)/100</f>
        <v>0</v>
      </c>
      <c r="P126" t="s">
        <v>51</v>
      </c>
    </row>
    <row r="127" spans="1:5" ht="12.75">
      <c r="A127" s="37" t="s">
        <v>83</v>
      </c>
      <c r="E127" s="38"/>
    </row>
    <row r="128" spans="1:5" ht="38.25">
      <c r="A128" s="39" t="s">
        <v>85</v>
      </c>
      <c r="E128" s="40" t="s">
        <v>500</v>
      </c>
    </row>
    <row r="129" spans="1:5" ht="12.75">
      <c r="A129" t="s">
        <v>87</v>
      </c>
      <c r="E129" s="38"/>
    </row>
    <row r="130" spans="1:16" ht="12.75">
      <c r="A130" s="30" t="s">
        <v>77</v>
      </c>
      <c r="B130" s="31" t="s">
        <v>279</v>
      </c>
      <c r="C130" s="31" t="s">
        <v>501</v>
      </c>
      <c r="D130" s="30"/>
      <c r="E130" s="32" t="s">
        <v>502</v>
      </c>
      <c r="F130" s="33" t="s">
        <v>216</v>
      </c>
      <c r="G130" s="34">
        <v>77</v>
      </c>
      <c r="H130" s="35">
        <v>0</v>
      </c>
      <c r="I130" s="36">
        <f>ROUND(ROUND(H130,2)*ROUND(G130,3),2)</f>
        <v>0</v>
      </c>
      <c r="J130" s="33"/>
      <c r="O130">
        <f>(I130*21)/100</f>
        <v>0</v>
      </c>
      <c r="P130" t="s">
        <v>51</v>
      </c>
    </row>
    <row r="131" spans="1:5" ht="12.75">
      <c r="A131" s="37" t="s">
        <v>83</v>
      </c>
      <c r="E131" s="38"/>
    </row>
    <row r="132" spans="1:5" ht="12.75">
      <c r="A132" s="39" t="s">
        <v>85</v>
      </c>
      <c r="E132" s="40" t="s">
        <v>503</v>
      </c>
    </row>
    <row r="133" spans="1:5" ht="12.75">
      <c r="A133" t="s">
        <v>87</v>
      </c>
      <c r="E133" s="38"/>
    </row>
    <row r="134" spans="1:16" ht="12.75">
      <c r="A134" s="30" t="s">
        <v>77</v>
      </c>
      <c r="B134" s="31" t="s">
        <v>284</v>
      </c>
      <c r="C134" s="31" t="s">
        <v>504</v>
      </c>
      <c r="D134" s="30"/>
      <c r="E134" s="32" t="s">
        <v>505</v>
      </c>
      <c r="F134" s="33" t="s">
        <v>216</v>
      </c>
      <c r="G134" s="34">
        <v>77</v>
      </c>
      <c r="H134" s="35">
        <v>0</v>
      </c>
      <c r="I134" s="36">
        <f>ROUND(ROUND(H134,2)*ROUND(G134,3),2)</f>
        <v>0</v>
      </c>
      <c r="J134" s="33"/>
      <c r="O134">
        <f>(I134*21)/100</f>
        <v>0</v>
      </c>
      <c r="P134" t="s">
        <v>51</v>
      </c>
    </row>
    <row r="135" spans="1:5" ht="12.75">
      <c r="A135" s="37" t="s">
        <v>83</v>
      </c>
      <c r="E135" s="38"/>
    </row>
    <row r="136" spans="1:5" ht="12.75">
      <c r="A136" s="39" t="s">
        <v>85</v>
      </c>
      <c r="E136" s="40"/>
    </row>
    <row r="137" spans="1:5" ht="12.75">
      <c r="A137" t="s">
        <v>87</v>
      </c>
      <c r="E137" s="38"/>
    </row>
    <row r="138" spans="1:16" ht="12.75">
      <c r="A138" s="30" t="s">
        <v>77</v>
      </c>
      <c r="B138" s="31" t="s">
        <v>289</v>
      </c>
      <c r="C138" s="31" t="s">
        <v>506</v>
      </c>
      <c r="D138" s="30"/>
      <c r="E138" s="32" t="s">
        <v>507</v>
      </c>
      <c r="F138" s="33" t="s">
        <v>216</v>
      </c>
      <c r="G138" s="34">
        <v>77</v>
      </c>
      <c r="H138" s="35">
        <v>0</v>
      </c>
      <c r="I138" s="36">
        <f>ROUND(ROUND(H138,2)*ROUND(G138,3),2)</f>
        <v>0</v>
      </c>
      <c r="J138" s="33"/>
      <c r="O138">
        <f>(I138*21)/100</f>
        <v>0</v>
      </c>
      <c r="P138" t="s">
        <v>51</v>
      </c>
    </row>
    <row r="139" spans="1:5" ht="12.75">
      <c r="A139" s="37" t="s">
        <v>83</v>
      </c>
      <c r="E139" s="38"/>
    </row>
    <row r="140" spans="1:5" ht="12.75">
      <c r="A140" s="39" t="s">
        <v>85</v>
      </c>
      <c r="E140" s="40"/>
    </row>
    <row r="141" spans="1:5" ht="12.75">
      <c r="A141" t="s">
        <v>87</v>
      </c>
      <c r="E141" s="38"/>
    </row>
    <row r="142" spans="1:16" ht="12.75">
      <c r="A142" s="30" t="s">
        <v>77</v>
      </c>
      <c r="B142" s="31" t="s">
        <v>508</v>
      </c>
      <c r="C142" s="31" t="s">
        <v>509</v>
      </c>
      <c r="D142" s="30"/>
      <c r="E142" s="32" t="s">
        <v>510</v>
      </c>
      <c r="F142" s="33" t="s">
        <v>144</v>
      </c>
      <c r="G142" s="34">
        <v>580.734</v>
      </c>
      <c r="H142" s="35">
        <v>0</v>
      </c>
      <c r="I142" s="36">
        <f>ROUND(ROUND(H142,2)*ROUND(G142,3),2)</f>
        <v>0</v>
      </c>
      <c r="J142" s="33"/>
      <c r="O142">
        <f>(I142*21)/100</f>
        <v>0</v>
      </c>
      <c r="P142" t="s">
        <v>51</v>
      </c>
    </row>
    <row r="143" spans="1:5" ht="12.75">
      <c r="A143" s="37" t="s">
        <v>83</v>
      </c>
      <c r="E143" s="38"/>
    </row>
    <row r="144" spans="1:5" ht="12.75">
      <c r="A144" s="39" t="s">
        <v>85</v>
      </c>
      <c r="E144" s="40" t="s">
        <v>511</v>
      </c>
    </row>
    <row r="145" spans="1:5" ht="12.75">
      <c r="A145" t="s">
        <v>87</v>
      </c>
      <c r="E145" s="38"/>
    </row>
    <row r="146" spans="1:18" ht="12.75" customHeight="1">
      <c r="A146" s="8" t="s">
        <v>75</v>
      </c>
      <c r="B146" s="8"/>
      <c r="C146" s="41" t="s">
        <v>51</v>
      </c>
      <c r="D146" s="8"/>
      <c r="E146" s="28" t="s">
        <v>512</v>
      </c>
      <c r="F146" s="8"/>
      <c r="G146" s="8"/>
      <c r="H146" s="8"/>
      <c r="I146" s="42">
        <f>0+Q146</f>
        <v>0</v>
      </c>
      <c r="J146" s="8"/>
      <c r="O146">
        <f>0+R146</f>
        <v>0</v>
      </c>
      <c r="Q146">
        <f>0+I147+I151+I155</f>
        <v>0</v>
      </c>
      <c r="R146">
        <f>0+O147+O151+O155</f>
        <v>0</v>
      </c>
    </row>
    <row r="147" spans="1:16" ht="12.75">
      <c r="A147" s="30" t="s">
        <v>77</v>
      </c>
      <c r="B147" s="31" t="s">
        <v>293</v>
      </c>
      <c r="C147" s="31" t="s">
        <v>513</v>
      </c>
      <c r="D147" s="30"/>
      <c r="E147" s="32" t="s">
        <v>514</v>
      </c>
      <c r="F147" s="33" t="s">
        <v>139</v>
      </c>
      <c r="G147" s="34">
        <v>1.515</v>
      </c>
      <c r="H147" s="35">
        <v>0</v>
      </c>
      <c r="I147" s="36">
        <f>ROUND(ROUND(H147,2)*ROUND(G147,3),2)</f>
        <v>0</v>
      </c>
      <c r="J147" s="33"/>
      <c r="O147">
        <f>(I147*21)/100</f>
        <v>0</v>
      </c>
      <c r="P147" t="s">
        <v>51</v>
      </c>
    </row>
    <row r="148" spans="1:5" ht="12.75">
      <c r="A148" s="37" t="s">
        <v>83</v>
      </c>
      <c r="E148" s="38"/>
    </row>
    <row r="149" spans="1:5" ht="38.25">
      <c r="A149" s="39" t="s">
        <v>85</v>
      </c>
      <c r="E149" s="40" t="s">
        <v>515</v>
      </c>
    </row>
    <row r="150" spans="1:5" ht="12.75">
      <c r="A150" t="s">
        <v>87</v>
      </c>
      <c r="E150" s="38"/>
    </row>
    <row r="151" spans="1:16" ht="12.75">
      <c r="A151" s="30" t="s">
        <v>77</v>
      </c>
      <c r="B151" s="31" t="s">
        <v>299</v>
      </c>
      <c r="C151" s="31" t="s">
        <v>516</v>
      </c>
      <c r="D151" s="30"/>
      <c r="E151" s="32" t="s">
        <v>517</v>
      </c>
      <c r="F151" s="33" t="s">
        <v>216</v>
      </c>
      <c r="G151" s="34">
        <v>7.775</v>
      </c>
      <c r="H151" s="35">
        <v>0</v>
      </c>
      <c r="I151" s="36">
        <f>ROUND(ROUND(H151,2)*ROUND(G151,3),2)</f>
        <v>0</v>
      </c>
      <c r="J151" s="33"/>
      <c r="O151">
        <f>(I151*21)/100</f>
        <v>0</v>
      </c>
      <c r="P151" t="s">
        <v>51</v>
      </c>
    </row>
    <row r="152" spans="1:5" ht="12.75">
      <c r="A152" s="37" t="s">
        <v>83</v>
      </c>
      <c r="E152" s="38"/>
    </row>
    <row r="153" spans="1:5" ht="38.25">
      <c r="A153" s="39" t="s">
        <v>85</v>
      </c>
      <c r="E153" s="40" t="s">
        <v>518</v>
      </c>
    </row>
    <row r="154" spans="1:5" ht="12.75">
      <c r="A154" t="s">
        <v>87</v>
      </c>
      <c r="E154" s="38"/>
    </row>
    <row r="155" spans="1:16" ht="12.75">
      <c r="A155" s="30" t="s">
        <v>77</v>
      </c>
      <c r="B155" s="31" t="s">
        <v>304</v>
      </c>
      <c r="C155" s="31" t="s">
        <v>519</v>
      </c>
      <c r="D155" s="30"/>
      <c r="E155" s="32" t="s">
        <v>520</v>
      </c>
      <c r="F155" s="33" t="s">
        <v>216</v>
      </c>
      <c r="G155" s="34">
        <v>7.775</v>
      </c>
      <c r="H155" s="35">
        <v>0</v>
      </c>
      <c r="I155" s="36">
        <f>ROUND(ROUND(H155,2)*ROUND(G155,3),2)</f>
        <v>0</v>
      </c>
      <c r="J155" s="33"/>
      <c r="O155">
        <f>(I155*21)/100</f>
        <v>0</v>
      </c>
      <c r="P155" t="s">
        <v>51</v>
      </c>
    </row>
    <row r="156" spans="1:5" ht="12.75">
      <c r="A156" s="37" t="s">
        <v>83</v>
      </c>
      <c r="E156" s="38"/>
    </row>
    <row r="157" spans="1:5" ht="12.75">
      <c r="A157" s="39" t="s">
        <v>85</v>
      </c>
      <c r="E157" s="40"/>
    </row>
    <row r="158" spans="1:5" ht="12.75">
      <c r="A158" t="s">
        <v>87</v>
      </c>
      <c r="E158" s="38"/>
    </row>
    <row r="159" spans="1:18" ht="12.75" customHeight="1">
      <c r="A159" s="8" t="s">
        <v>75</v>
      </c>
      <c r="B159" s="8"/>
      <c r="C159" s="41" t="s">
        <v>69</v>
      </c>
      <c r="D159" s="8"/>
      <c r="E159" s="28" t="s">
        <v>521</v>
      </c>
      <c r="F159" s="8"/>
      <c r="G159" s="8"/>
      <c r="H159" s="8"/>
      <c r="I159" s="42">
        <f>0+Q159</f>
        <v>0</v>
      </c>
      <c r="J159" s="8"/>
      <c r="O159">
        <f>0+R159</f>
        <v>0</v>
      </c>
      <c r="Q159">
        <f>0+I160+I164+I168+I172+I176+I180+I184+I188+I192</f>
        <v>0</v>
      </c>
      <c r="R159">
        <f>0+O160+O164+O168+O172+O176+O180+O184+O188+O192</f>
        <v>0</v>
      </c>
    </row>
    <row r="160" spans="1:16" ht="12.75">
      <c r="A160" s="30" t="s">
        <v>77</v>
      </c>
      <c r="B160" s="31" t="s">
        <v>377</v>
      </c>
      <c r="C160" s="31" t="s">
        <v>522</v>
      </c>
      <c r="D160" s="30"/>
      <c r="E160" s="32" t="s">
        <v>523</v>
      </c>
      <c r="F160" s="33" t="s">
        <v>216</v>
      </c>
      <c r="G160" s="34">
        <v>23.2</v>
      </c>
      <c r="H160" s="35">
        <v>0</v>
      </c>
      <c r="I160" s="36">
        <f>ROUND(ROUND(H160,2)*ROUND(G160,3),2)</f>
        <v>0</v>
      </c>
      <c r="J160" s="33"/>
      <c r="O160">
        <f>(I160*21)/100</f>
        <v>0</v>
      </c>
      <c r="P160" t="s">
        <v>51</v>
      </c>
    </row>
    <row r="161" spans="1:5" ht="12.75">
      <c r="A161" s="37" t="s">
        <v>83</v>
      </c>
      <c r="E161" s="38"/>
    </row>
    <row r="162" spans="1:5" ht="12.75">
      <c r="A162" s="39" t="s">
        <v>85</v>
      </c>
      <c r="E162" s="40" t="s">
        <v>524</v>
      </c>
    </row>
    <row r="163" spans="1:5" ht="12.75">
      <c r="A163" t="s">
        <v>87</v>
      </c>
      <c r="E163" s="38"/>
    </row>
    <row r="164" spans="1:16" ht="12.75">
      <c r="A164" s="30" t="s">
        <v>77</v>
      </c>
      <c r="B164" s="31" t="s">
        <v>383</v>
      </c>
      <c r="C164" s="31" t="s">
        <v>525</v>
      </c>
      <c r="D164" s="30"/>
      <c r="E164" s="32" t="s">
        <v>526</v>
      </c>
      <c r="F164" s="33" t="s">
        <v>139</v>
      </c>
      <c r="G164" s="34">
        <v>60.159</v>
      </c>
      <c r="H164" s="35">
        <v>0</v>
      </c>
      <c r="I164" s="36">
        <f>ROUND(ROUND(H164,2)*ROUND(G164,3),2)</f>
        <v>0</v>
      </c>
      <c r="J164" s="33"/>
      <c r="O164">
        <f>(I164*21)/100</f>
        <v>0</v>
      </c>
      <c r="P164" t="s">
        <v>51</v>
      </c>
    </row>
    <row r="165" spans="1:5" ht="12.75">
      <c r="A165" s="37" t="s">
        <v>83</v>
      </c>
      <c r="E165" s="38"/>
    </row>
    <row r="166" spans="1:5" ht="38.25">
      <c r="A166" s="39" t="s">
        <v>85</v>
      </c>
      <c r="E166" s="40" t="s">
        <v>527</v>
      </c>
    </row>
    <row r="167" spans="1:5" ht="12.75">
      <c r="A167" t="s">
        <v>87</v>
      </c>
      <c r="E167" s="38"/>
    </row>
    <row r="168" spans="1:16" ht="12.75">
      <c r="A168" s="30" t="s">
        <v>77</v>
      </c>
      <c r="B168" s="31" t="s">
        <v>388</v>
      </c>
      <c r="C168" s="31" t="s">
        <v>528</v>
      </c>
      <c r="D168" s="30"/>
      <c r="E168" s="32" t="s">
        <v>529</v>
      </c>
      <c r="F168" s="33" t="s">
        <v>154</v>
      </c>
      <c r="G168" s="34">
        <v>10</v>
      </c>
      <c r="H168" s="35">
        <v>0</v>
      </c>
      <c r="I168" s="36">
        <f>ROUND(ROUND(H168,2)*ROUND(G168,3),2)</f>
        <v>0</v>
      </c>
      <c r="J168" s="33"/>
      <c r="O168">
        <f>(I168*21)/100</f>
        <v>0</v>
      </c>
      <c r="P168" t="s">
        <v>51</v>
      </c>
    </row>
    <row r="169" spans="1:5" ht="12.75">
      <c r="A169" s="37" t="s">
        <v>83</v>
      </c>
      <c r="E169" s="38"/>
    </row>
    <row r="170" spans="1:5" ht="12.75">
      <c r="A170" s="39" t="s">
        <v>85</v>
      </c>
      <c r="E170" s="40"/>
    </row>
    <row r="171" spans="1:5" ht="12.75">
      <c r="A171" t="s">
        <v>87</v>
      </c>
      <c r="E171" s="38"/>
    </row>
    <row r="172" spans="1:16" ht="12.75">
      <c r="A172" s="30" t="s">
        <v>77</v>
      </c>
      <c r="B172" s="31" t="s">
        <v>394</v>
      </c>
      <c r="C172" s="31" t="s">
        <v>530</v>
      </c>
      <c r="D172" s="30"/>
      <c r="E172" s="32" t="s">
        <v>531</v>
      </c>
      <c r="F172" s="33" t="s">
        <v>139</v>
      </c>
      <c r="G172" s="34">
        <v>5.512</v>
      </c>
      <c r="H172" s="35">
        <v>0</v>
      </c>
      <c r="I172" s="36">
        <f>ROUND(ROUND(H172,2)*ROUND(G172,3),2)</f>
        <v>0</v>
      </c>
      <c r="J172" s="33"/>
      <c r="O172">
        <f>(I172*21)/100</f>
        <v>0</v>
      </c>
      <c r="P172" t="s">
        <v>51</v>
      </c>
    </row>
    <row r="173" spans="1:5" ht="12.75">
      <c r="A173" s="37" t="s">
        <v>83</v>
      </c>
      <c r="E173" s="38"/>
    </row>
    <row r="174" spans="1:5" ht="25.5">
      <c r="A174" s="39" t="s">
        <v>85</v>
      </c>
      <c r="E174" s="40" t="s">
        <v>532</v>
      </c>
    </row>
    <row r="175" spans="1:5" ht="12.75">
      <c r="A175" t="s">
        <v>87</v>
      </c>
      <c r="E175" s="38"/>
    </row>
    <row r="176" spans="1:16" ht="12.75">
      <c r="A176" s="30" t="s">
        <v>77</v>
      </c>
      <c r="B176" s="31" t="s">
        <v>533</v>
      </c>
      <c r="C176" s="31" t="s">
        <v>534</v>
      </c>
      <c r="D176" s="30"/>
      <c r="E176" s="32" t="s">
        <v>535</v>
      </c>
      <c r="F176" s="33" t="s">
        <v>216</v>
      </c>
      <c r="G176" s="34">
        <v>23.2</v>
      </c>
      <c r="H176" s="35">
        <v>0</v>
      </c>
      <c r="I176" s="36">
        <f>ROUND(ROUND(H176,2)*ROUND(G176,3),2)</f>
        <v>0</v>
      </c>
      <c r="J176" s="33"/>
      <c r="O176">
        <f>(I176*21)/100</f>
        <v>0</v>
      </c>
      <c r="P176" t="s">
        <v>51</v>
      </c>
    </row>
    <row r="177" spans="1:5" ht="12.75">
      <c r="A177" s="37" t="s">
        <v>83</v>
      </c>
      <c r="E177" s="38"/>
    </row>
    <row r="178" spans="1:5" ht="12.75">
      <c r="A178" s="39" t="s">
        <v>85</v>
      </c>
      <c r="E178" s="40" t="s">
        <v>524</v>
      </c>
    </row>
    <row r="179" spans="1:5" ht="12.75">
      <c r="A179" t="s">
        <v>87</v>
      </c>
      <c r="E179" s="38"/>
    </row>
    <row r="180" spans="1:16" ht="12.75">
      <c r="A180" s="30" t="s">
        <v>77</v>
      </c>
      <c r="B180" s="31" t="s">
        <v>536</v>
      </c>
      <c r="C180" s="31" t="s">
        <v>537</v>
      </c>
      <c r="D180" s="30"/>
      <c r="E180" s="32" t="s">
        <v>538</v>
      </c>
      <c r="F180" s="33" t="s">
        <v>154</v>
      </c>
      <c r="G180" s="34">
        <v>2.02</v>
      </c>
      <c r="H180" s="35">
        <v>0</v>
      </c>
      <c r="I180" s="36">
        <f>ROUND(ROUND(H180,2)*ROUND(G180,3),2)</f>
        <v>0</v>
      </c>
      <c r="J180" s="33"/>
      <c r="O180">
        <f>(I180*21)/100</f>
        <v>0</v>
      </c>
      <c r="P180" t="s">
        <v>51</v>
      </c>
    </row>
    <row r="181" spans="1:5" ht="12.75">
      <c r="A181" s="37" t="s">
        <v>83</v>
      </c>
      <c r="E181" s="38"/>
    </row>
    <row r="182" spans="1:5" ht="12.75">
      <c r="A182" s="39" t="s">
        <v>85</v>
      </c>
      <c r="E182" s="40" t="s">
        <v>539</v>
      </c>
    </row>
    <row r="183" spans="1:5" ht="12.75">
      <c r="A183" t="s">
        <v>87</v>
      </c>
      <c r="E183" s="38"/>
    </row>
    <row r="184" spans="1:16" ht="12.75">
      <c r="A184" s="30" t="s">
        <v>77</v>
      </c>
      <c r="B184" s="31" t="s">
        <v>540</v>
      </c>
      <c r="C184" s="31" t="s">
        <v>541</v>
      </c>
      <c r="D184" s="30"/>
      <c r="E184" s="32" t="s">
        <v>542</v>
      </c>
      <c r="F184" s="33" t="s">
        <v>154</v>
      </c>
      <c r="G184" s="34">
        <v>5.05</v>
      </c>
      <c r="H184" s="35">
        <v>0</v>
      </c>
      <c r="I184" s="36">
        <f>ROUND(ROUND(H184,2)*ROUND(G184,3),2)</f>
        <v>0</v>
      </c>
      <c r="J184" s="33"/>
      <c r="O184">
        <f>(I184*21)/100</f>
        <v>0</v>
      </c>
      <c r="P184" t="s">
        <v>51</v>
      </c>
    </row>
    <row r="185" spans="1:5" ht="12.75">
      <c r="A185" s="37" t="s">
        <v>83</v>
      </c>
      <c r="E185" s="38"/>
    </row>
    <row r="186" spans="1:5" ht="12.75">
      <c r="A186" s="39" t="s">
        <v>85</v>
      </c>
      <c r="E186" s="40" t="s">
        <v>543</v>
      </c>
    </row>
    <row r="187" spans="1:5" ht="12.75">
      <c r="A187" t="s">
        <v>87</v>
      </c>
      <c r="E187" s="38"/>
    </row>
    <row r="188" spans="1:16" ht="12.75">
      <c r="A188" s="30" t="s">
        <v>77</v>
      </c>
      <c r="B188" s="31" t="s">
        <v>544</v>
      </c>
      <c r="C188" s="31" t="s">
        <v>545</v>
      </c>
      <c r="D188" s="30"/>
      <c r="E188" s="32" t="s">
        <v>546</v>
      </c>
      <c r="F188" s="33" t="s">
        <v>154</v>
      </c>
      <c r="G188" s="34">
        <v>2.02</v>
      </c>
      <c r="H188" s="35">
        <v>0</v>
      </c>
      <c r="I188" s="36">
        <f>ROUND(ROUND(H188,2)*ROUND(G188,3),2)</f>
        <v>0</v>
      </c>
      <c r="J188" s="33"/>
      <c r="O188">
        <f>(I188*21)/100</f>
        <v>0</v>
      </c>
      <c r="P188" t="s">
        <v>51</v>
      </c>
    </row>
    <row r="189" spans="1:5" ht="12.75">
      <c r="A189" s="37" t="s">
        <v>83</v>
      </c>
      <c r="E189" s="38"/>
    </row>
    <row r="190" spans="1:5" ht="12.75">
      <c r="A190" s="39" t="s">
        <v>85</v>
      </c>
      <c r="E190" s="40" t="s">
        <v>539</v>
      </c>
    </row>
    <row r="191" spans="1:5" ht="12.75">
      <c r="A191" t="s">
        <v>87</v>
      </c>
      <c r="E191" s="38"/>
    </row>
    <row r="192" spans="1:16" ht="12.75">
      <c r="A192" s="30" t="s">
        <v>77</v>
      </c>
      <c r="B192" s="31" t="s">
        <v>547</v>
      </c>
      <c r="C192" s="31" t="s">
        <v>548</v>
      </c>
      <c r="D192" s="30"/>
      <c r="E192" s="32" t="s">
        <v>549</v>
      </c>
      <c r="F192" s="33" t="s">
        <v>154</v>
      </c>
      <c r="G192" s="34">
        <v>1.01</v>
      </c>
      <c r="H192" s="35">
        <v>0</v>
      </c>
      <c r="I192" s="36">
        <f>ROUND(ROUND(H192,2)*ROUND(G192,3),2)</f>
        <v>0</v>
      </c>
      <c r="J192" s="33"/>
      <c r="O192">
        <f>(I192*21)/100</f>
        <v>0</v>
      </c>
      <c r="P192" t="s">
        <v>51</v>
      </c>
    </row>
    <row r="193" spans="1:5" ht="12.75">
      <c r="A193" s="37" t="s">
        <v>83</v>
      </c>
      <c r="E193" s="38"/>
    </row>
    <row r="194" spans="1:5" ht="12.75">
      <c r="A194" s="39" t="s">
        <v>85</v>
      </c>
      <c r="E194" s="40" t="s">
        <v>550</v>
      </c>
    </row>
    <row r="195" spans="1:5" ht="12.75">
      <c r="A195" t="s">
        <v>87</v>
      </c>
      <c r="E195" s="38"/>
    </row>
    <row r="196" spans="1:18" ht="12.75" customHeight="1">
      <c r="A196" s="8" t="s">
        <v>75</v>
      </c>
      <c r="B196" s="8"/>
      <c r="C196" s="41" t="s">
        <v>544</v>
      </c>
      <c r="D196" s="8"/>
      <c r="E196" s="28" t="s">
        <v>551</v>
      </c>
      <c r="F196" s="8"/>
      <c r="G196" s="8"/>
      <c r="H196" s="8"/>
      <c r="I196" s="42">
        <f>0+Q196</f>
        <v>0</v>
      </c>
      <c r="J196" s="8"/>
      <c r="O196">
        <f>0+R196</f>
        <v>0</v>
      </c>
      <c r="Q196">
        <f>0+I197</f>
        <v>0</v>
      </c>
      <c r="R196">
        <f>0+O197</f>
        <v>0</v>
      </c>
    </row>
    <row r="197" spans="1:16" ht="25.5">
      <c r="A197" s="30" t="s">
        <v>77</v>
      </c>
      <c r="B197" s="31" t="s">
        <v>552</v>
      </c>
      <c r="C197" s="31" t="s">
        <v>553</v>
      </c>
      <c r="D197" s="30"/>
      <c r="E197" s="32" t="s">
        <v>554</v>
      </c>
      <c r="F197" s="33" t="s">
        <v>216</v>
      </c>
      <c r="G197" s="34">
        <v>5.198</v>
      </c>
      <c r="H197" s="35">
        <v>0</v>
      </c>
      <c r="I197" s="36">
        <f>ROUND(ROUND(H197,2)*ROUND(G197,3),2)</f>
        <v>0</v>
      </c>
      <c r="J197" s="33"/>
      <c r="O197">
        <f>(I197*21)/100</f>
        <v>0</v>
      </c>
      <c r="P197" t="s">
        <v>51</v>
      </c>
    </row>
    <row r="198" spans="1:5" ht="12.75">
      <c r="A198" s="37" t="s">
        <v>83</v>
      </c>
      <c r="E198" s="38"/>
    </row>
    <row r="199" spans="1:5" ht="12.75">
      <c r="A199" s="39" t="s">
        <v>85</v>
      </c>
      <c r="E199" s="40" t="s">
        <v>555</v>
      </c>
    </row>
    <row r="200" spans="1:5" ht="12.75">
      <c r="A200" t="s">
        <v>87</v>
      </c>
      <c r="E200" s="38"/>
    </row>
    <row r="201" spans="1:18" ht="12.75" customHeight="1">
      <c r="A201" s="8" t="s">
        <v>75</v>
      </c>
      <c r="B201" s="8"/>
      <c r="C201" s="41" t="s">
        <v>556</v>
      </c>
      <c r="D201" s="8"/>
      <c r="E201" s="28" t="s">
        <v>557</v>
      </c>
      <c r="F201" s="8"/>
      <c r="G201" s="8"/>
      <c r="H201" s="8"/>
      <c r="I201" s="42">
        <f>0+Q201</f>
        <v>0</v>
      </c>
      <c r="J201" s="8"/>
      <c r="O201">
        <f>0+R201</f>
        <v>0</v>
      </c>
      <c r="Q201">
        <f>0+I202+I206</f>
        <v>0</v>
      </c>
      <c r="R201">
        <f>0+O202+O206</f>
        <v>0</v>
      </c>
    </row>
    <row r="202" spans="1:16" ht="12.75">
      <c r="A202" s="30" t="s">
        <v>77</v>
      </c>
      <c r="B202" s="31" t="s">
        <v>48</v>
      </c>
      <c r="C202" s="31" t="s">
        <v>558</v>
      </c>
      <c r="D202" s="30"/>
      <c r="E202" s="32" t="s">
        <v>559</v>
      </c>
      <c r="F202" s="33" t="s">
        <v>154</v>
      </c>
      <c r="G202" s="34">
        <v>3</v>
      </c>
      <c r="H202" s="35">
        <v>0</v>
      </c>
      <c r="I202" s="36">
        <f>ROUND(ROUND(H202,2)*ROUND(G202,3),2)</f>
        <v>0</v>
      </c>
      <c r="J202" s="33"/>
      <c r="O202">
        <f>(I202*21)/100</f>
        <v>0</v>
      </c>
      <c r="P202" t="s">
        <v>51</v>
      </c>
    </row>
    <row r="203" spans="1:5" ht="12.75">
      <c r="A203" s="37" t="s">
        <v>83</v>
      </c>
      <c r="E203" s="38" t="s">
        <v>560</v>
      </c>
    </row>
    <row r="204" spans="1:5" ht="12.75">
      <c r="A204" s="39" t="s">
        <v>85</v>
      </c>
      <c r="E204" s="40" t="s">
        <v>561</v>
      </c>
    </row>
    <row r="205" spans="1:5" ht="12.75">
      <c r="A205" t="s">
        <v>87</v>
      </c>
      <c r="E205" s="38"/>
    </row>
    <row r="206" spans="1:16" ht="12.75">
      <c r="A206" s="30" t="s">
        <v>77</v>
      </c>
      <c r="B206" s="31" t="s">
        <v>562</v>
      </c>
      <c r="C206" s="31" t="s">
        <v>563</v>
      </c>
      <c r="D206" s="30"/>
      <c r="E206" s="32" t="s">
        <v>564</v>
      </c>
      <c r="F206" s="33" t="s">
        <v>565</v>
      </c>
      <c r="G206" s="34">
        <v>1.959</v>
      </c>
      <c r="H206" s="35">
        <v>0</v>
      </c>
      <c r="I206" s="36">
        <f>ROUND(ROUND(H206,2)*ROUND(G206,3),2)</f>
        <v>0</v>
      </c>
      <c r="J206" s="33"/>
      <c r="O206">
        <f>(I206*21)/100</f>
        <v>0</v>
      </c>
      <c r="P206" t="s">
        <v>51</v>
      </c>
    </row>
    <row r="207" spans="1:5" ht="12.75">
      <c r="A207" s="37" t="s">
        <v>83</v>
      </c>
      <c r="E207" s="38"/>
    </row>
    <row r="208" spans="1:5" ht="12.75">
      <c r="A208" s="39" t="s">
        <v>85</v>
      </c>
      <c r="E208" s="40"/>
    </row>
    <row r="209" spans="1:5" ht="12.75">
      <c r="A209" t="s">
        <v>87</v>
      </c>
      <c r="E209" s="38"/>
    </row>
    <row r="210" spans="1:18" ht="12.75" customHeight="1">
      <c r="A210" s="8" t="s">
        <v>75</v>
      </c>
      <c r="B210" s="8"/>
      <c r="C210" s="41" t="s">
        <v>110</v>
      </c>
      <c r="D210" s="8"/>
      <c r="E210" s="28" t="s">
        <v>566</v>
      </c>
      <c r="F210" s="8"/>
      <c r="G210" s="8"/>
      <c r="H210" s="8"/>
      <c r="I210" s="42">
        <f>0+Q210</f>
        <v>0</v>
      </c>
      <c r="J210" s="8"/>
      <c r="O210">
        <f>0+R210</f>
        <v>0</v>
      </c>
      <c r="Q210">
        <f>0+I211+I215+I219+I223+I227+I231+I235+I239+I243+I247+I251+I255+I259+I263+I267+I271+I275+I279+I283+I287+I291+I295+I299+I303+I307+I311+I315+I319+I323+I327+I331+I335+I339+I343+I347+I351+I355+I359+I363+I367+I371+I375+I379+I383+I387+I391+I395+I399+I403+I407+I411+I415+I419+I423+I427+I431+I435</f>
        <v>0</v>
      </c>
      <c r="R210">
        <f>0+O211+O215+O219+O223+O227+O231+O235+O239+O243+O247+O251+O255+O259+O263+O267+O271+O275+O279+O283+O287+O291+O295+O299+O303+O307+O311+O315+O319+O323+O327+O331+O335+O339+O343+O347+O351+O355+O359+O363+O367+O371+O375+O379+O383+O387+O391+O395+O399+O403+O407+O411+O415+O419+O423+O427+O431+O435</f>
        <v>0</v>
      </c>
    </row>
    <row r="211" spans="1:16" ht="12.75">
      <c r="A211" s="30" t="s">
        <v>77</v>
      </c>
      <c r="B211" s="31" t="s">
        <v>309</v>
      </c>
      <c r="C211" s="31" t="s">
        <v>567</v>
      </c>
      <c r="D211" s="30"/>
      <c r="E211" s="32" t="s">
        <v>568</v>
      </c>
      <c r="F211" s="33" t="s">
        <v>154</v>
      </c>
      <c r="G211" s="34">
        <v>2.03</v>
      </c>
      <c r="H211" s="35">
        <v>0</v>
      </c>
      <c r="I211" s="36">
        <f>ROUND(ROUND(H211,2)*ROUND(G211,3),2)</f>
        <v>0</v>
      </c>
      <c r="J211" s="33"/>
      <c r="O211">
        <f>(I211*21)/100</f>
        <v>0</v>
      </c>
      <c r="P211" t="s">
        <v>51</v>
      </c>
    </row>
    <row r="212" spans="1:5" ht="12.75">
      <c r="A212" s="37" t="s">
        <v>83</v>
      </c>
      <c r="E212" s="38"/>
    </row>
    <row r="213" spans="1:5" ht="12.75">
      <c r="A213" s="39" t="s">
        <v>85</v>
      </c>
      <c r="E213" s="40" t="s">
        <v>569</v>
      </c>
    </row>
    <row r="214" spans="1:5" ht="12.75">
      <c r="A214" t="s">
        <v>87</v>
      </c>
      <c r="E214" s="38"/>
    </row>
    <row r="215" spans="1:16" ht="12.75">
      <c r="A215" s="30" t="s">
        <v>77</v>
      </c>
      <c r="B215" s="31" t="s">
        <v>314</v>
      </c>
      <c r="C215" s="31" t="s">
        <v>570</v>
      </c>
      <c r="D215" s="30"/>
      <c r="E215" s="32" t="s">
        <v>571</v>
      </c>
      <c r="F215" s="33" t="s">
        <v>154</v>
      </c>
      <c r="G215" s="34">
        <v>10.167</v>
      </c>
      <c r="H215" s="35">
        <v>0</v>
      </c>
      <c r="I215" s="36">
        <f>ROUND(ROUND(H215,2)*ROUND(G215,3),2)</f>
        <v>0</v>
      </c>
      <c r="J215" s="33"/>
      <c r="O215">
        <f>(I215*21)/100</f>
        <v>0</v>
      </c>
      <c r="P215" t="s">
        <v>51</v>
      </c>
    </row>
    <row r="216" spans="1:5" ht="12.75">
      <c r="A216" s="37" t="s">
        <v>83</v>
      </c>
      <c r="E216" s="38"/>
    </row>
    <row r="217" spans="1:5" ht="12.75">
      <c r="A217" s="39" t="s">
        <v>85</v>
      </c>
      <c r="E217" s="40" t="s">
        <v>572</v>
      </c>
    </row>
    <row r="218" spans="1:5" ht="12.75">
      <c r="A218" t="s">
        <v>87</v>
      </c>
      <c r="E218" s="38"/>
    </row>
    <row r="219" spans="1:16" ht="12.75">
      <c r="A219" s="30" t="s">
        <v>77</v>
      </c>
      <c r="B219" s="31" t="s">
        <v>319</v>
      </c>
      <c r="C219" s="31" t="s">
        <v>573</v>
      </c>
      <c r="D219" s="30"/>
      <c r="E219" s="32" t="s">
        <v>574</v>
      </c>
      <c r="F219" s="33" t="s">
        <v>154</v>
      </c>
      <c r="G219" s="34">
        <v>50.412</v>
      </c>
      <c r="H219" s="35">
        <v>0</v>
      </c>
      <c r="I219" s="36">
        <f>ROUND(ROUND(H219,2)*ROUND(G219,3),2)</f>
        <v>0</v>
      </c>
      <c r="J219" s="33"/>
      <c r="O219">
        <f>(I219*21)/100</f>
        <v>0</v>
      </c>
      <c r="P219" t="s">
        <v>51</v>
      </c>
    </row>
    <row r="220" spans="1:5" ht="12.75">
      <c r="A220" s="37" t="s">
        <v>83</v>
      </c>
      <c r="E220" s="38"/>
    </row>
    <row r="221" spans="1:5" ht="12.75">
      <c r="A221" s="39" t="s">
        <v>85</v>
      </c>
      <c r="E221" s="40" t="s">
        <v>575</v>
      </c>
    </row>
    <row r="222" spans="1:5" ht="12.75">
      <c r="A222" t="s">
        <v>87</v>
      </c>
      <c r="E222" s="38"/>
    </row>
    <row r="223" spans="1:16" ht="12.75">
      <c r="A223" s="30" t="s">
        <v>77</v>
      </c>
      <c r="B223" s="31" t="s">
        <v>326</v>
      </c>
      <c r="C223" s="31" t="s">
        <v>576</v>
      </c>
      <c r="D223" s="30"/>
      <c r="E223" s="32" t="s">
        <v>577</v>
      </c>
      <c r="F223" s="33" t="s">
        <v>154</v>
      </c>
      <c r="G223" s="34">
        <v>12.84</v>
      </c>
      <c r="H223" s="35">
        <v>0</v>
      </c>
      <c r="I223" s="36">
        <f>ROUND(ROUND(H223,2)*ROUND(G223,3),2)</f>
        <v>0</v>
      </c>
      <c r="J223" s="33"/>
      <c r="O223">
        <f>(I223*21)/100</f>
        <v>0</v>
      </c>
      <c r="P223" t="s">
        <v>51</v>
      </c>
    </row>
    <row r="224" spans="1:5" ht="12.75">
      <c r="A224" s="37" t="s">
        <v>83</v>
      </c>
      <c r="E224" s="38"/>
    </row>
    <row r="225" spans="1:5" ht="12.75">
      <c r="A225" s="39" t="s">
        <v>85</v>
      </c>
      <c r="E225" s="40" t="s">
        <v>578</v>
      </c>
    </row>
    <row r="226" spans="1:5" ht="12.75">
      <c r="A226" t="s">
        <v>87</v>
      </c>
      <c r="E226" s="38"/>
    </row>
    <row r="227" spans="1:16" ht="12.75">
      <c r="A227" s="30" t="s">
        <v>77</v>
      </c>
      <c r="B227" s="31" t="s">
        <v>332</v>
      </c>
      <c r="C227" s="31" t="s">
        <v>579</v>
      </c>
      <c r="D227" s="30"/>
      <c r="E227" s="32" t="s">
        <v>580</v>
      </c>
      <c r="F227" s="33" t="s">
        <v>154</v>
      </c>
      <c r="G227" s="34">
        <v>1.015</v>
      </c>
      <c r="H227" s="35">
        <v>0</v>
      </c>
      <c r="I227" s="36">
        <f>ROUND(ROUND(H227,2)*ROUND(G227,3),2)</f>
        <v>0</v>
      </c>
      <c r="J227" s="33"/>
      <c r="O227">
        <f>(I227*21)/100</f>
        <v>0</v>
      </c>
      <c r="P227" t="s">
        <v>51</v>
      </c>
    </row>
    <row r="228" spans="1:5" ht="12.75">
      <c r="A228" s="37" t="s">
        <v>83</v>
      </c>
      <c r="E228" s="38"/>
    </row>
    <row r="229" spans="1:5" ht="12.75">
      <c r="A229" s="39" t="s">
        <v>85</v>
      </c>
      <c r="E229" s="40" t="s">
        <v>581</v>
      </c>
    </row>
    <row r="230" spans="1:5" ht="12.75">
      <c r="A230" t="s">
        <v>87</v>
      </c>
      <c r="E230" s="38"/>
    </row>
    <row r="231" spans="1:16" ht="12.75">
      <c r="A231" s="30" t="s">
        <v>77</v>
      </c>
      <c r="B231" s="31" t="s">
        <v>337</v>
      </c>
      <c r="C231" s="31" t="s">
        <v>582</v>
      </c>
      <c r="D231" s="30"/>
      <c r="E231" s="32" t="s">
        <v>583</v>
      </c>
      <c r="F231" s="33" t="s">
        <v>154</v>
      </c>
      <c r="G231" s="34">
        <v>4.06</v>
      </c>
      <c r="H231" s="35">
        <v>0</v>
      </c>
      <c r="I231" s="36">
        <f>ROUND(ROUND(H231,2)*ROUND(G231,3),2)</f>
        <v>0</v>
      </c>
      <c r="J231" s="33"/>
      <c r="O231">
        <f>(I231*21)/100</f>
        <v>0</v>
      </c>
      <c r="P231" t="s">
        <v>51</v>
      </c>
    </row>
    <row r="232" spans="1:5" ht="12.75">
      <c r="A232" s="37" t="s">
        <v>83</v>
      </c>
      <c r="E232" s="38"/>
    </row>
    <row r="233" spans="1:5" ht="12.75">
      <c r="A233" s="39" t="s">
        <v>85</v>
      </c>
      <c r="E233" s="40" t="s">
        <v>584</v>
      </c>
    </row>
    <row r="234" spans="1:5" ht="12.75">
      <c r="A234" t="s">
        <v>87</v>
      </c>
      <c r="E234" s="38"/>
    </row>
    <row r="235" spans="1:16" ht="12.75">
      <c r="A235" s="30" t="s">
        <v>77</v>
      </c>
      <c r="B235" s="31" t="s">
        <v>342</v>
      </c>
      <c r="C235" s="31" t="s">
        <v>585</v>
      </c>
      <c r="D235" s="30"/>
      <c r="E235" s="32" t="s">
        <v>586</v>
      </c>
      <c r="F235" s="33" t="s">
        <v>154</v>
      </c>
      <c r="G235" s="34">
        <v>21.315</v>
      </c>
      <c r="H235" s="35">
        <v>0</v>
      </c>
      <c r="I235" s="36">
        <f>ROUND(ROUND(H235,2)*ROUND(G235,3),2)</f>
        <v>0</v>
      </c>
      <c r="J235" s="33"/>
      <c r="O235">
        <f>(I235*21)/100</f>
        <v>0</v>
      </c>
      <c r="P235" t="s">
        <v>51</v>
      </c>
    </row>
    <row r="236" spans="1:5" ht="12.75">
      <c r="A236" s="37" t="s">
        <v>83</v>
      </c>
      <c r="E236" s="38"/>
    </row>
    <row r="237" spans="1:5" ht="12.75">
      <c r="A237" s="39" t="s">
        <v>85</v>
      </c>
      <c r="E237" s="40" t="s">
        <v>587</v>
      </c>
    </row>
    <row r="238" spans="1:5" ht="12.75">
      <c r="A238" t="s">
        <v>87</v>
      </c>
      <c r="E238" s="38"/>
    </row>
    <row r="239" spans="1:16" ht="12.75">
      <c r="A239" s="30" t="s">
        <v>77</v>
      </c>
      <c r="B239" s="31" t="s">
        <v>348</v>
      </c>
      <c r="C239" s="31" t="s">
        <v>588</v>
      </c>
      <c r="D239" s="30"/>
      <c r="E239" s="32" t="s">
        <v>589</v>
      </c>
      <c r="F239" s="33" t="s">
        <v>154</v>
      </c>
      <c r="G239" s="34">
        <v>12.18</v>
      </c>
      <c r="H239" s="35">
        <v>0</v>
      </c>
      <c r="I239" s="36">
        <f>ROUND(ROUND(H239,2)*ROUND(G239,3),2)</f>
        <v>0</v>
      </c>
      <c r="J239" s="33"/>
      <c r="O239">
        <f>(I239*21)/100</f>
        <v>0</v>
      </c>
      <c r="P239" t="s">
        <v>51</v>
      </c>
    </row>
    <row r="240" spans="1:5" ht="12.75">
      <c r="A240" s="37" t="s">
        <v>83</v>
      </c>
      <c r="E240" s="38"/>
    </row>
    <row r="241" spans="1:5" ht="12.75">
      <c r="A241" s="39" t="s">
        <v>85</v>
      </c>
      <c r="E241" s="40" t="s">
        <v>590</v>
      </c>
    </row>
    <row r="242" spans="1:5" ht="12.75">
      <c r="A242" t="s">
        <v>87</v>
      </c>
      <c r="E242" s="38"/>
    </row>
    <row r="243" spans="1:16" ht="12.75">
      <c r="A243" s="30" t="s">
        <v>77</v>
      </c>
      <c r="B243" s="31" t="s">
        <v>354</v>
      </c>
      <c r="C243" s="31" t="s">
        <v>591</v>
      </c>
      <c r="D243" s="30"/>
      <c r="E243" s="32" t="s">
        <v>592</v>
      </c>
      <c r="F243" s="33" t="s">
        <v>154</v>
      </c>
      <c r="G243" s="34">
        <v>1.015</v>
      </c>
      <c r="H243" s="35">
        <v>0</v>
      </c>
      <c r="I243" s="36">
        <f>ROUND(ROUND(H243,2)*ROUND(G243,3),2)</f>
        <v>0</v>
      </c>
      <c r="J243" s="33"/>
      <c r="O243">
        <f>(I243*21)/100</f>
        <v>0</v>
      </c>
      <c r="P243" t="s">
        <v>51</v>
      </c>
    </row>
    <row r="244" spans="1:5" ht="12.75">
      <c r="A244" s="37" t="s">
        <v>83</v>
      </c>
      <c r="E244" s="38"/>
    </row>
    <row r="245" spans="1:5" ht="12.75">
      <c r="A245" s="39" t="s">
        <v>85</v>
      </c>
      <c r="E245" s="40" t="s">
        <v>581</v>
      </c>
    </row>
    <row r="246" spans="1:5" ht="12.75">
      <c r="A246" t="s">
        <v>87</v>
      </c>
      <c r="E246" s="38"/>
    </row>
    <row r="247" spans="1:16" ht="12.75">
      <c r="A247" s="30" t="s">
        <v>77</v>
      </c>
      <c r="B247" s="31" t="s">
        <v>359</v>
      </c>
      <c r="C247" s="31" t="s">
        <v>593</v>
      </c>
      <c r="D247" s="30"/>
      <c r="E247" s="32" t="s">
        <v>594</v>
      </c>
      <c r="F247" s="33" t="s">
        <v>154</v>
      </c>
      <c r="G247" s="34">
        <v>1.015</v>
      </c>
      <c r="H247" s="35">
        <v>0</v>
      </c>
      <c r="I247" s="36">
        <f>ROUND(ROUND(H247,2)*ROUND(G247,3),2)</f>
        <v>0</v>
      </c>
      <c r="J247" s="33"/>
      <c r="O247">
        <f>(I247*21)/100</f>
        <v>0</v>
      </c>
      <c r="P247" t="s">
        <v>51</v>
      </c>
    </row>
    <row r="248" spans="1:5" ht="12.75">
      <c r="A248" s="37" t="s">
        <v>83</v>
      </c>
      <c r="E248" s="38"/>
    </row>
    <row r="249" spans="1:5" ht="12.75">
      <c r="A249" s="39" t="s">
        <v>85</v>
      </c>
      <c r="E249" s="40" t="s">
        <v>581</v>
      </c>
    </row>
    <row r="250" spans="1:5" ht="12.75">
      <c r="A250" t="s">
        <v>87</v>
      </c>
      <c r="E250" s="38"/>
    </row>
    <row r="251" spans="1:16" ht="12.75">
      <c r="A251" s="30" t="s">
        <v>77</v>
      </c>
      <c r="B251" s="31" t="s">
        <v>362</v>
      </c>
      <c r="C251" s="31" t="s">
        <v>595</v>
      </c>
      <c r="D251" s="30"/>
      <c r="E251" s="32" t="s">
        <v>596</v>
      </c>
      <c r="F251" s="33" t="s">
        <v>154</v>
      </c>
      <c r="G251" s="34">
        <v>1.015</v>
      </c>
      <c r="H251" s="35">
        <v>0</v>
      </c>
      <c r="I251" s="36">
        <f>ROUND(ROUND(H251,2)*ROUND(G251,3),2)</f>
        <v>0</v>
      </c>
      <c r="J251" s="33"/>
      <c r="O251">
        <f>(I251*21)/100</f>
        <v>0</v>
      </c>
      <c r="P251" t="s">
        <v>51</v>
      </c>
    </row>
    <row r="252" spans="1:5" ht="12.75">
      <c r="A252" s="37" t="s">
        <v>83</v>
      </c>
      <c r="E252" s="38"/>
    </row>
    <row r="253" spans="1:5" ht="12.75">
      <c r="A253" s="39" t="s">
        <v>85</v>
      </c>
      <c r="E253" s="40" t="s">
        <v>581</v>
      </c>
    </row>
    <row r="254" spans="1:5" ht="12.75">
      <c r="A254" t="s">
        <v>87</v>
      </c>
      <c r="E254" s="38"/>
    </row>
    <row r="255" spans="1:16" ht="12.75">
      <c r="A255" s="30" t="s">
        <v>77</v>
      </c>
      <c r="B255" s="31" t="s">
        <v>365</v>
      </c>
      <c r="C255" s="31" t="s">
        <v>597</v>
      </c>
      <c r="D255" s="30"/>
      <c r="E255" s="32" t="s">
        <v>598</v>
      </c>
      <c r="F255" s="33" t="s">
        <v>154</v>
      </c>
      <c r="G255" s="34">
        <v>1.015</v>
      </c>
      <c r="H255" s="35">
        <v>0</v>
      </c>
      <c r="I255" s="36">
        <f>ROUND(ROUND(H255,2)*ROUND(G255,3),2)</f>
        <v>0</v>
      </c>
      <c r="J255" s="33"/>
      <c r="O255">
        <f>(I255*21)/100</f>
        <v>0</v>
      </c>
      <c r="P255" t="s">
        <v>51</v>
      </c>
    </row>
    <row r="256" spans="1:5" ht="12.75">
      <c r="A256" s="37" t="s">
        <v>83</v>
      </c>
      <c r="E256" s="38"/>
    </row>
    <row r="257" spans="1:5" ht="12.75">
      <c r="A257" s="39" t="s">
        <v>85</v>
      </c>
      <c r="E257" s="40" t="s">
        <v>581</v>
      </c>
    </row>
    <row r="258" spans="1:5" ht="12.75">
      <c r="A258" t="s">
        <v>87</v>
      </c>
      <c r="E258" s="38"/>
    </row>
    <row r="259" spans="1:16" ht="12.75">
      <c r="A259" s="30" t="s">
        <v>77</v>
      </c>
      <c r="B259" s="31" t="s">
        <v>371</v>
      </c>
      <c r="C259" s="31" t="s">
        <v>599</v>
      </c>
      <c r="D259" s="30"/>
      <c r="E259" s="32" t="s">
        <v>600</v>
      </c>
      <c r="F259" s="33" t="s">
        <v>154</v>
      </c>
      <c r="G259" s="34">
        <v>1.015</v>
      </c>
      <c r="H259" s="35">
        <v>0</v>
      </c>
      <c r="I259" s="36">
        <f>ROUND(ROUND(H259,2)*ROUND(G259,3),2)</f>
        <v>0</v>
      </c>
      <c r="J259" s="33"/>
      <c r="O259">
        <f>(I259*21)/100</f>
        <v>0</v>
      </c>
      <c r="P259" t="s">
        <v>51</v>
      </c>
    </row>
    <row r="260" spans="1:5" ht="12.75">
      <c r="A260" s="37" t="s">
        <v>83</v>
      </c>
      <c r="E260" s="38"/>
    </row>
    <row r="261" spans="1:5" ht="12.75">
      <c r="A261" s="39" t="s">
        <v>85</v>
      </c>
      <c r="E261" s="40" t="s">
        <v>581</v>
      </c>
    </row>
    <row r="262" spans="1:5" ht="12.75">
      <c r="A262" t="s">
        <v>87</v>
      </c>
      <c r="E262" s="38"/>
    </row>
    <row r="263" spans="1:16" ht="12.75">
      <c r="A263" s="30" t="s">
        <v>77</v>
      </c>
      <c r="B263" s="31" t="s">
        <v>601</v>
      </c>
      <c r="C263" s="31" t="s">
        <v>602</v>
      </c>
      <c r="D263" s="30"/>
      <c r="E263" s="32" t="s">
        <v>603</v>
      </c>
      <c r="F263" s="33" t="s">
        <v>604</v>
      </c>
      <c r="G263" s="34">
        <v>2</v>
      </c>
      <c r="H263" s="35">
        <v>0</v>
      </c>
      <c r="I263" s="36">
        <f>ROUND(ROUND(H263,2)*ROUND(G263,3),2)</f>
        <v>0</v>
      </c>
      <c r="J263" s="33"/>
      <c r="O263">
        <f>(I263*21)/100</f>
        <v>0</v>
      </c>
      <c r="P263" t="s">
        <v>51</v>
      </c>
    </row>
    <row r="264" spans="1:5" ht="12.75">
      <c r="A264" s="37" t="s">
        <v>83</v>
      </c>
      <c r="E264" s="38"/>
    </row>
    <row r="265" spans="1:5" ht="12.75">
      <c r="A265" s="39" t="s">
        <v>85</v>
      </c>
      <c r="E265" s="40"/>
    </row>
    <row r="266" spans="1:5" ht="12.75">
      <c r="A266" t="s">
        <v>87</v>
      </c>
      <c r="E266" s="38"/>
    </row>
    <row r="267" spans="1:16" ht="25.5">
      <c r="A267" s="30" t="s">
        <v>77</v>
      </c>
      <c r="B267" s="31" t="s">
        <v>605</v>
      </c>
      <c r="C267" s="31" t="s">
        <v>606</v>
      </c>
      <c r="D267" s="30"/>
      <c r="E267" s="32" t="s">
        <v>607</v>
      </c>
      <c r="F267" s="33" t="s">
        <v>604</v>
      </c>
      <c r="G267" s="34">
        <v>4</v>
      </c>
      <c r="H267" s="35">
        <v>0</v>
      </c>
      <c r="I267" s="36">
        <f>ROUND(ROUND(H267,2)*ROUND(G267,3),2)</f>
        <v>0</v>
      </c>
      <c r="J267" s="33"/>
      <c r="O267">
        <f>(I267*21)/100</f>
        <v>0</v>
      </c>
      <c r="P267" t="s">
        <v>51</v>
      </c>
    </row>
    <row r="268" spans="1:5" ht="12.75">
      <c r="A268" s="37" t="s">
        <v>83</v>
      </c>
      <c r="E268" s="38"/>
    </row>
    <row r="269" spans="1:5" ht="12.75">
      <c r="A269" s="39" t="s">
        <v>85</v>
      </c>
      <c r="E269" s="40"/>
    </row>
    <row r="270" spans="1:5" ht="12.75">
      <c r="A270" t="s">
        <v>87</v>
      </c>
      <c r="E270" s="38"/>
    </row>
    <row r="271" spans="1:16" ht="12.75">
      <c r="A271" s="30" t="s">
        <v>77</v>
      </c>
      <c r="B271" s="31" t="s">
        <v>608</v>
      </c>
      <c r="C271" s="31" t="s">
        <v>609</v>
      </c>
      <c r="D271" s="30"/>
      <c r="E271" s="32" t="s">
        <v>610</v>
      </c>
      <c r="F271" s="33" t="s">
        <v>154</v>
      </c>
      <c r="G271" s="34">
        <v>12.12</v>
      </c>
      <c r="H271" s="35">
        <v>0</v>
      </c>
      <c r="I271" s="36">
        <f>ROUND(ROUND(H271,2)*ROUND(G271,3),2)</f>
        <v>0</v>
      </c>
      <c r="J271" s="33"/>
      <c r="O271">
        <f>(I271*21)/100</f>
        <v>0</v>
      </c>
      <c r="P271" t="s">
        <v>51</v>
      </c>
    </row>
    <row r="272" spans="1:5" ht="12.75">
      <c r="A272" s="37" t="s">
        <v>83</v>
      </c>
      <c r="E272" s="38"/>
    </row>
    <row r="273" spans="1:5" ht="12.75">
      <c r="A273" s="39" t="s">
        <v>85</v>
      </c>
      <c r="E273" s="40" t="s">
        <v>611</v>
      </c>
    </row>
    <row r="274" spans="1:5" ht="12.75">
      <c r="A274" t="s">
        <v>87</v>
      </c>
      <c r="E274" s="38"/>
    </row>
    <row r="275" spans="1:16" ht="12.75">
      <c r="A275" s="30" t="s">
        <v>77</v>
      </c>
      <c r="B275" s="31" t="s">
        <v>612</v>
      </c>
      <c r="C275" s="31" t="s">
        <v>613</v>
      </c>
      <c r="D275" s="30"/>
      <c r="E275" s="32" t="s">
        <v>614</v>
      </c>
      <c r="F275" s="33" t="s">
        <v>154</v>
      </c>
      <c r="G275" s="34">
        <v>1.01</v>
      </c>
      <c r="H275" s="35">
        <v>0</v>
      </c>
      <c r="I275" s="36">
        <f>ROUND(ROUND(H275,2)*ROUND(G275,3),2)</f>
        <v>0</v>
      </c>
      <c r="J275" s="33"/>
      <c r="O275">
        <f>(I275*21)/100</f>
        <v>0</v>
      </c>
      <c r="P275" t="s">
        <v>51</v>
      </c>
    </row>
    <row r="276" spans="1:5" ht="12.75">
      <c r="A276" s="37" t="s">
        <v>83</v>
      </c>
      <c r="E276" s="38"/>
    </row>
    <row r="277" spans="1:5" ht="12.75">
      <c r="A277" s="39" t="s">
        <v>85</v>
      </c>
      <c r="E277" s="40" t="s">
        <v>550</v>
      </c>
    </row>
    <row r="278" spans="1:5" ht="12.75">
      <c r="A278" t="s">
        <v>87</v>
      </c>
      <c r="E278" s="38"/>
    </row>
    <row r="279" spans="1:16" ht="12.75">
      <c r="A279" s="30" t="s">
        <v>77</v>
      </c>
      <c r="B279" s="31" t="s">
        <v>615</v>
      </c>
      <c r="C279" s="31" t="s">
        <v>616</v>
      </c>
      <c r="D279" s="30"/>
      <c r="E279" s="32" t="s">
        <v>617</v>
      </c>
      <c r="F279" s="33" t="s">
        <v>154</v>
      </c>
      <c r="G279" s="34">
        <v>8.08</v>
      </c>
      <c r="H279" s="35">
        <v>0</v>
      </c>
      <c r="I279" s="36">
        <f>ROUND(ROUND(H279,2)*ROUND(G279,3),2)</f>
        <v>0</v>
      </c>
      <c r="J279" s="33"/>
      <c r="O279">
        <f>(I279*21)/100</f>
        <v>0</v>
      </c>
      <c r="P279" t="s">
        <v>51</v>
      </c>
    </row>
    <row r="280" spans="1:5" ht="12.75">
      <c r="A280" s="37" t="s">
        <v>83</v>
      </c>
      <c r="E280" s="38"/>
    </row>
    <row r="281" spans="1:5" ht="12.75">
      <c r="A281" s="39" t="s">
        <v>85</v>
      </c>
      <c r="E281" s="40" t="s">
        <v>618</v>
      </c>
    </row>
    <row r="282" spans="1:5" ht="12.75">
      <c r="A282" t="s">
        <v>87</v>
      </c>
      <c r="E282" s="38"/>
    </row>
    <row r="283" spans="1:16" ht="12.75">
      <c r="A283" s="30" t="s">
        <v>77</v>
      </c>
      <c r="B283" s="31" t="s">
        <v>619</v>
      </c>
      <c r="C283" s="31" t="s">
        <v>620</v>
      </c>
      <c r="D283" s="30"/>
      <c r="E283" s="32" t="s">
        <v>621</v>
      </c>
      <c r="F283" s="33" t="s">
        <v>154</v>
      </c>
      <c r="G283" s="34">
        <v>7.07</v>
      </c>
      <c r="H283" s="35">
        <v>0</v>
      </c>
      <c r="I283" s="36">
        <f>ROUND(ROUND(H283,2)*ROUND(G283,3),2)</f>
        <v>0</v>
      </c>
      <c r="J283" s="33"/>
      <c r="O283">
        <f>(I283*21)/100</f>
        <v>0</v>
      </c>
      <c r="P283" t="s">
        <v>51</v>
      </c>
    </row>
    <row r="284" spans="1:5" ht="12.75">
      <c r="A284" s="37" t="s">
        <v>83</v>
      </c>
      <c r="E284" s="38"/>
    </row>
    <row r="285" spans="1:5" ht="12.75">
      <c r="A285" s="39" t="s">
        <v>85</v>
      </c>
      <c r="E285" s="40" t="s">
        <v>622</v>
      </c>
    </row>
    <row r="286" spans="1:5" ht="12.75">
      <c r="A286" t="s">
        <v>87</v>
      </c>
      <c r="E286" s="38"/>
    </row>
    <row r="287" spans="1:16" ht="12.75">
      <c r="A287" s="30" t="s">
        <v>77</v>
      </c>
      <c r="B287" s="31" t="s">
        <v>623</v>
      </c>
      <c r="C287" s="31" t="s">
        <v>624</v>
      </c>
      <c r="D287" s="30"/>
      <c r="E287" s="32" t="s">
        <v>625</v>
      </c>
      <c r="F287" s="33" t="s">
        <v>154</v>
      </c>
      <c r="G287" s="34">
        <v>3.03</v>
      </c>
      <c r="H287" s="35">
        <v>0</v>
      </c>
      <c r="I287" s="36">
        <f>ROUND(ROUND(H287,2)*ROUND(G287,3),2)</f>
        <v>0</v>
      </c>
      <c r="J287" s="33"/>
      <c r="O287">
        <f>(I287*21)/100</f>
        <v>0</v>
      </c>
      <c r="P287" t="s">
        <v>51</v>
      </c>
    </row>
    <row r="288" spans="1:5" ht="12.75">
      <c r="A288" s="37" t="s">
        <v>83</v>
      </c>
      <c r="E288" s="38"/>
    </row>
    <row r="289" spans="1:5" ht="12.75">
      <c r="A289" s="39" t="s">
        <v>85</v>
      </c>
      <c r="E289" s="40" t="s">
        <v>626</v>
      </c>
    </row>
    <row r="290" spans="1:5" ht="12.75">
      <c r="A290" t="s">
        <v>87</v>
      </c>
      <c r="E290" s="38"/>
    </row>
    <row r="291" spans="1:16" ht="12.75">
      <c r="A291" s="30" t="s">
        <v>77</v>
      </c>
      <c r="B291" s="31" t="s">
        <v>627</v>
      </c>
      <c r="C291" s="31" t="s">
        <v>628</v>
      </c>
      <c r="D291" s="30"/>
      <c r="E291" s="32" t="s">
        <v>625</v>
      </c>
      <c r="F291" s="33" t="s">
        <v>154</v>
      </c>
      <c r="G291" s="34">
        <v>2.02</v>
      </c>
      <c r="H291" s="35">
        <v>0</v>
      </c>
      <c r="I291" s="36">
        <f>ROUND(ROUND(H291,2)*ROUND(G291,3),2)</f>
        <v>0</v>
      </c>
      <c r="J291" s="33"/>
      <c r="O291">
        <f>(I291*21)/100</f>
        <v>0</v>
      </c>
      <c r="P291" t="s">
        <v>51</v>
      </c>
    </row>
    <row r="292" spans="1:5" ht="12.75">
      <c r="A292" s="37" t="s">
        <v>83</v>
      </c>
      <c r="E292" s="38"/>
    </row>
    <row r="293" spans="1:5" ht="12.75">
      <c r="A293" s="39" t="s">
        <v>85</v>
      </c>
      <c r="E293" s="40" t="s">
        <v>629</v>
      </c>
    </row>
    <row r="294" spans="1:5" ht="12.75">
      <c r="A294" t="s">
        <v>87</v>
      </c>
      <c r="E294" s="38"/>
    </row>
    <row r="295" spans="1:16" ht="12.75">
      <c r="A295" s="30" t="s">
        <v>77</v>
      </c>
      <c r="B295" s="31" t="s">
        <v>630</v>
      </c>
      <c r="C295" s="31" t="s">
        <v>631</v>
      </c>
      <c r="D295" s="30"/>
      <c r="E295" s="32" t="s">
        <v>632</v>
      </c>
      <c r="F295" s="33" t="s">
        <v>154</v>
      </c>
      <c r="G295" s="34">
        <v>1.01</v>
      </c>
      <c r="H295" s="35">
        <v>0</v>
      </c>
      <c r="I295" s="36">
        <f>ROUND(ROUND(H295,2)*ROUND(G295,3),2)</f>
        <v>0</v>
      </c>
      <c r="J295" s="33"/>
      <c r="O295">
        <f>(I295*21)/100</f>
        <v>0</v>
      </c>
      <c r="P295" t="s">
        <v>51</v>
      </c>
    </row>
    <row r="296" spans="1:5" ht="12.75">
      <c r="A296" s="37" t="s">
        <v>83</v>
      </c>
      <c r="E296" s="38"/>
    </row>
    <row r="297" spans="1:5" ht="12.75">
      <c r="A297" s="39" t="s">
        <v>85</v>
      </c>
      <c r="E297" s="40" t="s">
        <v>633</v>
      </c>
    </row>
    <row r="298" spans="1:5" ht="12.75">
      <c r="A298" t="s">
        <v>87</v>
      </c>
      <c r="E298" s="38"/>
    </row>
    <row r="299" spans="1:16" ht="12.75">
      <c r="A299" s="30" t="s">
        <v>77</v>
      </c>
      <c r="B299" s="31" t="s">
        <v>634</v>
      </c>
      <c r="C299" s="31" t="s">
        <v>635</v>
      </c>
      <c r="D299" s="30"/>
      <c r="E299" s="32" t="s">
        <v>636</v>
      </c>
      <c r="F299" s="33" t="s">
        <v>154</v>
      </c>
      <c r="G299" s="34">
        <v>1.01</v>
      </c>
      <c r="H299" s="35">
        <v>0</v>
      </c>
      <c r="I299" s="36">
        <f>ROUND(ROUND(H299,2)*ROUND(G299,3),2)</f>
        <v>0</v>
      </c>
      <c r="J299" s="33"/>
      <c r="O299">
        <f>(I299*21)/100</f>
        <v>0</v>
      </c>
      <c r="P299" t="s">
        <v>51</v>
      </c>
    </row>
    <row r="300" spans="1:5" ht="12.75">
      <c r="A300" s="37" t="s">
        <v>83</v>
      </c>
      <c r="E300" s="38"/>
    </row>
    <row r="301" spans="1:5" ht="12.75">
      <c r="A301" s="39" t="s">
        <v>85</v>
      </c>
      <c r="E301" s="40" t="s">
        <v>637</v>
      </c>
    </row>
    <row r="302" spans="1:5" ht="12.75">
      <c r="A302" t="s">
        <v>87</v>
      </c>
      <c r="E302" s="38"/>
    </row>
    <row r="303" spans="1:16" ht="12.75">
      <c r="A303" s="30" t="s">
        <v>77</v>
      </c>
      <c r="B303" s="31" t="s">
        <v>638</v>
      </c>
      <c r="C303" s="31" t="s">
        <v>639</v>
      </c>
      <c r="D303" s="30"/>
      <c r="E303" s="32" t="s">
        <v>640</v>
      </c>
      <c r="F303" s="33" t="s">
        <v>154</v>
      </c>
      <c r="G303" s="34">
        <v>2.02</v>
      </c>
      <c r="H303" s="35">
        <v>0</v>
      </c>
      <c r="I303" s="36">
        <f>ROUND(ROUND(H303,2)*ROUND(G303,3),2)</f>
        <v>0</v>
      </c>
      <c r="J303" s="33"/>
      <c r="O303">
        <f>(I303*21)/100</f>
        <v>0</v>
      </c>
      <c r="P303" t="s">
        <v>51</v>
      </c>
    </row>
    <row r="304" spans="1:5" ht="12.75">
      <c r="A304" s="37" t="s">
        <v>83</v>
      </c>
      <c r="E304" s="38"/>
    </row>
    <row r="305" spans="1:5" ht="12.75">
      <c r="A305" s="39" t="s">
        <v>85</v>
      </c>
      <c r="E305" s="40" t="s">
        <v>641</v>
      </c>
    </row>
    <row r="306" spans="1:5" ht="12.75">
      <c r="A306" t="s">
        <v>87</v>
      </c>
      <c r="E306" s="38"/>
    </row>
    <row r="307" spans="1:16" ht="12.75">
      <c r="A307" s="30" t="s">
        <v>77</v>
      </c>
      <c r="B307" s="31" t="s">
        <v>642</v>
      </c>
      <c r="C307" s="31" t="s">
        <v>643</v>
      </c>
      <c r="D307" s="30"/>
      <c r="E307" s="32" t="s">
        <v>644</v>
      </c>
      <c r="F307" s="33" t="s">
        <v>154</v>
      </c>
      <c r="G307" s="34">
        <v>1.01</v>
      </c>
      <c r="H307" s="35">
        <v>0</v>
      </c>
      <c r="I307" s="36">
        <f>ROUND(ROUND(H307,2)*ROUND(G307,3),2)</f>
        <v>0</v>
      </c>
      <c r="J307" s="33"/>
      <c r="O307">
        <f>(I307*21)/100</f>
        <v>0</v>
      </c>
      <c r="P307" t="s">
        <v>51</v>
      </c>
    </row>
    <row r="308" spans="1:5" ht="12.75">
      <c r="A308" s="37" t="s">
        <v>83</v>
      </c>
      <c r="E308" s="38"/>
    </row>
    <row r="309" spans="1:5" ht="12.75">
      <c r="A309" s="39" t="s">
        <v>85</v>
      </c>
      <c r="E309" s="40" t="s">
        <v>637</v>
      </c>
    </row>
    <row r="310" spans="1:5" ht="12.75">
      <c r="A310" t="s">
        <v>87</v>
      </c>
      <c r="E310" s="38"/>
    </row>
    <row r="311" spans="1:16" ht="12.75">
      <c r="A311" s="30" t="s">
        <v>77</v>
      </c>
      <c r="B311" s="31" t="s">
        <v>645</v>
      </c>
      <c r="C311" s="31" t="s">
        <v>646</v>
      </c>
      <c r="D311" s="30"/>
      <c r="E311" s="32" t="s">
        <v>647</v>
      </c>
      <c r="F311" s="33" t="s">
        <v>154</v>
      </c>
      <c r="G311" s="34">
        <v>1.01</v>
      </c>
      <c r="H311" s="35">
        <v>0</v>
      </c>
      <c r="I311" s="36">
        <f>ROUND(ROUND(H311,2)*ROUND(G311,3),2)</f>
        <v>0</v>
      </c>
      <c r="J311" s="33"/>
      <c r="O311">
        <f>(I311*21)/100</f>
        <v>0</v>
      </c>
      <c r="P311" t="s">
        <v>51</v>
      </c>
    </row>
    <row r="312" spans="1:5" ht="12.75">
      <c r="A312" s="37" t="s">
        <v>83</v>
      </c>
      <c r="E312" s="38"/>
    </row>
    <row r="313" spans="1:5" ht="12.75">
      <c r="A313" s="39" t="s">
        <v>85</v>
      </c>
      <c r="E313" s="40" t="s">
        <v>637</v>
      </c>
    </row>
    <row r="314" spans="1:5" ht="12.75">
      <c r="A314" t="s">
        <v>87</v>
      </c>
      <c r="E314" s="38"/>
    </row>
    <row r="315" spans="1:16" ht="12.75">
      <c r="A315" s="30" t="s">
        <v>77</v>
      </c>
      <c r="B315" s="31" t="s">
        <v>648</v>
      </c>
      <c r="C315" s="31" t="s">
        <v>649</v>
      </c>
      <c r="D315" s="30"/>
      <c r="E315" s="32" t="s">
        <v>650</v>
      </c>
      <c r="F315" s="33" t="s">
        <v>154</v>
      </c>
      <c r="G315" s="34">
        <v>1.01</v>
      </c>
      <c r="H315" s="35">
        <v>0</v>
      </c>
      <c r="I315" s="36">
        <f>ROUND(ROUND(H315,2)*ROUND(G315,3),2)</f>
        <v>0</v>
      </c>
      <c r="J315" s="33"/>
      <c r="O315">
        <f>(I315*21)/100</f>
        <v>0</v>
      </c>
      <c r="P315" t="s">
        <v>51</v>
      </c>
    </row>
    <row r="316" spans="1:5" ht="12.75">
      <c r="A316" s="37" t="s">
        <v>83</v>
      </c>
      <c r="E316" s="38"/>
    </row>
    <row r="317" spans="1:5" ht="12.75">
      <c r="A317" s="39" t="s">
        <v>85</v>
      </c>
      <c r="E317" s="40" t="s">
        <v>637</v>
      </c>
    </row>
    <row r="318" spans="1:5" ht="12.75">
      <c r="A318" t="s">
        <v>87</v>
      </c>
      <c r="E318" s="38"/>
    </row>
    <row r="319" spans="1:16" ht="12.75">
      <c r="A319" s="30" t="s">
        <v>77</v>
      </c>
      <c r="B319" s="31" t="s">
        <v>651</v>
      </c>
      <c r="C319" s="31" t="s">
        <v>652</v>
      </c>
      <c r="D319" s="30"/>
      <c r="E319" s="32" t="s">
        <v>653</v>
      </c>
      <c r="F319" s="33" t="s">
        <v>154</v>
      </c>
      <c r="G319" s="34">
        <v>1.01</v>
      </c>
      <c r="H319" s="35">
        <v>0</v>
      </c>
      <c r="I319" s="36">
        <f>ROUND(ROUND(H319,2)*ROUND(G319,3),2)</f>
        <v>0</v>
      </c>
      <c r="J319" s="33"/>
      <c r="O319">
        <f>(I319*21)/100</f>
        <v>0</v>
      </c>
      <c r="P319" t="s">
        <v>51</v>
      </c>
    </row>
    <row r="320" spans="1:5" ht="12.75">
      <c r="A320" s="37" t="s">
        <v>83</v>
      </c>
      <c r="E320" s="38"/>
    </row>
    <row r="321" spans="1:5" ht="12.75">
      <c r="A321" s="39" t="s">
        <v>85</v>
      </c>
      <c r="E321" s="40" t="s">
        <v>637</v>
      </c>
    </row>
    <row r="322" spans="1:5" ht="12.75">
      <c r="A322" t="s">
        <v>87</v>
      </c>
      <c r="E322" s="38"/>
    </row>
    <row r="323" spans="1:16" ht="12.75">
      <c r="A323" s="30" t="s">
        <v>77</v>
      </c>
      <c r="B323" s="31" t="s">
        <v>654</v>
      </c>
      <c r="C323" s="31" t="s">
        <v>655</v>
      </c>
      <c r="D323" s="30"/>
      <c r="E323" s="32" t="s">
        <v>656</v>
      </c>
      <c r="F323" s="33" t="s">
        <v>154</v>
      </c>
      <c r="G323" s="34">
        <v>1.01</v>
      </c>
      <c r="H323" s="35">
        <v>0</v>
      </c>
      <c r="I323" s="36">
        <f>ROUND(ROUND(H323,2)*ROUND(G323,3),2)</f>
        <v>0</v>
      </c>
      <c r="J323" s="33"/>
      <c r="O323">
        <f>(I323*21)/100</f>
        <v>0</v>
      </c>
      <c r="P323" t="s">
        <v>51</v>
      </c>
    </row>
    <row r="324" spans="1:5" ht="12.75">
      <c r="A324" s="37" t="s">
        <v>83</v>
      </c>
      <c r="E324" s="38"/>
    </row>
    <row r="325" spans="1:5" ht="12.75">
      <c r="A325" s="39" t="s">
        <v>85</v>
      </c>
      <c r="E325" s="40" t="s">
        <v>637</v>
      </c>
    </row>
    <row r="326" spans="1:5" ht="12.75">
      <c r="A326" t="s">
        <v>87</v>
      </c>
      <c r="E326" s="38"/>
    </row>
    <row r="327" spans="1:16" ht="12.75">
      <c r="A327" s="30" t="s">
        <v>77</v>
      </c>
      <c r="B327" s="31" t="s">
        <v>657</v>
      </c>
      <c r="C327" s="31" t="s">
        <v>658</v>
      </c>
      <c r="D327" s="30"/>
      <c r="E327" s="32" t="s">
        <v>659</v>
      </c>
      <c r="F327" s="33" t="s">
        <v>154</v>
      </c>
      <c r="G327" s="34">
        <v>1.01</v>
      </c>
      <c r="H327" s="35">
        <v>0</v>
      </c>
      <c r="I327" s="36">
        <f>ROUND(ROUND(H327,2)*ROUND(G327,3),2)</f>
        <v>0</v>
      </c>
      <c r="J327" s="33"/>
      <c r="O327">
        <f>(I327*21)/100</f>
        <v>0</v>
      </c>
      <c r="P327" t="s">
        <v>51</v>
      </c>
    </row>
    <row r="328" spans="1:5" ht="12.75">
      <c r="A328" s="37" t="s">
        <v>83</v>
      </c>
      <c r="E328" s="38"/>
    </row>
    <row r="329" spans="1:5" ht="12.75">
      <c r="A329" s="39" t="s">
        <v>85</v>
      </c>
      <c r="E329" s="40" t="s">
        <v>637</v>
      </c>
    </row>
    <row r="330" spans="1:5" ht="12.75">
      <c r="A330" t="s">
        <v>87</v>
      </c>
      <c r="E330" s="38"/>
    </row>
    <row r="331" spans="1:16" ht="12.75">
      <c r="A331" s="30" t="s">
        <v>77</v>
      </c>
      <c r="B331" s="31" t="s">
        <v>660</v>
      </c>
      <c r="C331" s="31" t="s">
        <v>661</v>
      </c>
      <c r="D331" s="30"/>
      <c r="E331" s="32" t="s">
        <v>662</v>
      </c>
      <c r="F331" s="33" t="s">
        <v>154</v>
      </c>
      <c r="G331" s="34">
        <v>2.02</v>
      </c>
      <c r="H331" s="35">
        <v>0</v>
      </c>
      <c r="I331" s="36">
        <f>ROUND(ROUND(H331,2)*ROUND(G331,3),2)</f>
        <v>0</v>
      </c>
      <c r="J331" s="33"/>
      <c r="O331">
        <f>(I331*21)/100</f>
        <v>0</v>
      </c>
      <c r="P331" t="s">
        <v>51</v>
      </c>
    </row>
    <row r="332" spans="1:5" ht="12.75">
      <c r="A332" s="37" t="s">
        <v>83</v>
      </c>
      <c r="E332" s="38"/>
    </row>
    <row r="333" spans="1:5" ht="12.75">
      <c r="A333" s="39" t="s">
        <v>85</v>
      </c>
      <c r="E333" s="40" t="s">
        <v>663</v>
      </c>
    </row>
    <row r="334" spans="1:5" ht="12.75">
      <c r="A334" t="s">
        <v>87</v>
      </c>
      <c r="E334" s="38"/>
    </row>
    <row r="335" spans="1:16" ht="12.75">
      <c r="A335" s="30" t="s">
        <v>77</v>
      </c>
      <c r="B335" s="31" t="s">
        <v>664</v>
      </c>
      <c r="C335" s="31" t="s">
        <v>665</v>
      </c>
      <c r="D335" s="30"/>
      <c r="E335" s="32" t="s">
        <v>666</v>
      </c>
      <c r="F335" s="33" t="s">
        <v>154</v>
      </c>
      <c r="G335" s="34">
        <v>32.32</v>
      </c>
      <c r="H335" s="35">
        <v>0</v>
      </c>
      <c r="I335" s="36">
        <f>ROUND(ROUND(H335,2)*ROUND(G335,3),2)</f>
        <v>0</v>
      </c>
      <c r="J335" s="33"/>
      <c r="O335">
        <f>(I335*21)/100</f>
        <v>0</v>
      </c>
      <c r="P335" t="s">
        <v>51</v>
      </c>
    </row>
    <row r="336" spans="1:5" ht="12.75">
      <c r="A336" s="37" t="s">
        <v>83</v>
      </c>
      <c r="E336" s="38"/>
    </row>
    <row r="337" spans="1:5" ht="12.75">
      <c r="A337" s="39" t="s">
        <v>85</v>
      </c>
      <c r="E337" s="40" t="s">
        <v>667</v>
      </c>
    </row>
    <row r="338" spans="1:5" ht="12.75">
      <c r="A338" t="s">
        <v>87</v>
      </c>
      <c r="E338" s="38"/>
    </row>
    <row r="339" spans="1:16" ht="12.75">
      <c r="A339" s="30" t="s">
        <v>77</v>
      </c>
      <c r="B339" s="31" t="s">
        <v>668</v>
      </c>
      <c r="C339" s="31" t="s">
        <v>669</v>
      </c>
      <c r="D339" s="30"/>
      <c r="E339" s="32" t="s">
        <v>670</v>
      </c>
      <c r="F339" s="33" t="s">
        <v>154</v>
      </c>
      <c r="G339" s="34">
        <v>1.01</v>
      </c>
      <c r="H339" s="35">
        <v>0</v>
      </c>
      <c r="I339" s="36">
        <f>ROUND(ROUND(H339,2)*ROUND(G339,3),2)</f>
        <v>0</v>
      </c>
      <c r="J339" s="33"/>
      <c r="O339">
        <f>(I339*21)/100</f>
        <v>0</v>
      </c>
      <c r="P339" t="s">
        <v>51</v>
      </c>
    </row>
    <row r="340" spans="1:5" ht="12.75">
      <c r="A340" s="37" t="s">
        <v>83</v>
      </c>
      <c r="E340" s="38"/>
    </row>
    <row r="341" spans="1:5" ht="12.75">
      <c r="A341" s="39" t="s">
        <v>85</v>
      </c>
      <c r="E341" s="40" t="s">
        <v>671</v>
      </c>
    </row>
    <row r="342" spans="1:5" ht="12.75">
      <c r="A342" t="s">
        <v>87</v>
      </c>
      <c r="E342" s="38"/>
    </row>
    <row r="343" spans="1:16" ht="12.75">
      <c r="A343" s="30" t="s">
        <v>77</v>
      </c>
      <c r="B343" s="31" t="s">
        <v>672</v>
      </c>
      <c r="C343" s="31" t="s">
        <v>673</v>
      </c>
      <c r="D343" s="30"/>
      <c r="E343" s="32" t="s">
        <v>674</v>
      </c>
      <c r="F343" s="33" t="s">
        <v>174</v>
      </c>
      <c r="G343" s="34">
        <v>1.5</v>
      </c>
      <c r="H343" s="35">
        <v>0</v>
      </c>
      <c r="I343" s="36">
        <f>ROUND(ROUND(H343,2)*ROUND(G343,3),2)</f>
        <v>0</v>
      </c>
      <c r="J343" s="33"/>
      <c r="O343">
        <f>(I343*21)/100</f>
        <v>0</v>
      </c>
      <c r="P343" t="s">
        <v>51</v>
      </c>
    </row>
    <row r="344" spans="1:5" ht="12.75">
      <c r="A344" s="37" t="s">
        <v>83</v>
      </c>
      <c r="E344" s="38"/>
    </row>
    <row r="345" spans="1:5" ht="12.75">
      <c r="A345" s="39" t="s">
        <v>85</v>
      </c>
      <c r="E345" s="40"/>
    </row>
    <row r="346" spans="1:5" ht="12.75">
      <c r="A346" t="s">
        <v>87</v>
      </c>
      <c r="E346" s="38"/>
    </row>
    <row r="347" spans="1:16" ht="12.75">
      <c r="A347" s="30" t="s">
        <v>77</v>
      </c>
      <c r="B347" s="31" t="s">
        <v>675</v>
      </c>
      <c r="C347" s="31" t="s">
        <v>676</v>
      </c>
      <c r="D347" s="30"/>
      <c r="E347" s="32" t="s">
        <v>677</v>
      </c>
      <c r="F347" s="33" t="s">
        <v>174</v>
      </c>
      <c r="G347" s="34">
        <v>358.1</v>
      </c>
      <c r="H347" s="35">
        <v>0</v>
      </c>
      <c r="I347" s="36">
        <f>ROUND(ROUND(H347,2)*ROUND(G347,3),2)</f>
        <v>0</v>
      </c>
      <c r="J347" s="33"/>
      <c r="O347">
        <f>(I347*21)/100</f>
        <v>0</v>
      </c>
      <c r="P347" t="s">
        <v>51</v>
      </c>
    </row>
    <row r="348" spans="1:5" ht="12.75">
      <c r="A348" s="37" t="s">
        <v>83</v>
      </c>
      <c r="E348" s="38"/>
    </row>
    <row r="349" spans="1:5" ht="25.5">
      <c r="A349" s="39" t="s">
        <v>85</v>
      </c>
      <c r="E349" s="40" t="s">
        <v>678</v>
      </c>
    </row>
    <row r="350" spans="1:5" ht="12.75">
      <c r="A350" t="s">
        <v>87</v>
      </c>
      <c r="E350" s="38"/>
    </row>
    <row r="351" spans="1:16" ht="12.75">
      <c r="A351" s="30" t="s">
        <v>77</v>
      </c>
      <c r="B351" s="31" t="s">
        <v>679</v>
      </c>
      <c r="C351" s="31" t="s">
        <v>680</v>
      </c>
      <c r="D351" s="30"/>
      <c r="E351" s="32" t="s">
        <v>681</v>
      </c>
      <c r="F351" s="33" t="s">
        <v>174</v>
      </c>
      <c r="G351" s="34">
        <v>75.9</v>
      </c>
      <c r="H351" s="35">
        <v>0</v>
      </c>
      <c r="I351" s="36">
        <f>ROUND(ROUND(H351,2)*ROUND(G351,3),2)</f>
        <v>0</v>
      </c>
      <c r="J351" s="33"/>
      <c r="O351">
        <f>(I351*21)/100</f>
        <v>0</v>
      </c>
      <c r="P351" t="s">
        <v>51</v>
      </c>
    </row>
    <row r="352" spans="1:5" ht="12.75">
      <c r="A352" s="37" t="s">
        <v>83</v>
      </c>
      <c r="E352" s="38"/>
    </row>
    <row r="353" spans="1:5" ht="12.75">
      <c r="A353" s="39" t="s">
        <v>85</v>
      </c>
      <c r="E353" s="40"/>
    </row>
    <row r="354" spans="1:5" ht="12.75">
      <c r="A354" t="s">
        <v>87</v>
      </c>
      <c r="E354" s="38"/>
    </row>
    <row r="355" spans="1:16" ht="12.75">
      <c r="A355" s="30" t="s">
        <v>77</v>
      </c>
      <c r="B355" s="31" t="s">
        <v>682</v>
      </c>
      <c r="C355" s="31" t="s">
        <v>683</v>
      </c>
      <c r="D355" s="30"/>
      <c r="E355" s="32" t="s">
        <v>684</v>
      </c>
      <c r="F355" s="33" t="s">
        <v>154</v>
      </c>
      <c r="G355" s="34">
        <v>1</v>
      </c>
      <c r="H355" s="35">
        <v>0</v>
      </c>
      <c r="I355" s="36">
        <f>ROUND(ROUND(H355,2)*ROUND(G355,3),2)</f>
        <v>0</v>
      </c>
      <c r="J355" s="33"/>
      <c r="O355">
        <f>(I355*21)/100</f>
        <v>0</v>
      </c>
      <c r="P355" t="s">
        <v>51</v>
      </c>
    </row>
    <row r="356" spans="1:5" ht="12.75">
      <c r="A356" s="37" t="s">
        <v>83</v>
      </c>
      <c r="E356" s="38"/>
    </row>
    <row r="357" spans="1:5" ht="12.75">
      <c r="A357" s="39" t="s">
        <v>85</v>
      </c>
      <c r="E357" s="40"/>
    </row>
    <row r="358" spans="1:5" ht="12.75">
      <c r="A358" t="s">
        <v>87</v>
      </c>
      <c r="E358" s="38"/>
    </row>
    <row r="359" spans="1:16" ht="12.75">
      <c r="A359" s="30" t="s">
        <v>77</v>
      </c>
      <c r="B359" s="31" t="s">
        <v>685</v>
      </c>
      <c r="C359" s="31" t="s">
        <v>686</v>
      </c>
      <c r="D359" s="30"/>
      <c r="E359" s="32" t="s">
        <v>687</v>
      </c>
      <c r="F359" s="33" t="s">
        <v>154</v>
      </c>
      <c r="G359" s="34">
        <v>1</v>
      </c>
      <c r="H359" s="35">
        <v>0</v>
      </c>
      <c r="I359" s="36">
        <f>ROUND(ROUND(H359,2)*ROUND(G359,3),2)</f>
        <v>0</v>
      </c>
      <c r="J359" s="33"/>
      <c r="O359">
        <f>(I359*21)/100</f>
        <v>0</v>
      </c>
      <c r="P359" t="s">
        <v>51</v>
      </c>
    </row>
    <row r="360" spans="1:5" ht="12.75">
      <c r="A360" s="37" t="s">
        <v>83</v>
      </c>
      <c r="E360" s="38"/>
    </row>
    <row r="361" spans="1:5" ht="12.75">
      <c r="A361" s="39" t="s">
        <v>85</v>
      </c>
      <c r="E361" s="40"/>
    </row>
    <row r="362" spans="1:5" ht="12.75">
      <c r="A362" t="s">
        <v>87</v>
      </c>
      <c r="E362" s="38"/>
    </row>
    <row r="363" spans="1:16" ht="12.75">
      <c r="A363" s="30" t="s">
        <v>77</v>
      </c>
      <c r="B363" s="31" t="s">
        <v>688</v>
      </c>
      <c r="C363" s="31" t="s">
        <v>689</v>
      </c>
      <c r="D363" s="30"/>
      <c r="E363" s="32" t="s">
        <v>690</v>
      </c>
      <c r="F363" s="33" t="s">
        <v>154</v>
      </c>
      <c r="G363" s="34">
        <v>4</v>
      </c>
      <c r="H363" s="35">
        <v>0</v>
      </c>
      <c r="I363" s="36">
        <f>ROUND(ROUND(H363,2)*ROUND(G363,3),2)</f>
        <v>0</v>
      </c>
      <c r="J363" s="33"/>
      <c r="O363">
        <f>(I363*21)/100</f>
        <v>0</v>
      </c>
      <c r="P363" t="s">
        <v>51</v>
      </c>
    </row>
    <row r="364" spans="1:5" ht="12.75">
      <c r="A364" s="37" t="s">
        <v>83</v>
      </c>
      <c r="E364" s="38"/>
    </row>
    <row r="365" spans="1:5" ht="12.75">
      <c r="A365" s="39" t="s">
        <v>85</v>
      </c>
      <c r="E365" s="40"/>
    </row>
    <row r="366" spans="1:5" ht="12.75">
      <c r="A366" t="s">
        <v>87</v>
      </c>
      <c r="E366" s="38"/>
    </row>
    <row r="367" spans="1:16" ht="12.75">
      <c r="A367" s="30" t="s">
        <v>77</v>
      </c>
      <c r="B367" s="31" t="s">
        <v>691</v>
      </c>
      <c r="C367" s="31" t="s">
        <v>692</v>
      </c>
      <c r="D367" s="30"/>
      <c r="E367" s="32" t="s">
        <v>693</v>
      </c>
      <c r="F367" s="33" t="s">
        <v>154</v>
      </c>
      <c r="G367" s="34">
        <v>34</v>
      </c>
      <c r="H367" s="35">
        <v>0</v>
      </c>
      <c r="I367" s="36">
        <f>ROUND(ROUND(H367,2)*ROUND(G367,3),2)</f>
        <v>0</v>
      </c>
      <c r="J367" s="33"/>
      <c r="O367">
        <f>(I367*21)/100</f>
        <v>0</v>
      </c>
      <c r="P367" t="s">
        <v>51</v>
      </c>
    </row>
    <row r="368" spans="1:5" ht="12.75">
      <c r="A368" s="37" t="s">
        <v>83</v>
      </c>
      <c r="E368" s="38"/>
    </row>
    <row r="369" spans="1:5" ht="12.75">
      <c r="A369" s="39" t="s">
        <v>85</v>
      </c>
      <c r="E369" s="40"/>
    </row>
    <row r="370" spans="1:5" ht="12.75">
      <c r="A370" t="s">
        <v>87</v>
      </c>
      <c r="E370" s="38"/>
    </row>
    <row r="371" spans="1:16" ht="12.75">
      <c r="A371" s="30" t="s">
        <v>77</v>
      </c>
      <c r="B371" s="31" t="s">
        <v>694</v>
      </c>
      <c r="C371" s="31" t="s">
        <v>695</v>
      </c>
      <c r="D371" s="30"/>
      <c r="E371" s="32" t="s">
        <v>696</v>
      </c>
      <c r="F371" s="33" t="s">
        <v>154</v>
      </c>
      <c r="G371" s="34">
        <v>1</v>
      </c>
      <c r="H371" s="35">
        <v>0</v>
      </c>
      <c r="I371" s="36">
        <f>ROUND(ROUND(H371,2)*ROUND(G371,3),2)</f>
        <v>0</v>
      </c>
      <c r="J371" s="33"/>
      <c r="O371">
        <f>(I371*21)/100</f>
        <v>0</v>
      </c>
      <c r="P371" t="s">
        <v>51</v>
      </c>
    </row>
    <row r="372" spans="1:5" ht="12.75">
      <c r="A372" s="37" t="s">
        <v>83</v>
      </c>
      <c r="E372" s="38"/>
    </row>
    <row r="373" spans="1:5" ht="12.75">
      <c r="A373" s="39" t="s">
        <v>85</v>
      </c>
      <c r="E373" s="40"/>
    </row>
    <row r="374" spans="1:5" ht="12.75">
      <c r="A374" t="s">
        <v>87</v>
      </c>
      <c r="E374" s="38"/>
    </row>
    <row r="375" spans="1:16" ht="12.75">
      <c r="A375" s="30" t="s">
        <v>77</v>
      </c>
      <c r="B375" s="31" t="s">
        <v>697</v>
      </c>
      <c r="C375" s="31" t="s">
        <v>698</v>
      </c>
      <c r="D375" s="30"/>
      <c r="E375" s="32" t="s">
        <v>699</v>
      </c>
      <c r="F375" s="33" t="s">
        <v>154</v>
      </c>
      <c r="G375" s="34">
        <v>1</v>
      </c>
      <c r="H375" s="35">
        <v>0</v>
      </c>
      <c r="I375" s="36">
        <f>ROUND(ROUND(H375,2)*ROUND(G375,3),2)</f>
        <v>0</v>
      </c>
      <c r="J375" s="33"/>
      <c r="O375">
        <f>(I375*21)/100</f>
        <v>0</v>
      </c>
      <c r="P375" t="s">
        <v>51</v>
      </c>
    </row>
    <row r="376" spans="1:5" ht="12.75">
      <c r="A376" s="37" t="s">
        <v>83</v>
      </c>
      <c r="E376" s="38"/>
    </row>
    <row r="377" spans="1:5" ht="12.75">
      <c r="A377" s="39" t="s">
        <v>85</v>
      </c>
      <c r="E377" s="40"/>
    </row>
    <row r="378" spans="1:5" ht="12.75">
      <c r="A378" t="s">
        <v>87</v>
      </c>
      <c r="E378" s="38"/>
    </row>
    <row r="379" spans="1:16" ht="12.75">
      <c r="A379" s="30" t="s">
        <v>77</v>
      </c>
      <c r="B379" s="31" t="s">
        <v>700</v>
      </c>
      <c r="C379" s="31" t="s">
        <v>701</v>
      </c>
      <c r="D379" s="30"/>
      <c r="E379" s="32" t="s">
        <v>702</v>
      </c>
      <c r="F379" s="33" t="s">
        <v>154</v>
      </c>
      <c r="G379" s="34">
        <v>1</v>
      </c>
      <c r="H379" s="35">
        <v>0</v>
      </c>
      <c r="I379" s="36">
        <f>ROUND(ROUND(H379,2)*ROUND(G379,3),2)</f>
        <v>0</v>
      </c>
      <c r="J379" s="33"/>
      <c r="O379">
        <f>(I379*21)/100</f>
        <v>0</v>
      </c>
      <c r="P379" t="s">
        <v>51</v>
      </c>
    </row>
    <row r="380" spans="1:5" ht="12.75">
      <c r="A380" s="37" t="s">
        <v>83</v>
      </c>
      <c r="E380" s="38"/>
    </row>
    <row r="381" spans="1:5" ht="12.75">
      <c r="A381" s="39" t="s">
        <v>85</v>
      </c>
      <c r="E381" s="40"/>
    </row>
    <row r="382" spans="1:5" ht="12.75">
      <c r="A382" t="s">
        <v>87</v>
      </c>
      <c r="E382" s="38"/>
    </row>
    <row r="383" spans="1:16" ht="12.75">
      <c r="A383" s="30" t="s">
        <v>77</v>
      </c>
      <c r="B383" s="31" t="s">
        <v>703</v>
      </c>
      <c r="C383" s="31" t="s">
        <v>704</v>
      </c>
      <c r="D383" s="30"/>
      <c r="E383" s="32" t="s">
        <v>705</v>
      </c>
      <c r="F383" s="33" t="s">
        <v>706</v>
      </c>
      <c r="G383" s="34">
        <v>10</v>
      </c>
      <c r="H383" s="35">
        <v>0</v>
      </c>
      <c r="I383" s="36">
        <f>ROUND(ROUND(H383,2)*ROUND(G383,3),2)</f>
        <v>0</v>
      </c>
      <c r="J383" s="33"/>
      <c r="O383">
        <f>(I383*21)/100</f>
        <v>0</v>
      </c>
      <c r="P383" t="s">
        <v>51</v>
      </c>
    </row>
    <row r="384" spans="1:5" ht="12.75">
      <c r="A384" s="37" t="s">
        <v>83</v>
      </c>
      <c r="E384" s="38"/>
    </row>
    <row r="385" spans="1:5" ht="12.75">
      <c r="A385" s="39" t="s">
        <v>85</v>
      </c>
      <c r="E385" s="40"/>
    </row>
    <row r="386" spans="1:5" ht="12.75">
      <c r="A386" t="s">
        <v>87</v>
      </c>
      <c r="E386" s="38"/>
    </row>
    <row r="387" spans="1:16" ht="12.75">
      <c r="A387" s="30" t="s">
        <v>77</v>
      </c>
      <c r="B387" s="31" t="s">
        <v>707</v>
      </c>
      <c r="C387" s="31" t="s">
        <v>708</v>
      </c>
      <c r="D387" s="30"/>
      <c r="E387" s="32" t="s">
        <v>709</v>
      </c>
      <c r="F387" s="33" t="s">
        <v>706</v>
      </c>
      <c r="G387" s="34">
        <v>4</v>
      </c>
      <c r="H387" s="35">
        <v>0</v>
      </c>
      <c r="I387" s="36">
        <f>ROUND(ROUND(H387,2)*ROUND(G387,3),2)</f>
        <v>0</v>
      </c>
      <c r="J387" s="33"/>
      <c r="O387">
        <f>(I387*21)/100</f>
        <v>0</v>
      </c>
      <c r="P387" t="s">
        <v>51</v>
      </c>
    </row>
    <row r="388" spans="1:5" ht="12.75">
      <c r="A388" s="37" t="s">
        <v>83</v>
      </c>
      <c r="E388" s="38"/>
    </row>
    <row r="389" spans="1:5" ht="12.75">
      <c r="A389" s="39" t="s">
        <v>85</v>
      </c>
      <c r="E389" s="40"/>
    </row>
    <row r="390" spans="1:5" ht="12.75">
      <c r="A390" t="s">
        <v>87</v>
      </c>
      <c r="E390" s="38"/>
    </row>
    <row r="391" spans="1:16" ht="12.75">
      <c r="A391" s="30" t="s">
        <v>77</v>
      </c>
      <c r="B391" s="31" t="s">
        <v>710</v>
      </c>
      <c r="C391" s="31" t="s">
        <v>711</v>
      </c>
      <c r="D391" s="30"/>
      <c r="E391" s="32" t="s">
        <v>712</v>
      </c>
      <c r="F391" s="33" t="s">
        <v>174</v>
      </c>
      <c r="G391" s="34">
        <v>434</v>
      </c>
      <c r="H391" s="35">
        <v>0</v>
      </c>
      <c r="I391" s="36">
        <f>ROUND(ROUND(H391,2)*ROUND(G391,3),2)</f>
        <v>0</v>
      </c>
      <c r="J391" s="33"/>
      <c r="O391">
        <f>(I391*21)/100</f>
        <v>0</v>
      </c>
      <c r="P391" t="s">
        <v>51</v>
      </c>
    </row>
    <row r="392" spans="1:5" ht="12.75">
      <c r="A392" s="37" t="s">
        <v>83</v>
      </c>
      <c r="E392" s="38"/>
    </row>
    <row r="393" spans="1:5" ht="12.75">
      <c r="A393" s="39" t="s">
        <v>85</v>
      </c>
      <c r="E393" s="40"/>
    </row>
    <row r="394" spans="1:5" ht="12.75">
      <c r="A394" t="s">
        <v>87</v>
      </c>
      <c r="E394" s="38"/>
    </row>
    <row r="395" spans="1:16" ht="12.75">
      <c r="A395" s="30" t="s">
        <v>77</v>
      </c>
      <c r="B395" s="31" t="s">
        <v>713</v>
      </c>
      <c r="C395" s="31" t="s">
        <v>714</v>
      </c>
      <c r="D395" s="30"/>
      <c r="E395" s="32" t="s">
        <v>715</v>
      </c>
      <c r="F395" s="33" t="s">
        <v>706</v>
      </c>
      <c r="G395" s="34">
        <v>13</v>
      </c>
      <c r="H395" s="35">
        <v>0</v>
      </c>
      <c r="I395" s="36">
        <f>ROUND(ROUND(H395,2)*ROUND(G395,3),2)</f>
        <v>0</v>
      </c>
      <c r="J395" s="33"/>
      <c r="O395">
        <f>(I395*21)/100</f>
        <v>0</v>
      </c>
      <c r="P395" t="s">
        <v>51</v>
      </c>
    </row>
    <row r="396" spans="1:5" ht="12.75">
      <c r="A396" s="37" t="s">
        <v>83</v>
      </c>
      <c r="E396" s="38"/>
    </row>
    <row r="397" spans="1:5" ht="12.75">
      <c r="A397" s="39" t="s">
        <v>85</v>
      </c>
      <c r="E397" s="40"/>
    </row>
    <row r="398" spans="1:5" ht="12.75">
      <c r="A398" t="s">
        <v>87</v>
      </c>
      <c r="E398" s="38"/>
    </row>
    <row r="399" spans="1:16" ht="12.75">
      <c r="A399" s="30" t="s">
        <v>77</v>
      </c>
      <c r="B399" s="31" t="s">
        <v>716</v>
      </c>
      <c r="C399" s="31" t="s">
        <v>717</v>
      </c>
      <c r="D399" s="30"/>
      <c r="E399" s="32" t="s">
        <v>718</v>
      </c>
      <c r="F399" s="33" t="s">
        <v>174</v>
      </c>
      <c r="G399" s="34">
        <v>434</v>
      </c>
      <c r="H399" s="35">
        <v>0</v>
      </c>
      <c r="I399" s="36">
        <f>ROUND(ROUND(H399,2)*ROUND(G399,3),2)</f>
        <v>0</v>
      </c>
      <c r="J399" s="33"/>
      <c r="O399">
        <f>(I399*21)/100</f>
        <v>0</v>
      </c>
      <c r="P399" t="s">
        <v>51</v>
      </c>
    </row>
    <row r="400" spans="1:5" ht="12.75">
      <c r="A400" s="37" t="s">
        <v>83</v>
      </c>
      <c r="E400" s="38"/>
    </row>
    <row r="401" spans="1:5" ht="12.75">
      <c r="A401" s="39" t="s">
        <v>85</v>
      </c>
      <c r="E401" s="40"/>
    </row>
    <row r="402" spans="1:5" ht="12.75">
      <c r="A402" t="s">
        <v>87</v>
      </c>
      <c r="E402" s="38"/>
    </row>
    <row r="403" spans="1:16" ht="12.75">
      <c r="A403" s="30" t="s">
        <v>77</v>
      </c>
      <c r="B403" s="31" t="s">
        <v>719</v>
      </c>
      <c r="C403" s="31" t="s">
        <v>720</v>
      </c>
      <c r="D403" s="30"/>
      <c r="E403" s="32" t="s">
        <v>721</v>
      </c>
      <c r="F403" s="33" t="s">
        <v>722</v>
      </c>
      <c r="G403" s="34">
        <v>42</v>
      </c>
      <c r="H403" s="35">
        <v>0</v>
      </c>
      <c r="I403" s="36">
        <f>ROUND(ROUND(H403,2)*ROUND(G403,3),2)</f>
        <v>0</v>
      </c>
      <c r="J403" s="33"/>
      <c r="O403">
        <f>(I403*21)/100</f>
        <v>0</v>
      </c>
      <c r="P403" t="s">
        <v>51</v>
      </c>
    </row>
    <row r="404" spans="1:5" ht="12.75">
      <c r="A404" s="37" t="s">
        <v>83</v>
      </c>
      <c r="E404" s="38"/>
    </row>
    <row r="405" spans="1:5" ht="12.75">
      <c r="A405" s="39" t="s">
        <v>85</v>
      </c>
      <c r="E405" s="40"/>
    </row>
    <row r="406" spans="1:5" ht="12.75">
      <c r="A406" t="s">
        <v>87</v>
      </c>
      <c r="E406" s="38"/>
    </row>
    <row r="407" spans="1:16" ht="12.75">
      <c r="A407" s="30" t="s">
        <v>77</v>
      </c>
      <c r="B407" s="31" t="s">
        <v>723</v>
      </c>
      <c r="C407" s="31" t="s">
        <v>724</v>
      </c>
      <c r="D407" s="30"/>
      <c r="E407" s="32" t="s">
        <v>725</v>
      </c>
      <c r="F407" s="33" t="s">
        <v>154</v>
      </c>
      <c r="G407" s="34">
        <v>1</v>
      </c>
      <c r="H407" s="35">
        <v>0</v>
      </c>
      <c r="I407" s="36">
        <f>ROUND(ROUND(H407,2)*ROUND(G407,3),2)</f>
        <v>0</v>
      </c>
      <c r="J407" s="33"/>
      <c r="O407">
        <f>(I407*21)/100</f>
        <v>0</v>
      </c>
      <c r="P407" t="s">
        <v>51</v>
      </c>
    </row>
    <row r="408" spans="1:5" ht="12.75">
      <c r="A408" s="37" t="s">
        <v>83</v>
      </c>
      <c r="E408" s="38"/>
    </row>
    <row r="409" spans="1:5" ht="12.75">
      <c r="A409" s="39" t="s">
        <v>85</v>
      </c>
      <c r="E409" s="40"/>
    </row>
    <row r="410" spans="1:5" ht="12.75">
      <c r="A410" t="s">
        <v>87</v>
      </c>
      <c r="E410" s="38"/>
    </row>
    <row r="411" spans="1:16" ht="12.75">
      <c r="A411" s="30" t="s">
        <v>77</v>
      </c>
      <c r="B411" s="31" t="s">
        <v>726</v>
      </c>
      <c r="C411" s="31" t="s">
        <v>727</v>
      </c>
      <c r="D411" s="30"/>
      <c r="E411" s="32" t="s">
        <v>728</v>
      </c>
      <c r="F411" s="33" t="s">
        <v>154</v>
      </c>
      <c r="G411" s="34">
        <v>15</v>
      </c>
      <c r="H411" s="35">
        <v>0</v>
      </c>
      <c r="I411" s="36">
        <f>ROUND(ROUND(H411,2)*ROUND(G411,3),2)</f>
        <v>0</v>
      </c>
      <c r="J411" s="33"/>
      <c r="O411">
        <f>(I411*21)/100</f>
        <v>0</v>
      </c>
      <c r="P411" t="s">
        <v>51</v>
      </c>
    </row>
    <row r="412" spans="1:5" ht="12.75">
      <c r="A412" s="37" t="s">
        <v>83</v>
      </c>
      <c r="E412" s="38"/>
    </row>
    <row r="413" spans="1:5" ht="12.75">
      <c r="A413" s="39" t="s">
        <v>85</v>
      </c>
      <c r="E413" s="40"/>
    </row>
    <row r="414" spans="1:5" ht="12.75">
      <c r="A414" t="s">
        <v>87</v>
      </c>
      <c r="E414" s="38"/>
    </row>
    <row r="415" spans="1:16" ht="12.75">
      <c r="A415" s="30" t="s">
        <v>77</v>
      </c>
      <c r="B415" s="31" t="s">
        <v>729</v>
      </c>
      <c r="C415" s="31" t="s">
        <v>730</v>
      </c>
      <c r="D415" s="30"/>
      <c r="E415" s="32" t="s">
        <v>731</v>
      </c>
      <c r="F415" s="33" t="s">
        <v>154</v>
      </c>
      <c r="G415" s="34">
        <v>5</v>
      </c>
      <c r="H415" s="35">
        <v>0</v>
      </c>
      <c r="I415" s="36">
        <f>ROUND(ROUND(H415,2)*ROUND(G415,3),2)</f>
        <v>0</v>
      </c>
      <c r="J415" s="33"/>
      <c r="O415">
        <f>(I415*21)/100</f>
        <v>0</v>
      </c>
      <c r="P415" t="s">
        <v>51</v>
      </c>
    </row>
    <row r="416" spans="1:5" ht="12.75">
      <c r="A416" s="37" t="s">
        <v>83</v>
      </c>
      <c r="E416" s="38"/>
    </row>
    <row r="417" spans="1:5" ht="12.75">
      <c r="A417" s="39" t="s">
        <v>85</v>
      </c>
      <c r="E417" s="40"/>
    </row>
    <row r="418" spans="1:5" ht="12.75">
      <c r="A418" t="s">
        <v>87</v>
      </c>
      <c r="E418" s="38"/>
    </row>
    <row r="419" spans="1:16" ht="12.75">
      <c r="A419" s="30" t="s">
        <v>77</v>
      </c>
      <c r="B419" s="31" t="s">
        <v>732</v>
      </c>
      <c r="C419" s="31" t="s">
        <v>733</v>
      </c>
      <c r="D419" s="30"/>
      <c r="E419" s="32" t="s">
        <v>734</v>
      </c>
      <c r="F419" s="33" t="s">
        <v>154</v>
      </c>
      <c r="G419" s="34">
        <v>12</v>
      </c>
      <c r="H419" s="35">
        <v>0</v>
      </c>
      <c r="I419" s="36">
        <f>ROUND(ROUND(H419,2)*ROUND(G419,3),2)</f>
        <v>0</v>
      </c>
      <c r="J419" s="33"/>
      <c r="O419">
        <f>(I419*21)/100</f>
        <v>0</v>
      </c>
      <c r="P419" t="s">
        <v>51</v>
      </c>
    </row>
    <row r="420" spans="1:5" ht="12.75">
      <c r="A420" s="37" t="s">
        <v>83</v>
      </c>
      <c r="E420" s="38"/>
    </row>
    <row r="421" spans="1:5" ht="12.75">
      <c r="A421" s="39" t="s">
        <v>85</v>
      </c>
      <c r="E421" s="40"/>
    </row>
    <row r="422" spans="1:5" ht="12.75">
      <c r="A422" t="s">
        <v>87</v>
      </c>
      <c r="E422" s="38"/>
    </row>
    <row r="423" spans="1:16" ht="12.75">
      <c r="A423" s="30" t="s">
        <v>77</v>
      </c>
      <c r="B423" s="31" t="s">
        <v>735</v>
      </c>
      <c r="C423" s="31" t="s">
        <v>736</v>
      </c>
      <c r="D423" s="30"/>
      <c r="E423" s="32" t="s">
        <v>737</v>
      </c>
      <c r="F423" s="33" t="s">
        <v>154</v>
      </c>
      <c r="G423" s="34">
        <v>12</v>
      </c>
      <c r="H423" s="35">
        <v>0</v>
      </c>
      <c r="I423" s="36">
        <f>ROUND(ROUND(H423,2)*ROUND(G423,3),2)</f>
        <v>0</v>
      </c>
      <c r="J423" s="33"/>
      <c r="O423">
        <f>(I423*21)/100</f>
        <v>0</v>
      </c>
      <c r="P423" t="s">
        <v>51</v>
      </c>
    </row>
    <row r="424" spans="1:5" ht="12.75">
      <c r="A424" s="37" t="s">
        <v>83</v>
      </c>
      <c r="E424" s="38"/>
    </row>
    <row r="425" spans="1:5" ht="12.75">
      <c r="A425" s="39" t="s">
        <v>85</v>
      </c>
      <c r="E425" s="40"/>
    </row>
    <row r="426" spans="1:5" ht="12.75">
      <c r="A426" t="s">
        <v>87</v>
      </c>
      <c r="E426" s="38"/>
    </row>
    <row r="427" spans="1:16" ht="12.75">
      <c r="A427" s="30" t="s">
        <v>77</v>
      </c>
      <c r="B427" s="31" t="s">
        <v>738</v>
      </c>
      <c r="C427" s="31" t="s">
        <v>739</v>
      </c>
      <c r="D427" s="30"/>
      <c r="E427" s="32" t="s">
        <v>740</v>
      </c>
      <c r="F427" s="33" t="s">
        <v>154</v>
      </c>
      <c r="G427" s="34">
        <v>1</v>
      </c>
      <c r="H427" s="35">
        <v>0</v>
      </c>
      <c r="I427" s="36">
        <f>ROUND(ROUND(H427,2)*ROUND(G427,3),2)</f>
        <v>0</v>
      </c>
      <c r="J427" s="33"/>
      <c r="O427">
        <f>(I427*21)/100</f>
        <v>0</v>
      </c>
      <c r="P427" t="s">
        <v>51</v>
      </c>
    </row>
    <row r="428" spans="1:5" ht="12.75">
      <c r="A428" s="37" t="s">
        <v>83</v>
      </c>
      <c r="E428" s="38"/>
    </row>
    <row r="429" spans="1:5" ht="12.75">
      <c r="A429" s="39" t="s">
        <v>85</v>
      </c>
      <c r="E429" s="40"/>
    </row>
    <row r="430" spans="1:5" ht="12.75">
      <c r="A430" t="s">
        <v>87</v>
      </c>
      <c r="E430" s="38"/>
    </row>
    <row r="431" spans="1:16" ht="12.75">
      <c r="A431" s="30" t="s">
        <v>77</v>
      </c>
      <c r="B431" s="31" t="s">
        <v>741</v>
      </c>
      <c r="C431" s="31" t="s">
        <v>742</v>
      </c>
      <c r="D431" s="30"/>
      <c r="E431" s="32" t="s">
        <v>743</v>
      </c>
      <c r="F431" s="33" t="s">
        <v>154</v>
      </c>
      <c r="G431" s="34">
        <v>4</v>
      </c>
      <c r="H431" s="35">
        <v>0</v>
      </c>
      <c r="I431" s="36">
        <f>ROUND(ROUND(H431,2)*ROUND(G431,3),2)</f>
        <v>0</v>
      </c>
      <c r="J431" s="33"/>
      <c r="O431">
        <f>(I431*21)/100</f>
        <v>0</v>
      </c>
      <c r="P431" t="s">
        <v>51</v>
      </c>
    </row>
    <row r="432" spans="1:5" ht="12.75">
      <c r="A432" s="37" t="s">
        <v>83</v>
      </c>
      <c r="E432" s="38"/>
    </row>
    <row r="433" spans="1:5" ht="12.75">
      <c r="A433" s="39" t="s">
        <v>85</v>
      </c>
      <c r="E433" s="40"/>
    </row>
    <row r="434" spans="1:5" ht="12.75">
      <c r="A434" t="s">
        <v>87</v>
      </c>
      <c r="E434" s="38"/>
    </row>
    <row r="435" spans="1:16" ht="12.75">
      <c r="A435" s="30" t="s">
        <v>77</v>
      </c>
      <c r="B435" s="31" t="s">
        <v>744</v>
      </c>
      <c r="C435" s="31" t="s">
        <v>745</v>
      </c>
      <c r="D435" s="30"/>
      <c r="E435" s="32" t="s">
        <v>746</v>
      </c>
      <c r="F435" s="33" t="s">
        <v>154</v>
      </c>
      <c r="G435" s="34">
        <v>2</v>
      </c>
      <c r="H435" s="35">
        <v>0</v>
      </c>
      <c r="I435" s="36">
        <f>ROUND(ROUND(H435,2)*ROUND(G435,3),2)</f>
        <v>0</v>
      </c>
      <c r="J435" s="33"/>
      <c r="O435">
        <f>(I435*21)/100</f>
        <v>0</v>
      </c>
      <c r="P435" t="s">
        <v>51</v>
      </c>
    </row>
    <row r="436" spans="1:5" ht="12.75">
      <c r="A436" s="37" t="s">
        <v>83</v>
      </c>
      <c r="E436" s="38" t="s">
        <v>747</v>
      </c>
    </row>
    <row r="437" spans="1:5" ht="12.75">
      <c r="A437" s="39" t="s">
        <v>85</v>
      </c>
      <c r="E437" s="40"/>
    </row>
    <row r="438" spans="1:5" ht="12.75">
      <c r="A438" t="s">
        <v>87</v>
      </c>
      <c r="E438" s="38"/>
    </row>
    <row r="439" spans="1:18" ht="12.75" customHeight="1">
      <c r="A439" s="8" t="s">
        <v>75</v>
      </c>
      <c r="B439" s="8"/>
      <c r="C439" s="41" t="s">
        <v>697</v>
      </c>
      <c r="D439" s="8"/>
      <c r="E439" s="28" t="s">
        <v>748</v>
      </c>
      <c r="F439" s="8"/>
      <c r="G439" s="8"/>
      <c r="H439" s="8"/>
      <c r="I439" s="42">
        <f>0+Q439</f>
        <v>0</v>
      </c>
      <c r="J439" s="8"/>
      <c r="O439">
        <f>0+R439</f>
        <v>0</v>
      </c>
      <c r="Q439">
        <f>0+I440+I444</f>
        <v>0</v>
      </c>
      <c r="R439">
        <f>0+O440+O444</f>
        <v>0</v>
      </c>
    </row>
    <row r="440" spans="1:16" ht="25.5">
      <c r="A440" s="30" t="s">
        <v>77</v>
      </c>
      <c r="B440" s="31" t="s">
        <v>749</v>
      </c>
      <c r="C440" s="31" t="s">
        <v>750</v>
      </c>
      <c r="D440" s="30"/>
      <c r="E440" s="32" t="s">
        <v>751</v>
      </c>
      <c r="F440" s="33" t="s">
        <v>174</v>
      </c>
      <c r="G440" s="34">
        <v>3.142</v>
      </c>
      <c r="H440" s="35">
        <v>0</v>
      </c>
      <c r="I440" s="36">
        <f>ROUND(ROUND(H440,2)*ROUND(G440,3),2)</f>
        <v>0</v>
      </c>
      <c r="J440" s="33"/>
      <c r="O440">
        <f>(I440*21)/100</f>
        <v>0</v>
      </c>
      <c r="P440" t="s">
        <v>51</v>
      </c>
    </row>
    <row r="441" spans="1:5" ht="12.75">
      <c r="A441" s="37" t="s">
        <v>83</v>
      </c>
      <c r="E441" s="38"/>
    </row>
    <row r="442" spans="1:5" ht="12.75">
      <c r="A442" s="39" t="s">
        <v>85</v>
      </c>
      <c r="E442" s="40" t="s">
        <v>752</v>
      </c>
    </row>
    <row r="443" spans="1:5" ht="12.75">
      <c r="A443" t="s">
        <v>87</v>
      </c>
      <c r="E443" s="38"/>
    </row>
    <row r="444" spans="1:16" ht="12.75">
      <c r="A444" s="30" t="s">
        <v>77</v>
      </c>
      <c r="B444" s="31" t="s">
        <v>753</v>
      </c>
      <c r="C444" s="31" t="s">
        <v>754</v>
      </c>
      <c r="D444" s="30"/>
      <c r="E444" s="32" t="s">
        <v>755</v>
      </c>
      <c r="F444" s="33" t="s">
        <v>139</v>
      </c>
      <c r="G444" s="34">
        <v>0.094</v>
      </c>
      <c r="H444" s="35">
        <v>0</v>
      </c>
      <c r="I444" s="36">
        <f>ROUND(ROUND(H444,2)*ROUND(G444,3),2)</f>
        <v>0</v>
      </c>
      <c r="J444" s="33"/>
      <c r="O444">
        <f>(I444*21)/100</f>
        <v>0</v>
      </c>
      <c r="P444" t="s">
        <v>51</v>
      </c>
    </row>
    <row r="445" spans="1:5" ht="12.75">
      <c r="A445" s="37" t="s">
        <v>83</v>
      </c>
      <c r="E445" s="38"/>
    </row>
    <row r="446" spans="1:5" ht="12.75">
      <c r="A446" s="39" t="s">
        <v>85</v>
      </c>
      <c r="E446" s="40" t="s">
        <v>756</v>
      </c>
    </row>
    <row r="447" spans="1:5" ht="12.75">
      <c r="A447" t="s">
        <v>87</v>
      </c>
      <c r="E447" s="38"/>
    </row>
    <row r="448" spans="1:18" ht="12.75" customHeight="1">
      <c r="A448" s="8" t="s">
        <v>75</v>
      </c>
      <c r="B448" s="8"/>
      <c r="C448" s="41" t="s">
        <v>703</v>
      </c>
      <c r="D448" s="8"/>
      <c r="E448" s="28" t="s">
        <v>757</v>
      </c>
      <c r="F448" s="8"/>
      <c r="G448" s="8"/>
      <c r="H448" s="8"/>
      <c r="I448" s="42">
        <f>0+Q448</f>
        <v>0</v>
      </c>
      <c r="J448" s="8"/>
      <c r="O448">
        <f>0+R448</f>
        <v>0</v>
      </c>
      <c r="Q448">
        <f>0+I449+I453</f>
        <v>0</v>
      </c>
      <c r="R448">
        <f>0+O449+O453</f>
        <v>0</v>
      </c>
    </row>
    <row r="449" spans="1:16" ht="25.5">
      <c r="A449" s="30" t="s">
        <v>77</v>
      </c>
      <c r="B449" s="31" t="s">
        <v>758</v>
      </c>
      <c r="C449" s="31" t="s">
        <v>759</v>
      </c>
      <c r="D449" s="30"/>
      <c r="E449" s="32" t="s">
        <v>760</v>
      </c>
      <c r="F449" s="33" t="s">
        <v>604</v>
      </c>
      <c r="G449" s="34">
        <v>9</v>
      </c>
      <c r="H449" s="35">
        <v>0</v>
      </c>
      <c r="I449" s="36">
        <f>ROUND(ROUND(H449,2)*ROUND(G449,3),2)</f>
        <v>0</v>
      </c>
      <c r="J449" s="33"/>
      <c r="O449">
        <f>(I449*21)/100</f>
        <v>0</v>
      </c>
      <c r="P449" t="s">
        <v>51</v>
      </c>
    </row>
    <row r="450" spans="1:5" ht="12.75">
      <c r="A450" s="37" t="s">
        <v>83</v>
      </c>
      <c r="E450" s="38"/>
    </row>
    <row r="451" spans="1:5" ht="12.75">
      <c r="A451" s="39" t="s">
        <v>85</v>
      </c>
      <c r="E451" s="40"/>
    </row>
    <row r="452" spans="1:5" ht="12.75">
      <c r="A452" t="s">
        <v>87</v>
      </c>
      <c r="E452" s="38"/>
    </row>
    <row r="453" spans="1:16" ht="12.75">
      <c r="A453" s="30" t="s">
        <v>77</v>
      </c>
      <c r="B453" s="31" t="s">
        <v>761</v>
      </c>
      <c r="C453" s="31" t="s">
        <v>762</v>
      </c>
      <c r="D453" s="30"/>
      <c r="E453" s="32" t="s">
        <v>763</v>
      </c>
      <c r="F453" s="33" t="s">
        <v>154</v>
      </c>
      <c r="G453" s="34">
        <v>9</v>
      </c>
      <c r="H453" s="35">
        <v>0</v>
      </c>
      <c r="I453" s="36">
        <f>ROUND(ROUND(H453,2)*ROUND(G453,3),2)</f>
        <v>0</v>
      </c>
      <c r="J453" s="33"/>
      <c r="O453">
        <f>(I453*21)/100</f>
        <v>0</v>
      </c>
      <c r="P453" t="s">
        <v>51</v>
      </c>
    </row>
    <row r="454" spans="1:5" ht="12.75">
      <c r="A454" s="37" t="s">
        <v>83</v>
      </c>
      <c r="E454" s="38"/>
    </row>
    <row r="455" spans="1:5" ht="12.75">
      <c r="A455" s="39" t="s">
        <v>85</v>
      </c>
      <c r="E455" s="40"/>
    </row>
    <row r="456" spans="1:5" ht="12.75">
      <c r="A456" t="s">
        <v>87</v>
      </c>
      <c r="E456" s="38"/>
    </row>
    <row r="457" spans="1:18" ht="12.75" customHeight="1">
      <c r="A457" s="8" t="s">
        <v>75</v>
      </c>
      <c r="B457" s="8"/>
      <c r="C457" s="41" t="s">
        <v>723</v>
      </c>
      <c r="D457" s="8"/>
      <c r="E457" s="28" t="s">
        <v>764</v>
      </c>
      <c r="F457" s="8"/>
      <c r="G457" s="8"/>
      <c r="H457" s="8"/>
      <c r="I457" s="42">
        <f>0+Q457</f>
        <v>0</v>
      </c>
      <c r="J457" s="8"/>
      <c r="O457">
        <f>0+R457</f>
        <v>0</v>
      </c>
      <c r="Q457">
        <f>0+I458</f>
        <v>0</v>
      </c>
      <c r="R457">
        <f>0+O458</f>
        <v>0</v>
      </c>
    </row>
    <row r="458" spans="1:16" ht="12.75">
      <c r="A458" s="30" t="s">
        <v>77</v>
      </c>
      <c r="B458" s="31" t="s">
        <v>765</v>
      </c>
      <c r="C458" s="31" t="s">
        <v>766</v>
      </c>
      <c r="D458" s="30"/>
      <c r="E458" s="32" t="s">
        <v>767</v>
      </c>
      <c r="F458" s="33" t="s">
        <v>144</v>
      </c>
      <c r="G458" s="34">
        <v>794.331</v>
      </c>
      <c r="H458" s="35">
        <v>0</v>
      </c>
      <c r="I458" s="36">
        <f>ROUND(ROUND(H458,2)*ROUND(G458,3),2)</f>
        <v>0</v>
      </c>
      <c r="J458" s="33"/>
      <c r="O458">
        <f>(I458*21)/100</f>
        <v>0</v>
      </c>
      <c r="P458" t="s">
        <v>51</v>
      </c>
    </row>
    <row r="459" spans="1:5" ht="12.75">
      <c r="A459" s="37" t="s">
        <v>83</v>
      </c>
      <c r="E459" s="38" t="s">
        <v>768</v>
      </c>
    </row>
    <row r="460" spans="1:5" ht="12.75">
      <c r="A460" s="39" t="s">
        <v>85</v>
      </c>
      <c r="E460" s="40"/>
    </row>
    <row r="461" spans="1:5" ht="12.75">
      <c r="A461" t="s">
        <v>87</v>
      </c>
      <c r="E461" s="38"/>
    </row>
  </sheetData>
  <sheetProtection sheet="1" objects="1" scenarios="1"/>
  <mergeCells count="12">
    <mergeCell ref="C3:D3"/>
    <mergeCell ref="C4:D4"/>
    <mergeCell ref="C5:D5"/>
    <mergeCell ref="A6:A7"/>
    <mergeCell ref="B6:B7"/>
    <mergeCell ref="C6:C7"/>
    <mergeCell ref="D6:D7"/>
    <mergeCell ref="E6:E7"/>
    <mergeCell ref="F6:F7"/>
    <mergeCell ref="G6:G7"/>
    <mergeCell ref="H6:I6"/>
    <mergeCell ref="J6:J7"/>
  </mergeCells>
  <printOptions/>
  <pageMargins left="0.75" right="0.75" top="1" bottom="1" header="0.511805555555555" footer="0.511805555555555"/>
  <pageSetup fitToHeight="0" fitToWidth="1" horizontalDpi="300" verticalDpi="300" orientation="portrait" paperSize="9" copies="1"/>
  <drawing r:id="rId1"/>
</worksheet>
</file>

<file path=xl/worksheets/sheet6.xml><?xml version="1.0" encoding="utf-8"?>
<worksheet xmlns="http://schemas.openxmlformats.org/spreadsheetml/2006/main" xmlns:r="http://schemas.openxmlformats.org/officeDocument/2006/relationships">
  <sheetPr>
    <pageSetUpPr fitToPage="1"/>
  </sheetPr>
  <dimension ref="A1:R9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0+O9+O70+O83+O92</f>
        <v>0</v>
      </c>
      <c r="P2" t="s">
        <v>44</v>
      </c>
    </row>
    <row r="3" spans="1:16" ht="15" customHeight="1">
      <c r="A3" t="s">
        <v>46</v>
      </c>
      <c r="B3" s="15" t="s">
        <v>47</v>
      </c>
      <c r="C3" s="16" t="s">
        <v>48</v>
      </c>
      <c r="D3" s="16"/>
      <c r="E3" s="17" t="s">
        <v>49</v>
      </c>
      <c r="F3" s="2"/>
      <c r="G3" s="18"/>
      <c r="H3" s="19" t="s">
        <v>769</v>
      </c>
      <c r="I3" s="20">
        <f>0+I9+I70+I83+I92</f>
        <v>0</v>
      </c>
      <c r="J3" s="21"/>
      <c r="O3" t="s">
        <v>50</v>
      </c>
      <c r="P3" t="s">
        <v>51</v>
      </c>
    </row>
    <row r="4" spans="1:16" ht="15" customHeight="1">
      <c r="A4" t="s">
        <v>52</v>
      </c>
      <c r="B4" s="15" t="s">
        <v>400</v>
      </c>
      <c r="C4" s="16" t="s">
        <v>15</v>
      </c>
      <c r="D4" s="16"/>
      <c r="E4" s="17" t="s">
        <v>16</v>
      </c>
      <c r="F4" s="2"/>
      <c r="G4" s="2"/>
      <c r="H4" s="43"/>
      <c r="I4" s="43"/>
      <c r="J4" s="2"/>
      <c r="O4" t="s">
        <v>54</v>
      </c>
      <c r="P4" t="s">
        <v>51</v>
      </c>
    </row>
    <row r="5" spans="1:16" ht="12.75" customHeight="1">
      <c r="A5" t="s">
        <v>401</v>
      </c>
      <c r="B5" s="22" t="s">
        <v>53</v>
      </c>
      <c r="C5" s="23" t="s">
        <v>769</v>
      </c>
      <c r="D5" s="23"/>
      <c r="E5" s="24" t="s">
        <v>20</v>
      </c>
      <c r="F5" s="8"/>
      <c r="G5" s="8"/>
      <c r="H5" s="8"/>
      <c r="I5" s="8"/>
      <c r="J5" s="8"/>
      <c r="O5" t="s">
        <v>64</v>
      </c>
      <c r="P5" t="s">
        <v>51</v>
      </c>
    </row>
    <row r="6" spans="1:10" ht="12.75" customHeight="1">
      <c r="A6" s="26" t="s">
        <v>55</v>
      </c>
      <c r="B6" s="26" t="s">
        <v>56</v>
      </c>
      <c r="C6" s="26" t="s">
        <v>57</v>
      </c>
      <c r="D6" s="26" t="s">
        <v>58</v>
      </c>
      <c r="E6" s="26" t="s">
        <v>59</v>
      </c>
      <c r="F6" s="26" t="s">
        <v>60</v>
      </c>
      <c r="G6" s="26" t="s">
        <v>61</v>
      </c>
      <c r="H6" s="26" t="s">
        <v>62</v>
      </c>
      <c r="I6" s="26"/>
      <c r="J6" s="26" t="s">
        <v>63</v>
      </c>
    </row>
    <row r="7" spans="1:10" ht="12.75" customHeight="1">
      <c r="A7" s="26"/>
      <c r="B7" s="26"/>
      <c r="C7" s="26"/>
      <c r="D7" s="26"/>
      <c r="E7" s="26"/>
      <c r="F7" s="26"/>
      <c r="G7" s="26"/>
      <c r="H7" s="26" t="s">
        <v>65</v>
      </c>
      <c r="I7" s="26" t="s">
        <v>66</v>
      </c>
      <c r="J7" s="26"/>
    </row>
    <row r="8" spans="1:10" ht="12.75" customHeight="1">
      <c r="A8" s="26" t="s">
        <v>67</v>
      </c>
      <c r="B8" s="26" t="s">
        <v>68</v>
      </c>
      <c r="C8" s="26" t="s">
        <v>51</v>
      </c>
      <c r="D8" s="26" t="s">
        <v>44</v>
      </c>
      <c r="E8" s="26" t="s">
        <v>69</v>
      </c>
      <c r="F8" s="26" t="s">
        <v>70</v>
      </c>
      <c r="G8" s="26" t="s">
        <v>71</v>
      </c>
      <c r="H8" s="26" t="s">
        <v>72</v>
      </c>
      <c r="I8" s="26" t="s">
        <v>73</v>
      </c>
      <c r="J8" s="26" t="s">
        <v>74</v>
      </c>
    </row>
    <row r="9" spans="1:18" ht="12.75" customHeight="1">
      <c r="A9" s="25" t="s">
        <v>75</v>
      </c>
      <c r="B9" s="25"/>
      <c r="C9" s="27" t="s">
        <v>68</v>
      </c>
      <c r="D9" s="25"/>
      <c r="E9" s="28" t="s">
        <v>151</v>
      </c>
      <c r="F9" s="25"/>
      <c r="G9" s="25"/>
      <c r="H9" s="25"/>
      <c r="I9" s="29">
        <f>0+Q9</f>
        <v>0</v>
      </c>
      <c r="J9" s="25"/>
      <c r="O9">
        <f>0+R9</f>
        <v>0</v>
      </c>
      <c r="Q9">
        <f>0+I10+I14+I18+I22+I26+I30+I34+I38+I42+I46+I50+I54+I58+I62+I66</f>
        <v>0</v>
      </c>
      <c r="R9">
        <f>0+O10+O14+O18+O22+O26+O30+O34+O38+O42+O46+O50+O54+O58+O62+O66</f>
        <v>0</v>
      </c>
    </row>
    <row r="10" spans="1:16" ht="12.75">
      <c r="A10" s="30" t="s">
        <v>77</v>
      </c>
      <c r="B10" s="31" t="s">
        <v>68</v>
      </c>
      <c r="C10" s="31" t="s">
        <v>413</v>
      </c>
      <c r="D10" s="30"/>
      <c r="E10" s="32" t="s">
        <v>414</v>
      </c>
      <c r="F10" s="33" t="s">
        <v>770</v>
      </c>
      <c r="G10" s="34">
        <v>11.562</v>
      </c>
      <c r="H10" s="35">
        <v>0</v>
      </c>
      <c r="I10" s="36">
        <f>ROUND(ROUND(H10,2)*ROUND(G10,3),2)</f>
        <v>0</v>
      </c>
      <c r="J10" s="33"/>
      <c r="O10">
        <f>(I10*21)/100</f>
        <v>0</v>
      </c>
      <c r="P10" t="s">
        <v>51</v>
      </c>
    </row>
    <row r="11" spans="1:5" ht="12.75">
      <c r="A11" s="37" t="s">
        <v>83</v>
      </c>
      <c r="E11" s="38"/>
    </row>
    <row r="12" spans="1:5" ht="12.75">
      <c r="A12" s="39" t="s">
        <v>85</v>
      </c>
      <c r="E12" s="40" t="s">
        <v>771</v>
      </c>
    </row>
    <row r="13" spans="1:5" ht="12.75">
      <c r="A13" t="s">
        <v>87</v>
      </c>
      <c r="E13" s="38"/>
    </row>
    <row r="14" spans="1:16" ht="12.75">
      <c r="A14" s="30" t="s">
        <v>77</v>
      </c>
      <c r="B14" s="31" t="s">
        <v>51</v>
      </c>
      <c r="C14" s="31" t="s">
        <v>772</v>
      </c>
      <c r="D14" s="30"/>
      <c r="E14" s="32" t="s">
        <v>773</v>
      </c>
      <c r="F14" s="33" t="s">
        <v>774</v>
      </c>
      <c r="G14" s="34">
        <v>132.6</v>
      </c>
      <c r="H14" s="35">
        <v>0</v>
      </c>
      <c r="I14" s="36">
        <f>ROUND(ROUND(H14,2)*ROUND(G14,3),2)</f>
        <v>0</v>
      </c>
      <c r="J14" s="33"/>
      <c r="O14">
        <f>(I14*21)/100</f>
        <v>0</v>
      </c>
      <c r="P14" t="s">
        <v>51</v>
      </c>
    </row>
    <row r="15" spans="1:5" ht="12.75">
      <c r="A15" s="37" t="s">
        <v>83</v>
      </c>
      <c r="E15" s="38"/>
    </row>
    <row r="16" spans="1:5" ht="12.75">
      <c r="A16" s="39" t="s">
        <v>85</v>
      </c>
      <c r="E16" s="40" t="s">
        <v>775</v>
      </c>
    </row>
    <row r="17" spans="1:5" ht="12.75">
      <c r="A17" t="s">
        <v>87</v>
      </c>
      <c r="E17" s="38"/>
    </row>
    <row r="18" spans="1:16" ht="12.75">
      <c r="A18" s="30" t="s">
        <v>77</v>
      </c>
      <c r="B18" s="31" t="s">
        <v>44</v>
      </c>
      <c r="C18" s="31" t="s">
        <v>776</v>
      </c>
      <c r="D18" s="30"/>
      <c r="E18" s="32" t="s">
        <v>777</v>
      </c>
      <c r="F18" s="33" t="s">
        <v>778</v>
      </c>
      <c r="G18" s="34">
        <v>150.558</v>
      </c>
      <c r="H18" s="35">
        <v>0</v>
      </c>
      <c r="I18" s="36">
        <f>ROUND(ROUND(H18,2)*ROUND(G18,3),2)</f>
        <v>0</v>
      </c>
      <c r="J18" s="33"/>
      <c r="O18">
        <f>(I18*21)/100</f>
        <v>0</v>
      </c>
      <c r="P18" t="s">
        <v>51</v>
      </c>
    </row>
    <row r="19" spans="1:5" ht="12.75">
      <c r="A19" s="37" t="s">
        <v>83</v>
      </c>
      <c r="E19" s="38"/>
    </row>
    <row r="20" spans="1:5" ht="12.75">
      <c r="A20" s="39" t="s">
        <v>85</v>
      </c>
      <c r="E20" s="40" t="s">
        <v>779</v>
      </c>
    </row>
    <row r="21" spans="1:5" ht="12.75">
      <c r="A21" t="s">
        <v>87</v>
      </c>
      <c r="E21" s="38"/>
    </row>
    <row r="22" spans="1:16" ht="12.75">
      <c r="A22" s="30" t="s">
        <v>77</v>
      </c>
      <c r="B22" s="31" t="s">
        <v>69</v>
      </c>
      <c r="C22" s="31" t="s">
        <v>780</v>
      </c>
      <c r="D22" s="30"/>
      <c r="E22" s="32" t="s">
        <v>781</v>
      </c>
      <c r="F22" s="33" t="s">
        <v>778</v>
      </c>
      <c r="G22" s="34">
        <v>150.558</v>
      </c>
      <c r="H22" s="35">
        <v>0</v>
      </c>
      <c r="I22" s="36">
        <f>ROUND(ROUND(H22,2)*ROUND(G22,3),2)</f>
        <v>0</v>
      </c>
      <c r="J22" s="33"/>
      <c r="O22">
        <f>(I22*21)/100</f>
        <v>0</v>
      </c>
      <c r="P22" t="s">
        <v>51</v>
      </c>
    </row>
    <row r="23" spans="1:5" ht="12.75">
      <c r="A23" s="37" t="s">
        <v>83</v>
      </c>
      <c r="E23" s="38"/>
    </row>
    <row r="24" spans="1:5" ht="127.5">
      <c r="A24" s="39" t="s">
        <v>85</v>
      </c>
      <c r="E24" s="40" t="s">
        <v>782</v>
      </c>
    </row>
    <row r="25" spans="1:5" ht="12.75">
      <c r="A25" t="s">
        <v>87</v>
      </c>
      <c r="E25" s="38"/>
    </row>
    <row r="26" spans="1:16" ht="12.75">
      <c r="A26" s="30" t="s">
        <v>77</v>
      </c>
      <c r="B26" s="31" t="s">
        <v>70</v>
      </c>
      <c r="C26" s="31" t="s">
        <v>472</v>
      </c>
      <c r="D26" s="30"/>
      <c r="E26" s="32" t="s">
        <v>473</v>
      </c>
      <c r="F26" s="33" t="s">
        <v>783</v>
      </c>
      <c r="G26" s="34">
        <v>24.089</v>
      </c>
      <c r="H26" s="35">
        <v>0</v>
      </c>
      <c r="I26" s="36">
        <f>ROUND(ROUND(H26,2)*ROUND(G26,3),2)</f>
        <v>0</v>
      </c>
      <c r="J26" s="33"/>
      <c r="O26">
        <f>(I26*21)/100</f>
        <v>0</v>
      </c>
      <c r="P26" t="s">
        <v>51</v>
      </c>
    </row>
    <row r="27" spans="1:5" ht="12.75">
      <c r="A27" s="37" t="s">
        <v>83</v>
      </c>
      <c r="E27" s="38"/>
    </row>
    <row r="28" spans="1:5" ht="12.75">
      <c r="A28" s="39" t="s">
        <v>85</v>
      </c>
      <c r="E28" s="40" t="s">
        <v>784</v>
      </c>
    </row>
    <row r="29" spans="1:5" ht="12.75">
      <c r="A29" t="s">
        <v>87</v>
      </c>
      <c r="E29" s="38"/>
    </row>
    <row r="30" spans="1:16" ht="12.75">
      <c r="A30" s="30" t="s">
        <v>77</v>
      </c>
      <c r="B30" s="31" t="s">
        <v>71</v>
      </c>
      <c r="C30" s="31" t="s">
        <v>785</v>
      </c>
      <c r="D30" s="30"/>
      <c r="E30" s="32" t="s">
        <v>786</v>
      </c>
      <c r="F30" s="33" t="s">
        <v>787</v>
      </c>
      <c r="G30" s="34">
        <v>292.615</v>
      </c>
      <c r="H30" s="35">
        <v>0</v>
      </c>
      <c r="I30" s="36">
        <f>ROUND(ROUND(H30,2)*ROUND(G30,3),2)</f>
        <v>0</v>
      </c>
      <c r="J30" s="33"/>
      <c r="O30">
        <f>(I30*21)/100</f>
        <v>0</v>
      </c>
      <c r="P30" t="s">
        <v>51</v>
      </c>
    </row>
    <row r="31" spans="1:5" ht="12.75">
      <c r="A31" s="37" t="s">
        <v>83</v>
      </c>
      <c r="E31" s="38"/>
    </row>
    <row r="32" spans="1:5" ht="38.25">
      <c r="A32" s="39" t="s">
        <v>85</v>
      </c>
      <c r="E32" s="40" t="s">
        <v>788</v>
      </c>
    </row>
    <row r="33" spans="1:5" ht="12.75">
      <c r="A33" t="s">
        <v>87</v>
      </c>
      <c r="E33" s="38"/>
    </row>
    <row r="34" spans="1:16" ht="12.75">
      <c r="A34" s="30" t="s">
        <v>77</v>
      </c>
      <c r="B34" s="31" t="s">
        <v>107</v>
      </c>
      <c r="C34" s="31" t="s">
        <v>484</v>
      </c>
      <c r="D34" s="30"/>
      <c r="E34" s="32" t="s">
        <v>485</v>
      </c>
      <c r="F34" s="33" t="s">
        <v>789</v>
      </c>
      <c r="G34" s="34">
        <v>66.533</v>
      </c>
      <c r="H34" s="35">
        <v>0</v>
      </c>
      <c r="I34" s="36">
        <f>ROUND(ROUND(H34,2)*ROUND(G34,3),2)</f>
        <v>0</v>
      </c>
      <c r="J34" s="33"/>
      <c r="O34">
        <f>(I34*21)/100</f>
        <v>0</v>
      </c>
      <c r="P34" t="s">
        <v>51</v>
      </c>
    </row>
    <row r="35" spans="1:5" ht="12.75">
      <c r="A35" s="37" t="s">
        <v>83</v>
      </c>
      <c r="E35" s="38"/>
    </row>
    <row r="36" spans="1:5" ht="12.75">
      <c r="A36" s="39" t="s">
        <v>85</v>
      </c>
      <c r="E36" s="40" t="s">
        <v>790</v>
      </c>
    </row>
    <row r="37" spans="1:5" ht="12.75">
      <c r="A37" t="s">
        <v>87</v>
      </c>
      <c r="E37" s="38"/>
    </row>
    <row r="38" spans="1:16" ht="12.75">
      <c r="A38" s="30" t="s">
        <v>77</v>
      </c>
      <c r="B38" s="31" t="s">
        <v>110</v>
      </c>
      <c r="C38" s="31" t="s">
        <v>487</v>
      </c>
      <c r="D38" s="30"/>
      <c r="E38" s="32" t="s">
        <v>488</v>
      </c>
      <c r="F38" s="33" t="s">
        <v>791</v>
      </c>
      <c r="G38" s="34">
        <v>75.033</v>
      </c>
      <c r="H38" s="35">
        <v>0</v>
      </c>
      <c r="I38" s="36">
        <f>ROUND(ROUND(H38,2)*ROUND(G38,3),2)</f>
        <v>0</v>
      </c>
      <c r="J38" s="33"/>
      <c r="O38">
        <f>(I38*21)/100</f>
        <v>0</v>
      </c>
      <c r="P38" t="s">
        <v>51</v>
      </c>
    </row>
    <row r="39" spans="1:5" ht="12.75">
      <c r="A39" s="37" t="s">
        <v>83</v>
      </c>
      <c r="E39" s="38"/>
    </row>
    <row r="40" spans="1:5" ht="38.25">
      <c r="A40" s="39" t="s">
        <v>85</v>
      </c>
      <c r="E40" s="40" t="s">
        <v>792</v>
      </c>
    </row>
    <row r="41" spans="1:5" ht="12.75">
      <c r="A41" t="s">
        <v>87</v>
      </c>
      <c r="E41" s="38"/>
    </row>
    <row r="42" spans="1:16" ht="12.75">
      <c r="A42" s="30" t="s">
        <v>77</v>
      </c>
      <c r="B42" s="31" t="s">
        <v>72</v>
      </c>
      <c r="C42" s="31" t="s">
        <v>490</v>
      </c>
      <c r="D42" s="30"/>
      <c r="E42" s="32" t="s">
        <v>491</v>
      </c>
      <c r="F42" s="33" t="s">
        <v>787</v>
      </c>
      <c r="G42" s="34">
        <v>292.615</v>
      </c>
      <c r="H42" s="35">
        <v>0</v>
      </c>
      <c r="I42" s="36">
        <f>ROUND(ROUND(H42,2)*ROUND(G42,3),2)</f>
        <v>0</v>
      </c>
      <c r="J42" s="33"/>
      <c r="O42">
        <f>(I42*21)/100</f>
        <v>0</v>
      </c>
      <c r="P42" t="s">
        <v>51</v>
      </c>
    </row>
    <row r="43" spans="1:5" ht="25.5">
      <c r="A43" s="37" t="s">
        <v>83</v>
      </c>
      <c r="E43" s="38" t="s">
        <v>492</v>
      </c>
    </row>
    <row r="44" spans="1:5" ht="12.75">
      <c r="A44" s="39" t="s">
        <v>85</v>
      </c>
      <c r="E44" s="40" t="s">
        <v>793</v>
      </c>
    </row>
    <row r="45" spans="1:5" ht="12.75">
      <c r="A45" t="s">
        <v>87</v>
      </c>
      <c r="E45" s="38"/>
    </row>
    <row r="46" spans="1:16" ht="12.75">
      <c r="A46" s="30" t="s">
        <v>77</v>
      </c>
      <c r="B46" s="31" t="s">
        <v>73</v>
      </c>
      <c r="C46" s="31" t="s">
        <v>501</v>
      </c>
      <c r="D46" s="30"/>
      <c r="E46" s="32" t="s">
        <v>502</v>
      </c>
      <c r="F46" s="33" t="s">
        <v>794</v>
      </c>
      <c r="G46" s="34">
        <v>187.48</v>
      </c>
      <c r="H46" s="35">
        <v>0</v>
      </c>
      <c r="I46" s="36">
        <f>ROUND(ROUND(H46,2)*ROUND(G46,3),2)</f>
        <v>0</v>
      </c>
      <c r="J46" s="33"/>
      <c r="O46">
        <f>(I46*21)/100</f>
        <v>0</v>
      </c>
      <c r="P46" t="s">
        <v>51</v>
      </c>
    </row>
    <row r="47" spans="1:5" ht="12.75">
      <c r="A47" s="37" t="s">
        <v>83</v>
      </c>
      <c r="E47" s="38"/>
    </row>
    <row r="48" spans="1:5" ht="12.75">
      <c r="A48" s="39" t="s">
        <v>85</v>
      </c>
      <c r="E48" s="40"/>
    </row>
    <row r="49" spans="1:5" ht="12.75">
      <c r="A49" t="s">
        <v>87</v>
      </c>
      <c r="E49" s="38"/>
    </row>
    <row r="50" spans="1:16" ht="12.75">
      <c r="A50" s="30" t="s">
        <v>77</v>
      </c>
      <c r="B50" s="31" t="s">
        <v>74</v>
      </c>
      <c r="C50" s="31" t="s">
        <v>795</v>
      </c>
      <c r="D50" s="30"/>
      <c r="E50" s="32" t="s">
        <v>796</v>
      </c>
      <c r="F50" s="33" t="s">
        <v>797</v>
      </c>
      <c r="G50" s="34">
        <v>252.966</v>
      </c>
      <c r="H50" s="35">
        <v>0</v>
      </c>
      <c r="I50" s="36">
        <f>ROUND(ROUND(H50,2)*ROUND(G50,3),2)</f>
        <v>0</v>
      </c>
      <c r="J50" s="33"/>
      <c r="O50">
        <f>(I50*21)/100</f>
        <v>0</v>
      </c>
      <c r="P50" t="s">
        <v>51</v>
      </c>
    </row>
    <row r="51" spans="1:5" ht="12.75">
      <c r="A51" s="37" t="s">
        <v>83</v>
      </c>
      <c r="E51" s="38"/>
    </row>
    <row r="52" spans="1:5" ht="12.75">
      <c r="A52" s="39" t="s">
        <v>85</v>
      </c>
      <c r="E52" s="40"/>
    </row>
    <row r="53" spans="1:5" ht="12.75">
      <c r="A53" t="s">
        <v>87</v>
      </c>
      <c r="E53" s="38"/>
    </row>
    <row r="54" spans="1:16" ht="12.75">
      <c r="A54" s="30" t="s">
        <v>77</v>
      </c>
      <c r="B54" s="31" t="s">
        <v>125</v>
      </c>
      <c r="C54" s="31" t="s">
        <v>504</v>
      </c>
      <c r="D54" s="30"/>
      <c r="E54" s="32" t="s">
        <v>505</v>
      </c>
      <c r="F54" s="33" t="s">
        <v>798</v>
      </c>
      <c r="G54" s="34">
        <v>440.446</v>
      </c>
      <c r="H54" s="35">
        <v>0</v>
      </c>
      <c r="I54" s="36">
        <f>ROUND(ROUND(H54,2)*ROUND(G54,3),2)</f>
        <v>0</v>
      </c>
      <c r="J54" s="33"/>
      <c r="O54">
        <f>(I54*21)/100</f>
        <v>0</v>
      </c>
      <c r="P54" t="s">
        <v>51</v>
      </c>
    </row>
    <row r="55" spans="1:5" ht="12.75">
      <c r="A55" s="37" t="s">
        <v>83</v>
      </c>
      <c r="E55" s="38"/>
    </row>
    <row r="56" spans="1:5" ht="12.75">
      <c r="A56" s="39" t="s">
        <v>85</v>
      </c>
      <c r="E56" s="40" t="s">
        <v>799</v>
      </c>
    </row>
    <row r="57" spans="1:5" ht="12.75">
      <c r="A57" t="s">
        <v>87</v>
      </c>
      <c r="E57" s="38"/>
    </row>
    <row r="58" spans="1:16" ht="12.75">
      <c r="A58" s="30" t="s">
        <v>77</v>
      </c>
      <c r="B58" s="31" t="s">
        <v>129</v>
      </c>
      <c r="C58" s="31" t="s">
        <v>800</v>
      </c>
      <c r="D58" s="30"/>
      <c r="E58" s="32" t="s">
        <v>801</v>
      </c>
      <c r="F58" s="33" t="s">
        <v>794</v>
      </c>
      <c r="G58" s="34">
        <v>187.48</v>
      </c>
      <c r="H58" s="35">
        <v>0</v>
      </c>
      <c r="I58" s="36">
        <f>ROUND(ROUND(H58,2)*ROUND(G58,3),2)</f>
        <v>0</v>
      </c>
      <c r="J58" s="33"/>
      <c r="O58">
        <f>(I58*21)/100</f>
        <v>0</v>
      </c>
      <c r="P58" t="s">
        <v>51</v>
      </c>
    </row>
    <row r="59" spans="1:5" ht="12.75">
      <c r="A59" s="37" t="s">
        <v>83</v>
      </c>
      <c r="E59" s="38"/>
    </row>
    <row r="60" spans="1:5" ht="38.25">
      <c r="A60" s="39" t="s">
        <v>85</v>
      </c>
      <c r="E60" s="40" t="s">
        <v>802</v>
      </c>
    </row>
    <row r="61" spans="1:5" ht="12.75">
      <c r="A61" t="s">
        <v>87</v>
      </c>
      <c r="E61" s="38"/>
    </row>
    <row r="62" spans="1:16" ht="12.75">
      <c r="A62" s="30" t="s">
        <v>77</v>
      </c>
      <c r="B62" s="31" t="s">
        <v>132</v>
      </c>
      <c r="C62" s="31" t="s">
        <v>803</v>
      </c>
      <c r="D62" s="30"/>
      <c r="E62" s="32" t="s">
        <v>804</v>
      </c>
      <c r="F62" s="33" t="s">
        <v>797</v>
      </c>
      <c r="G62" s="34">
        <v>252.966</v>
      </c>
      <c r="H62" s="35">
        <v>0</v>
      </c>
      <c r="I62" s="36">
        <f>ROUND(ROUND(H62,2)*ROUND(G62,3),2)</f>
        <v>0</v>
      </c>
      <c r="J62" s="33"/>
      <c r="O62">
        <f>(I62*21)/100</f>
        <v>0</v>
      </c>
      <c r="P62" t="s">
        <v>51</v>
      </c>
    </row>
    <row r="63" spans="1:5" ht="12.75">
      <c r="A63" s="37" t="s">
        <v>83</v>
      </c>
      <c r="E63" s="38"/>
    </row>
    <row r="64" spans="1:5" ht="12.75">
      <c r="A64" s="39" t="s">
        <v>85</v>
      </c>
      <c r="E64" s="40"/>
    </row>
    <row r="65" spans="1:5" ht="12.75">
      <c r="A65" t="s">
        <v>87</v>
      </c>
      <c r="E65" s="38"/>
    </row>
    <row r="66" spans="1:16" ht="12.75">
      <c r="A66" s="30" t="s">
        <v>77</v>
      </c>
      <c r="B66" s="31" t="s">
        <v>196</v>
      </c>
      <c r="C66" s="31" t="s">
        <v>805</v>
      </c>
      <c r="D66" s="30"/>
      <c r="E66" s="32" t="s">
        <v>806</v>
      </c>
      <c r="F66" s="33" t="s">
        <v>797</v>
      </c>
      <c r="G66" s="34">
        <v>252.966</v>
      </c>
      <c r="H66" s="35">
        <v>0</v>
      </c>
      <c r="I66" s="36">
        <f>ROUND(ROUND(H66,2)*ROUND(G66,3),2)</f>
        <v>0</v>
      </c>
      <c r="J66" s="33"/>
      <c r="O66">
        <f>(I66*21)/100</f>
        <v>0</v>
      </c>
      <c r="P66" t="s">
        <v>51</v>
      </c>
    </row>
    <row r="67" spans="1:5" ht="12.75">
      <c r="A67" s="37" t="s">
        <v>83</v>
      </c>
      <c r="E67" s="38"/>
    </row>
    <row r="68" spans="1:5" ht="76.5">
      <c r="A68" s="39" t="s">
        <v>85</v>
      </c>
      <c r="E68" s="40" t="s">
        <v>807</v>
      </c>
    </row>
    <row r="69" spans="1:5" ht="12.75">
      <c r="A69" t="s">
        <v>87</v>
      </c>
      <c r="E69" s="38"/>
    </row>
    <row r="70" spans="1:18" ht="12.75" customHeight="1">
      <c r="A70" s="8" t="s">
        <v>75</v>
      </c>
      <c r="B70" s="8"/>
      <c r="C70" s="41" t="s">
        <v>51</v>
      </c>
      <c r="D70" s="8"/>
      <c r="E70" s="28" t="s">
        <v>512</v>
      </c>
      <c r="F70" s="8"/>
      <c r="G70" s="8"/>
      <c r="H70" s="8"/>
      <c r="I70" s="42">
        <f>0+Q70</f>
        <v>0</v>
      </c>
      <c r="J70" s="8"/>
      <c r="O70">
        <f>0+R70</f>
        <v>0</v>
      </c>
      <c r="Q70">
        <f>0+I71+I75+I79</f>
        <v>0</v>
      </c>
      <c r="R70">
        <f>0+O71+O75+O79</f>
        <v>0</v>
      </c>
    </row>
    <row r="71" spans="1:16" ht="12.75">
      <c r="A71" s="30" t="s">
        <v>77</v>
      </c>
      <c r="B71" s="31" t="s">
        <v>202</v>
      </c>
      <c r="C71" s="31" t="s">
        <v>513</v>
      </c>
      <c r="D71" s="30"/>
      <c r="E71" s="32" t="s">
        <v>514</v>
      </c>
      <c r="F71" s="33" t="s">
        <v>808</v>
      </c>
      <c r="G71" s="34">
        <v>0.45</v>
      </c>
      <c r="H71" s="35">
        <v>0</v>
      </c>
      <c r="I71" s="36">
        <f>ROUND(ROUND(H71,2)*ROUND(G71,3),2)</f>
        <v>0</v>
      </c>
      <c r="J71" s="33"/>
      <c r="O71">
        <f>(I71*21)/100</f>
        <v>0</v>
      </c>
      <c r="P71" t="s">
        <v>51</v>
      </c>
    </row>
    <row r="72" spans="1:5" ht="12.75">
      <c r="A72" s="37" t="s">
        <v>83</v>
      </c>
      <c r="E72" s="38"/>
    </row>
    <row r="73" spans="1:5" ht="12.75">
      <c r="A73" s="39" t="s">
        <v>85</v>
      </c>
      <c r="E73" s="40" t="s">
        <v>809</v>
      </c>
    </row>
    <row r="74" spans="1:5" ht="12.75">
      <c r="A74" t="s">
        <v>87</v>
      </c>
      <c r="E74" s="38"/>
    </row>
    <row r="75" spans="1:16" ht="12.75">
      <c r="A75" s="30" t="s">
        <v>77</v>
      </c>
      <c r="B75" s="31" t="s">
        <v>204</v>
      </c>
      <c r="C75" s="31" t="s">
        <v>516</v>
      </c>
      <c r="D75" s="30"/>
      <c r="E75" s="32" t="s">
        <v>517</v>
      </c>
      <c r="F75" s="33" t="s">
        <v>810</v>
      </c>
      <c r="G75" s="34">
        <v>2.45</v>
      </c>
      <c r="H75" s="35">
        <v>0</v>
      </c>
      <c r="I75" s="36">
        <f>ROUND(ROUND(H75,2)*ROUND(G75,3),2)</f>
        <v>0</v>
      </c>
      <c r="J75" s="33"/>
      <c r="O75">
        <f>(I75*21)/100</f>
        <v>0</v>
      </c>
      <c r="P75" t="s">
        <v>51</v>
      </c>
    </row>
    <row r="76" spans="1:5" ht="12.75">
      <c r="A76" s="37" t="s">
        <v>83</v>
      </c>
      <c r="E76" s="38"/>
    </row>
    <row r="77" spans="1:5" ht="12.75">
      <c r="A77" s="39" t="s">
        <v>85</v>
      </c>
      <c r="E77" s="40" t="s">
        <v>811</v>
      </c>
    </row>
    <row r="78" spans="1:5" ht="12.75">
      <c r="A78" t="s">
        <v>87</v>
      </c>
      <c r="E78" s="38"/>
    </row>
    <row r="79" spans="1:16" ht="12.75">
      <c r="A79" s="30" t="s">
        <v>77</v>
      </c>
      <c r="B79" s="31" t="s">
        <v>207</v>
      </c>
      <c r="C79" s="31" t="s">
        <v>519</v>
      </c>
      <c r="D79" s="30"/>
      <c r="E79" s="32" t="s">
        <v>520</v>
      </c>
      <c r="F79" s="33" t="s">
        <v>810</v>
      </c>
      <c r="G79" s="34">
        <v>2.45</v>
      </c>
      <c r="H79" s="35">
        <v>0</v>
      </c>
      <c r="I79" s="36">
        <f>ROUND(ROUND(H79,2)*ROUND(G79,3),2)</f>
        <v>0</v>
      </c>
      <c r="J79" s="33"/>
      <c r="O79">
        <f>(I79*21)/100</f>
        <v>0</v>
      </c>
      <c r="P79" t="s">
        <v>51</v>
      </c>
    </row>
    <row r="80" spans="1:5" ht="12.75">
      <c r="A80" s="37" t="s">
        <v>83</v>
      </c>
      <c r="E80" s="38"/>
    </row>
    <row r="81" spans="1:5" ht="12.75">
      <c r="A81" s="39" t="s">
        <v>85</v>
      </c>
      <c r="E81" s="40"/>
    </row>
    <row r="82" spans="1:5" ht="12.75">
      <c r="A82" t="s">
        <v>87</v>
      </c>
      <c r="E82" s="38"/>
    </row>
    <row r="83" spans="1:18" ht="12.75" customHeight="1">
      <c r="A83" s="8" t="s">
        <v>75</v>
      </c>
      <c r="B83" s="8"/>
      <c r="C83" s="41" t="s">
        <v>69</v>
      </c>
      <c r="D83" s="8"/>
      <c r="E83" s="28" t="s">
        <v>521</v>
      </c>
      <c r="F83" s="8"/>
      <c r="G83" s="8"/>
      <c r="H83" s="8"/>
      <c r="I83" s="42">
        <f>0+Q83</f>
        <v>0</v>
      </c>
      <c r="J83" s="8"/>
      <c r="O83">
        <f>0+R83</f>
        <v>0</v>
      </c>
      <c r="Q83">
        <f>0+I84+I88</f>
        <v>0</v>
      </c>
      <c r="R83">
        <f>0+O84+O88</f>
        <v>0</v>
      </c>
    </row>
    <row r="84" spans="1:16" ht="12.75">
      <c r="A84" s="30" t="s">
        <v>77</v>
      </c>
      <c r="B84" s="31" t="s">
        <v>213</v>
      </c>
      <c r="C84" s="31" t="s">
        <v>522</v>
      </c>
      <c r="D84" s="30"/>
      <c r="E84" s="32" t="s">
        <v>523</v>
      </c>
      <c r="F84" s="33" t="s">
        <v>812</v>
      </c>
      <c r="G84" s="34">
        <v>17.4</v>
      </c>
      <c r="H84" s="35">
        <v>0</v>
      </c>
      <c r="I84" s="36">
        <f>ROUND(ROUND(H84,2)*ROUND(G84,3),2)</f>
        <v>0</v>
      </c>
      <c r="J84" s="33"/>
      <c r="O84">
        <f>(I84*21)/100</f>
        <v>0</v>
      </c>
      <c r="P84" t="s">
        <v>51</v>
      </c>
    </row>
    <row r="85" spans="1:5" ht="12.75">
      <c r="A85" s="37" t="s">
        <v>83</v>
      </c>
      <c r="E85" s="38"/>
    </row>
    <row r="86" spans="1:5" ht="51">
      <c r="A86" s="39" t="s">
        <v>85</v>
      </c>
      <c r="E86" s="40" t="s">
        <v>813</v>
      </c>
    </row>
    <row r="87" spans="1:5" ht="12.75">
      <c r="A87" t="s">
        <v>87</v>
      </c>
      <c r="E87" s="38"/>
    </row>
    <row r="88" spans="1:16" ht="12.75">
      <c r="A88" s="30" t="s">
        <v>77</v>
      </c>
      <c r="B88" s="31" t="s">
        <v>219</v>
      </c>
      <c r="C88" s="31" t="s">
        <v>534</v>
      </c>
      <c r="D88" s="30"/>
      <c r="E88" s="32" t="s">
        <v>535</v>
      </c>
      <c r="F88" s="33" t="s">
        <v>812</v>
      </c>
      <c r="G88" s="34">
        <v>17.4</v>
      </c>
      <c r="H88" s="35">
        <v>0</v>
      </c>
      <c r="I88" s="36">
        <f>ROUND(ROUND(H88,2)*ROUND(G88,3),2)</f>
        <v>0</v>
      </c>
      <c r="J88" s="33"/>
      <c r="O88">
        <f>(I88*21)/100</f>
        <v>0</v>
      </c>
      <c r="P88" t="s">
        <v>51</v>
      </c>
    </row>
    <row r="89" spans="1:5" ht="12.75">
      <c r="A89" s="37" t="s">
        <v>83</v>
      </c>
      <c r="E89" s="38"/>
    </row>
    <row r="90" spans="1:5" ht="12.75">
      <c r="A90" s="39" t="s">
        <v>85</v>
      </c>
      <c r="E90" s="40"/>
    </row>
    <row r="91" spans="1:5" ht="12.75">
      <c r="A91" t="s">
        <v>87</v>
      </c>
      <c r="E91" s="38"/>
    </row>
    <row r="92" spans="1:18" ht="12.75" customHeight="1">
      <c r="A92" s="8" t="s">
        <v>75</v>
      </c>
      <c r="B92" s="8"/>
      <c r="C92" s="41" t="s">
        <v>723</v>
      </c>
      <c r="D92" s="8"/>
      <c r="E92" s="28" t="s">
        <v>764</v>
      </c>
      <c r="F92" s="8"/>
      <c r="G92" s="8"/>
      <c r="H92" s="8"/>
      <c r="I92" s="42">
        <f>0+Q92</f>
        <v>0</v>
      </c>
      <c r="J92" s="8"/>
      <c r="O92">
        <f>0+R92</f>
        <v>0</v>
      </c>
      <c r="Q92">
        <f>0+I93</f>
        <v>0</v>
      </c>
      <c r="R92">
        <f>0+O93</f>
        <v>0</v>
      </c>
    </row>
    <row r="93" spans="1:16" ht="12.75">
      <c r="A93" s="30" t="s">
        <v>77</v>
      </c>
      <c r="B93" s="31" t="s">
        <v>225</v>
      </c>
      <c r="C93" s="31" t="s">
        <v>766</v>
      </c>
      <c r="D93" s="30"/>
      <c r="E93" s="32" t="s">
        <v>767</v>
      </c>
      <c r="F93" s="33" t="s">
        <v>814</v>
      </c>
      <c r="G93" s="34">
        <v>21.6</v>
      </c>
      <c r="H93" s="35">
        <v>0</v>
      </c>
      <c r="I93" s="36">
        <f>ROUND(ROUND(H93,2)*ROUND(G93,3),2)</f>
        <v>0</v>
      </c>
      <c r="J93" s="33"/>
      <c r="O93">
        <f>(I93*21)/100</f>
        <v>0</v>
      </c>
      <c r="P93" t="s">
        <v>51</v>
      </c>
    </row>
    <row r="94" spans="1:5" ht="12.75">
      <c r="A94" s="37" t="s">
        <v>83</v>
      </c>
      <c r="E94" s="38" t="s">
        <v>768</v>
      </c>
    </row>
    <row r="95" spans="1:5" ht="12.75">
      <c r="A95" s="39" t="s">
        <v>85</v>
      </c>
      <c r="E95" s="40"/>
    </row>
    <row r="96" spans="1:5" ht="12.75">
      <c r="A96" t="s">
        <v>87</v>
      </c>
      <c r="E96" s="38"/>
    </row>
  </sheetData>
  <sheetProtection sheet="1" objects="1" scenarios="1"/>
  <mergeCells count="12">
    <mergeCell ref="C3:D3"/>
    <mergeCell ref="C4:D4"/>
    <mergeCell ref="C5:D5"/>
    <mergeCell ref="A6:A7"/>
    <mergeCell ref="B6:B7"/>
    <mergeCell ref="C6:C7"/>
    <mergeCell ref="D6:D7"/>
    <mergeCell ref="E6:E7"/>
    <mergeCell ref="F6:F7"/>
    <mergeCell ref="G6:G7"/>
    <mergeCell ref="H6:I6"/>
    <mergeCell ref="J6:J7"/>
  </mergeCells>
  <printOptions/>
  <pageMargins left="0.75" right="0.75" top="1" bottom="1" header="0.511805555555555" footer="0.511805555555555"/>
  <pageSetup fitToHeight="0" fitToWidth="1" horizontalDpi="300" verticalDpi="300" orientation="portrait" paperSize="9" copies="1"/>
  <drawing r:id="rId1"/>
</worksheet>
</file>

<file path=xl/worksheets/sheet7.xml><?xml version="1.0" encoding="utf-8"?>
<worksheet xmlns="http://schemas.openxmlformats.org/spreadsheetml/2006/main" xmlns:r="http://schemas.openxmlformats.org/officeDocument/2006/relationships">
  <sheetPr>
    <pageSetUpPr fitToPage="1"/>
  </sheetPr>
  <dimension ref="A1:R17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0+O9+O94+O99+O164+O169</f>
        <v>0</v>
      </c>
      <c r="P2" t="s">
        <v>44</v>
      </c>
    </row>
    <row r="3" spans="1:16" ht="15" customHeight="1">
      <c r="A3" t="s">
        <v>46</v>
      </c>
      <c r="B3" s="15" t="s">
        <v>47</v>
      </c>
      <c r="C3" s="16" t="s">
        <v>48</v>
      </c>
      <c r="D3" s="16"/>
      <c r="E3" s="17" t="s">
        <v>49</v>
      </c>
      <c r="F3" s="2"/>
      <c r="G3" s="18"/>
      <c r="H3" s="19" t="s">
        <v>815</v>
      </c>
      <c r="I3" s="20">
        <f>0+I9+I94+I99+I164+I169</f>
        <v>0</v>
      </c>
      <c r="J3" s="21"/>
      <c r="O3" t="s">
        <v>50</v>
      </c>
      <c r="P3" t="s">
        <v>51</v>
      </c>
    </row>
    <row r="4" spans="1:16" ht="15" customHeight="1">
      <c r="A4" t="s">
        <v>52</v>
      </c>
      <c r="B4" s="15" t="s">
        <v>400</v>
      </c>
      <c r="C4" s="16" t="s">
        <v>21</v>
      </c>
      <c r="D4" s="16"/>
      <c r="E4" s="17" t="s">
        <v>22</v>
      </c>
      <c r="F4" s="2"/>
      <c r="G4" s="2"/>
      <c r="H4" s="43"/>
      <c r="I4" s="43"/>
      <c r="J4" s="2"/>
      <c r="O4" t="s">
        <v>54</v>
      </c>
      <c r="P4" t="s">
        <v>51</v>
      </c>
    </row>
    <row r="5" spans="1:16" ht="12.75" customHeight="1">
      <c r="A5" t="s">
        <v>401</v>
      </c>
      <c r="B5" s="22" t="s">
        <v>53</v>
      </c>
      <c r="C5" s="23" t="s">
        <v>815</v>
      </c>
      <c r="D5" s="23"/>
      <c r="E5" s="24" t="s">
        <v>24</v>
      </c>
      <c r="F5" s="8"/>
      <c r="G5" s="8"/>
      <c r="H5" s="8"/>
      <c r="I5" s="8"/>
      <c r="J5" s="8"/>
      <c r="O5" t="s">
        <v>64</v>
      </c>
      <c r="P5" t="s">
        <v>51</v>
      </c>
    </row>
    <row r="6" spans="1:10" ht="12.75" customHeight="1">
      <c r="A6" s="26" t="s">
        <v>55</v>
      </c>
      <c r="B6" s="26" t="s">
        <v>56</v>
      </c>
      <c r="C6" s="26" t="s">
        <v>57</v>
      </c>
      <c r="D6" s="26" t="s">
        <v>58</v>
      </c>
      <c r="E6" s="26" t="s">
        <v>59</v>
      </c>
      <c r="F6" s="26" t="s">
        <v>60</v>
      </c>
      <c r="G6" s="26" t="s">
        <v>61</v>
      </c>
      <c r="H6" s="26" t="s">
        <v>62</v>
      </c>
      <c r="I6" s="26"/>
      <c r="J6" s="26" t="s">
        <v>63</v>
      </c>
    </row>
    <row r="7" spans="1:10" ht="12.75" customHeight="1">
      <c r="A7" s="26"/>
      <c r="B7" s="26"/>
      <c r="C7" s="26"/>
      <c r="D7" s="26"/>
      <c r="E7" s="26"/>
      <c r="F7" s="26"/>
      <c r="G7" s="26"/>
      <c r="H7" s="26" t="s">
        <v>65</v>
      </c>
      <c r="I7" s="26" t="s">
        <v>66</v>
      </c>
      <c r="J7" s="26"/>
    </row>
    <row r="8" spans="1:10" ht="12.75" customHeight="1">
      <c r="A8" s="26" t="s">
        <v>67</v>
      </c>
      <c r="B8" s="26" t="s">
        <v>68</v>
      </c>
      <c r="C8" s="26" t="s">
        <v>51</v>
      </c>
      <c r="D8" s="26" t="s">
        <v>44</v>
      </c>
      <c r="E8" s="26" t="s">
        <v>69</v>
      </c>
      <c r="F8" s="26" t="s">
        <v>70</v>
      </c>
      <c r="G8" s="26" t="s">
        <v>71</v>
      </c>
      <c r="H8" s="26" t="s">
        <v>72</v>
      </c>
      <c r="I8" s="26" t="s">
        <v>73</v>
      </c>
      <c r="J8" s="26" t="s">
        <v>74</v>
      </c>
    </row>
    <row r="9" spans="1:18" ht="12.75" customHeight="1">
      <c r="A9" s="25" t="s">
        <v>75</v>
      </c>
      <c r="B9" s="25"/>
      <c r="C9" s="27" t="s">
        <v>68</v>
      </c>
      <c r="D9" s="25"/>
      <c r="E9" s="28" t="s">
        <v>151</v>
      </c>
      <c r="F9" s="25"/>
      <c r="G9" s="25"/>
      <c r="H9" s="25"/>
      <c r="I9" s="29">
        <f>0+Q9</f>
        <v>0</v>
      </c>
      <c r="J9" s="25"/>
      <c r="O9">
        <f>0+R9</f>
        <v>0</v>
      </c>
      <c r="Q9">
        <f>0+I10+I14+I18+I22+I26+I30+I34+I38+I42+I46+I50+I54+I58+I62+I66+I70+I74+I78+I82+I86+I90</f>
        <v>0</v>
      </c>
      <c r="R9">
        <f>0+O10+O14+O18+O22+O26+O30+O34+O38+O42+O46+O50+O54+O58+O62+O66+O70+O74+O78+O82+O86+O90</f>
        <v>0</v>
      </c>
    </row>
    <row r="10" spans="1:16" ht="12.75">
      <c r="A10" s="30" t="s">
        <v>77</v>
      </c>
      <c r="B10" s="31" t="s">
        <v>68</v>
      </c>
      <c r="C10" s="31" t="s">
        <v>776</v>
      </c>
      <c r="D10" s="30"/>
      <c r="E10" s="32" t="s">
        <v>777</v>
      </c>
      <c r="F10" s="33" t="s">
        <v>139</v>
      </c>
      <c r="G10" s="34">
        <v>47.971</v>
      </c>
      <c r="H10" s="35">
        <v>0</v>
      </c>
      <c r="I10" s="36">
        <f>ROUND(ROUND(H10,2)*ROUND(G10,3),2)</f>
        <v>0</v>
      </c>
      <c r="J10" s="33"/>
      <c r="O10">
        <f>(I10*21)/100</f>
        <v>0</v>
      </c>
      <c r="P10" t="s">
        <v>51</v>
      </c>
    </row>
    <row r="11" spans="1:5" ht="12.75">
      <c r="A11" s="37" t="s">
        <v>83</v>
      </c>
      <c r="E11" s="38"/>
    </row>
    <row r="12" spans="1:5" ht="12.75">
      <c r="A12" s="39" t="s">
        <v>85</v>
      </c>
      <c r="E12" s="40" t="s">
        <v>816</v>
      </c>
    </row>
    <row r="13" spans="1:5" ht="12.75">
      <c r="A13" t="s">
        <v>87</v>
      </c>
      <c r="E13" s="38"/>
    </row>
    <row r="14" spans="1:16" ht="12.75">
      <c r="A14" s="30" t="s">
        <v>77</v>
      </c>
      <c r="B14" s="31" t="s">
        <v>51</v>
      </c>
      <c r="C14" s="31" t="s">
        <v>780</v>
      </c>
      <c r="D14" s="30"/>
      <c r="E14" s="32" t="s">
        <v>781</v>
      </c>
      <c r="F14" s="33" t="s">
        <v>139</v>
      </c>
      <c r="G14" s="34">
        <v>5.33</v>
      </c>
      <c r="H14" s="35">
        <v>0</v>
      </c>
      <c r="I14" s="36">
        <f>ROUND(ROUND(H14,2)*ROUND(G14,3),2)</f>
        <v>0</v>
      </c>
      <c r="J14" s="33"/>
      <c r="O14">
        <f>(I14*21)/100</f>
        <v>0</v>
      </c>
      <c r="P14" t="s">
        <v>51</v>
      </c>
    </row>
    <row r="15" spans="1:5" ht="12.75">
      <c r="A15" s="37" t="s">
        <v>83</v>
      </c>
      <c r="E15" s="38"/>
    </row>
    <row r="16" spans="1:5" ht="51">
      <c r="A16" s="39" t="s">
        <v>85</v>
      </c>
      <c r="E16" s="40" t="s">
        <v>817</v>
      </c>
    </row>
    <row r="17" spans="1:5" ht="12.75">
      <c r="A17" t="s">
        <v>87</v>
      </c>
      <c r="E17" s="38"/>
    </row>
    <row r="18" spans="1:16" ht="12.75">
      <c r="A18" s="30" t="s">
        <v>77</v>
      </c>
      <c r="B18" s="31" t="s">
        <v>44</v>
      </c>
      <c r="C18" s="31" t="s">
        <v>818</v>
      </c>
      <c r="D18" s="30"/>
      <c r="E18" s="32" t="s">
        <v>819</v>
      </c>
      <c r="F18" s="33" t="s">
        <v>139</v>
      </c>
      <c r="G18" s="34">
        <v>47.971</v>
      </c>
      <c r="H18" s="35">
        <v>0</v>
      </c>
      <c r="I18" s="36">
        <f>ROUND(ROUND(H18,2)*ROUND(G18,3),2)</f>
        <v>0</v>
      </c>
      <c r="J18" s="33"/>
      <c r="O18">
        <f>(I18*21)/100</f>
        <v>0</v>
      </c>
      <c r="P18" t="s">
        <v>51</v>
      </c>
    </row>
    <row r="19" spans="1:5" ht="12.75">
      <c r="A19" s="37" t="s">
        <v>83</v>
      </c>
      <c r="E19" s="38"/>
    </row>
    <row r="20" spans="1:5" ht="12.75">
      <c r="A20" s="39" t="s">
        <v>85</v>
      </c>
      <c r="E20" s="40" t="s">
        <v>816</v>
      </c>
    </row>
    <row r="21" spans="1:5" ht="12.75">
      <c r="A21" t="s">
        <v>87</v>
      </c>
      <c r="E21" s="38"/>
    </row>
    <row r="22" spans="1:16" ht="12.75">
      <c r="A22" s="30" t="s">
        <v>77</v>
      </c>
      <c r="B22" s="31" t="s">
        <v>69</v>
      </c>
      <c r="C22" s="31" t="s">
        <v>820</v>
      </c>
      <c r="D22" s="30"/>
      <c r="E22" s="32" t="s">
        <v>821</v>
      </c>
      <c r="F22" s="33" t="s">
        <v>139</v>
      </c>
      <c r="G22" s="34">
        <v>5.33</v>
      </c>
      <c r="H22" s="35">
        <v>0</v>
      </c>
      <c r="I22" s="36">
        <f>ROUND(ROUND(H22,2)*ROUND(G22,3),2)</f>
        <v>0</v>
      </c>
      <c r="J22" s="33"/>
      <c r="O22">
        <f>(I22*21)/100</f>
        <v>0</v>
      </c>
      <c r="P22" t="s">
        <v>51</v>
      </c>
    </row>
    <row r="23" spans="1:5" ht="12.75">
      <c r="A23" s="37" t="s">
        <v>83</v>
      </c>
      <c r="E23" s="38"/>
    </row>
    <row r="24" spans="1:5" ht="12.75">
      <c r="A24" s="39" t="s">
        <v>85</v>
      </c>
      <c r="E24" s="40" t="s">
        <v>822</v>
      </c>
    </row>
    <row r="25" spans="1:5" ht="12.75">
      <c r="A25" t="s">
        <v>87</v>
      </c>
      <c r="E25" s="38"/>
    </row>
    <row r="26" spans="1:16" ht="12.75">
      <c r="A26" s="30" t="s">
        <v>77</v>
      </c>
      <c r="B26" s="31" t="s">
        <v>70</v>
      </c>
      <c r="C26" s="31" t="s">
        <v>444</v>
      </c>
      <c r="D26" s="30"/>
      <c r="E26" s="32" t="s">
        <v>445</v>
      </c>
      <c r="F26" s="33" t="s">
        <v>139</v>
      </c>
      <c r="G26" s="34">
        <v>104.241</v>
      </c>
      <c r="H26" s="35">
        <v>0</v>
      </c>
      <c r="I26" s="36">
        <f>ROUND(ROUND(H26,2)*ROUND(G26,3),2)</f>
        <v>0</v>
      </c>
      <c r="J26" s="33"/>
      <c r="O26">
        <f>(I26*21)/100</f>
        <v>0</v>
      </c>
      <c r="P26" t="s">
        <v>51</v>
      </c>
    </row>
    <row r="27" spans="1:5" ht="12.75">
      <c r="A27" s="37" t="s">
        <v>83</v>
      </c>
      <c r="E27" s="38"/>
    </row>
    <row r="28" spans="1:5" ht="12.75">
      <c r="A28" s="39" t="s">
        <v>85</v>
      </c>
      <c r="E28" s="40" t="s">
        <v>823</v>
      </c>
    </row>
    <row r="29" spans="1:5" ht="12.75">
      <c r="A29" t="s">
        <v>87</v>
      </c>
      <c r="E29" s="38"/>
    </row>
    <row r="30" spans="1:16" ht="12.75">
      <c r="A30" s="30" t="s">
        <v>77</v>
      </c>
      <c r="B30" s="31" t="s">
        <v>71</v>
      </c>
      <c r="C30" s="31" t="s">
        <v>447</v>
      </c>
      <c r="D30" s="30"/>
      <c r="E30" s="32" t="s">
        <v>448</v>
      </c>
      <c r="F30" s="33" t="s">
        <v>139</v>
      </c>
      <c r="G30" s="34">
        <v>11.582</v>
      </c>
      <c r="H30" s="35">
        <v>0</v>
      </c>
      <c r="I30" s="36">
        <f>ROUND(ROUND(H30,2)*ROUND(G30,3),2)</f>
        <v>0</v>
      </c>
      <c r="J30" s="33"/>
      <c r="O30">
        <f>(I30*21)/100</f>
        <v>0</v>
      </c>
      <c r="P30" t="s">
        <v>51</v>
      </c>
    </row>
    <row r="31" spans="1:5" ht="12.75">
      <c r="A31" s="37" t="s">
        <v>83</v>
      </c>
      <c r="E31" s="38"/>
    </row>
    <row r="32" spans="1:5" ht="178.5">
      <c r="A32" s="39" t="s">
        <v>85</v>
      </c>
      <c r="E32" s="40" t="s">
        <v>824</v>
      </c>
    </row>
    <row r="33" spans="1:5" ht="12.75">
      <c r="A33" t="s">
        <v>87</v>
      </c>
      <c r="E33" s="38"/>
    </row>
    <row r="34" spans="1:16" ht="12.75">
      <c r="A34" s="30" t="s">
        <v>77</v>
      </c>
      <c r="B34" s="31" t="s">
        <v>107</v>
      </c>
      <c r="C34" s="31" t="s">
        <v>450</v>
      </c>
      <c r="D34" s="30"/>
      <c r="E34" s="32" t="s">
        <v>451</v>
      </c>
      <c r="F34" s="33" t="s">
        <v>139</v>
      </c>
      <c r="G34" s="34">
        <v>89.02</v>
      </c>
      <c r="H34" s="35">
        <v>0</v>
      </c>
      <c r="I34" s="36">
        <f>ROUND(ROUND(H34,2)*ROUND(G34,3),2)</f>
        <v>0</v>
      </c>
      <c r="J34" s="33"/>
      <c r="O34">
        <f>(I34*21)/100</f>
        <v>0</v>
      </c>
      <c r="P34" t="s">
        <v>51</v>
      </c>
    </row>
    <row r="35" spans="1:5" ht="12.75">
      <c r="A35" s="37" t="s">
        <v>83</v>
      </c>
      <c r="E35" s="38"/>
    </row>
    <row r="36" spans="1:5" ht="25.5">
      <c r="A36" s="39" t="s">
        <v>85</v>
      </c>
      <c r="E36" s="40" t="s">
        <v>825</v>
      </c>
    </row>
    <row r="37" spans="1:5" ht="12.75">
      <c r="A37" t="s">
        <v>87</v>
      </c>
      <c r="E37" s="38"/>
    </row>
    <row r="38" spans="1:16" ht="12.75">
      <c r="A38" s="30" t="s">
        <v>77</v>
      </c>
      <c r="B38" s="31" t="s">
        <v>110</v>
      </c>
      <c r="C38" s="31" t="s">
        <v>453</v>
      </c>
      <c r="D38" s="30"/>
      <c r="E38" s="32" t="s">
        <v>454</v>
      </c>
      <c r="F38" s="33" t="s">
        <v>139</v>
      </c>
      <c r="G38" s="34">
        <v>9.891</v>
      </c>
      <c r="H38" s="35">
        <v>0</v>
      </c>
      <c r="I38" s="36">
        <f>ROUND(ROUND(H38,2)*ROUND(G38,3),2)</f>
        <v>0</v>
      </c>
      <c r="J38" s="33"/>
      <c r="O38">
        <f>(I38*21)/100</f>
        <v>0</v>
      </c>
      <c r="P38" t="s">
        <v>51</v>
      </c>
    </row>
    <row r="39" spans="1:5" ht="12.75">
      <c r="A39" s="37" t="s">
        <v>83</v>
      </c>
      <c r="E39" s="38"/>
    </row>
    <row r="40" spans="1:5" ht="25.5">
      <c r="A40" s="39" t="s">
        <v>85</v>
      </c>
      <c r="E40" s="40" t="s">
        <v>826</v>
      </c>
    </row>
    <row r="41" spans="1:5" ht="12.75">
      <c r="A41" t="s">
        <v>87</v>
      </c>
      <c r="E41" s="38"/>
    </row>
    <row r="42" spans="1:16" ht="12.75">
      <c r="A42" s="30" t="s">
        <v>77</v>
      </c>
      <c r="B42" s="31" t="s">
        <v>72</v>
      </c>
      <c r="C42" s="31" t="s">
        <v>456</v>
      </c>
      <c r="D42" s="30"/>
      <c r="E42" s="32" t="s">
        <v>457</v>
      </c>
      <c r="F42" s="33" t="s">
        <v>139</v>
      </c>
      <c r="G42" s="34">
        <v>15.221</v>
      </c>
      <c r="H42" s="35">
        <v>0</v>
      </c>
      <c r="I42" s="36">
        <f>ROUND(ROUND(H42,2)*ROUND(G42,3),2)</f>
        <v>0</v>
      </c>
      <c r="J42" s="33"/>
      <c r="O42">
        <f>(I42*21)/100</f>
        <v>0</v>
      </c>
      <c r="P42" t="s">
        <v>51</v>
      </c>
    </row>
    <row r="43" spans="1:5" ht="12.75">
      <c r="A43" s="37" t="s">
        <v>83</v>
      </c>
      <c r="E43" s="38"/>
    </row>
    <row r="44" spans="1:5" ht="12.75">
      <c r="A44" s="39" t="s">
        <v>85</v>
      </c>
      <c r="E44" s="40" t="s">
        <v>827</v>
      </c>
    </row>
    <row r="45" spans="1:5" ht="12.75">
      <c r="A45" t="s">
        <v>87</v>
      </c>
      <c r="E45" s="38"/>
    </row>
    <row r="46" spans="1:16" ht="12.75">
      <c r="A46" s="30" t="s">
        <v>77</v>
      </c>
      <c r="B46" s="31" t="s">
        <v>73</v>
      </c>
      <c r="C46" s="31" t="s">
        <v>459</v>
      </c>
      <c r="D46" s="30"/>
      <c r="E46" s="32" t="s">
        <v>460</v>
      </c>
      <c r="F46" s="33" t="s">
        <v>139</v>
      </c>
      <c r="G46" s="34">
        <v>1.691</v>
      </c>
      <c r="H46" s="35">
        <v>0</v>
      </c>
      <c r="I46" s="36">
        <f>ROUND(ROUND(H46,2)*ROUND(G46,3),2)</f>
        <v>0</v>
      </c>
      <c r="J46" s="33"/>
      <c r="O46">
        <f>(I46*21)/100</f>
        <v>0</v>
      </c>
      <c r="P46" t="s">
        <v>51</v>
      </c>
    </row>
    <row r="47" spans="1:5" ht="12.75">
      <c r="A47" s="37" t="s">
        <v>83</v>
      </c>
      <c r="E47" s="38"/>
    </row>
    <row r="48" spans="1:5" ht="12.75">
      <c r="A48" s="39" t="s">
        <v>85</v>
      </c>
      <c r="E48" s="40" t="s">
        <v>828</v>
      </c>
    </row>
    <row r="49" spans="1:5" ht="12.75">
      <c r="A49" t="s">
        <v>87</v>
      </c>
      <c r="E49" s="38"/>
    </row>
    <row r="50" spans="1:16" ht="12.75">
      <c r="A50" s="30" t="s">
        <v>77</v>
      </c>
      <c r="B50" s="31" t="s">
        <v>74</v>
      </c>
      <c r="C50" s="31" t="s">
        <v>462</v>
      </c>
      <c r="D50" s="30"/>
      <c r="E50" s="32" t="s">
        <v>463</v>
      </c>
      <c r="F50" s="33" t="s">
        <v>216</v>
      </c>
      <c r="G50" s="34">
        <v>93.018</v>
      </c>
      <c r="H50" s="35">
        <v>0</v>
      </c>
      <c r="I50" s="36">
        <f>ROUND(ROUND(H50,2)*ROUND(G50,3),2)</f>
        <v>0</v>
      </c>
      <c r="J50" s="33"/>
      <c r="O50">
        <f>(I50*21)/100</f>
        <v>0</v>
      </c>
      <c r="P50" t="s">
        <v>51</v>
      </c>
    </row>
    <row r="51" spans="1:5" ht="12.75">
      <c r="A51" s="37" t="s">
        <v>83</v>
      </c>
      <c r="E51" s="38"/>
    </row>
    <row r="52" spans="1:5" ht="38.25">
      <c r="A52" s="39" t="s">
        <v>85</v>
      </c>
      <c r="E52" s="40" t="s">
        <v>829</v>
      </c>
    </row>
    <row r="53" spans="1:5" ht="12.75">
      <c r="A53" t="s">
        <v>87</v>
      </c>
      <c r="E53" s="38"/>
    </row>
    <row r="54" spans="1:16" ht="12.75">
      <c r="A54" s="30" t="s">
        <v>77</v>
      </c>
      <c r="B54" s="31" t="s">
        <v>125</v>
      </c>
      <c r="C54" s="31" t="s">
        <v>468</v>
      </c>
      <c r="D54" s="30"/>
      <c r="E54" s="32" t="s">
        <v>469</v>
      </c>
      <c r="F54" s="33" t="s">
        <v>216</v>
      </c>
      <c r="G54" s="34">
        <v>93.018</v>
      </c>
      <c r="H54" s="35">
        <v>0</v>
      </c>
      <c r="I54" s="36">
        <f>ROUND(ROUND(H54,2)*ROUND(G54,3),2)</f>
        <v>0</v>
      </c>
      <c r="J54" s="33"/>
      <c r="O54">
        <f>(I54*21)/100</f>
        <v>0</v>
      </c>
      <c r="P54" t="s">
        <v>51</v>
      </c>
    </row>
    <row r="55" spans="1:5" ht="12.75">
      <c r="A55" s="37" t="s">
        <v>83</v>
      </c>
      <c r="E55" s="38"/>
    </row>
    <row r="56" spans="1:5" ht="12.75">
      <c r="A56" s="39" t="s">
        <v>85</v>
      </c>
      <c r="E56" s="40"/>
    </row>
    <row r="57" spans="1:5" ht="12.75">
      <c r="A57" t="s">
        <v>87</v>
      </c>
      <c r="E57" s="38"/>
    </row>
    <row r="58" spans="1:16" ht="12.75">
      <c r="A58" s="30" t="s">
        <v>77</v>
      </c>
      <c r="B58" s="31" t="s">
        <v>129</v>
      </c>
      <c r="C58" s="31" t="s">
        <v>472</v>
      </c>
      <c r="D58" s="30"/>
      <c r="E58" s="32" t="s">
        <v>473</v>
      </c>
      <c r="F58" s="33" t="s">
        <v>139</v>
      </c>
      <c r="G58" s="34">
        <v>62.176</v>
      </c>
      <c r="H58" s="35">
        <v>0</v>
      </c>
      <c r="I58" s="36">
        <f>ROUND(ROUND(H58,2)*ROUND(G58,3),2)</f>
        <v>0</v>
      </c>
      <c r="J58" s="33"/>
      <c r="O58">
        <f>(I58*21)/100</f>
        <v>0</v>
      </c>
      <c r="P58" t="s">
        <v>51</v>
      </c>
    </row>
    <row r="59" spans="1:5" ht="12.75">
      <c r="A59" s="37" t="s">
        <v>83</v>
      </c>
      <c r="E59" s="38"/>
    </row>
    <row r="60" spans="1:5" ht="25.5">
      <c r="A60" s="39" t="s">
        <v>85</v>
      </c>
      <c r="E60" s="40" t="s">
        <v>830</v>
      </c>
    </row>
    <row r="61" spans="1:5" ht="12.75">
      <c r="A61" t="s">
        <v>87</v>
      </c>
      <c r="E61" s="38"/>
    </row>
    <row r="62" spans="1:16" ht="12.75">
      <c r="A62" s="30" t="s">
        <v>77</v>
      </c>
      <c r="B62" s="31" t="s">
        <v>132</v>
      </c>
      <c r="C62" s="31" t="s">
        <v>831</v>
      </c>
      <c r="D62" s="30"/>
      <c r="E62" s="32" t="s">
        <v>832</v>
      </c>
      <c r="F62" s="33" t="s">
        <v>139</v>
      </c>
      <c r="G62" s="34">
        <v>62.176</v>
      </c>
      <c r="H62" s="35">
        <v>0</v>
      </c>
      <c r="I62" s="36">
        <f>ROUND(ROUND(H62,2)*ROUND(G62,3),2)</f>
        <v>0</v>
      </c>
      <c r="J62" s="33"/>
      <c r="O62">
        <f>(I62*21)/100</f>
        <v>0</v>
      </c>
      <c r="P62" t="s">
        <v>51</v>
      </c>
    </row>
    <row r="63" spans="1:5" ht="12.75">
      <c r="A63" s="37" t="s">
        <v>83</v>
      </c>
      <c r="E63" s="38"/>
    </row>
    <row r="64" spans="1:5" ht="25.5">
      <c r="A64" s="39" t="s">
        <v>85</v>
      </c>
      <c r="E64" s="40" t="s">
        <v>833</v>
      </c>
    </row>
    <row r="65" spans="1:5" ht="12.75">
      <c r="A65" t="s">
        <v>87</v>
      </c>
      <c r="E65" s="38"/>
    </row>
    <row r="66" spans="1:16" ht="12.75">
      <c r="A66" s="30" t="s">
        <v>77</v>
      </c>
      <c r="B66" s="31" t="s">
        <v>196</v>
      </c>
      <c r="C66" s="31" t="s">
        <v>478</v>
      </c>
      <c r="D66" s="30"/>
      <c r="E66" s="32" t="s">
        <v>479</v>
      </c>
      <c r="F66" s="33" t="s">
        <v>139</v>
      </c>
      <c r="G66" s="34">
        <v>414.27</v>
      </c>
      <c r="H66" s="35">
        <v>0</v>
      </c>
      <c r="I66" s="36">
        <f>ROUND(ROUND(H66,2)*ROUND(G66,3),2)</f>
        <v>0</v>
      </c>
      <c r="J66" s="33"/>
      <c r="O66">
        <f>(I66*21)/100</f>
        <v>0</v>
      </c>
      <c r="P66" t="s">
        <v>51</v>
      </c>
    </row>
    <row r="67" spans="1:5" ht="12.75">
      <c r="A67" s="37" t="s">
        <v>83</v>
      </c>
      <c r="E67" s="38"/>
    </row>
    <row r="68" spans="1:5" ht="12.75">
      <c r="A68" s="39" t="s">
        <v>85</v>
      </c>
      <c r="E68" s="40" t="s">
        <v>834</v>
      </c>
    </row>
    <row r="69" spans="1:5" ht="12.75">
      <c r="A69" t="s">
        <v>87</v>
      </c>
      <c r="E69" s="38"/>
    </row>
    <row r="70" spans="1:16" ht="12.75">
      <c r="A70" s="30" t="s">
        <v>77</v>
      </c>
      <c r="B70" s="31" t="s">
        <v>202</v>
      </c>
      <c r="C70" s="31" t="s">
        <v>481</v>
      </c>
      <c r="D70" s="30"/>
      <c r="E70" s="32" t="s">
        <v>482</v>
      </c>
      <c r="F70" s="33" t="s">
        <v>139</v>
      </c>
      <c r="G70" s="34">
        <v>131.114</v>
      </c>
      <c r="H70" s="35">
        <v>0</v>
      </c>
      <c r="I70" s="36">
        <f>ROUND(ROUND(H70,2)*ROUND(G70,3),2)</f>
        <v>0</v>
      </c>
      <c r="J70" s="33"/>
      <c r="O70">
        <f>(I70*21)/100</f>
        <v>0</v>
      </c>
      <c r="P70" t="s">
        <v>51</v>
      </c>
    </row>
    <row r="71" spans="1:5" ht="12.75">
      <c r="A71" s="37" t="s">
        <v>83</v>
      </c>
      <c r="E71" s="38"/>
    </row>
    <row r="72" spans="1:5" ht="25.5">
      <c r="A72" s="39" t="s">
        <v>85</v>
      </c>
      <c r="E72" s="40" t="s">
        <v>835</v>
      </c>
    </row>
    <row r="73" spans="1:5" ht="12.75">
      <c r="A73" t="s">
        <v>87</v>
      </c>
      <c r="E73" s="38"/>
    </row>
    <row r="74" spans="1:16" ht="12.75">
      <c r="A74" s="30" t="s">
        <v>77</v>
      </c>
      <c r="B74" s="31" t="s">
        <v>204</v>
      </c>
      <c r="C74" s="31" t="s">
        <v>484</v>
      </c>
      <c r="D74" s="30"/>
      <c r="E74" s="32" t="s">
        <v>485</v>
      </c>
      <c r="F74" s="33" t="s">
        <v>139</v>
      </c>
      <c r="G74" s="34">
        <v>207.135</v>
      </c>
      <c r="H74" s="35">
        <v>0</v>
      </c>
      <c r="I74" s="36">
        <f>ROUND(ROUND(H74,2)*ROUND(G74,3),2)</f>
        <v>0</v>
      </c>
      <c r="J74" s="33"/>
      <c r="O74">
        <f>(I74*21)/100</f>
        <v>0</v>
      </c>
      <c r="P74" t="s">
        <v>51</v>
      </c>
    </row>
    <row r="75" spans="1:5" ht="12.75">
      <c r="A75" s="37" t="s">
        <v>83</v>
      </c>
      <c r="E75" s="38"/>
    </row>
    <row r="76" spans="1:5" ht="12.75">
      <c r="A76" s="39" t="s">
        <v>85</v>
      </c>
      <c r="E76" s="40" t="s">
        <v>836</v>
      </c>
    </row>
    <row r="77" spans="1:5" ht="12.75">
      <c r="A77" t="s">
        <v>87</v>
      </c>
      <c r="E77" s="38"/>
    </row>
    <row r="78" spans="1:16" ht="12.75">
      <c r="A78" s="30" t="s">
        <v>77</v>
      </c>
      <c r="B78" s="31" t="s">
        <v>207</v>
      </c>
      <c r="C78" s="31" t="s">
        <v>490</v>
      </c>
      <c r="D78" s="30"/>
      <c r="E78" s="32" t="s">
        <v>491</v>
      </c>
      <c r="F78" s="33" t="s">
        <v>139</v>
      </c>
      <c r="G78" s="34">
        <v>338.249</v>
      </c>
      <c r="H78" s="35">
        <v>0</v>
      </c>
      <c r="I78" s="36">
        <f>ROUND(ROUND(H78,2)*ROUND(G78,3),2)</f>
        <v>0</v>
      </c>
      <c r="J78" s="33"/>
      <c r="O78">
        <f>(I78*21)/100</f>
        <v>0</v>
      </c>
      <c r="P78" t="s">
        <v>51</v>
      </c>
    </row>
    <row r="79" spans="1:5" ht="25.5">
      <c r="A79" s="37" t="s">
        <v>83</v>
      </c>
      <c r="E79" s="38" t="s">
        <v>492</v>
      </c>
    </row>
    <row r="80" spans="1:5" ht="25.5">
      <c r="A80" s="39" t="s">
        <v>85</v>
      </c>
      <c r="E80" s="40" t="s">
        <v>837</v>
      </c>
    </row>
    <row r="81" spans="1:5" ht="12.75">
      <c r="A81" t="s">
        <v>87</v>
      </c>
      <c r="E81" s="38"/>
    </row>
    <row r="82" spans="1:16" ht="12.75">
      <c r="A82" s="30" t="s">
        <v>77</v>
      </c>
      <c r="B82" s="31" t="s">
        <v>213</v>
      </c>
      <c r="C82" s="31" t="s">
        <v>494</v>
      </c>
      <c r="D82" s="30"/>
      <c r="E82" s="32" t="s">
        <v>495</v>
      </c>
      <c r="F82" s="33" t="s">
        <v>139</v>
      </c>
      <c r="G82" s="34">
        <v>207.135</v>
      </c>
      <c r="H82" s="35">
        <v>0</v>
      </c>
      <c r="I82" s="36">
        <f>ROUND(ROUND(H82,2)*ROUND(G82,3),2)</f>
        <v>0</v>
      </c>
      <c r="J82" s="33"/>
      <c r="O82">
        <f>(I82*21)/100</f>
        <v>0</v>
      </c>
      <c r="P82" t="s">
        <v>51</v>
      </c>
    </row>
    <row r="83" spans="1:5" ht="25.5">
      <c r="A83" s="37" t="s">
        <v>83</v>
      </c>
      <c r="E83" s="38" t="s">
        <v>496</v>
      </c>
    </row>
    <row r="84" spans="1:5" ht="51">
      <c r="A84" s="39" t="s">
        <v>85</v>
      </c>
      <c r="E84" s="40" t="s">
        <v>838</v>
      </c>
    </row>
    <row r="85" spans="1:5" ht="12.75">
      <c r="A85" t="s">
        <v>87</v>
      </c>
      <c r="E85" s="38"/>
    </row>
    <row r="86" spans="1:16" ht="12.75">
      <c r="A86" s="30" t="s">
        <v>77</v>
      </c>
      <c r="B86" s="31" t="s">
        <v>219</v>
      </c>
      <c r="C86" s="31" t="s">
        <v>498</v>
      </c>
      <c r="D86" s="30"/>
      <c r="E86" s="32" t="s">
        <v>499</v>
      </c>
      <c r="F86" s="33" t="s">
        <v>139</v>
      </c>
      <c r="G86" s="34">
        <v>75.467</v>
      </c>
      <c r="H86" s="35">
        <v>0</v>
      </c>
      <c r="I86" s="36">
        <f>ROUND(ROUND(H86,2)*ROUND(G86,3),2)</f>
        <v>0</v>
      </c>
      <c r="J86" s="33"/>
      <c r="O86">
        <f>(I86*21)/100</f>
        <v>0</v>
      </c>
      <c r="P86" t="s">
        <v>51</v>
      </c>
    </row>
    <row r="87" spans="1:5" ht="12.75">
      <c r="A87" s="37" t="s">
        <v>83</v>
      </c>
      <c r="E87" s="38"/>
    </row>
    <row r="88" spans="1:5" ht="12.75">
      <c r="A88" s="39" t="s">
        <v>85</v>
      </c>
      <c r="E88" s="40" t="s">
        <v>839</v>
      </c>
    </row>
    <row r="89" spans="1:5" ht="12.75">
      <c r="A89" t="s">
        <v>87</v>
      </c>
      <c r="E89" s="38"/>
    </row>
    <row r="90" spans="1:16" ht="12.75">
      <c r="A90" s="30" t="s">
        <v>77</v>
      </c>
      <c r="B90" s="31" t="s">
        <v>259</v>
      </c>
      <c r="C90" s="31" t="s">
        <v>840</v>
      </c>
      <c r="D90" s="30"/>
      <c r="E90" s="32" t="s">
        <v>841</v>
      </c>
      <c r="F90" s="33" t="s">
        <v>144</v>
      </c>
      <c r="G90" s="34">
        <v>129.577</v>
      </c>
      <c r="H90" s="35">
        <v>0</v>
      </c>
      <c r="I90" s="36">
        <f>ROUND(ROUND(H90,2)*ROUND(G90,3),2)</f>
        <v>0</v>
      </c>
      <c r="J90" s="33"/>
      <c r="O90">
        <f>(I90*21)/100</f>
        <v>0</v>
      </c>
      <c r="P90" t="s">
        <v>51</v>
      </c>
    </row>
    <row r="91" spans="1:5" ht="12.75">
      <c r="A91" s="37" t="s">
        <v>83</v>
      </c>
      <c r="E91" s="38"/>
    </row>
    <row r="92" spans="1:5" ht="12.75">
      <c r="A92" s="39" t="s">
        <v>85</v>
      </c>
      <c r="E92" s="40" t="s">
        <v>842</v>
      </c>
    </row>
    <row r="93" spans="1:5" ht="12.75">
      <c r="A93" t="s">
        <v>87</v>
      </c>
      <c r="E93" s="38"/>
    </row>
    <row r="94" spans="1:18" ht="12.75" customHeight="1">
      <c r="A94" s="8" t="s">
        <v>75</v>
      </c>
      <c r="B94" s="8"/>
      <c r="C94" s="41" t="s">
        <v>69</v>
      </c>
      <c r="D94" s="8"/>
      <c r="E94" s="28" t="s">
        <v>521</v>
      </c>
      <c r="F94" s="8"/>
      <c r="G94" s="8"/>
      <c r="H94" s="8"/>
      <c r="I94" s="42">
        <f>0+Q94</f>
        <v>0</v>
      </c>
      <c r="J94" s="8"/>
      <c r="O94">
        <f>0+R94</f>
        <v>0</v>
      </c>
      <c r="Q94">
        <f>0+I95</f>
        <v>0</v>
      </c>
      <c r="R94">
        <f>0+O95</f>
        <v>0</v>
      </c>
    </row>
    <row r="95" spans="1:16" ht="12.75">
      <c r="A95" s="30" t="s">
        <v>77</v>
      </c>
      <c r="B95" s="31" t="s">
        <v>242</v>
      </c>
      <c r="C95" s="31" t="s">
        <v>525</v>
      </c>
      <c r="D95" s="30"/>
      <c r="E95" s="32" t="s">
        <v>526</v>
      </c>
      <c r="F95" s="33" t="s">
        <v>139</v>
      </c>
      <c r="G95" s="34">
        <v>22.781</v>
      </c>
      <c r="H95" s="35">
        <v>0</v>
      </c>
      <c r="I95" s="36">
        <f>ROUND(ROUND(H95,2)*ROUND(G95,3),2)</f>
        <v>0</v>
      </c>
      <c r="J95" s="33"/>
      <c r="O95">
        <f>(I95*21)/100</f>
        <v>0</v>
      </c>
      <c r="P95" t="s">
        <v>51</v>
      </c>
    </row>
    <row r="96" spans="1:5" ht="12.75">
      <c r="A96" s="37" t="s">
        <v>83</v>
      </c>
      <c r="E96" s="38"/>
    </row>
    <row r="97" spans="1:5" ht="12.75">
      <c r="A97" s="39" t="s">
        <v>85</v>
      </c>
      <c r="E97" s="40" t="s">
        <v>843</v>
      </c>
    </row>
    <row r="98" spans="1:5" ht="12.75">
      <c r="A98" t="s">
        <v>87</v>
      </c>
      <c r="E98" s="38"/>
    </row>
    <row r="99" spans="1:18" ht="12.75" customHeight="1">
      <c r="A99" s="8" t="s">
        <v>75</v>
      </c>
      <c r="B99" s="8"/>
      <c r="C99" s="41" t="s">
        <v>110</v>
      </c>
      <c r="D99" s="8"/>
      <c r="E99" s="28" t="s">
        <v>566</v>
      </c>
      <c r="F99" s="8"/>
      <c r="G99" s="8"/>
      <c r="H99" s="8"/>
      <c r="I99" s="42">
        <f>0+Q99</f>
        <v>0</v>
      </c>
      <c r="J99" s="8"/>
      <c r="O99">
        <f>0+R99</f>
        <v>0</v>
      </c>
      <c r="Q99">
        <f>0+I100+I104+I108+I112+I116+I120+I124+I128+I132+I136+I140+I144+I148+I152+I156+I160</f>
        <v>0</v>
      </c>
      <c r="R99">
        <f>0+O100+O104+O108+O112+O116+O120+O124+O128+O132+O136+O140+O144+O148+O152+O156+O160</f>
        <v>0</v>
      </c>
    </row>
    <row r="100" spans="1:16" ht="12.75">
      <c r="A100" s="30" t="s">
        <v>77</v>
      </c>
      <c r="B100" s="31" t="s">
        <v>225</v>
      </c>
      <c r="C100" s="31" t="s">
        <v>844</v>
      </c>
      <c r="D100" s="30"/>
      <c r="E100" s="32" t="s">
        <v>845</v>
      </c>
      <c r="F100" s="33" t="s">
        <v>174</v>
      </c>
      <c r="G100" s="34">
        <v>248.269</v>
      </c>
      <c r="H100" s="35">
        <v>0</v>
      </c>
      <c r="I100" s="36">
        <f>ROUND(ROUND(H100,2)*ROUND(G100,3),2)</f>
        <v>0</v>
      </c>
      <c r="J100" s="33"/>
      <c r="O100">
        <f>(I100*21)/100</f>
        <v>0</v>
      </c>
      <c r="P100" t="s">
        <v>51</v>
      </c>
    </row>
    <row r="101" spans="1:5" ht="12.75">
      <c r="A101" s="37" t="s">
        <v>83</v>
      </c>
      <c r="E101" s="38"/>
    </row>
    <row r="102" spans="1:5" ht="12.75">
      <c r="A102" s="39" t="s">
        <v>85</v>
      </c>
      <c r="E102" s="40" t="s">
        <v>846</v>
      </c>
    </row>
    <row r="103" spans="1:5" ht="12.75">
      <c r="A103" t="s">
        <v>87</v>
      </c>
      <c r="E103" s="38"/>
    </row>
    <row r="104" spans="1:16" ht="12.75">
      <c r="A104" s="30" t="s">
        <v>77</v>
      </c>
      <c r="B104" s="31" t="s">
        <v>231</v>
      </c>
      <c r="C104" s="31" t="s">
        <v>847</v>
      </c>
      <c r="D104" s="30"/>
      <c r="E104" s="32" t="s">
        <v>848</v>
      </c>
      <c r="F104" s="33" t="s">
        <v>604</v>
      </c>
      <c r="G104" s="34">
        <v>25</v>
      </c>
      <c r="H104" s="35">
        <v>0</v>
      </c>
      <c r="I104" s="36">
        <f>ROUND(ROUND(H104,2)*ROUND(G104,3),2)</f>
        <v>0</v>
      </c>
      <c r="J104" s="33"/>
      <c r="O104">
        <f>(I104*21)/100</f>
        <v>0</v>
      </c>
      <c r="P104" t="s">
        <v>51</v>
      </c>
    </row>
    <row r="105" spans="1:5" ht="12.75">
      <c r="A105" s="37" t="s">
        <v>83</v>
      </c>
      <c r="E105" s="38"/>
    </row>
    <row r="106" spans="1:5" ht="12.75">
      <c r="A106" s="39" t="s">
        <v>85</v>
      </c>
      <c r="E106" s="40"/>
    </row>
    <row r="107" spans="1:5" ht="12.75">
      <c r="A107" t="s">
        <v>87</v>
      </c>
      <c r="E107" s="38"/>
    </row>
    <row r="108" spans="1:16" ht="12.75">
      <c r="A108" s="30" t="s">
        <v>77</v>
      </c>
      <c r="B108" s="31" t="s">
        <v>236</v>
      </c>
      <c r="C108" s="31" t="s">
        <v>849</v>
      </c>
      <c r="D108" s="30"/>
      <c r="E108" s="32" t="s">
        <v>850</v>
      </c>
      <c r="F108" s="33" t="s">
        <v>604</v>
      </c>
      <c r="G108" s="34">
        <v>25</v>
      </c>
      <c r="H108" s="35">
        <v>0</v>
      </c>
      <c r="I108" s="36">
        <f>ROUND(ROUND(H108,2)*ROUND(G108,3),2)</f>
        <v>0</v>
      </c>
      <c r="J108" s="33"/>
      <c r="O108">
        <f>(I108*21)/100</f>
        <v>0</v>
      </c>
      <c r="P108" t="s">
        <v>51</v>
      </c>
    </row>
    <row r="109" spans="1:5" ht="12.75">
      <c r="A109" s="37" t="s">
        <v>83</v>
      </c>
      <c r="E109" s="38"/>
    </row>
    <row r="110" spans="1:5" ht="12.75">
      <c r="A110" s="39" t="s">
        <v>85</v>
      </c>
      <c r="E110" s="40"/>
    </row>
    <row r="111" spans="1:5" ht="12.75">
      <c r="A111" t="s">
        <v>87</v>
      </c>
      <c r="E111" s="38"/>
    </row>
    <row r="112" spans="1:16" ht="12.75">
      <c r="A112" s="30" t="s">
        <v>77</v>
      </c>
      <c r="B112" s="31" t="s">
        <v>253</v>
      </c>
      <c r="C112" s="31" t="s">
        <v>602</v>
      </c>
      <c r="D112" s="30"/>
      <c r="E112" s="32" t="s">
        <v>851</v>
      </c>
      <c r="F112" s="33" t="s">
        <v>604</v>
      </c>
      <c r="G112" s="34">
        <v>25</v>
      </c>
      <c r="H112" s="35">
        <v>0</v>
      </c>
      <c r="I112" s="36">
        <f>ROUND(ROUND(H112,2)*ROUND(G112,3),2)</f>
        <v>0</v>
      </c>
      <c r="J112" s="33"/>
      <c r="O112">
        <f>(I112*21)/100</f>
        <v>0</v>
      </c>
      <c r="P112" t="s">
        <v>51</v>
      </c>
    </row>
    <row r="113" spans="1:5" ht="12.75">
      <c r="A113" s="37" t="s">
        <v>83</v>
      </c>
      <c r="E113" s="38"/>
    </row>
    <row r="114" spans="1:5" ht="12.75">
      <c r="A114" s="39" t="s">
        <v>85</v>
      </c>
      <c r="E114" s="40"/>
    </row>
    <row r="115" spans="1:5" ht="12.75">
      <c r="A115" t="s">
        <v>87</v>
      </c>
      <c r="E115" s="38"/>
    </row>
    <row r="116" spans="1:16" ht="12.75">
      <c r="A116" s="30" t="s">
        <v>77</v>
      </c>
      <c r="B116" s="31" t="s">
        <v>262</v>
      </c>
      <c r="C116" s="31" t="s">
        <v>852</v>
      </c>
      <c r="D116" s="30"/>
      <c r="E116" s="32" t="s">
        <v>853</v>
      </c>
      <c r="F116" s="33" t="s">
        <v>154</v>
      </c>
      <c r="G116" s="34">
        <v>25.25</v>
      </c>
      <c r="H116" s="35">
        <v>0</v>
      </c>
      <c r="I116" s="36">
        <f>ROUND(ROUND(H116,2)*ROUND(G116,3),2)</f>
        <v>0</v>
      </c>
      <c r="J116" s="33"/>
      <c r="O116">
        <f>(I116*21)/100</f>
        <v>0</v>
      </c>
      <c r="P116" t="s">
        <v>51</v>
      </c>
    </row>
    <row r="117" spans="1:5" ht="12.75">
      <c r="A117" s="37" t="s">
        <v>83</v>
      </c>
      <c r="E117" s="38"/>
    </row>
    <row r="118" spans="1:5" ht="12.75">
      <c r="A118" s="39" t="s">
        <v>85</v>
      </c>
      <c r="E118" s="40" t="s">
        <v>854</v>
      </c>
    </row>
    <row r="119" spans="1:5" ht="12.75">
      <c r="A119" t="s">
        <v>87</v>
      </c>
      <c r="E119" s="38"/>
    </row>
    <row r="120" spans="1:16" ht="12.75">
      <c r="A120" s="30" t="s">
        <v>77</v>
      </c>
      <c r="B120" s="31" t="s">
        <v>268</v>
      </c>
      <c r="C120" s="31" t="s">
        <v>855</v>
      </c>
      <c r="D120" s="30"/>
      <c r="E120" s="32" t="s">
        <v>856</v>
      </c>
      <c r="F120" s="33" t="s">
        <v>154</v>
      </c>
      <c r="G120" s="34">
        <v>25.25</v>
      </c>
      <c r="H120" s="35">
        <v>0</v>
      </c>
      <c r="I120" s="36">
        <f>ROUND(ROUND(H120,2)*ROUND(G120,3),2)</f>
        <v>0</v>
      </c>
      <c r="J120" s="33"/>
      <c r="O120">
        <f>(I120*21)/100</f>
        <v>0</v>
      </c>
      <c r="P120" t="s">
        <v>51</v>
      </c>
    </row>
    <row r="121" spans="1:5" ht="12.75">
      <c r="A121" s="37" t="s">
        <v>83</v>
      </c>
      <c r="E121" s="38"/>
    </row>
    <row r="122" spans="1:5" ht="12.75">
      <c r="A122" s="39" t="s">
        <v>85</v>
      </c>
      <c r="E122" s="40" t="s">
        <v>854</v>
      </c>
    </row>
    <row r="123" spans="1:5" ht="12.75">
      <c r="A123" t="s">
        <v>87</v>
      </c>
      <c r="E123" s="38"/>
    </row>
    <row r="124" spans="1:16" ht="12.75">
      <c r="A124" s="30" t="s">
        <v>77</v>
      </c>
      <c r="B124" s="31" t="s">
        <v>273</v>
      </c>
      <c r="C124" s="31" t="s">
        <v>857</v>
      </c>
      <c r="D124" s="30"/>
      <c r="E124" s="32" t="s">
        <v>858</v>
      </c>
      <c r="F124" s="33" t="s">
        <v>154</v>
      </c>
      <c r="G124" s="34">
        <v>25.25</v>
      </c>
      <c r="H124" s="35">
        <v>0</v>
      </c>
      <c r="I124" s="36">
        <f>ROUND(ROUND(H124,2)*ROUND(G124,3),2)</f>
        <v>0</v>
      </c>
      <c r="J124" s="33"/>
      <c r="O124">
        <f>(I124*21)/100</f>
        <v>0</v>
      </c>
      <c r="P124" t="s">
        <v>51</v>
      </c>
    </row>
    <row r="125" spans="1:5" ht="12.75">
      <c r="A125" s="37" t="s">
        <v>83</v>
      </c>
      <c r="E125" s="38"/>
    </row>
    <row r="126" spans="1:5" ht="12.75">
      <c r="A126" s="39" t="s">
        <v>85</v>
      </c>
      <c r="E126" s="40" t="s">
        <v>854</v>
      </c>
    </row>
    <row r="127" spans="1:5" ht="12.75">
      <c r="A127" t="s">
        <v>87</v>
      </c>
      <c r="E127" s="38"/>
    </row>
    <row r="128" spans="1:16" ht="12.75">
      <c r="A128" s="30" t="s">
        <v>77</v>
      </c>
      <c r="B128" s="31" t="s">
        <v>279</v>
      </c>
      <c r="C128" s="31" t="s">
        <v>859</v>
      </c>
      <c r="D128" s="30"/>
      <c r="E128" s="32" t="s">
        <v>860</v>
      </c>
      <c r="F128" s="33" t="s">
        <v>154</v>
      </c>
      <c r="G128" s="34">
        <v>50</v>
      </c>
      <c r="H128" s="35">
        <v>0</v>
      </c>
      <c r="I128" s="36">
        <f>ROUND(ROUND(H128,2)*ROUND(G128,3),2)</f>
        <v>0</v>
      </c>
      <c r="J128" s="33"/>
      <c r="O128">
        <f>(I128*21)/100</f>
        <v>0</v>
      </c>
      <c r="P128" t="s">
        <v>51</v>
      </c>
    </row>
    <row r="129" spans="1:5" ht="12.75">
      <c r="A129" s="37" t="s">
        <v>83</v>
      </c>
      <c r="E129" s="38" t="s">
        <v>560</v>
      </c>
    </row>
    <row r="130" spans="1:5" ht="12.75">
      <c r="A130" s="39" t="s">
        <v>85</v>
      </c>
      <c r="E130" s="40"/>
    </row>
    <row r="131" spans="1:5" ht="12.75">
      <c r="A131" t="s">
        <v>87</v>
      </c>
      <c r="E131" s="38"/>
    </row>
    <row r="132" spans="1:16" ht="12.75">
      <c r="A132" s="30" t="s">
        <v>77</v>
      </c>
      <c r="B132" s="31" t="s">
        <v>284</v>
      </c>
      <c r="C132" s="31" t="s">
        <v>861</v>
      </c>
      <c r="D132" s="30"/>
      <c r="E132" s="32" t="s">
        <v>862</v>
      </c>
      <c r="F132" s="33" t="s">
        <v>174</v>
      </c>
      <c r="G132" s="34">
        <v>244.6</v>
      </c>
      <c r="H132" s="35">
        <v>0</v>
      </c>
      <c r="I132" s="36">
        <f>ROUND(ROUND(H132,2)*ROUND(G132,3),2)</f>
        <v>0</v>
      </c>
      <c r="J132" s="33"/>
      <c r="O132">
        <f>(I132*21)/100</f>
        <v>0</v>
      </c>
      <c r="P132" t="s">
        <v>51</v>
      </c>
    </row>
    <row r="133" spans="1:5" ht="12.75">
      <c r="A133" s="37" t="s">
        <v>83</v>
      </c>
      <c r="E133" s="38"/>
    </row>
    <row r="134" spans="1:5" ht="12.75">
      <c r="A134" s="39" t="s">
        <v>85</v>
      </c>
      <c r="E134" s="40"/>
    </row>
    <row r="135" spans="1:5" ht="12.75">
      <c r="A135" t="s">
        <v>87</v>
      </c>
      <c r="E135" s="38"/>
    </row>
    <row r="136" spans="1:16" ht="12.75">
      <c r="A136" s="30" t="s">
        <v>77</v>
      </c>
      <c r="B136" s="31" t="s">
        <v>289</v>
      </c>
      <c r="C136" s="31" t="s">
        <v>863</v>
      </c>
      <c r="D136" s="30"/>
      <c r="E136" s="32" t="s">
        <v>864</v>
      </c>
      <c r="F136" s="33" t="s">
        <v>174</v>
      </c>
      <c r="G136" s="34">
        <v>244.6</v>
      </c>
      <c r="H136" s="35">
        <v>0</v>
      </c>
      <c r="I136" s="36">
        <f>ROUND(ROUND(H136,2)*ROUND(G136,3),2)</f>
        <v>0</v>
      </c>
      <c r="J136" s="33"/>
      <c r="O136">
        <f>(I136*21)/100</f>
        <v>0</v>
      </c>
      <c r="P136" t="s">
        <v>51</v>
      </c>
    </row>
    <row r="137" spans="1:5" ht="12.75">
      <c r="A137" s="37" t="s">
        <v>83</v>
      </c>
      <c r="E137" s="38"/>
    </row>
    <row r="138" spans="1:5" ht="12.75">
      <c r="A138" s="39" t="s">
        <v>85</v>
      </c>
      <c r="E138" s="40"/>
    </row>
    <row r="139" spans="1:5" ht="12.75">
      <c r="A139" t="s">
        <v>87</v>
      </c>
      <c r="E139" s="38"/>
    </row>
    <row r="140" spans="1:16" ht="12.75">
      <c r="A140" s="30" t="s">
        <v>77</v>
      </c>
      <c r="B140" s="31" t="s">
        <v>293</v>
      </c>
      <c r="C140" s="31" t="s">
        <v>865</v>
      </c>
      <c r="D140" s="30"/>
      <c r="E140" s="32" t="s">
        <v>866</v>
      </c>
      <c r="F140" s="33" t="s">
        <v>174</v>
      </c>
      <c r="G140" s="34">
        <v>244.6</v>
      </c>
      <c r="H140" s="35">
        <v>0</v>
      </c>
      <c r="I140" s="36">
        <f>ROUND(ROUND(H140,2)*ROUND(G140,3),2)</f>
        <v>0</v>
      </c>
      <c r="J140" s="33"/>
      <c r="O140">
        <f>(I140*21)/100</f>
        <v>0</v>
      </c>
      <c r="P140" t="s">
        <v>51</v>
      </c>
    </row>
    <row r="141" spans="1:5" ht="12.75">
      <c r="A141" s="37" t="s">
        <v>83</v>
      </c>
      <c r="E141" s="38"/>
    </row>
    <row r="142" spans="1:5" ht="12.75">
      <c r="A142" s="39" t="s">
        <v>85</v>
      </c>
      <c r="E142" s="40"/>
    </row>
    <row r="143" spans="1:5" ht="12.75">
      <c r="A143" t="s">
        <v>87</v>
      </c>
      <c r="E143" s="38"/>
    </row>
    <row r="144" spans="1:16" ht="12.75">
      <c r="A144" s="30" t="s">
        <v>77</v>
      </c>
      <c r="B144" s="31" t="s">
        <v>299</v>
      </c>
      <c r="C144" s="31" t="s">
        <v>724</v>
      </c>
      <c r="D144" s="30"/>
      <c r="E144" s="32" t="s">
        <v>725</v>
      </c>
      <c r="F144" s="33" t="s">
        <v>154</v>
      </c>
      <c r="G144" s="34">
        <v>25</v>
      </c>
      <c r="H144" s="35">
        <v>0</v>
      </c>
      <c r="I144" s="36">
        <f>ROUND(ROUND(H144,2)*ROUND(G144,3),2)</f>
        <v>0</v>
      </c>
      <c r="J144" s="33"/>
      <c r="O144">
        <f>(I144*21)/100</f>
        <v>0</v>
      </c>
      <c r="P144" t="s">
        <v>51</v>
      </c>
    </row>
    <row r="145" spans="1:5" ht="12.75">
      <c r="A145" s="37" t="s">
        <v>83</v>
      </c>
      <c r="E145" s="38"/>
    </row>
    <row r="146" spans="1:5" ht="12.75">
      <c r="A146" s="39" t="s">
        <v>85</v>
      </c>
      <c r="E146" s="40"/>
    </row>
    <row r="147" spans="1:5" ht="12.75">
      <c r="A147" t="s">
        <v>87</v>
      </c>
      <c r="E147" s="38"/>
    </row>
    <row r="148" spans="1:16" ht="12.75">
      <c r="A148" s="30" t="s">
        <v>77</v>
      </c>
      <c r="B148" s="31" t="s">
        <v>304</v>
      </c>
      <c r="C148" s="31" t="s">
        <v>727</v>
      </c>
      <c r="D148" s="30"/>
      <c r="E148" s="32" t="s">
        <v>728</v>
      </c>
      <c r="F148" s="33" t="s">
        <v>154</v>
      </c>
      <c r="G148" s="34">
        <v>25</v>
      </c>
      <c r="H148" s="35">
        <v>0</v>
      </c>
      <c r="I148" s="36">
        <f>ROUND(ROUND(H148,2)*ROUND(G148,3),2)</f>
        <v>0</v>
      </c>
      <c r="J148" s="33"/>
      <c r="O148">
        <f>(I148*21)/100</f>
        <v>0</v>
      </c>
      <c r="P148" t="s">
        <v>51</v>
      </c>
    </row>
    <row r="149" spans="1:5" ht="12.75">
      <c r="A149" s="37" t="s">
        <v>83</v>
      </c>
      <c r="E149" s="38"/>
    </row>
    <row r="150" spans="1:5" ht="12.75">
      <c r="A150" s="39" t="s">
        <v>85</v>
      </c>
      <c r="E150" s="40"/>
    </row>
    <row r="151" spans="1:5" ht="12.75">
      <c r="A151" t="s">
        <v>87</v>
      </c>
      <c r="E151" s="38"/>
    </row>
    <row r="152" spans="1:16" ht="12.75">
      <c r="A152" s="30" t="s">
        <v>77</v>
      </c>
      <c r="B152" s="31" t="s">
        <v>309</v>
      </c>
      <c r="C152" s="31" t="s">
        <v>730</v>
      </c>
      <c r="D152" s="30"/>
      <c r="E152" s="32" t="s">
        <v>731</v>
      </c>
      <c r="F152" s="33" t="s">
        <v>154</v>
      </c>
      <c r="G152" s="34">
        <v>25</v>
      </c>
      <c r="H152" s="35">
        <v>0</v>
      </c>
      <c r="I152" s="36">
        <f>ROUND(ROUND(H152,2)*ROUND(G152,3),2)</f>
        <v>0</v>
      </c>
      <c r="J152" s="33"/>
      <c r="O152">
        <f>(I152*21)/100</f>
        <v>0</v>
      </c>
      <c r="P152" t="s">
        <v>51</v>
      </c>
    </row>
    <row r="153" spans="1:5" ht="12.75">
      <c r="A153" s="37" t="s">
        <v>83</v>
      </c>
      <c r="E153" s="38"/>
    </row>
    <row r="154" spans="1:5" ht="12.75">
      <c r="A154" s="39" t="s">
        <v>85</v>
      </c>
      <c r="E154" s="40"/>
    </row>
    <row r="155" spans="1:5" ht="12.75">
      <c r="A155" t="s">
        <v>87</v>
      </c>
      <c r="E155" s="38"/>
    </row>
    <row r="156" spans="1:16" ht="12.75">
      <c r="A156" s="30" t="s">
        <v>77</v>
      </c>
      <c r="B156" s="31" t="s">
        <v>314</v>
      </c>
      <c r="C156" s="31" t="s">
        <v>745</v>
      </c>
      <c r="D156" s="30"/>
      <c r="E156" s="32" t="s">
        <v>746</v>
      </c>
      <c r="F156" s="33" t="s">
        <v>154</v>
      </c>
      <c r="G156" s="34">
        <v>25</v>
      </c>
      <c r="H156" s="35">
        <v>0</v>
      </c>
      <c r="I156" s="36">
        <f>ROUND(ROUND(H156,2)*ROUND(G156,3),2)</f>
        <v>0</v>
      </c>
      <c r="J156" s="33"/>
      <c r="O156">
        <f>(I156*21)/100</f>
        <v>0</v>
      </c>
      <c r="P156" t="s">
        <v>51</v>
      </c>
    </row>
    <row r="157" spans="1:5" ht="12.75">
      <c r="A157" s="37" t="s">
        <v>83</v>
      </c>
      <c r="E157" s="38" t="s">
        <v>747</v>
      </c>
    </row>
    <row r="158" spans="1:5" ht="12.75">
      <c r="A158" s="39" t="s">
        <v>85</v>
      </c>
      <c r="E158" s="40"/>
    </row>
    <row r="159" spans="1:5" ht="12.75">
      <c r="A159" t="s">
        <v>87</v>
      </c>
      <c r="E159" s="38"/>
    </row>
    <row r="160" spans="1:16" ht="12.75">
      <c r="A160" s="30" t="s">
        <v>77</v>
      </c>
      <c r="B160" s="31" t="s">
        <v>319</v>
      </c>
      <c r="C160" s="31" t="s">
        <v>867</v>
      </c>
      <c r="D160" s="30"/>
      <c r="E160" s="32" t="s">
        <v>868</v>
      </c>
      <c r="F160" s="33" t="s">
        <v>174</v>
      </c>
      <c r="G160" s="34">
        <v>244.6</v>
      </c>
      <c r="H160" s="35">
        <v>0</v>
      </c>
      <c r="I160" s="36">
        <f>ROUND(ROUND(H160,2)*ROUND(G160,3),2)</f>
        <v>0</v>
      </c>
      <c r="J160" s="33"/>
      <c r="O160">
        <f>(I160*21)/100</f>
        <v>0</v>
      </c>
      <c r="P160" t="s">
        <v>51</v>
      </c>
    </row>
    <row r="161" spans="1:5" ht="12.75">
      <c r="A161" s="37" t="s">
        <v>83</v>
      </c>
      <c r="E161" s="38"/>
    </row>
    <row r="162" spans="1:5" ht="12.75">
      <c r="A162" s="39" t="s">
        <v>85</v>
      </c>
      <c r="E162" s="40"/>
    </row>
    <row r="163" spans="1:5" ht="12.75">
      <c r="A163" t="s">
        <v>87</v>
      </c>
      <c r="E163" s="38"/>
    </row>
    <row r="164" spans="1:18" ht="12.75" customHeight="1">
      <c r="A164" s="8" t="s">
        <v>75</v>
      </c>
      <c r="B164" s="8"/>
      <c r="C164" s="41" t="s">
        <v>723</v>
      </c>
      <c r="D164" s="8"/>
      <c r="E164" s="28" t="s">
        <v>764</v>
      </c>
      <c r="F164" s="8"/>
      <c r="G164" s="8"/>
      <c r="H164" s="8"/>
      <c r="I164" s="42">
        <f>0+Q164</f>
        <v>0</v>
      </c>
      <c r="J164" s="8"/>
      <c r="O164">
        <f>0+R164</f>
        <v>0</v>
      </c>
      <c r="Q164">
        <f>0+I165</f>
        <v>0</v>
      </c>
      <c r="R164">
        <f>0+O165</f>
        <v>0</v>
      </c>
    </row>
    <row r="165" spans="1:16" ht="12.75">
      <c r="A165" s="30" t="s">
        <v>77</v>
      </c>
      <c r="B165" s="31" t="s">
        <v>326</v>
      </c>
      <c r="C165" s="31" t="s">
        <v>766</v>
      </c>
      <c r="D165" s="30"/>
      <c r="E165" s="32" t="s">
        <v>767</v>
      </c>
      <c r="F165" s="33" t="s">
        <v>144</v>
      </c>
      <c r="G165" s="34">
        <v>203.174</v>
      </c>
      <c r="H165" s="35">
        <v>0</v>
      </c>
      <c r="I165" s="36">
        <f>ROUND(ROUND(H165,2)*ROUND(G165,3),2)</f>
        <v>0</v>
      </c>
      <c r="J165" s="33"/>
      <c r="O165">
        <f>(I165*21)/100</f>
        <v>0</v>
      </c>
      <c r="P165" t="s">
        <v>51</v>
      </c>
    </row>
    <row r="166" spans="1:5" ht="12.75">
      <c r="A166" s="37" t="s">
        <v>83</v>
      </c>
      <c r="E166" s="38"/>
    </row>
    <row r="167" spans="1:5" ht="12.75">
      <c r="A167" s="39" t="s">
        <v>85</v>
      </c>
      <c r="E167" s="40"/>
    </row>
    <row r="168" spans="1:5" ht="12.75">
      <c r="A168" t="s">
        <v>87</v>
      </c>
      <c r="E168" s="38"/>
    </row>
    <row r="169" spans="1:18" ht="12.75" customHeight="1">
      <c r="A169" s="8" t="s">
        <v>75</v>
      </c>
      <c r="B169" s="8"/>
      <c r="C169" s="41" t="s">
        <v>869</v>
      </c>
      <c r="D169" s="8"/>
      <c r="E169" s="28" t="s">
        <v>870</v>
      </c>
      <c r="F169" s="8"/>
      <c r="G169" s="8"/>
      <c r="H169" s="8"/>
      <c r="I169" s="42">
        <f>0+Q169</f>
        <v>0</v>
      </c>
      <c r="J169" s="8"/>
      <c r="O169">
        <f>0+R169</f>
        <v>0</v>
      </c>
      <c r="Q169">
        <f>0+I170</f>
        <v>0</v>
      </c>
      <c r="R169">
        <f>0+O170</f>
        <v>0</v>
      </c>
    </row>
    <row r="170" spans="1:16" ht="12.75">
      <c r="A170" s="30" t="s">
        <v>77</v>
      </c>
      <c r="B170" s="31" t="s">
        <v>248</v>
      </c>
      <c r="C170" s="31" t="s">
        <v>871</v>
      </c>
      <c r="D170" s="30"/>
      <c r="E170" s="32" t="s">
        <v>872</v>
      </c>
      <c r="F170" s="33" t="s">
        <v>174</v>
      </c>
      <c r="G170" s="34">
        <v>207.1</v>
      </c>
      <c r="H170" s="35">
        <v>0</v>
      </c>
      <c r="I170" s="36">
        <f>ROUND(ROUND(H170,2)*ROUND(G170,3),2)</f>
        <v>0</v>
      </c>
      <c r="J170" s="33"/>
      <c r="O170">
        <f>(I170*21)/100</f>
        <v>0</v>
      </c>
      <c r="P170" t="s">
        <v>51</v>
      </c>
    </row>
    <row r="171" spans="1:5" ht="12.75">
      <c r="A171" s="37" t="s">
        <v>83</v>
      </c>
      <c r="E171" s="38"/>
    </row>
    <row r="172" spans="1:5" ht="12.75">
      <c r="A172" s="39" t="s">
        <v>85</v>
      </c>
      <c r="E172" s="40"/>
    </row>
    <row r="173" spans="1:5" ht="12.75">
      <c r="A173" t="s">
        <v>87</v>
      </c>
      <c r="E173" s="38"/>
    </row>
  </sheetData>
  <sheetProtection sheet="1" objects="1" scenarios="1"/>
  <mergeCells count="12">
    <mergeCell ref="C3:D3"/>
    <mergeCell ref="C4:D4"/>
    <mergeCell ref="C5:D5"/>
    <mergeCell ref="A6:A7"/>
    <mergeCell ref="B6:B7"/>
    <mergeCell ref="C6:C7"/>
    <mergeCell ref="D6:D7"/>
    <mergeCell ref="E6:E7"/>
    <mergeCell ref="F6:F7"/>
    <mergeCell ref="G6:G7"/>
    <mergeCell ref="H6:I6"/>
    <mergeCell ref="J6:J7"/>
  </mergeCells>
  <printOptions/>
  <pageMargins left="0.75" right="0.75" top="1" bottom="1" header="0.511805555555555" footer="0.511805555555555"/>
  <pageSetup fitToHeight="0" fitToWidth="1" horizontalDpi="300" verticalDpi="300" orientation="portrait" paperSize="9" copies="1"/>
  <drawing r:id="rId1"/>
</worksheet>
</file>

<file path=xl/worksheets/sheet8.xml><?xml version="1.0" encoding="utf-8"?>
<worksheet xmlns="http://schemas.openxmlformats.org/spreadsheetml/2006/main" xmlns:r="http://schemas.openxmlformats.org/officeDocument/2006/relationships">
  <sheetPr>
    <pageSetUpPr fitToPage="1"/>
  </sheetPr>
  <dimension ref="A1:R24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0+O9+O102+O107+O244</f>
        <v>0</v>
      </c>
      <c r="P2" t="s">
        <v>44</v>
      </c>
    </row>
    <row r="3" spans="1:16" ht="15" customHeight="1">
      <c r="A3" t="s">
        <v>46</v>
      </c>
      <c r="B3" s="15" t="s">
        <v>47</v>
      </c>
      <c r="C3" s="16" t="s">
        <v>48</v>
      </c>
      <c r="D3" s="16"/>
      <c r="E3" s="17" t="s">
        <v>49</v>
      </c>
      <c r="F3" s="2"/>
      <c r="G3" s="18"/>
      <c r="H3" s="19" t="s">
        <v>873</v>
      </c>
      <c r="I3" s="20">
        <f>0+I9+I102+I107+I244</f>
        <v>0</v>
      </c>
      <c r="J3" s="21"/>
      <c r="O3" t="s">
        <v>50</v>
      </c>
      <c r="P3" t="s">
        <v>51</v>
      </c>
    </row>
    <row r="4" spans="1:16" ht="15" customHeight="1">
      <c r="A4" t="s">
        <v>52</v>
      </c>
      <c r="B4" s="15" t="s">
        <v>400</v>
      </c>
      <c r="C4" s="16" t="s">
        <v>21</v>
      </c>
      <c r="D4" s="16"/>
      <c r="E4" s="17" t="s">
        <v>22</v>
      </c>
      <c r="F4" s="2"/>
      <c r="G4" s="2"/>
      <c r="H4" s="43"/>
      <c r="I4" s="43"/>
      <c r="J4" s="2"/>
      <c r="O4" t="s">
        <v>54</v>
      </c>
      <c r="P4" t="s">
        <v>51</v>
      </c>
    </row>
    <row r="5" spans="1:16" ht="12.75" customHeight="1">
      <c r="A5" t="s">
        <v>401</v>
      </c>
      <c r="B5" s="22" t="s">
        <v>53</v>
      </c>
      <c r="C5" s="23" t="s">
        <v>873</v>
      </c>
      <c r="D5" s="23"/>
      <c r="E5" s="24" t="s">
        <v>26</v>
      </c>
      <c r="F5" s="8"/>
      <c r="G5" s="8"/>
      <c r="H5" s="8"/>
      <c r="I5" s="8"/>
      <c r="J5" s="8"/>
      <c r="O5" t="s">
        <v>64</v>
      </c>
      <c r="P5" t="s">
        <v>51</v>
      </c>
    </row>
    <row r="6" spans="1:10" ht="12.75" customHeight="1">
      <c r="A6" s="26" t="s">
        <v>55</v>
      </c>
      <c r="B6" s="26" t="s">
        <v>56</v>
      </c>
      <c r="C6" s="26" t="s">
        <v>57</v>
      </c>
      <c r="D6" s="26" t="s">
        <v>58</v>
      </c>
      <c r="E6" s="26" t="s">
        <v>59</v>
      </c>
      <c r="F6" s="26" t="s">
        <v>60</v>
      </c>
      <c r="G6" s="26" t="s">
        <v>61</v>
      </c>
      <c r="H6" s="26" t="s">
        <v>62</v>
      </c>
      <c r="I6" s="26"/>
      <c r="J6" s="26" t="s">
        <v>63</v>
      </c>
    </row>
    <row r="7" spans="1:10" ht="12.75" customHeight="1">
      <c r="A7" s="26"/>
      <c r="B7" s="26"/>
      <c r="C7" s="26"/>
      <c r="D7" s="26"/>
      <c r="E7" s="26"/>
      <c r="F7" s="26"/>
      <c r="G7" s="26"/>
      <c r="H7" s="26" t="s">
        <v>65</v>
      </c>
      <c r="I7" s="26" t="s">
        <v>66</v>
      </c>
      <c r="J7" s="26"/>
    </row>
    <row r="8" spans="1:10" ht="12.75" customHeight="1">
      <c r="A8" s="26" t="s">
        <v>67</v>
      </c>
      <c r="B8" s="26" t="s">
        <v>68</v>
      </c>
      <c r="C8" s="26" t="s">
        <v>51</v>
      </c>
      <c r="D8" s="26" t="s">
        <v>44</v>
      </c>
      <c r="E8" s="26" t="s">
        <v>69</v>
      </c>
      <c r="F8" s="26" t="s">
        <v>70</v>
      </c>
      <c r="G8" s="26" t="s">
        <v>71</v>
      </c>
      <c r="H8" s="26" t="s">
        <v>72</v>
      </c>
      <c r="I8" s="26" t="s">
        <v>73</v>
      </c>
      <c r="J8" s="26" t="s">
        <v>74</v>
      </c>
    </row>
    <row r="9" spans="1:18" ht="12.75" customHeight="1">
      <c r="A9" s="25" t="s">
        <v>75</v>
      </c>
      <c r="B9" s="25"/>
      <c r="C9" s="27" t="s">
        <v>68</v>
      </c>
      <c r="D9" s="25"/>
      <c r="E9" s="28" t="s">
        <v>151</v>
      </c>
      <c r="F9" s="25"/>
      <c r="G9" s="25"/>
      <c r="H9" s="25"/>
      <c r="I9" s="29">
        <f>0+Q9</f>
        <v>0</v>
      </c>
      <c r="J9" s="25"/>
      <c r="O9">
        <f>0+R9</f>
        <v>0</v>
      </c>
      <c r="Q9">
        <f>0+I10+I14+I18+I22+I26+I30+I34+I38+I42+I46+I50+I54+I58+I62+I66+I70+I74+I78+I82+I86+I90+I94+I98</f>
        <v>0</v>
      </c>
      <c r="R9">
        <f>0+O10+O14+O18+O22+O26+O30+O34+O38+O42+O46+O50+O54+O58+O62+O66+O70+O74+O78+O82+O86+O90+O94+O98</f>
        <v>0</v>
      </c>
    </row>
    <row r="10" spans="1:16" ht="12.75">
      <c r="A10" s="30" t="s">
        <v>77</v>
      </c>
      <c r="B10" s="31" t="s">
        <v>68</v>
      </c>
      <c r="C10" s="31" t="s">
        <v>433</v>
      </c>
      <c r="D10" s="30"/>
      <c r="E10" s="32" t="s">
        <v>434</v>
      </c>
      <c r="F10" s="33" t="s">
        <v>139</v>
      </c>
      <c r="G10" s="34">
        <v>62.84</v>
      </c>
      <c r="H10" s="35">
        <v>0</v>
      </c>
      <c r="I10" s="36">
        <f>ROUND(ROUND(H10,2)*ROUND(G10,3),2)</f>
        <v>0</v>
      </c>
      <c r="J10" s="33"/>
      <c r="O10">
        <f>(I10*21)/100</f>
        <v>0</v>
      </c>
      <c r="P10" t="s">
        <v>51</v>
      </c>
    </row>
    <row r="11" spans="1:5" ht="12.75">
      <c r="A11" s="37" t="s">
        <v>83</v>
      </c>
      <c r="E11" s="38"/>
    </row>
    <row r="12" spans="1:5" ht="12.75">
      <c r="A12" s="39" t="s">
        <v>85</v>
      </c>
      <c r="E12" s="40" t="s">
        <v>874</v>
      </c>
    </row>
    <row r="13" spans="1:5" ht="12.75">
      <c r="A13" t="s">
        <v>87</v>
      </c>
      <c r="E13" s="38"/>
    </row>
    <row r="14" spans="1:16" ht="12.75">
      <c r="A14" s="30" t="s">
        <v>77</v>
      </c>
      <c r="B14" s="31" t="s">
        <v>51</v>
      </c>
      <c r="C14" s="31" t="s">
        <v>436</v>
      </c>
      <c r="D14" s="30"/>
      <c r="E14" s="32" t="s">
        <v>437</v>
      </c>
      <c r="F14" s="33" t="s">
        <v>139</v>
      </c>
      <c r="G14" s="34">
        <v>6.982</v>
      </c>
      <c r="H14" s="35">
        <v>0</v>
      </c>
      <c r="I14" s="36">
        <f>ROUND(ROUND(H14,2)*ROUND(G14,3),2)</f>
        <v>0</v>
      </c>
      <c r="J14" s="33"/>
      <c r="O14">
        <f>(I14*21)/100</f>
        <v>0</v>
      </c>
      <c r="P14" t="s">
        <v>51</v>
      </c>
    </row>
    <row r="15" spans="1:5" ht="12.75">
      <c r="A15" s="37" t="s">
        <v>83</v>
      </c>
      <c r="E15" s="38"/>
    </row>
    <row r="16" spans="1:5" ht="76.5">
      <c r="A16" s="39" t="s">
        <v>85</v>
      </c>
      <c r="E16" s="40" t="s">
        <v>875</v>
      </c>
    </row>
    <row r="17" spans="1:5" ht="12.75">
      <c r="A17" t="s">
        <v>87</v>
      </c>
      <c r="E17" s="38"/>
    </row>
    <row r="18" spans="1:16" ht="12.75">
      <c r="A18" s="30" t="s">
        <v>77</v>
      </c>
      <c r="B18" s="31" t="s">
        <v>44</v>
      </c>
      <c r="C18" s="31" t="s">
        <v>439</v>
      </c>
      <c r="D18" s="30"/>
      <c r="E18" s="32" t="s">
        <v>440</v>
      </c>
      <c r="F18" s="33" t="s">
        <v>139</v>
      </c>
      <c r="G18" s="34">
        <v>62.84</v>
      </c>
      <c r="H18" s="35">
        <v>0</v>
      </c>
      <c r="I18" s="36">
        <f>ROUND(ROUND(H18,2)*ROUND(G18,3),2)</f>
        <v>0</v>
      </c>
      <c r="J18" s="33"/>
      <c r="O18">
        <f>(I18*21)/100</f>
        <v>0</v>
      </c>
      <c r="P18" t="s">
        <v>51</v>
      </c>
    </row>
    <row r="19" spans="1:5" ht="12.75">
      <c r="A19" s="37" t="s">
        <v>83</v>
      </c>
      <c r="E19" s="38"/>
    </row>
    <row r="20" spans="1:5" ht="12.75">
      <c r="A20" s="39" t="s">
        <v>85</v>
      </c>
      <c r="E20" s="40" t="s">
        <v>874</v>
      </c>
    </row>
    <row r="21" spans="1:5" ht="12.75">
      <c r="A21" t="s">
        <v>87</v>
      </c>
      <c r="E21" s="38"/>
    </row>
    <row r="22" spans="1:16" ht="12.75">
      <c r="A22" s="30" t="s">
        <v>77</v>
      </c>
      <c r="B22" s="31" t="s">
        <v>69</v>
      </c>
      <c r="C22" s="31" t="s">
        <v>441</v>
      </c>
      <c r="D22" s="30"/>
      <c r="E22" s="32" t="s">
        <v>442</v>
      </c>
      <c r="F22" s="33" t="s">
        <v>139</v>
      </c>
      <c r="G22" s="34">
        <v>6.982</v>
      </c>
      <c r="H22" s="35">
        <v>0</v>
      </c>
      <c r="I22" s="36">
        <f>ROUND(ROUND(H22,2)*ROUND(G22,3),2)</f>
        <v>0</v>
      </c>
      <c r="J22" s="33"/>
      <c r="O22">
        <f>(I22*21)/100</f>
        <v>0</v>
      </c>
      <c r="P22" t="s">
        <v>51</v>
      </c>
    </row>
    <row r="23" spans="1:5" ht="12.75">
      <c r="A23" s="37" t="s">
        <v>83</v>
      </c>
      <c r="E23" s="38"/>
    </row>
    <row r="24" spans="1:5" ht="12.75">
      <c r="A24" s="39" t="s">
        <v>85</v>
      </c>
      <c r="E24" s="40" t="s">
        <v>876</v>
      </c>
    </row>
    <row r="25" spans="1:5" ht="12.75">
      <c r="A25" t="s">
        <v>87</v>
      </c>
      <c r="E25" s="38"/>
    </row>
    <row r="26" spans="1:16" ht="12.75">
      <c r="A26" s="30" t="s">
        <v>77</v>
      </c>
      <c r="B26" s="31" t="s">
        <v>70</v>
      </c>
      <c r="C26" s="31" t="s">
        <v>444</v>
      </c>
      <c r="D26" s="30"/>
      <c r="E26" s="32" t="s">
        <v>445</v>
      </c>
      <c r="F26" s="33" t="s">
        <v>139</v>
      </c>
      <c r="G26" s="34">
        <v>286.297</v>
      </c>
      <c r="H26" s="35">
        <v>0</v>
      </c>
      <c r="I26" s="36">
        <f>ROUND(ROUND(H26,2)*ROUND(G26,3),2)</f>
        <v>0</v>
      </c>
      <c r="J26" s="33"/>
      <c r="O26">
        <f>(I26*21)/100</f>
        <v>0</v>
      </c>
      <c r="P26" t="s">
        <v>51</v>
      </c>
    </row>
    <row r="27" spans="1:5" ht="12.75">
      <c r="A27" s="37" t="s">
        <v>83</v>
      </c>
      <c r="E27" s="38"/>
    </row>
    <row r="28" spans="1:5" ht="12.75">
      <c r="A28" s="39" t="s">
        <v>85</v>
      </c>
      <c r="E28" s="40" t="s">
        <v>877</v>
      </c>
    </row>
    <row r="29" spans="1:5" ht="12.75">
      <c r="A29" t="s">
        <v>87</v>
      </c>
      <c r="E29" s="38"/>
    </row>
    <row r="30" spans="1:16" ht="12.75">
      <c r="A30" s="30" t="s">
        <v>77</v>
      </c>
      <c r="B30" s="31" t="s">
        <v>71</v>
      </c>
      <c r="C30" s="31" t="s">
        <v>447</v>
      </c>
      <c r="D30" s="30"/>
      <c r="E30" s="32" t="s">
        <v>448</v>
      </c>
      <c r="F30" s="33" t="s">
        <v>139</v>
      </c>
      <c r="G30" s="34">
        <v>31.811</v>
      </c>
      <c r="H30" s="35">
        <v>0</v>
      </c>
      <c r="I30" s="36">
        <f>ROUND(ROUND(H30,2)*ROUND(G30,3),2)</f>
        <v>0</v>
      </c>
      <c r="J30" s="33"/>
      <c r="O30">
        <f>(I30*21)/100</f>
        <v>0</v>
      </c>
      <c r="P30" t="s">
        <v>51</v>
      </c>
    </row>
    <row r="31" spans="1:5" ht="12.75">
      <c r="A31" s="37" t="s">
        <v>83</v>
      </c>
      <c r="E31" s="38"/>
    </row>
    <row r="32" spans="1:5" ht="267.75">
      <c r="A32" s="39" t="s">
        <v>85</v>
      </c>
      <c r="E32" s="40" t="s">
        <v>878</v>
      </c>
    </row>
    <row r="33" spans="1:5" ht="12.75">
      <c r="A33" t="s">
        <v>87</v>
      </c>
      <c r="E33" s="38"/>
    </row>
    <row r="34" spans="1:16" ht="12.75">
      <c r="A34" s="30" t="s">
        <v>77</v>
      </c>
      <c r="B34" s="31" t="s">
        <v>107</v>
      </c>
      <c r="C34" s="31" t="s">
        <v>450</v>
      </c>
      <c r="D34" s="30"/>
      <c r="E34" s="32" t="s">
        <v>451</v>
      </c>
      <c r="F34" s="33" t="s">
        <v>139</v>
      </c>
      <c r="G34" s="34">
        <v>251.383</v>
      </c>
      <c r="H34" s="35">
        <v>0</v>
      </c>
      <c r="I34" s="36">
        <f>ROUND(ROUND(H34,2)*ROUND(G34,3),2)</f>
        <v>0</v>
      </c>
      <c r="J34" s="33"/>
      <c r="O34">
        <f>(I34*21)/100</f>
        <v>0</v>
      </c>
      <c r="P34" t="s">
        <v>51</v>
      </c>
    </row>
    <row r="35" spans="1:5" ht="12.75">
      <c r="A35" s="37" t="s">
        <v>83</v>
      </c>
      <c r="E35" s="38"/>
    </row>
    <row r="36" spans="1:5" ht="25.5">
      <c r="A36" s="39" t="s">
        <v>85</v>
      </c>
      <c r="E36" s="40" t="s">
        <v>879</v>
      </c>
    </row>
    <row r="37" spans="1:5" ht="12.75">
      <c r="A37" t="s">
        <v>87</v>
      </c>
      <c r="E37" s="38"/>
    </row>
    <row r="38" spans="1:16" ht="12.75">
      <c r="A38" s="30" t="s">
        <v>77</v>
      </c>
      <c r="B38" s="31" t="s">
        <v>110</v>
      </c>
      <c r="C38" s="31" t="s">
        <v>453</v>
      </c>
      <c r="D38" s="30"/>
      <c r="E38" s="32" t="s">
        <v>454</v>
      </c>
      <c r="F38" s="33" t="s">
        <v>139</v>
      </c>
      <c r="G38" s="34">
        <v>27.931</v>
      </c>
      <c r="H38" s="35">
        <v>0</v>
      </c>
      <c r="I38" s="36">
        <f>ROUND(ROUND(H38,2)*ROUND(G38,3),2)</f>
        <v>0</v>
      </c>
      <c r="J38" s="33"/>
      <c r="O38">
        <f>(I38*21)/100</f>
        <v>0</v>
      </c>
      <c r="P38" t="s">
        <v>51</v>
      </c>
    </row>
    <row r="39" spans="1:5" ht="12.75">
      <c r="A39" s="37" t="s">
        <v>83</v>
      </c>
      <c r="E39" s="38"/>
    </row>
    <row r="40" spans="1:5" ht="25.5">
      <c r="A40" s="39" t="s">
        <v>85</v>
      </c>
      <c r="E40" s="40" t="s">
        <v>880</v>
      </c>
    </row>
    <row r="41" spans="1:5" ht="12.75">
      <c r="A41" t="s">
        <v>87</v>
      </c>
      <c r="E41" s="38"/>
    </row>
    <row r="42" spans="1:16" ht="12.75">
      <c r="A42" s="30" t="s">
        <v>77</v>
      </c>
      <c r="B42" s="31" t="s">
        <v>72</v>
      </c>
      <c r="C42" s="31" t="s">
        <v>456</v>
      </c>
      <c r="D42" s="30"/>
      <c r="E42" s="32" t="s">
        <v>457</v>
      </c>
      <c r="F42" s="33" t="s">
        <v>139</v>
      </c>
      <c r="G42" s="34">
        <v>34.914</v>
      </c>
      <c r="H42" s="35">
        <v>0</v>
      </c>
      <c r="I42" s="36">
        <f>ROUND(ROUND(H42,2)*ROUND(G42,3),2)</f>
        <v>0</v>
      </c>
      <c r="J42" s="33"/>
      <c r="O42">
        <f>(I42*21)/100</f>
        <v>0</v>
      </c>
      <c r="P42" t="s">
        <v>51</v>
      </c>
    </row>
    <row r="43" spans="1:5" ht="12.75">
      <c r="A43" s="37" t="s">
        <v>83</v>
      </c>
      <c r="E43" s="38"/>
    </row>
    <row r="44" spans="1:5" ht="12.75">
      <c r="A44" s="39" t="s">
        <v>85</v>
      </c>
      <c r="E44" s="40" t="s">
        <v>881</v>
      </c>
    </row>
    <row r="45" spans="1:5" ht="12.75">
      <c r="A45" t="s">
        <v>87</v>
      </c>
      <c r="E45" s="38"/>
    </row>
    <row r="46" spans="1:16" ht="12.75">
      <c r="A46" s="30" t="s">
        <v>77</v>
      </c>
      <c r="B46" s="31" t="s">
        <v>73</v>
      </c>
      <c r="C46" s="31" t="s">
        <v>459</v>
      </c>
      <c r="D46" s="30"/>
      <c r="E46" s="32" t="s">
        <v>460</v>
      </c>
      <c r="F46" s="33" t="s">
        <v>139</v>
      </c>
      <c r="G46" s="34">
        <v>3.879</v>
      </c>
      <c r="H46" s="35">
        <v>0</v>
      </c>
      <c r="I46" s="36">
        <f>ROUND(ROUND(H46,2)*ROUND(G46,3),2)</f>
        <v>0</v>
      </c>
      <c r="J46" s="33"/>
      <c r="O46">
        <f>(I46*21)/100</f>
        <v>0</v>
      </c>
      <c r="P46" t="s">
        <v>51</v>
      </c>
    </row>
    <row r="47" spans="1:5" ht="12.75">
      <c r="A47" s="37" t="s">
        <v>83</v>
      </c>
      <c r="E47" s="38"/>
    </row>
    <row r="48" spans="1:5" ht="12.75">
      <c r="A48" s="39" t="s">
        <v>85</v>
      </c>
      <c r="E48" s="40" t="s">
        <v>882</v>
      </c>
    </row>
    <row r="49" spans="1:5" ht="12.75">
      <c r="A49" t="s">
        <v>87</v>
      </c>
      <c r="E49" s="38"/>
    </row>
    <row r="50" spans="1:16" ht="12.75">
      <c r="A50" s="30" t="s">
        <v>77</v>
      </c>
      <c r="B50" s="31" t="s">
        <v>74</v>
      </c>
      <c r="C50" s="31" t="s">
        <v>462</v>
      </c>
      <c r="D50" s="30"/>
      <c r="E50" s="32" t="s">
        <v>463</v>
      </c>
      <c r="F50" s="33" t="s">
        <v>216</v>
      </c>
      <c r="G50" s="34">
        <v>490.575</v>
      </c>
      <c r="H50" s="35">
        <v>0</v>
      </c>
      <c r="I50" s="36">
        <f>ROUND(ROUND(H50,2)*ROUND(G50,3),2)</f>
        <v>0</v>
      </c>
      <c r="J50" s="33"/>
      <c r="O50">
        <f>(I50*21)/100</f>
        <v>0</v>
      </c>
      <c r="P50" t="s">
        <v>51</v>
      </c>
    </row>
    <row r="51" spans="1:5" ht="12.75">
      <c r="A51" s="37" t="s">
        <v>83</v>
      </c>
      <c r="E51" s="38"/>
    </row>
    <row r="52" spans="1:5" ht="127.5">
      <c r="A52" s="39" t="s">
        <v>85</v>
      </c>
      <c r="E52" s="40" t="s">
        <v>883</v>
      </c>
    </row>
    <row r="53" spans="1:5" ht="12.75">
      <c r="A53" t="s">
        <v>87</v>
      </c>
      <c r="E53" s="38"/>
    </row>
    <row r="54" spans="1:16" ht="12.75">
      <c r="A54" s="30" t="s">
        <v>77</v>
      </c>
      <c r="B54" s="31" t="s">
        <v>125</v>
      </c>
      <c r="C54" s="31" t="s">
        <v>465</v>
      </c>
      <c r="D54" s="30"/>
      <c r="E54" s="32" t="s">
        <v>466</v>
      </c>
      <c r="F54" s="33" t="s">
        <v>216</v>
      </c>
      <c r="G54" s="34">
        <v>229.651</v>
      </c>
      <c r="H54" s="35">
        <v>0</v>
      </c>
      <c r="I54" s="36">
        <f>ROUND(ROUND(H54,2)*ROUND(G54,3),2)</f>
        <v>0</v>
      </c>
      <c r="J54" s="33"/>
      <c r="O54">
        <f>(I54*21)/100</f>
        <v>0</v>
      </c>
      <c r="P54" t="s">
        <v>51</v>
      </c>
    </row>
    <row r="55" spans="1:5" ht="12.75">
      <c r="A55" s="37" t="s">
        <v>83</v>
      </c>
      <c r="E55" s="38"/>
    </row>
    <row r="56" spans="1:5" ht="63.75">
      <c r="A56" s="39" t="s">
        <v>85</v>
      </c>
      <c r="E56" s="40" t="s">
        <v>884</v>
      </c>
    </row>
    <row r="57" spans="1:5" ht="12.75">
      <c r="A57" t="s">
        <v>87</v>
      </c>
      <c r="E57" s="38"/>
    </row>
    <row r="58" spans="1:16" ht="12.75">
      <c r="A58" s="30" t="s">
        <v>77</v>
      </c>
      <c r="B58" s="31" t="s">
        <v>129</v>
      </c>
      <c r="C58" s="31" t="s">
        <v>468</v>
      </c>
      <c r="D58" s="30"/>
      <c r="E58" s="32" t="s">
        <v>469</v>
      </c>
      <c r="F58" s="33" t="s">
        <v>216</v>
      </c>
      <c r="G58" s="34">
        <v>490.575</v>
      </c>
      <c r="H58" s="35">
        <v>0</v>
      </c>
      <c r="I58" s="36">
        <f>ROUND(ROUND(H58,2)*ROUND(G58,3),2)</f>
        <v>0</v>
      </c>
      <c r="J58" s="33"/>
      <c r="O58">
        <f>(I58*21)/100</f>
        <v>0</v>
      </c>
      <c r="P58" t="s">
        <v>51</v>
      </c>
    </row>
    <row r="59" spans="1:5" ht="12.75">
      <c r="A59" s="37" t="s">
        <v>83</v>
      </c>
      <c r="E59" s="38"/>
    </row>
    <row r="60" spans="1:5" ht="12.75">
      <c r="A60" s="39" t="s">
        <v>85</v>
      </c>
      <c r="E60" s="40"/>
    </row>
    <row r="61" spans="1:5" ht="12.75">
      <c r="A61" t="s">
        <v>87</v>
      </c>
      <c r="E61" s="38"/>
    </row>
    <row r="62" spans="1:16" ht="12.75">
      <c r="A62" s="30" t="s">
        <v>77</v>
      </c>
      <c r="B62" s="31" t="s">
        <v>132</v>
      </c>
      <c r="C62" s="31" t="s">
        <v>470</v>
      </c>
      <c r="D62" s="30"/>
      <c r="E62" s="32" t="s">
        <v>471</v>
      </c>
      <c r="F62" s="33" t="s">
        <v>216</v>
      </c>
      <c r="G62" s="34">
        <v>229.651</v>
      </c>
      <c r="H62" s="35">
        <v>0</v>
      </c>
      <c r="I62" s="36">
        <f>ROUND(ROUND(H62,2)*ROUND(G62,3),2)</f>
        <v>0</v>
      </c>
      <c r="J62" s="33"/>
      <c r="O62">
        <f>(I62*21)/100</f>
        <v>0</v>
      </c>
      <c r="P62" t="s">
        <v>51</v>
      </c>
    </row>
    <row r="63" spans="1:5" ht="12.75">
      <c r="A63" s="37" t="s">
        <v>83</v>
      </c>
      <c r="E63" s="38"/>
    </row>
    <row r="64" spans="1:5" ht="12.75">
      <c r="A64" s="39" t="s">
        <v>85</v>
      </c>
      <c r="E64" s="40"/>
    </row>
    <row r="65" spans="1:5" ht="12.75">
      <c r="A65" t="s">
        <v>87</v>
      </c>
      <c r="E65" s="38"/>
    </row>
    <row r="66" spans="1:16" ht="12.75">
      <c r="A66" s="30" t="s">
        <v>77</v>
      </c>
      <c r="B66" s="31" t="s">
        <v>196</v>
      </c>
      <c r="C66" s="31" t="s">
        <v>472</v>
      </c>
      <c r="D66" s="30"/>
      <c r="E66" s="32" t="s">
        <v>473</v>
      </c>
      <c r="F66" s="33" t="s">
        <v>139</v>
      </c>
      <c r="G66" s="34">
        <v>164.639</v>
      </c>
      <c r="H66" s="35">
        <v>0</v>
      </c>
      <c r="I66" s="36">
        <f>ROUND(ROUND(H66,2)*ROUND(G66,3),2)</f>
        <v>0</v>
      </c>
      <c r="J66" s="33"/>
      <c r="O66">
        <f>(I66*21)/100</f>
        <v>0</v>
      </c>
      <c r="P66" t="s">
        <v>51</v>
      </c>
    </row>
    <row r="67" spans="1:5" ht="12.75">
      <c r="A67" s="37" t="s">
        <v>83</v>
      </c>
      <c r="E67" s="38"/>
    </row>
    <row r="68" spans="1:5" ht="25.5">
      <c r="A68" s="39" t="s">
        <v>85</v>
      </c>
      <c r="E68" s="40" t="s">
        <v>885</v>
      </c>
    </row>
    <row r="69" spans="1:5" ht="12.75">
      <c r="A69" t="s">
        <v>87</v>
      </c>
      <c r="E69" s="38"/>
    </row>
    <row r="70" spans="1:16" ht="12.75">
      <c r="A70" s="30" t="s">
        <v>77</v>
      </c>
      <c r="B70" s="31" t="s">
        <v>202</v>
      </c>
      <c r="C70" s="31" t="s">
        <v>831</v>
      </c>
      <c r="D70" s="30"/>
      <c r="E70" s="32" t="s">
        <v>832</v>
      </c>
      <c r="F70" s="33" t="s">
        <v>139</v>
      </c>
      <c r="G70" s="34">
        <v>164.639</v>
      </c>
      <c r="H70" s="35">
        <v>0</v>
      </c>
      <c r="I70" s="36">
        <f>ROUND(ROUND(H70,2)*ROUND(G70,3),2)</f>
        <v>0</v>
      </c>
      <c r="J70" s="33"/>
      <c r="O70">
        <f>(I70*21)/100</f>
        <v>0</v>
      </c>
      <c r="P70" t="s">
        <v>51</v>
      </c>
    </row>
    <row r="71" spans="1:5" ht="12.75">
      <c r="A71" s="37" t="s">
        <v>83</v>
      </c>
      <c r="E71" s="38"/>
    </row>
    <row r="72" spans="1:5" ht="25.5">
      <c r="A72" s="39" t="s">
        <v>85</v>
      </c>
      <c r="E72" s="40" t="s">
        <v>886</v>
      </c>
    </row>
    <row r="73" spans="1:5" ht="12.75">
      <c r="A73" t="s">
        <v>87</v>
      </c>
      <c r="E73" s="38"/>
    </row>
    <row r="74" spans="1:16" ht="12.75">
      <c r="A74" s="30" t="s">
        <v>77</v>
      </c>
      <c r="B74" s="31" t="s">
        <v>204</v>
      </c>
      <c r="C74" s="31" t="s">
        <v>478</v>
      </c>
      <c r="D74" s="30"/>
      <c r="E74" s="32" t="s">
        <v>479</v>
      </c>
      <c r="F74" s="33" t="s">
        <v>139</v>
      </c>
      <c r="G74" s="34">
        <v>1065.852</v>
      </c>
      <c r="H74" s="35">
        <v>0</v>
      </c>
      <c r="I74" s="36">
        <f>ROUND(ROUND(H74,2)*ROUND(G74,3),2)</f>
        <v>0</v>
      </c>
      <c r="J74" s="33"/>
      <c r="O74">
        <f>(I74*21)/100</f>
        <v>0</v>
      </c>
      <c r="P74" t="s">
        <v>51</v>
      </c>
    </row>
    <row r="75" spans="1:5" ht="12.75">
      <c r="A75" s="37" t="s">
        <v>83</v>
      </c>
      <c r="E75" s="38"/>
    </row>
    <row r="76" spans="1:5" ht="12.75">
      <c r="A76" s="39" t="s">
        <v>85</v>
      </c>
      <c r="E76" s="40" t="s">
        <v>887</v>
      </c>
    </row>
    <row r="77" spans="1:5" ht="12.75">
      <c r="A77" t="s">
        <v>87</v>
      </c>
      <c r="E77" s="38"/>
    </row>
    <row r="78" spans="1:16" ht="12.75">
      <c r="A78" s="30" t="s">
        <v>77</v>
      </c>
      <c r="B78" s="31" t="s">
        <v>207</v>
      </c>
      <c r="C78" s="31" t="s">
        <v>481</v>
      </c>
      <c r="D78" s="30"/>
      <c r="E78" s="32" t="s">
        <v>482</v>
      </c>
      <c r="F78" s="33" t="s">
        <v>139</v>
      </c>
      <c r="G78" s="34">
        <v>242.933</v>
      </c>
      <c r="H78" s="35">
        <v>0</v>
      </c>
      <c r="I78" s="36">
        <f>ROUND(ROUND(H78,2)*ROUND(G78,3),2)</f>
        <v>0</v>
      </c>
      <c r="J78" s="33"/>
      <c r="O78">
        <f>(I78*21)/100</f>
        <v>0</v>
      </c>
      <c r="P78" t="s">
        <v>51</v>
      </c>
    </row>
    <row r="79" spans="1:5" ht="12.75">
      <c r="A79" s="37" t="s">
        <v>83</v>
      </c>
      <c r="E79" s="38"/>
    </row>
    <row r="80" spans="1:5" ht="51">
      <c r="A80" s="39" t="s">
        <v>85</v>
      </c>
      <c r="E80" s="40" t="s">
        <v>888</v>
      </c>
    </row>
    <row r="81" spans="1:5" ht="12.75">
      <c r="A81" t="s">
        <v>87</v>
      </c>
      <c r="E81" s="38"/>
    </row>
    <row r="82" spans="1:16" ht="12.75">
      <c r="A82" s="30" t="s">
        <v>77</v>
      </c>
      <c r="B82" s="31" t="s">
        <v>213</v>
      </c>
      <c r="C82" s="31" t="s">
        <v>484</v>
      </c>
      <c r="D82" s="30"/>
      <c r="E82" s="32" t="s">
        <v>485</v>
      </c>
      <c r="F82" s="33" t="s">
        <v>139</v>
      </c>
      <c r="G82" s="34">
        <v>532.926</v>
      </c>
      <c r="H82" s="35">
        <v>0</v>
      </c>
      <c r="I82" s="36">
        <f>ROUND(ROUND(H82,2)*ROUND(G82,3),2)</f>
        <v>0</v>
      </c>
      <c r="J82" s="33"/>
      <c r="O82">
        <f>(I82*21)/100</f>
        <v>0</v>
      </c>
      <c r="P82" t="s">
        <v>51</v>
      </c>
    </row>
    <row r="83" spans="1:5" ht="12.75">
      <c r="A83" s="37" t="s">
        <v>83</v>
      </c>
      <c r="E83" s="38"/>
    </row>
    <row r="84" spans="1:5" ht="12.75">
      <c r="A84" s="39" t="s">
        <v>85</v>
      </c>
      <c r="E84" s="40" t="s">
        <v>889</v>
      </c>
    </row>
    <row r="85" spans="1:5" ht="12.75">
      <c r="A85" t="s">
        <v>87</v>
      </c>
      <c r="E85" s="38"/>
    </row>
    <row r="86" spans="1:16" ht="12.75">
      <c r="A86" s="30" t="s">
        <v>77</v>
      </c>
      <c r="B86" s="31" t="s">
        <v>219</v>
      </c>
      <c r="C86" s="31" t="s">
        <v>490</v>
      </c>
      <c r="D86" s="30"/>
      <c r="E86" s="32" t="s">
        <v>491</v>
      </c>
      <c r="F86" s="33" t="s">
        <v>139</v>
      </c>
      <c r="G86" s="34">
        <v>775.859</v>
      </c>
      <c r="H86" s="35">
        <v>0</v>
      </c>
      <c r="I86" s="36">
        <f>ROUND(ROUND(H86,2)*ROUND(G86,3),2)</f>
        <v>0</v>
      </c>
      <c r="J86" s="33"/>
      <c r="O86">
        <f>(I86*21)/100</f>
        <v>0</v>
      </c>
      <c r="P86" t="s">
        <v>51</v>
      </c>
    </row>
    <row r="87" spans="1:5" ht="25.5">
      <c r="A87" s="37" t="s">
        <v>83</v>
      </c>
      <c r="E87" s="38" t="s">
        <v>492</v>
      </c>
    </row>
    <row r="88" spans="1:5" ht="25.5">
      <c r="A88" s="39" t="s">
        <v>85</v>
      </c>
      <c r="E88" s="40" t="s">
        <v>890</v>
      </c>
    </row>
    <row r="89" spans="1:5" ht="12.75">
      <c r="A89" t="s">
        <v>87</v>
      </c>
      <c r="E89" s="38"/>
    </row>
    <row r="90" spans="1:16" ht="12.75">
      <c r="A90" s="30" t="s">
        <v>77</v>
      </c>
      <c r="B90" s="31" t="s">
        <v>225</v>
      </c>
      <c r="C90" s="31" t="s">
        <v>494</v>
      </c>
      <c r="D90" s="30"/>
      <c r="E90" s="32" t="s">
        <v>495</v>
      </c>
      <c r="F90" s="33" t="s">
        <v>139</v>
      </c>
      <c r="G90" s="34">
        <v>532.926</v>
      </c>
      <c r="H90" s="35">
        <v>0</v>
      </c>
      <c r="I90" s="36">
        <f>ROUND(ROUND(H90,2)*ROUND(G90,3),2)</f>
        <v>0</v>
      </c>
      <c r="J90" s="33"/>
      <c r="O90">
        <f>(I90*21)/100</f>
        <v>0</v>
      </c>
      <c r="P90" t="s">
        <v>51</v>
      </c>
    </row>
    <row r="91" spans="1:5" ht="12.75">
      <c r="A91" s="37" t="s">
        <v>83</v>
      </c>
      <c r="E91" s="38"/>
    </row>
    <row r="92" spans="1:5" ht="51">
      <c r="A92" s="39" t="s">
        <v>85</v>
      </c>
      <c r="E92" s="40" t="s">
        <v>891</v>
      </c>
    </row>
    <row r="93" spans="1:5" ht="12.75">
      <c r="A93" t="s">
        <v>87</v>
      </c>
      <c r="E93" s="38"/>
    </row>
    <row r="94" spans="1:16" ht="12.75">
      <c r="A94" s="30" t="s">
        <v>77</v>
      </c>
      <c r="B94" s="31" t="s">
        <v>231</v>
      </c>
      <c r="C94" s="31" t="s">
        <v>498</v>
      </c>
      <c r="D94" s="30"/>
      <c r="E94" s="32" t="s">
        <v>499</v>
      </c>
      <c r="F94" s="33" t="s">
        <v>139</v>
      </c>
      <c r="G94" s="34">
        <v>177.372</v>
      </c>
      <c r="H94" s="35">
        <v>0</v>
      </c>
      <c r="I94" s="36">
        <f>ROUND(ROUND(H94,2)*ROUND(G94,3),2)</f>
        <v>0</v>
      </c>
      <c r="J94" s="33"/>
      <c r="O94">
        <f>(I94*21)/100</f>
        <v>0</v>
      </c>
      <c r="P94" t="s">
        <v>51</v>
      </c>
    </row>
    <row r="95" spans="1:5" ht="12.75">
      <c r="A95" s="37" t="s">
        <v>83</v>
      </c>
      <c r="E95" s="38"/>
    </row>
    <row r="96" spans="1:5" ht="25.5">
      <c r="A96" s="39" t="s">
        <v>85</v>
      </c>
      <c r="E96" s="40" t="s">
        <v>892</v>
      </c>
    </row>
    <row r="97" spans="1:5" ht="12.75">
      <c r="A97" t="s">
        <v>87</v>
      </c>
      <c r="E97" s="38"/>
    </row>
    <row r="98" spans="1:16" ht="12.75">
      <c r="A98" s="30" t="s">
        <v>77</v>
      </c>
      <c r="B98" s="31" t="s">
        <v>337</v>
      </c>
      <c r="C98" s="31" t="s">
        <v>840</v>
      </c>
      <c r="D98" s="30"/>
      <c r="E98" s="32" t="s">
        <v>841</v>
      </c>
      <c r="F98" s="33" t="s">
        <v>144</v>
      </c>
      <c r="G98" s="34">
        <v>304.548</v>
      </c>
      <c r="H98" s="35">
        <v>0</v>
      </c>
      <c r="I98" s="36">
        <f>ROUND(ROUND(H98,2)*ROUND(G98,3),2)</f>
        <v>0</v>
      </c>
      <c r="J98" s="33"/>
      <c r="O98">
        <f>(I98*21)/100</f>
        <v>0</v>
      </c>
      <c r="P98" t="s">
        <v>51</v>
      </c>
    </row>
    <row r="99" spans="1:5" ht="12.75">
      <c r="A99" s="37" t="s">
        <v>83</v>
      </c>
      <c r="E99" s="38"/>
    </row>
    <row r="100" spans="1:5" ht="12.75">
      <c r="A100" s="39" t="s">
        <v>85</v>
      </c>
      <c r="E100" s="40" t="s">
        <v>893</v>
      </c>
    </row>
    <row r="101" spans="1:5" ht="12.75">
      <c r="A101" t="s">
        <v>87</v>
      </c>
      <c r="E101" s="38"/>
    </row>
    <row r="102" spans="1:18" ht="12.75" customHeight="1">
      <c r="A102" s="8" t="s">
        <v>75</v>
      </c>
      <c r="B102" s="8"/>
      <c r="C102" s="41" t="s">
        <v>69</v>
      </c>
      <c r="D102" s="8"/>
      <c r="E102" s="28" t="s">
        <v>521</v>
      </c>
      <c r="F102" s="8"/>
      <c r="G102" s="8"/>
      <c r="H102" s="8"/>
      <c r="I102" s="42">
        <f>0+Q102</f>
        <v>0</v>
      </c>
      <c r="J102" s="8"/>
      <c r="O102">
        <f>0+R102</f>
        <v>0</v>
      </c>
      <c r="Q102">
        <f>0+I103</f>
        <v>0</v>
      </c>
      <c r="R102">
        <f>0+O103</f>
        <v>0</v>
      </c>
    </row>
    <row r="103" spans="1:16" ht="12.75">
      <c r="A103" s="30" t="s">
        <v>77</v>
      </c>
      <c r="B103" s="31" t="s">
        <v>304</v>
      </c>
      <c r="C103" s="31" t="s">
        <v>525</v>
      </c>
      <c r="D103" s="30"/>
      <c r="E103" s="32" t="s">
        <v>526</v>
      </c>
      <c r="F103" s="33" t="s">
        <v>139</v>
      </c>
      <c r="G103" s="34">
        <v>47.493</v>
      </c>
      <c r="H103" s="35">
        <v>0</v>
      </c>
      <c r="I103" s="36">
        <f>ROUND(ROUND(H103,2)*ROUND(G103,3),2)</f>
        <v>0</v>
      </c>
      <c r="J103" s="33"/>
      <c r="O103">
        <f>(I103*21)/100</f>
        <v>0</v>
      </c>
      <c r="P103" t="s">
        <v>51</v>
      </c>
    </row>
    <row r="104" spans="1:5" ht="12.75">
      <c r="A104" s="37" t="s">
        <v>83</v>
      </c>
      <c r="E104" s="38"/>
    </row>
    <row r="105" spans="1:5" ht="51">
      <c r="A105" s="39" t="s">
        <v>85</v>
      </c>
      <c r="E105" s="40" t="s">
        <v>894</v>
      </c>
    </row>
    <row r="106" spans="1:5" ht="12.75">
      <c r="A106" t="s">
        <v>87</v>
      </c>
      <c r="E106" s="38"/>
    </row>
    <row r="107" spans="1:18" ht="12.75" customHeight="1">
      <c r="A107" s="8" t="s">
        <v>75</v>
      </c>
      <c r="B107" s="8"/>
      <c r="C107" s="41" t="s">
        <v>110</v>
      </c>
      <c r="D107" s="8"/>
      <c r="E107" s="28" t="s">
        <v>566</v>
      </c>
      <c r="F107" s="8"/>
      <c r="G107" s="8"/>
      <c r="H107" s="8"/>
      <c r="I107" s="42">
        <f>0+Q107</f>
        <v>0</v>
      </c>
      <c r="J107" s="8"/>
      <c r="O107">
        <f>0+R107</f>
        <v>0</v>
      </c>
      <c r="Q107">
        <f>0+I108+I112+I116+I120+I124+I128+I132+I136+I140+I144+I148+I152+I156+I160+I164+I168+I172+I176+I180+I184+I188+I192+I196+I200+I204+I208+I212+I216+I220+I224+I228+I232+I236+I240</f>
        <v>0</v>
      </c>
      <c r="R107">
        <f>0+O108+O112+O116+O120+O124+O128+O132+O136+O140+O144+O148+O152+O156+O160+O164+O168+O172+O176+O180+O184+O188+O192+O196+O200+O204+O208+O212+O216+O220+O224+O228+O232+O236+O240</f>
        <v>0</v>
      </c>
    </row>
    <row r="108" spans="1:16" ht="12.75">
      <c r="A108" s="30" t="s">
        <v>77</v>
      </c>
      <c r="B108" s="31" t="s">
        <v>236</v>
      </c>
      <c r="C108" s="31" t="s">
        <v>895</v>
      </c>
      <c r="D108" s="30"/>
      <c r="E108" s="32" t="s">
        <v>896</v>
      </c>
      <c r="F108" s="33" t="s">
        <v>154</v>
      </c>
      <c r="G108" s="34">
        <v>12.18</v>
      </c>
      <c r="H108" s="35">
        <v>0</v>
      </c>
      <c r="I108" s="36">
        <f>ROUND(ROUND(H108,2)*ROUND(G108,3),2)</f>
        <v>0</v>
      </c>
      <c r="J108" s="33"/>
      <c r="O108">
        <f>(I108*21)/100</f>
        <v>0</v>
      </c>
      <c r="P108" t="s">
        <v>51</v>
      </c>
    </row>
    <row r="109" spans="1:5" ht="12.75">
      <c r="A109" s="37" t="s">
        <v>83</v>
      </c>
      <c r="E109" s="38"/>
    </row>
    <row r="110" spans="1:5" ht="12.75">
      <c r="A110" s="39" t="s">
        <v>85</v>
      </c>
      <c r="E110" s="40" t="s">
        <v>590</v>
      </c>
    </row>
    <row r="111" spans="1:5" ht="12.75">
      <c r="A111" t="s">
        <v>87</v>
      </c>
      <c r="E111" s="38"/>
    </row>
    <row r="112" spans="1:16" ht="12.75">
      <c r="A112" s="30" t="s">
        <v>77</v>
      </c>
      <c r="B112" s="31" t="s">
        <v>242</v>
      </c>
      <c r="C112" s="31" t="s">
        <v>897</v>
      </c>
      <c r="D112" s="30"/>
      <c r="E112" s="32" t="s">
        <v>898</v>
      </c>
      <c r="F112" s="33" t="s">
        <v>154</v>
      </c>
      <c r="G112" s="34">
        <v>54.658</v>
      </c>
      <c r="H112" s="35">
        <v>0</v>
      </c>
      <c r="I112" s="36">
        <f>ROUND(ROUND(H112,2)*ROUND(G112,3),2)</f>
        <v>0</v>
      </c>
      <c r="J112" s="33"/>
      <c r="O112">
        <f>(I112*21)/100</f>
        <v>0</v>
      </c>
      <c r="P112" t="s">
        <v>51</v>
      </c>
    </row>
    <row r="113" spans="1:5" ht="12.75">
      <c r="A113" s="37" t="s">
        <v>83</v>
      </c>
      <c r="E113" s="38"/>
    </row>
    <row r="114" spans="1:5" ht="12.75">
      <c r="A114" s="39" t="s">
        <v>85</v>
      </c>
      <c r="E114" s="40" t="s">
        <v>899</v>
      </c>
    </row>
    <row r="115" spans="1:5" ht="12.75">
      <c r="A115" t="s">
        <v>87</v>
      </c>
      <c r="E115" s="38"/>
    </row>
    <row r="116" spans="1:16" ht="12.75">
      <c r="A116" s="30" t="s">
        <v>77</v>
      </c>
      <c r="B116" s="31" t="s">
        <v>248</v>
      </c>
      <c r="C116" s="31" t="s">
        <v>900</v>
      </c>
      <c r="D116" s="30"/>
      <c r="E116" s="32" t="s">
        <v>901</v>
      </c>
      <c r="F116" s="33" t="s">
        <v>154</v>
      </c>
      <c r="G116" s="34">
        <v>1.641</v>
      </c>
      <c r="H116" s="35">
        <v>0</v>
      </c>
      <c r="I116" s="36">
        <f>ROUND(ROUND(H116,2)*ROUND(G116,3),2)</f>
        <v>0</v>
      </c>
      <c r="J116" s="33"/>
      <c r="O116">
        <f>(I116*21)/100</f>
        <v>0</v>
      </c>
      <c r="P116" t="s">
        <v>51</v>
      </c>
    </row>
    <row r="117" spans="1:5" ht="12.75">
      <c r="A117" s="37" t="s">
        <v>83</v>
      </c>
      <c r="E117" s="38"/>
    </row>
    <row r="118" spans="1:5" ht="12.75">
      <c r="A118" s="39" t="s">
        <v>85</v>
      </c>
      <c r="E118" s="40" t="s">
        <v>902</v>
      </c>
    </row>
    <row r="119" spans="1:5" ht="12.75">
      <c r="A119" t="s">
        <v>87</v>
      </c>
      <c r="E119" s="38"/>
    </row>
    <row r="120" spans="1:16" ht="12.75">
      <c r="A120" s="30" t="s">
        <v>77</v>
      </c>
      <c r="B120" s="31" t="s">
        <v>253</v>
      </c>
      <c r="C120" s="31" t="s">
        <v>903</v>
      </c>
      <c r="D120" s="30"/>
      <c r="E120" s="32" t="s">
        <v>904</v>
      </c>
      <c r="F120" s="33" t="s">
        <v>154</v>
      </c>
      <c r="G120" s="34">
        <v>3.045</v>
      </c>
      <c r="H120" s="35">
        <v>0</v>
      </c>
      <c r="I120" s="36">
        <f>ROUND(ROUND(H120,2)*ROUND(G120,3),2)</f>
        <v>0</v>
      </c>
      <c r="J120" s="33"/>
      <c r="O120">
        <f>(I120*21)/100</f>
        <v>0</v>
      </c>
      <c r="P120" t="s">
        <v>51</v>
      </c>
    </row>
    <row r="121" spans="1:5" ht="12.75">
      <c r="A121" s="37" t="s">
        <v>83</v>
      </c>
      <c r="E121" s="38"/>
    </row>
    <row r="122" spans="1:5" ht="12.75">
      <c r="A122" s="39" t="s">
        <v>85</v>
      </c>
      <c r="E122" s="40" t="s">
        <v>905</v>
      </c>
    </row>
    <row r="123" spans="1:5" ht="12.75">
      <c r="A123" t="s">
        <v>87</v>
      </c>
      <c r="E123" s="38"/>
    </row>
    <row r="124" spans="1:16" ht="12.75">
      <c r="A124" s="30" t="s">
        <v>77</v>
      </c>
      <c r="B124" s="31" t="s">
        <v>259</v>
      </c>
      <c r="C124" s="31" t="s">
        <v>906</v>
      </c>
      <c r="D124" s="30"/>
      <c r="E124" s="32" t="s">
        <v>907</v>
      </c>
      <c r="F124" s="33" t="s">
        <v>154</v>
      </c>
      <c r="G124" s="34">
        <v>21.315</v>
      </c>
      <c r="H124" s="35">
        <v>0</v>
      </c>
      <c r="I124" s="36">
        <f>ROUND(ROUND(H124,2)*ROUND(G124,3),2)</f>
        <v>0</v>
      </c>
      <c r="J124" s="33"/>
      <c r="O124">
        <f>(I124*21)/100</f>
        <v>0</v>
      </c>
      <c r="P124" t="s">
        <v>51</v>
      </c>
    </row>
    <row r="125" spans="1:5" ht="12.75">
      <c r="A125" s="37" t="s">
        <v>83</v>
      </c>
      <c r="E125" s="38"/>
    </row>
    <row r="126" spans="1:5" ht="12.75">
      <c r="A126" s="39" t="s">
        <v>85</v>
      </c>
      <c r="E126" s="40" t="s">
        <v>587</v>
      </c>
    </row>
    <row r="127" spans="1:5" ht="12.75">
      <c r="A127" t="s">
        <v>87</v>
      </c>
      <c r="E127" s="38"/>
    </row>
    <row r="128" spans="1:16" ht="12.75">
      <c r="A128" s="30" t="s">
        <v>77</v>
      </c>
      <c r="B128" s="31" t="s">
        <v>262</v>
      </c>
      <c r="C128" s="31" t="s">
        <v>908</v>
      </c>
      <c r="D128" s="30"/>
      <c r="E128" s="32" t="s">
        <v>909</v>
      </c>
      <c r="F128" s="33" t="s">
        <v>154</v>
      </c>
      <c r="G128" s="34">
        <v>12.18</v>
      </c>
      <c r="H128" s="35">
        <v>0</v>
      </c>
      <c r="I128" s="36">
        <f>ROUND(ROUND(H128,2)*ROUND(G128,3),2)</f>
        <v>0</v>
      </c>
      <c r="J128" s="33"/>
      <c r="O128">
        <f>(I128*21)/100</f>
        <v>0</v>
      </c>
      <c r="P128" t="s">
        <v>51</v>
      </c>
    </row>
    <row r="129" spans="1:5" ht="12.75">
      <c r="A129" s="37" t="s">
        <v>83</v>
      </c>
      <c r="E129" s="38"/>
    </row>
    <row r="130" spans="1:5" ht="12.75">
      <c r="A130" s="39" t="s">
        <v>85</v>
      </c>
      <c r="E130" s="40" t="s">
        <v>590</v>
      </c>
    </row>
    <row r="131" spans="1:5" ht="12.75">
      <c r="A131" t="s">
        <v>87</v>
      </c>
      <c r="E131" s="38"/>
    </row>
    <row r="132" spans="1:16" ht="12.75">
      <c r="A132" s="30" t="s">
        <v>77</v>
      </c>
      <c r="B132" s="31" t="s">
        <v>268</v>
      </c>
      <c r="C132" s="31" t="s">
        <v>910</v>
      </c>
      <c r="D132" s="30"/>
      <c r="E132" s="32" t="s">
        <v>911</v>
      </c>
      <c r="F132" s="33" t="s">
        <v>154</v>
      </c>
      <c r="G132" s="34">
        <v>1.015</v>
      </c>
      <c r="H132" s="35">
        <v>0</v>
      </c>
      <c r="I132" s="36">
        <f>ROUND(ROUND(H132,2)*ROUND(G132,3),2)</f>
        <v>0</v>
      </c>
      <c r="J132" s="33"/>
      <c r="O132">
        <f>(I132*21)/100</f>
        <v>0</v>
      </c>
      <c r="P132" t="s">
        <v>51</v>
      </c>
    </row>
    <row r="133" spans="1:5" ht="12.75">
      <c r="A133" s="37" t="s">
        <v>83</v>
      </c>
      <c r="E133" s="38"/>
    </row>
    <row r="134" spans="1:5" ht="12.75">
      <c r="A134" s="39" t="s">
        <v>85</v>
      </c>
      <c r="E134" s="40" t="s">
        <v>581</v>
      </c>
    </row>
    <row r="135" spans="1:5" ht="12.75">
      <c r="A135" t="s">
        <v>87</v>
      </c>
      <c r="E135" s="38"/>
    </row>
    <row r="136" spans="1:16" ht="12.75">
      <c r="A136" s="30" t="s">
        <v>77</v>
      </c>
      <c r="B136" s="31" t="s">
        <v>273</v>
      </c>
      <c r="C136" s="31" t="s">
        <v>912</v>
      </c>
      <c r="D136" s="30"/>
      <c r="E136" s="32" t="s">
        <v>913</v>
      </c>
      <c r="F136" s="33" t="s">
        <v>154</v>
      </c>
      <c r="G136" s="34">
        <v>74.095</v>
      </c>
      <c r="H136" s="35">
        <v>0</v>
      </c>
      <c r="I136" s="36">
        <f>ROUND(ROUND(H136,2)*ROUND(G136,3),2)</f>
        <v>0</v>
      </c>
      <c r="J136" s="33"/>
      <c r="O136">
        <f>(I136*21)/100</f>
        <v>0</v>
      </c>
      <c r="P136" t="s">
        <v>51</v>
      </c>
    </row>
    <row r="137" spans="1:5" ht="12.75">
      <c r="A137" s="37" t="s">
        <v>83</v>
      </c>
      <c r="E137" s="38"/>
    </row>
    <row r="138" spans="1:5" ht="12.75">
      <c r="A138" s="39" t="s">
        <v>85</v>
      </c>
      <c r="E138" s="40" t="s">
        <v>914</v>
      </c>
    </row>
    <row r="139" spans="1:5" ht="12.75">
      <c r="A139" t="s">
        <v>87</v>
      </c>
      <c r="E139" s="38"/>
    </row>
    <row r="140" spans="1:16" ht="12.75">
      <c r="A140" s="30" t="s">
        <v>77</v>
      </c>
      <c r="B140" s="31" t="s">
        <v>279</v>
      </c>
      <c r="C140" s="31" t="s">
        <v>915</v>
      </c>
      <c r="D140" s="30"/>
      <c r="E140" s="32" t="s">
        <v>916</v>
      </c>
      <c r="F140" s="33" t="s">
        <v>154</v>
      </c>
      <c r="G140" s="34">
        <v>1</v>
      </c>
      <c r="H140" s="35">
        <v>0</v>
      </c>
      <c r="I140" s="36">
        <f>ROUND(ROUND(H140,2)*ROUND(G140,3),2)</f>
        <v>0</v>
      </c>
      <c r="J140" s="33"/>
      <c r="O140">
        <f>(I140*21)/100</f>
        <v>0</v>
      </c>
      <c r="P140" t="s">
        <v>51</v>
      </c>
    </row>
    <row r="141" spans="1:5" ht="12.75">
      <c r="A141" s="37" t="s">
        <v>83</v>
      </c>
      <c r="E141" s="38"/>
    </row>
    <row r="142" spans="1:5" ht="12.75">
      <c r="A142" s="39" t="s">
        <v>85</v>
      </c>
      <c r="E142" s="40"/>
    </row>
    <row r="143" spans="1:5" ht="12.75">
      <c r="A143" t="s">
        <v>87</v>
      </c>
      <c r="E143" s="38"/>
    </row>
    <row r="144" spans="1:16" ht="12.75">
      <c r="A144" s="30" t="s">
        <v>77</v>
      </c>
      <c r="B144" s="31" t="s">
        <v>284</v>
      </c>
      <c r="C144" s="31" t="s">
        <v>917</v>
      </c>
      <c r="D144" s="30"/>
      <c r="E144" s="32" t="s">
        <v>918</v>
      </c>
      <c r="F144" s="33" t="s">
        <v>154</v>
      </c>
      <c r="G144" s="34">
        <v>17</v>
      </c>
      <c r="H144" s="35">
        <v>0</v>
      </c>
      <c r="I144" s="36">
        <f>ROUND(ROUND(H144,2)*ROUND(G144,3),2)</f>
        <v>0</v>
      </c>
      <c r="J144" s="33"/>
      <c r="O144">
        <f>(I144*21)/100</f>
        <v>0</v>
      </c>
      <c r="P144" t="s">
        <v>51</v>
      </c>
    </row>
    <row r="145" spans="1:5" ht="12.75">
      <c r="A145" s="37" t="s">
        <v>83</v>
      </c>
      <c r="E145" s="38"/>
    </row>
    <row r="146" spans="1:5" ht="12.75">
      <c r="A146" s="39" t="s">
        <v>85</v>
      </c>
      <c r="E146" s="40"/>
    </row>
    <row r="147" spans="1:5" ht="12.75">
      <c r="A147" t="s">
        <v>87</v>
      </c>
      <c r="E147" s="38"/>
    </row>
    <row r="148" spans="1:16" ht="12.75">
      <c r="A148" s="30" t="s">
        <v>77</v>
      </c>
      <c r="B148" s="31" t="s">
        <v>289</v>
      </c>
      <c r="C148" s="31" t="s">
        <v>919</v>
      </c>
      <c r="D148" s="30"/>
      <c r="E148" s="32" t="s">
        <v>920</v>
      </c>
      <c r="F148" s="33" t="s">
        <v>154</v>
      </c>
      <c r="G148" s="34">
        <v>4</v>
      </c>
      <c r="H148" s="35">
        <v>0</v>
      </c>
      <c r="I148" s="36">
        <f>ROUND(ROUND(H148,2)*ROUND(G148,3),2)</f>
        <v>0</v>
      </c>
      <c r="J148" s="33"/>
      <c r="O148">
        <f>(I148*21)/100</f>
        <v>0</v>
      </c>
      <c r="P148" t="s">
        <v>51</v>
      </c>
    </row>
    <row r="149" spans="1:5" ht="12.75">
      <c r="A149" s="37" t="s">
        <v>83</v>
      </c>
      <c r="E149" s="38"/>
    </row>
    <row r="150" spans="1:5" ht="12.75">
      <c r="A150" s="39" t="s">
        <v>85</v>
      </c>
      <c r="E150" s="40"/>
    </row>
    <row r="151" spans="1:5" ht="12.75">
      <c r="A151" t="s">
        <v>87</v>
      </c>
      <c r="E151" s="38"/>
    </row>
    <row r="152" spans="1:16" ht="12.75">
      <c r="A152" s="30" t="s">
        <v>77</v>
      </c>
      <c r="B152" s="31" t="s">
        <v>293</v>
      </c>
      <c r="C152" s="31" t="s">
        <v>921</v>
      </c>
      <c r="D152" s="30"/>
      <c r="E152" s="32" t="s">
        <v>922</v>
      </c>
      <c r="F152" s="33" t="s">
        <v>154</v>
      </c>
      <c r="G152" s="34">
        <v>2</v>
      </c>
      <c r="H152" s="35">
        <v>0</v>
      </c>
      <c r="I152" s="36">
        <f>ROUND(ROUND(H152,2)*ROUND(G152,3),2)</f>
        <v>0</v>
      </c>
      <c r="J152" s="33"/>
      <c r="O152">
        <f>(I152*21)/100</f>
        <v>0</v>
      </c>
      <c r="P152" t="s">
        <v>51</v>
      </c>
    </row>
    <row r="153" spans="1:5" ht="12.75">
      <c r="A153" s="37" t="s">
        <v>83</v>
      </c>
      <c r="E153" s="38"/>
    </row>
    <row r="154" spans="1:5" ht="12.75">
      <c r="A154" s="39" t="s">
        <v>85</v>
      </c>
      <c r="E154" s="40"/>
    </row>
    <row r="155" spans="1:5" ht="12.75">
      <c r="A155" t="s">
        <v>87</v>
      </c>
      <c r="E155" s="38"/>
    </row>
    <row r="156" spans="1:16" ht="12.75">
      <c r="A156" s="30" t="s">
        <v>77</v>
      </c>
      <c r="B156" s="31" t="s">
        <v>299</v>
      </c>
      <c r="C156" s="31" t="s">
        <v>923</v>
      </c>
      <c r="D156" s="30"/>
      <c r="E156" s="32" t="s">
        <v>924</v>
      </c>
      <c r="F156" s="33" t="s">
        <v>154</v>
      </c>
      <c r="G156" s="34">
        <v>24</v>
      </c>
      <c r="H156" s="35">
        <v>0</v>
      </c>
      <c r="I156" s="36">
        <f>ROUND(ROUND(H156,2)*ROUND(G156,3),2)</f>
        <v>0</v>
      </c>
      <c r="J156" s="33"/>
      <c r="O156">
        <f>(I156*21)/100</f>
        <v>0</v>
      </c>
      <c r="P156" t="s">
        <v>51</v>
      </c>
    </row>
    <row r="157" spans="1:5" ht="12.75">
      <c r="A157" s="37" t="s">
        <v>83</v>
      </c>
      <c r="E157" s="38"/>
    </row>
    <row r="158" spans="1:5" ht="12.75">
      <c r="A158" s="39" t="s">
        <v>85</v>
      </c>
      <c r="E158" s="40"/>
    </row>
    <row r="159" spans="1:5" ht="12.75">
      <c r="A159" t="s">
        <v>87</v>
      </c>
      <c r="E159" s="38"/>
    </row>
    <row r="160" spans="1:16" ht="12.75">
      <c r="A160" s="30" t="s">
        <v>77</v>
      </c>
      <c r="B160" s="31" t="s">
        <v>309</v>
      </c>
      <c r="C160" s="31" t="s">
        <v>925</v>
      </c>
      <c r="D160" s="30"/>
      <c r="E160" s="32" t="s">
        <v>926</v>
      </c>
      <c r="F160" s="33" t="s">
        <v>154</v>
      </c>
      <c r="G160" s="34">
        <v>25</v>
      </c>
      <c r="H160" s="35">
        <v>0</v>
      </c>
      <c r="I160" s="36">
        <f>ROUND(ROUND(H160,2)*ROUND(G160,3),2)</f>
        <v>0</v>
      </c>
      <c r="J160" s="33"/>
      <c r="O160">
        <f>(I160*21)/100</f>
        <v>0</v>
      </c>
      <c r="P160" t="s">
        <v>51</v>
      </c>
    </row>
    <row r="161" spans="1:5" ht="12.75">
      <c r="A161" s="37" t="s">
        <v>83</v>
      </c>
      <c r="E161" s="38"/>
    </row>
    <row r="162" spans="1:5" ht="12.75">
      <c r="A162" s="39" t="s">
        <v>85</v>
      </c>
      <c r="E162" s="40"/>
    </row>
    <row r="163" spans="1:5" ht="12.75">
      <c r="A163" t="s">
        <v>87</v>
      </c>
      <c r="E163" s="38"/>
    </row>
    <row r="164" spans="1:16" ht="12.75">
      <c r="A164" s="30" t="s">
        <v>77</v>
      </c>
      <c r="B164" s="31" t="s">
        <v>314</v>
      </c>
      <c r="C164" s="31" t="s">
        <v>927</v>
      </c>
      <c r="D164" s="30"/>
      <c r="E164" s="32" t="s">
        <v>928</v>
      </c>
      <c r="F164" s="33" t="s">
        <v>154</v>
      </c>
      <c r="G164" s="34">
        <v>1</v>
      </c>
      <c r="H164" s="35">
        <v>0</v>
      </c>
      <c r="I164" s="36">
        <f>ROUND(ROUND(H164,2)*ROUND(G164,3),2)</f>
        <v>0</v>
      </c>
      <c r="J164" s="33"/>
      <c r="O164">
        <f>(I164*21)/100</f>
        <v>0</v>
      </c>
      <c r="P164" t="s">
        <v>51</v>
      </c>
    </row>
    <row r="165" spans="1:5" ht="12.75">
      <c r="A165" s="37" t="s">
        <v>83</v>
      </c>
      <c r="E165" s="38"/>
    </row>
    <row r="166" spans="1:5" ht="12.75">
      <c r="A166" s="39" t="s">
        <v>85</v>
      </c>
      <c r="E166" s="40"/>
    </row>
    <row r="167" spans="1:5" ht="12.75">
      <c r="A167" t="s">
        <v>87</v>
      </c>
      <c r="E167" s="38"/>
    </row>
    <row r="168" spans="1:16" ht="12.75">
      <c r="A168" s="30" t="s">
        <v>77</v>
      </c>
      <c r="B168" s="31" t="s">
        <v>319</v>
      </c>
      <c r="C168" s="31" t="s">
        <v>929</v>
      </c>
      <c r="D168" s="30"/>
      <c r="E168" s="32" t="s">
        <v>930</v>
      </c>
      <c r="F168" s="33" t="s">
        <v>154</v>
      </c>
      <c r="G168" s="34">
        <v>17</v>
      </c>
      <c r="H168" s="35">
        <v>0</v>
      </c>
      <c r="I168" s="36">
        <f>ROUND(ROUND(H168,2)*ROUND(G168,3),2)</f>
        <v>0</v>
      </c>
      <c r="J168" s="33"/>
      <c r="O168">
        <f>(I168*21)/100</f>
        <v>0</v>
      </c>
      <c r="P168" t="s">
        <v>51</v>
      </c>
    </row>
    <row r="169" spans="1:5" ht="12.75">
      <c r="A169" s="37" t="s">
        <v>83</v>
      </c>
      <c r="E169" s="38"/>
    </row>
    <row r="170" spans="1:5" ht="12.75">
      <c r="A170" s="39" t="s">
        <v>85</v>
      </c>
      <c r="E170" s="40"/>
    </row>
    <row r="171" spans="1:5" ht="12.75">
      <c r="A171" t="s">
        <v>87</v>
      </c>
      <c r="E171" s="38"/>
    </row>
    <row r="172" spans="1:16" ht="12.75">
      <c r="A172" s="30" t="s">
        <v>77</v>
      </c>
      <c r="B172" s="31" t="s">
        <v>326</v>
      </c>
      <c r="C172" s="31" t="s">
        <v>931</v>
      </c>
      <c r="D172" s="30"/>
      <c r="E172" s="32" t="s">
        <v>932</v>
      </c>
      <c r="F172" s="33" t="s">
        <v>154</v>
      </c>
      <c r="G172" s="34">
        <v>1</v>
      </c>
      <c r="H172" s="35">
        <v>0</v>
      </c>
      <c r="I172" s="36">
        <f>ROUND(ROUND(H172,2)*ROUND(G172,3),2)</f>
        <v>0</v>
      </c>
      <c r="J172" s="33"/>
      <c r="O172">
        <f>(I172*21)/100</f>
        <v>0</v>
      </c>
      <c r="P172" t="s">
        <v>51</v>
      </c>
    </row>
    <row r="173" spans="1:5" ht="12.75">
      <c r="A173" s="37" t="s">
        <v>83</v>
      </c>
      <c r="E173" s="38"/>
    </row>
    <row r="174" spans="1:5" ht="12.75">
      <c r="A174" s="39" t="s">
        <v>85</v>
      </c>
      <c r="E174" s="40"/>
    </row>
    <row r="175" spans="1:5" ht="12.75">
      <c r="A175" t="s">
        <v>87</v>
      </c>
      <c r="E175" s="38"/>
    </row>
    <row r="176" spans="1:16" ht="12.75">
      <c r="A176" s="30" t="s">
        <v>77</v>
      </c>
      <c r="B176" s="31" t="s">
        <v>332</v>
      </c>
      <c r="C176" s="31" t="s">
        <v>933</v>
      </c>
      <c r="D176" s="30"/>
      <c r="E176" s="32" t="s">
        <v>934</v>
      </c>
      <c r="F176" s="33" t="s">
        <v>154</v>
      </c>
      <c r="G176" s="34">
        <v>1</v>
      </c>
      <c r="H176" s="35">
        <v>0</v>
      </c>
      <c r="I176" s="36">
        <f>ROUND(ROUND(H176,2)*ROUND(G176,3),2)</f>
        <v>0</v>
      </c>
      <c r="J176" s="33"/>
      <c r="O176">
        <f>(I176*21)/100</f>
        <v>0</v>
      </c>
      <c r="P176" t="s">
        <v>51</v>
      </c>
    </row>
    <row r="177" spans="1:5" ht="12.75">
      <c r="A177" s="37" t="s">
        <v>83</v>
      </c>
      <c r="E177" s="38"/>
    </row>
    <row r="178" spans="1:5" ht="12.75">
      <c r="A178" s="39" t="s">
        <v>85</v>
      </c>
      <c r="E178" s="40"/>
    </row>
    <row r="179" spans="1:5" ht="12.75">
      <c r="A179" t="s">
        <v>87</v>
      </c>
      <c r="E179" s="38"/>
    </row>
    <row r="180" spans="1:16" ht="25.5">
      <c r="A180" s="30" t="s">
        <v>77</v>
      </c>
      <c r="B180" s="31" t="s">
        <v>342</v>
      </c>
      <c r="C180" s="31" t="s">
        <v>935</v>
      </c>
      <c r="D180" s="30"/>
      <c r="E180" s="32" t="s">
        <v>936</v>
      </c>
      <c r="F180" s="33" t="s">
        <v>154</v>
      </c>
      <c r="G180" s="34">
        <v>17.17</v>
      </c>
      <c r="H180" s="35">
        <v>0</v>
      </c>
      <c r="I180" s="36">
        <f>ROUND(ROUND(H180,2)*ROUND(G180,3),2)</f>
        <v>0</v>
      </c>
      <c r="J180" s="33"/>
      <c r="O180">
        <f>(I180*21)/100</f>
        <v>0</v>
      </c>
      <c r="P180" t="s">
        <v>51</v>
      </c>
    </row>
    <row r="181" spans="1:5" ht="12.75">
      <c r="A181" s="37" t="s">
        <v>83</v>
      </c>
      <c r="E181" s="38"/>
    </row>
    <row r="182" spans="1:5" ht="12.75">
      <c r="A182" s="39" t="s">
        <v>85</v>
      </c>
      <c r="E182" s="40" t="s">
        <v>937</v>
      </c>
    </row>
    <row r="183" spans="1:5" ht="12.75">
      <c r="A183" t="s">
        <v>87</v>
      </c>
      <c r="E183" s="38"/>
    </row>
    <row r="184" spans="1:16" ht="12.75">
      <c r="A184" s="30" t="s">
        <v>77</v>
      </c>
      <c r="B184" s="31" t="s">
        <v>348</v>
      </c>
      <c r="C184" s="31" t="s">
        <v>938</v>
      </c>
      <c r="D184" s="30"/>
      <c r="E184" s="32" t="s">
        <v>939</v>
      </c>
      <c r="F184" s="33" t="s">
        <v>154</v>
      </c>
      <c r="G184" s="34">
        <v>1.01</v>
      </c>
      <c r="H184" s="35">
        <v>0</v>
      </c>
      <c r="I184" s="36">
        <f>ROUND(ROUND(H184,2)*ROUND(G184,3),2)</f>
        <v>0</v>
      </c>
      <c r="J184" s="33"/>
      <c r="O184">
        <f>(I184*21)/100</f>
        <v>0</v>
      </c>
      <c r="P184" t="s">
        <v>51</v>
      </c>
    </row>
    <row r="185" spans="1:5" ht="12.75">
      <c r="A185" s="37" t="s">
        <v>83</v>
      </c>
      <c r="E185" s="38"/>
    </row>
    <row r="186" spans="1:5" ht="12.75">
      <c r="A186" s="39" t="s">
        <v>85</v>
      </c>
      <c r="E186" s="40" t="s">
        <v>550</v>
      </c>
    </row>
    <row r="187" spans="1:5" ht="12.75">
      <c r="A187" t="s">
        <v>87</v>
      </c>
      <c r="E187" s="38"/>
    </row>
    <row r="188" spans="1:16" ht="12.75">
      <c r="A188" s="30" t="s">
        <v>77</v>
      </c>
      <c r="B188" s="31" t="s">
        <v>354</v>
      </c>
      <c r="C188" s="31" t="s">
        <v>940</v>
      </c>
      <c r="D188" s="30"/>
      <c r="E188" s="32" t="s">
        <v>941</v>
      </c>
      <c r="F188" s="33" t="s">
        <v>154</v>
      </c>
      <c r="G188" s="34">
        <v>16.16</v>
      </c>
      <c r="H188" s="35">
        <v>0</v>
      </c>
      <c r="I188" s="36">
        <f>ROUND(ROUND(H188,2)*ROUND(G188,3),2)</f>
        <v>0</v>
      </c>
      <c r="J188" s="33"/>
      <c r="O188">
        <f>(I188*21)/100</f>
        <v>0</v>
      </c>
      <c r="P188" t="s">
        <v>51</v>
      </c>
    </row>
    <row r="189" spans="1:5" ht="12.75">
      <c r="A189" s="37" t="s">
        <v>83</v>
      </c>
      <c r="E189" s="38"/>
    </row>
    <row r="190" spans="1:5" ht="12.75">
      <c r="A190" s="39" t="s">
        <v>85</v>
      </c>
      <c r="E190" s="40" t="s">
        <v>942</v>
      </c>
    </row>
    <row r="191" spans="1:5" ht="12.75">
      <c r="A191" t="s">
        <v>87</v>
      </c>
      <c r="E191" s="38"/>
    </row>
    <row r="192" spans="1:16" ht="25.5">
      <c r="A192" s="30" t="s">
        <v>77</v>
      </c>
      <c r="B192" s="31" t="s">
        <v>359</v>
      </c>
      <c r="C192" s="31" t="s">
        <v>943</v>
      </c>
      <c r="D192" s="30"/>
      <c r="E192" s="32" t="s">
        <v>944</v>
      </c>
      <c r="F192" s="33" t="s">
        <v>154</v>
      </c>
      <c r="G192" s="34">
        <v>17.17</v>
      </c>
      <c r="H192" s="35">
        <v>0</v>
      </c>
      <c r="I192" s="36">
        <f>ROUND(ROUND(H192,2)*ROUND(G192,3),2)</f>
        <v>0</v>
      </c>
      <c r="J192" s="33"/>
      <c r="O192">
        <f>(I192*21)/100</f>
        <v>0</v>
      </c>
      <c r="P192" t="s">
        <v>51</v>
      </c>
    </row>
    <row r="193" spans="1:5" ht="12.75">
      <c r="A193" s="37" t="s">
        <v>83</v>
      </c>
      <c r="E193" s="38"/>
    </row>
    <row r="194" spans="1:5" ht="12.75">
      <c r="A194" s="39" t="s">
        <v>85</v>
      </c>
      <c r="E194" s="40" t="s">
        <v>937</v>
      </c>
    </row>
    <row r="195" spans="1:5" ht="12.75">
      <c r="A195" t="s">
        <v>87</v>
      </c>
      <c r="E195" s="38"/>
    </row>
    <row r="196" spans="1:16" ht="25.5">
      <c r="A196" s="30" t="s">
        <v>77</v>
      </c>
      <c r="B196" s="31" t="s">
        <v>362</v>
      </c>
      <c r="C196" s="31" t="s">
        <v>945</v>
      </c>
      <c r="D196" s="30"/>
      <c r="E196" s="32" t="s">
        <v>946</v>
      </c>
      <c r="F196" s="33" t="s">
        <v>154</v>
      </c>
      <c r="G196" s="34">
        <v>17.17</v>
      </c>
      <c r="H196" s="35">
        <v>0</v>
      </c>
      <c r="I196" s="36">
        <f>ROUND(ROUND(H196,2)*ROUND(G196,3),2)</f>
        <v>0</v>
      </c>
      <c r="J196" s="33"/>
      <c r="O196">
        <f>(I196*21)/100</f>
        <v>0</v>
      </c>
      <c r="P196" t="s">
        <v>51</v>
      </c>
    </row>
    <row r="197" spans="1:5" ht="12.75">
      <c r="A197" s="37" t="s">
        <v>83</v>
      </c>
      <c r="E197" s="38"/>
    </row>
    <row r="198" spans="1:5" ht="12.75">
      <c r="A198" s="39" t="s">
        <v>85</v>
      </c>
      <c r="E198" s="40" t="s">
        <v>937</v>
      </c>
    </row>
    <row r="199" spans="1:5" ht="12.75">
      <c r="A199" t="s">
        <v>87</v>
      </c>
      <c r="E199" s="38"/>
    </row>
    <row r="200" spans="1:16" ht="12.75">
      <c r="A200" s="30" t="s">
        <v>77</v>
      </c>
      <c r="B200" s="31" t="s">
        <v>365</v>
      </c>
      <c r="C200" s="31" t="s">
        <v>947</v>
      </c>
      <c r="D200" s="30"/>
      <c r="E200" s="32" t="s">
        <v>948</v>
      </c>
      <c r="F200" s="33" t="s">
        <v>154</v>
      </c>
      <c r="G200" s="34">
        <v>1</v>
      </c>
      <c r="H200" s="35">
        <v>0</v>
      </c>
      <c r="I200" s="36">
        <f>ROUND(ROUND(H200,2)*ROUND(G200,3),2)</f>
        <v>0</v>
      </c>
      <c r="J200" s="33"/>
      <c r="O200">
        <f>(I200*21)/100</f>
        <v>0</v>
      </c>
      <c r="P200" t="s">
        <v>51</v>
      </c>
    </row>
    <row r="201" spans="1:5" ht="12.75">
      <c r="A201" s="37" t="s">
        <v>83</v>
      </c>
      <c r="E201" s="38"/>
    </row>
    <row r="202" spans="1:5" ht="12.75">
      <c r="A202" s="39" t="s">
        <v>85</v>
      </c>
      <c r="E202" s="40"/>
    </row>
    <row r="203" spans="1:5" ht="12.75">
      <c r="A203" t="s">
        <v>87</v>
      </c>
      <c r="E203" s="38"/>
    </row>
    <row r="204" spans="1:16" ht="12.75">
      <c r="A204" s="30" t="s">
        <v>77</v>
      </c>
      <c r="B204" s="31" t="s">
        <v>371</v>
      </c>
      <c r="C204" s="31" t="s">
        <v>949</v>
      </c>
      <c r="D204" s="30"/>
      <c r="E204" s="32" t="s">
        <v>950</v>
      </c>
      <c r="F204" s="33" t="s">
        <v>174</v>
      </c>
      <c r="G204" s="34">
        <v>328.5</v>
      </c>
      <c r="H204" s="35">
        <v>0</v>
      </c>
      <c r="I204" s="36">
        <f>ROUND(ROUND(H204,2)*ROUND(G204,3),2)</f>
        <v>0</v>
      </c>
      <c r="J204" s="33"/>
      <c r="O204">
        <f>(I204*21)/100</f>
        <v>0</v>
      </c>
      <c r="P204" t="s">
        <v>51</v>
      </c>
    </row>
    <row r="205" spans="1:5" ht="12.75">
      <c r="A205" s="37" t="s">
        <v>83</v>
      </c>
      <c r="E205" s="38"/>
    </row>
    <row r="206" spans="1:5" ht="38.25">
      <c r="A206" s="39" t="s">
        <v>85</v>
      </c>
      <c r="E206" s="40" t="s">
        <v>951</v>
      </c>
    </row>
    <row r="207" spans="1:5" ht="12.75">
      <c r="A207" t="s">
        <v>87</v>
      </c>
      <c r="E207" s="38"/>
    </row>
    <row r="208" spans="1:16" ht="12.75">
      <c r="A208" s="30" t="s">
        <v>77</v>
      </c>
      <c r="B208" s="31" t="s">
        <v>377</v>
      </c>
      <c r="C208" s="31" t="s">
        <v>673</v>
      </c>
      <c r="D208" s="30"/>
      <c r="E208" s="32" t="s">
        <v>674</v>
      </c>
      <c r="F208" s="33" t="s">
        <v>174</v>
      </c>
      <c r="G208" s="34">
        <v>9.7</v>
      </c>
      <c r="H208" s="35">
        <v>0</v>
      </c>
      <c r="I208" s="36">
        <f>ROUND(ROUND(H208,2)*ROUND(G208,3),2)</f>
        <v>0</v>
      </c>
      <c r="J208" s="33"/>
      <c r="O208">
        <f>(I208*21)/100</f>
        <v>0</v>
      </c>
      <c r="P208" t="s">
        <v>51</v>
      </c>
    </row>
    <row r="209" spans="1:5" ht="12.75">
      <c r="A209" s="37" t="s">
        <v>83</v>
      </c>
      <c r="E209" s="38"/>
    </row>
    <row r="210" spans="1:5" ht="12.75">
      <c r="A210" s="39" t="s">
        <v>85</v>
      </c>
      <c r="E210" s="40"/>
    </row>
    <row r="211" spans="1:5" ht="12.75">
      <c r="A211" t="s">
        <v>87</v>
      </c>
      <c r="E211" s="38"/>
    </row>
    <row r="212" spans="1:16" ht="12.75">
      <c r="A212" s="30" t="s">
        <v>77</v>
      </c>
      <c r="B212" s="31" t="s">
        <v>383</v>
      </c>
      <c r="C212" s="31" t="s">
        <v>952</v>
      </c>
      <c r="D212" s="30"/>
      <c r="E212" s="32" t="s">
        <v>953</v>
      </c>
      <c r="F212" s="33" t="s">
        <v>154</v>
      </c>
      <c r="G212" s="34">
        <v>36</v>
      </c>
      <c r="H212" s="35">
        <v>0</v>
      </c>
      <c r="I212" s="36">
        <f>ROUND(ROUND(H212,2)*ROUND(G212,3),2)</f>
        <v>0</v>
      </c>
      <c r="J212" s="33"/>
      <c r="O212">
        <f>(I212*21)/100</f>
        <v>0</v>
      </c>
      <c r="P212" t="s">
        <v>51</v>
      </c>
    </row>
    <row r="213" spans="1:5" ht="12.75">
      <c r="A213" s="37" t="s">
        <v>83</v>
      </c>
      <c r="E213" s="38"/>
    </row>
    <row r="214" spans="1:5" ht="12.75">
      <c r="A214" s="39" t="s">
        <v>85</v>
      </c>
      <c r="E214" s="40"/>
    </row>
    <row r="215" spans="1:5" ht="12.75">
      <c r="A215" t="s">
        <v>87</v>
      </c>
      <c r="E215" s="38"/>
    </row>
    <row r="216" spans="1:16" ht="12.75">
      <c r="A216" s="30" t="s">
        <v>77</v>
      </c>
      <c r="B216" s="31" t="s">
        <v>388</v>
      </c>
      <c r="C216" s="31" t="s">
        <v>954</v>
      </c>
      <c r="D216" s="30"/>
      <c r="E216" s="32" t="s">
        <v>955</v>
      </c>
      <c r="F216" s="33" t="s">
        <v>154</v>
      </c>
      <c r="G216" s="34">
        <v>73</v>
      </c>
      <c r="H216" s="35">
        <v>0</v>
      </c>
      <c r="I216" s="36">
        <f>ROUND(ROUND(H216,2)*ROUND(G216,3),2)</f>
        <v>0</v>
      </c>
      <c r="J216" s="33"/>
      <c r="O216">
        <f>(I216*21)/100</f>
        <v>0</v>
      </c>
      <c r="P216" t="s">
        <v>51</v>
      </c>
    </row>
    <row r="217" spans="1:5" ht="12.75">
      <c r="A217" s="37" t="s">
        <v>83</v>
      </c>
      <c r="E217" s="38"/>
    </row>
    <row r="218" spans="1:5" ht="12.75">
      <c r="A218" s="39" t="s">
        <v>85</v>
      </c>
      <c r="E218" s="40"/>
    </row>
    <row r="219" spans="1:5" ht="12.75">
      <c r="A219" t="s">
        <v>87</v>
      </c>
      <c r="E219" s="38"/>
    </row>
    <row r="220" spans="1:16" ht="12.75">
      <c r="A220" s="30" t="s">
        <v>77</v>
      </c>
      <c r="B220" s="31" t="s">
        <v>394</v>
      </c>
      <c r="C220" s="31" t="s">
        <v>686</v>
      </c>
      <c r="D220" s="30"/>
      <c r="E220" s="32" t="s">
        <v>687</v>
      </c>
      <c r="F220" s="33" t="s">
        <v>154</v>
      </c>
      <c r="G220" s="34">
        <v>1</v>
      </c>
      <c r="H220" s="35">
        <v>0</v>
      </c>
      <c r="I220" s="36">
        <f>ROUND(ROUND(H220,2)*ROUND(G220,3),2)</f>
        <v>0</v>
      </c>
      <c r="J220" s="33"/>
      <c r="O220">
        <f>(I220*21)/100</f>
        <v>0</v>
      </c>
      <c r="P220" t="s">
        <v>51</v>
      </c>
    </row>
    <row r="221" spans="1:5" ht="12.75">
      <c r="A221" s="37" t="s">
        <v>83</v>
      </c>
      <c r="E221" s="38"/>
    </row>
    <row r="222" spans="1:5" ht="12.75">
      <c r="A222" s="39" t="s">
        <v>85</v>
      </c>
      <c r="E222" s="40"/>
    </row>
    <row r="223" spans="1:5" ht="12.75">
      <c r="A223" t="s">
        <v>87</v>
      </c>
      <c r="E223" s="38"/>
    </row>
    <row r="224" spans="1:16" ht="12.75">
      <c r="A224" s="30" t="s">
        <v>77</v>
      </c>
      <c r="B224" s="31" t="s">
        <v>533</v>
      </c>
      <c r="C224" s="31" t="s">
        <v>956</v>
      </c>
      <c r="D224" s="30"/>
      <c r="E224" s="32" t="s">
        <v>957</v>
      </c>
      <c r="F224" s="33" t="s">
        <v>174</v>
      </c>
      <c r="G224" s="34">
        <v>338.2</v>
      </c>
      <c r="H224" s="35">
        <v>0</v>
      </c>
      <c r="I224" s="36">
        <f>ROUND(ROUND(H224,2)*ROUND(G224,3),2)</f>
        <v>0</v>
      </c>
      <c r="J224" s="33"/>
      <c r="O224">
        <f>(I224*21)/100</f>
        <v>0</v>
      </c>
      <c r="P224" t="s">
        <v>51</v>
      </c>
    </row>
    <row r="225" spans="1:5" ht="12.75">
      <c r="A225" s="37" t="s">
        <v>83</v>
      </c>
      <c r="E225" s="38"/>
    </row>
    <row r="226" spans="1:5" ht="12.75">
      <c r="A226" s="39" t="s">
        <v>85</v>
      </c>
      <c r="E226" s="40"/>
    </row>
    <row r="227" spans="1:5" ht="12.75">
      <c r="A227" t="s">
        <v>87</v>
      </c>
      <c r="E227" s="38"/>
    </row>
    <row r="228" spans="1:16" ht="12.75">
      <c r="A228" s="30" t="s">
        <v>77</v>
      </c>
      <c r="B228" s="31" t="s">
        <v>601</v>
      </c>
      <c r="C228" s="31" t="s">
        <v>958</v>
      </c>
      <c r="D228" s="30"/>
      <c r="E228" s="32" t="s">
        <v>959</v>
      </c>
      <c r="F228" s="33" t="s">
        <v>154</v>
      </c>
      <c r="G228" s="34">
        <v>26</v>
      </c>
      <c r="H228" s="35">
        <v>0</v>
      </c>
      <c r="I228" s="36">
        <f>ROUND(ROUND(H228,2)*ROUND(G228,3),2)</f>
        <v>0</v>
      </c>
      <c r="J228" s="33"/>
      <c r="O228">
        <f>(I228*21)/100</f>
        <v>0</v>
      </c>
      <c r="P228" t="s">
        <v>51</v>
      </c>
    </row>
    <row r="229" spans="1:5" ht="12.75">
      <c r="A229" s="37" t="s">
        <v>83</v>
      </c>
      <c r="E229" s="38"/>
    </row>
    <row r="230" spans="1:5" ht="12.75">
      <c r="A230" s="39" t="s">
        <v>85</v>
      </c>
      <c r="E230" s="40"/>
    </row>
    <row r="231" spans="1:5" ht="12.75">
      <c r="A231" t="s">
        <v>87</v>
      </c>
      <c r="E231" s="38"/>
    </row>
    <row r="232" spans="1:16" ht="12.75">
      <c r="A232" s="30" t="s">
        <v>77</v>
      </c>
      <c r="B232" s="31" t="s">
        <v>605</v>
      </c>
      <c r="C232" s="31" t="s">
        <v>960</v>
      </c>
      <c r="D232" s="30"/>
      <c r="E232" s="32" t="s">
        <v>961</v>
      </c>
      <c r="F232" s="33" t="s">
        <v>154</v>
      </c>
      <c r="G232" s="34">
        <v>17</v>
      </c>
      <c r="H232" s="35">
        <v>0</v>
      </c>
      <c r="I232" s="36">
        <f>ROUND(ROUND(H232,2)*ROUND(G232,3),2)</f>
        <v>0</v>
      </c>
      <c r="J232" s="33"/>
      <c r="O232">
        <f>(I232*21)/100</f>
        <v>0</v>
      </c>
      <c r="P232" t="s">
        <v>51</v>
      </c>
    </row>
    <row r="233" spans="1:5" ht="12.75">
      <c r="A233" s="37" t="s">
        <v>83</v>
      </c>
      <c r="E233" s="38"/>
    </row>
    <row r="234" spans="1:5" ht="12.75">
      <c r="A234" s="39" t="s">
        <v>85</v>
      </c>
      <c r="E234" s="40"/>
    </row>
    <row r="235" spans="1:5" ht="12.75">
      <c r="A235" t="s">
        <v>87</v>
      </c>
      <c r="E235" s="38"/>
    </row>
    <row r="236" spans="1:16" ht="12.75">
      <c r="A236" s="30" t="s">
        <v>77</v>
      </c>
      <c r="B236" s="31" t="s">
        <v>758</v>
      </c>
      <c r="C236" s="31" t="s">
        <v>962</v>
      </c>
      <c r="D236" s="30"/>
      <c r="E236" s="32" t="s">
        <v>963</v>
      </c>
      <c r="F236" s="33" t="s">
        <v>154</v>
      </c>
      <c r="G236" s="34">
        <v>26</v>
      </c>
      <c r="H236" s="35">
        <v>0</v>
      </c>
      <c r="I236" s="36">
        <f>ROUND(ROUND(H236,2)*ROUND(G236,3),2)</f>
        <v>0</v>
      </c>
      <c r="J236" s="33"/>
      <c r="O236">
        <f>(I236*21)/100</f>
        <v>0</v>
      </c>
      <c r="P236" t="s">
        <v>51</v>
      </c>
    </row>
    <row r="237" spans="1:5" ht="12.75">
      <c r="A237" s="37" t="s">
        <v>83</v>
      </c>
      <c r="E237" s="38"/>
    </row>
    <row r="238" spans="1:5" ht="12.75">
      <c r="A238" s="39" t="s">
        <v>85</v>
      </c>
      <c r="E238" s="40"/>
    </row>
    <row r="239" spans="1:5" ht="12.75">
      <c r="A239" t="s">
        <v>87</v>
      </c>
      <c r="E239" s="38"/>
    </row>
    <row r="240" spans="1:16" ht="12.75">
      <c r="A240" s="30" t="s">
        <v>77</v>
      </c>
      <c r="B240" s="31" t="s">
        <v>508</v>
      </c>
      <c r="C240" s="31" t="s">
        <v>964</v>
      </c>
      <c r="D240" s="30"/>
      <c r="E240" s="32" t="s">
        <v>965</v>
      </c>
      <c r="F240" s="33" t="s">
        <v>154</v>
      </c>
      <c r="G240" s="34">
        <v>17</v>
      </c>
      <c r="H240" s="35">
        <v>0</v>
      </c>
      <c r="I240" s="36">
        <f>ROUND(ROUND(H240,2)*ROUND(G240,3),2)</f>
        <v>0</v>
      </c>
      <c r="J240" s="33"/>
      <c r="O240">
        <f>(I240*21)/100</f>
        <v>0</v>
      </c>
      <c r="P240" t="s">
        <v>51</v>
      </c>
    </row>
    <row r="241" spans="1:5" ht="12.75">
      <c r="A241" s="37" t="s">
        <v>83</v>
      </c>
      <c r="E241" s="38"/>
    </row>
    <row r="242" spans="1:5" ht="12.75">
      <c r="A242" s="39" t="s">
        <v>85</v>
      </c>
      <c r="E242" s="40"/>
    </row>
    <row r="243" spans="1:5" ht="12.75">
      <c r="A243" t="s">
        <v>87</v>
      </c>
      <c r="E243" s="38"/>
    </row>
    <row r="244" spans="1:18" ht="12.75" customHeight="1">
      <c r="A244" s="8" t="s">
        <v>75</v>
      </c>
      <c r="B244" s="8"/>
      <c r="C244" s="41" t="s">
        <v>723</v>
      </c>
      <c r="D244" s="8"/>
      <c r="E244" s="28" t="s">
        <v>764</v>
      </c>
      <c r="F244" s="8"/>
      <c r="G244" s="8"/>
      <c r="H244" s="8"/>
      <c r="I244" s="42">
        <f>0+Q244</f>
        <v>0</v>
      </c>
      <c r="J244" s="8"/>
      <c r="O244">
        <f>0+R244</f>
        <v>0</v>
      </c>
      <c r="Q244">
        <f>0+I245</f>
        <v>0</v>
      </c>
      <c r="R244">
        <f>0+O245</f>
        <v>0</v>
      </c>
    </row>
    <row r="245" spans="1:16" ht="12.75">
      <c r="A245" s="30" t="s">
        <v>77</v>
      </c>
      <c r="B245" s="31" t="s">
        <v>536</v>
      </c>
      <c r="C245" s="31" t="s">
        <v>766</v>
      </c>
      <c r="D245" s="30"/>
      <c r="E245" s="32" t="s">
        <v>767</v>
      </c>
      <c r="F245" s="33" t="s">
        <v>144</v>
      </c>
      <c r="G245" s="34">
        <v>414.844</v>
      </c>
      <c r="H245" s="35">
        <v>0</v>
      </c>
      <c r="I245" s="36">
        <f>ROUND(ROUND(H245,2)*ROUND(G245,3),2)</f>
        <v>0</v>
      </c>
      <c r="J245" s="33"/>
      <c r="O245">
        <f>(I245*21)/100</f>
        <v>0</v>
      </c>
      <c r="P245" t="s">
        <v>51</v>
      </c>
    </row>
    <row r="246" spans="1:5" ht="12.75">
      <c r="A246" s="37" t="s">
        <v>83</v>
      </c>
      <c r="E246" s="38"/>
    </row>
    <row r="247" spans="1:5" ht="12.75">
      <c r="A247" s="39" t="s">
        <v>85</v>
      </c>
      <c r="E247" s="40"/>
    </row>
    <row r="248" spans="1:5" ht="12.75">
      <c r="A248" t="s">
        <v>87</v>
      </c>
      <c r="E248" s="38"/>
    </row>
  </sheetData>
  <sheetProtection sheet="1" objects="1" scenarios="1"/>
  <mergeCells count="12">
    <mergeCell ref="C3:D3"/>
    <mergeCell ref="C4:D4"/>
    <mergeCell ref="C5:D5"/>
    <mergeCell ref="A6:A7"/>
    <mergeCell ref="B6:B7"/>
    <mergeCell ref="C6:C7"/>
    <mergeCell ref="D6:D7"/>
    <mergeCell ref="E6:E7"/>
    <mergeCell ref="F6:F7"/>
    <mergeCell ref="G6:G7"/>
    <mergeCell ref="H6:I6"/>
    <mergeCell ref="J6:J7"/>
  </mergeCells>
  <printOptions/>
  <pageMargins left="0.75" right="0.75" top="1" bottom="1" header="0.511805555555555" footer="0.511805555555555"/>
  <pageSetup fitToHeight="0" fitToWidth="1" horizontalDpi="300" verticalDpi="300" orientation="portrait" paperSize="9" copies="1"/>
  <drawing r:id="rId1"/>
</worksheet>
</file>

<file path=xl/worksheets/sheet9.xml><?xml version="1.0" encoding="utf-8"?>
<worksheet xmlns="http://schemas.openxmlformats.org/spreadsheetml/2006/main" xmlns:r="http://schemas.openxmlformats.org/officeDocument/2006/relationships">
  <sheetPr>
    <pageSetUpPr fitToPage="1"/>
  </sheetPr>
  <dimension ref="A1:R18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43</v>
      </c>
      <c r="B1" s="2"/>
      <c r="C1" s="2"/>
      <c r="D1" s="2"/>
      <c r="E1" s="2" t="s">
        <v>0</v>
      </c>
      <c r="F1" s="2"/>
      <c r="G1" s="2"/>
      <c r="H1" s="2"/>
      <c r="I1" s="2"/>
      <c r="J1" s="2"/>
      <c r="P1" t="s">
        <v>44</v>
      </c>
    </row>
    <row r="2" spans="2:16" ht="25" customHeight="1">
      <c r="B2" s="2"/>
      <c r="C2" s="2"/>
      <c r="D2" s="2"/>
      <c r="E2" s="14" t="s">
        <v>45</v>
      </c>
      <c r="F2" s="2"/>
      <c r="G2" s="2"/>
      <c r="H2" s="8"/>
      <c r="I2" s="8"/>
      <c r="J2" s="2"/>
      <c r="O2">
        <f>0+O9+O102+O111+O184</f>
        <v>0</v>
      </c>
      <c r="P2" t="s">
        <v>44</v>
      </c>
    </row>
    <row r="3" spans="1:16" ht="15" customHeight="1">
      <c r="A3" t="s">
        <v>46</v>
      </c>
      <c r="B3" s="15" t="s">
        <v>47</v>
      </c>
      <c r="C3" s="16" t="s">
        <v>48</v>
      </c>
      <c r="D3" s="16"/>
      <c r="E3" s="17" t="s">
        <v>49</v>
      </c>
      <c r="F3" s="2"/>
      <c r="G3" s="18"/>
      <c r="H3" s="19" t="s">
        <v>966</v>
      </c>
      <c r="I3" s="20">
        <f>0+I9+I102+I111+I184</f>
        <v>0</v>
      </c>
      <c r="J3" s="21"/>
      <c r="O3" t="s">
        <v>50</v>
      </c>
      <c r="P3" t="s">
        <v>51</v>
      </c>
    </row>
    <row r="4" spans="1:16" ht="15" customHeight="1">
      <c r="A4" t="s">
        <v>52</v>
      </c>
      <c r="B4" s="15" t="s">
        <v>400</v>
      </c>
      <c r="C4" s="16" t="s">
        <v>21</v>
      </c>
      <c r="D4" s="16"/>
      <c r="E4" s="17" t="s">
        <v>22</v>
      </c>
      <c r="F4" s="2"/>
      <c r="G4" s="2"/>
      <c r="H4" s="43"/>
      <c r="I4" s="43"/>
      <c r="J4" s="2"/>
      <c r="O4" t="s">
        <v>54</v>
      </c>
      <c r="P4" t="s">
        <v>51</v>
      </c>
    </row>
    <row r="5" spans="1:16" ht="12.75" customHeight="1">
      <c r="A5" t="s">
        <v>401</v>
      </c>
      <c r="B5" s="22" t="s">
        <v>53</v>
      </c>
      <c r="C5" s="23" t="s">
        <v>966</v>
      </c>
      <c r="D5" s="23"/>
      <c r="E5" s="24" t="s">
        <v>28</v>
      </c>
      <c r="F5" s="8"/>
      <c r="G5" s="8"/>
      <c r="H5" s="8"/>
      <c r="I5" s="8"/>
      <c r="J5" s="8"/>
      <c r="O5" t="s">
        <v>64</v>
      </c>
      <c r="P5" t="s">
        <v>51</v>
      </c>
    </row>
    <row r="6" spans="1:10" ht="12.75" customHeight="1">
      <c r="A6" s="26" t="s">
        <v>55</v>
      </c>
      <c r="B6" s="26" t="s">
        <v>56</v>
      </c>
      <c r="C6" s="26" t="s">
        <v>57</v>
      </c>
      <c r="D6" s="26" t="s">
        <v>58</v>
      </c>
      <c r="E6" s="26" t="s">
        <v>59</v>
      </c>
      <c r="F6" s="26" t="s">
        <v>60</v>
      </c>
      <c r="G6" s="26" t="s">
        <v>61</v>
      </c>
      <c r="H6" s="26" t="s">
        <v>62</v>
      </c>
      <c r="I6" s="26"/>
      <c r="J6" s="26" t="s">
        <v>63</v>
      </c>
    </row>
    <row r="7" spans="1:10" ht="12.75" customHeight="1">
      <c r="A7" s="26"/>
      <c r="B7" s="26"/>
      <c r="C7" s="26"/>
      <c r="D7" s="26"/>
      <c r="E7" s="26"/>
      <c r="F7" s="26"/>
      <c r="G7" s="26"/>
      <c r="H7" s="26" t="s">
        <v>65</v>
      </c>
      <c r="I7" s="26" t="s">
        <v>66</v>
      </c>
      <c r="J7" s="26"/>
    </row>
    <row r="8" spans="1:10" ht="12.75" customHeight="1">
      <c r="A8" s="26" t="s">
        <v>67</v>
      </c>
      <c r="B8" s="26" t="s">
        <v>68</v>
      </c>
      <c r="C8" s="26" t="s">
        <v>51</v>
      </c>
      <c r="D8" s="26" t="s">
        <v>44</v>
      </c>
      <c r="E8" s="26" t="s">
        <v>69</v>
      </c>
      <c r="F8" s="26" t="s">
        <v>70</v>
      </c>
      <c r="G8" s="26" t="s">
        <v>71</v>
      </c>
      <c r="H8" s="26" t="s">
        <v>72</v>
      </c>
      <c r="I8" s="26" t="s">
        <v>73</v>
      </c>
      <c r="J8" s="26" t="s">
        <v>74</v>
      </c>
    </row>
    <row r="9" spans="1:18" ht="12.75" customHeight="1">
      <c r="A9" s="25" t="s">
        <v>75</v>
      </c>
      <c r="B9" s="25"/>
      <c r="C9" s="27" t="s">
        <v>68</v>
      </c>
      <c r="D9" s="25"/>
      <c r="E9" s="28" t="s">
        <v>151</v>
      </c>
      <c r="F9" s="25"/>
      <c r="G9" s="25"/>
      <c r="H9" s="25"/>
      <c r="I9" s="29">
        <f>0+Q9</f>
        <v>0</v>
      </c>
      <c r="J9" s="25"/>
      <c r="O9">
        <f>0+R9</f>
        <v>0</v>
      </c>
      <c r="Q9">
        <f>0+I10+I14+I18+I22+I26+I30+I34+I38+I42+I46+I50+I54+I58+I62+I66+I70+I74+I78+I82+I86+I90+I94+I98</f>
        <v>0</v>
      </c>
      <c r="R9">
        <f>0+O10+O14+O18+O22+O26+O30+O34+O38+O42+O46+O50+O54+O58+O62+O66+O70+O74+O78+O82+O86+O90+O94+O98</f>
        <v>0</v>
      </c>
    </row>
    <row r="10" spans="1:16" ht="12.75">
      <c r="A10" s="30" t="s">
        <v>77</v>
      </c>
      <c r="B10" s="31" t="s">
        <v>68</v>
      </c>
      <c r="C10" s="31" t="s">
        <v>433</v>
      </c>
      <c r="D10" s="30"/>
      <c r="E10" s="32" t="s">
        <v>434</v>
      </c>
      <c r="F10" s="33" t="s">
        <v>139</v>
      </c>
      <c r="G10" s="34">
        <v>33.314</v>
      </c>
      <c r="H10" s="35">
        <v>0</v>
      </c>
      <c r="I10" s="36">
        <f>ROUND(ROUND(H10,2)*ROUND(G10,3),2)</f>
        <v>0</v>
      </c>
      <c r="J10" s="33"/>
      <c r="O10">
        <f>(I10*21)/100</f>
        <v>0</v>
      </c>
      <c r="P10" t="s">
        <v>51</v>
      </c>
    </row>
    <row r="11" spans="1:5" ht="12.75">
      <c r="A11" s="37" t="s">
        <v>83</v>
      </c>
      <c r="E11" s="38"/>
    </row>
    <row r="12" spans="1:5" ht="12.75">
      <c r="A12" s="39" t="s">
        <v>85</v>
      </c>
      <c r="E12" s="40" t="s">
        <v>967</v>
      </c>
    </row>
    <row r="13" spans="1:5" ht="12.75">
      <c r="A13" t="s">
        <v>87</v>
      </c>
      <c r="E13" s="38"/>
    </row>
    <row r="14" spans="1:16" ht="12.75">
      <c r="A14" s="30" t="s">
        <v>77</v>
      </c>
      <c r="B14" s="31" t="s">
        <v>51</v>
      </c>
      <c r="C14" s="31" t="s">
        <v>436</v>
      </c>
      <c r="D14" s="30"/>
      <c r="E14" s="32" t="s">
        <v>437</v>
      </c>
      <c r="F14" s="33" t="s">
        <v>139</v>
      </c>
      <c r="G14" s="34">
        <v>3.702</v>
      </c>
      <c r="H14" s="35">
        <v>0</v>
      </c>
      <c r="I14" s="36">
        <f>ROUND(ROUND(H14,2)*ROUND(G14,3),2)</f>
        <v>0</v>
      </c>
      <c r="J14" s="33"/>
      <c r="O14">
        <f>(I14*21)/100</f>
        <v>0</v>
      </c>
      <c r="P14" t="s">
        <v>51</v>
      </c>
    </row>
    <row r="15" spans="1:5" ht="12.75">
      <c r="A15" s="37" t="s">
        <v>83</v>
      </c>
      <c r="E15" s="38"/>
    </row>
    <row r="16" spans="1:5" ht="51">
      <c r="A16" s="39" t="s">
        <v>85</v>
      </c>
      <c r="E16" s="40" t="s">
        <v>968</v>
      </c>
    </row>
    <row r="17" spans="1:5" ht="12.75">
      <c r="A17" t="s">
        <v>87</v>
      </c>
      <c r="E17" s="38"/>
    </row>
    <row r="18" spans="1:16" ht="12.75">
      <c r="A18" s="30" t="s">
        <v>77</v>
      </c>
      <c r="B18" s="31" t="s">
        <v>44</v>
      </c>
      <c r="C18" s="31" t="s">
        <v>439</v>
      </c>
      <c r="D18" s="30"/>
      <c r="E18" s="32" t="s">
        <v>440</v>
      </c>
      <c r="F18" s="33" t="s">
        <v>139</v>
      </c>
      <c r="G18" s="34">
        <v>33.314</v>
      </c>
      <c r="H18" s="35">
        <v>0</v>
      </c>
      <c r="I18" s="36">
        <f>ROUND(ROUND(H18,2)*ROUND(G18,3),2)</f>
        <v>0</v>
      </c>
      <c r="J18" s="33"/>
      <c r="O18">
        <f>(I18*21)/100</f>
        <v>0</v>
      </c>
      <c r="P18" t="s">
        <v>51</v>
      </c>
    </row>
    <row r="19" spans="1:5" ht="12.75">
      <c r="A19" s="37" t="s">
        <v>83</v>
      </c>
      <c r="E19" s="38"/>
    </row>
    <row r="20" spans="1:5" ht="12.75">
      <c r="A20" s="39" t="s">
        <v>85</v>
      </c>
      <c r="E20" s="40" t="s">
        <v>967</v>
      </c>
    </row>
    <row r="21" spans="1:5" ht="12.75">
      <c r="A21" t="s">
        <v>87</v>
      </c>
      <c r="E21" s="38"/>
    </row>
    <row r="22" spans="1:16" ht="12.75">
      <c r="A22" s="30" t="s">
        <v>77</v>
      </c>
      <c r="B22" s="31" t="s">
        <v>69</v>
      </c>
      <c r="C22" s="31" t="s">
        <v>441</v>
      </c>
      <c r="D22" s="30"/>
      <c r="E22" s="32" t="s">
        <v>442</v>
      </c>
      <c r="F22" s="33" t="s">
        <v>139</v>
      </c>
      <c r="G22" s="34">
        <v>3.702</v>
      </c>
      <c r="H22" s="35">
        <v>0</v>
      </c>
      <c r="I22" s="36">
        <f>ROUND(ROUND(H22,2)*ROUND(G22,3),2)</f>
        <v>0</v>
      </c>
      <c r="J22" s="33"/>
      <c r="O22">
        <f>(I22*21)/100</f>
        <v>0</v>
      </c>
      <c r="P22" t="s">
        <v>51</v>
      </c>
    </row>
    <row r="23" spans="1:5" ht="12.75">
      <c r="A23" s="37" t="s">
        <v>83</v>
      </c>
      <c r="E23" s="38"/>
    </row>
    <row r="24" spans="1:5" ht="12.75">
      <c r="A24" s="39" t="s">
        <v>85</v>
      </c>
      <c r="E24" s="40" t="s">
        <v>969</v>
      </c>
    </row>
    <row r="25" spans="1:5" ht="12.75">
      <c r="A25" t="s">
        <v>87</v>
      </c>
      <c r="E25" s="38"/>
    </row>
    <row r="26" spans="1:16" ht="12.75">
      <c r="A26" s="30" t="s">
        <v>77</v>
      </c>
      <c r="B26" s="31" t="s">
        <v>70</v>
      </c>
      <c r="C26" s="31" t="s">
        <v>444</v>
      </c>
      <c r="D26" s="30"/>
      <c r="E26" s="32" t="s">
        <v>445</v>
      </c>
      <c r="F26" s="33" t="s">
        <v>139</v>
      </c>
      <c r="G26" s="34">
        <v>248.489</v>
      </c>
      <c r="H26" s="35">
        <v>0</v>
      </c>
      <c r="I26" s="36">
        <f>ROUND(ROUND(H26,2)*ROUND(G26,3),2)</f>
        <v>0</v>
      </c>
      <c r="J26" s="33"/>
      <c r="O26">
        <f>(I26*21)/100</f>
        <v>0</v>
      </c>
      <c r="P26" t="s">
        <v>51</v>
      </c>
    </row>
    <row r="27" spans="1:5" ht="12.75">
      <c r="A27" s="37" t="s">
        <v>83</v>
      </c>
      <c r="E27" s="38"/>
    </row>
    <row r="28" spans="1:5" ht="12.75">
      <c r="A28" s="39" t="s">
        <v>85</v>
      </c>
      <c r="E28" s="40" t="s">
        <v>970</v>
      </c>
    </row>
    <row r="29" spans="1:5" ht="12.75">
      <c r="A29" t="s">
        <v>87</v>
      </c>
      <c r="E29" s="38"/>
    </row>
    <row r="30" spans="1:16" ht="12.75">
      <c r="A30" s="30" t="s">
        <v>77</v>
      </c>
      <c r="B30" s="31" t="s">
        <v>71</v>
      </c>
      <c r="C30" s="31" t="s">
        <v>447</v>
      </c>
      <c r="D30" s="30"/>
      <c r="E30" s="32" t="s">
        <v>448</v>
      </c>
      <c r="F30" s="33" t="s">
        <v>139</v>
      </c>
      <c r="G30" s="34">
        <v>27.61</v>
      </c>
      <c r="H30" s="35">
        <v>0</v>
      </c>
      <c r="I30" s="36">
        <f>ROUND(ROUND(H30,2)*ROUND(G30,3),2)</f>
        <v>0</v>
      </c>
      <c r="J30" s="33"/>
      <c r="O30">
        <f>(I30*21)/100</f>
        <v>0</v>
      </c>
      <c r="P30" t="s">
        <v>51</v>
      </c>
    </row>
    <row r="31" spans="1:5" ht="12.75">
      <c r="A31" s="37" t="s">
        <v>83</v>
      </c>
      <c r="E31" s="38"/>
    </row>
    <row r="32" spans="1:5" ht="153">
      <c r="A32" s="39" t="s">
        <v>85</v>
      </c>
      <c r="E32" s="40" t="s">
        <v>971</v>
      </c>
    </row>
    <row r="33" spans="1:5" ht="12.75">
      <c r="A33" t="s">
        <v>87</v>
      </c>
      <c r="E33" s="38"/>
    </row>
    <row r="34" spans="1:16" ht="12.75">
      <c r="A34" s="30" t="s">
        <v>77</v>
      </c>
      <c r="B34" s="31" t="s">
        <v>107</v>
      </c>
      <c r="C34" s="31" t="s">
        <v>450</v>
      </c>
      <c r="D34" s="30"/>
      <c r="E34" s="32" t="s">
        <v>451</v>
      </c>
      <c r="F34" s="33" t="s">
        <v>139</v>
      </c>
      <c r="G34" s="34">
        <v>220.309</v>
      </c>
      <c r="H34" s="35">
        <v>0</v>
      </c>
      <c r="I34" s="36">
        <f>ROUND(ROUND(H34,2)*ROUND(G34,3),2)</f>
        <v>0</v>
      </c>
      <c r="J34" s="33"/>
      <c r="O34">
        <f>(I34*21)/100</f>
        <v>0</v>
      </c>
      <c r="P34" t="s">
        <v>51</v>
      </c>
    </row>
    <row r="35" spans="1:5" ht="12.75">
      <c r="A35" s="37" t="s">
        <v>83</v>
      </c>
      <c r="E35" s="38"/>
    </row>
    <row r="36" spans="1:5" ht="25.5">
      <c r="A36" s="39" t="s">
        <v>85</v>
      </c>
      <c r="E36" s="40" t="s">
        <v>972</v>
      </c>
    </row>
    <row r="37" spans="1:5" ht="12.75">
      <c r="A37" t="s">
        <v>87</v>
      </c>
      <c r="E37" s="38"/>
    </row>
    <row r="38" spans="1:16" ht="12.75">
      <c r="A38" s="30" t="s">
        <v>77</v>
      </c>
      <c r="B38" s="31" t="s">
        <v>110</v>
      </c>
      <c r="C38" s="31" t="s">
        <v>453</v>
      </c>
      <c r="D38" s="30"/>
      <c r="E38" s="32" t="s">
        <v>454</v>
      </c>
      <c r="F38" s="33" t="s">
        <v>139</v>
      </c>
      <c r="G38" s="34">
        <v>24.479</v>
      </c>
      <c r="H38" s="35">
        <v>0</v>
      </c>
      <c r="I38" s="36">
        <f>ROUND(ROUND(H38,2)*ROUND(G38,3),2)</f>
        <v>0</v>
      </c>
      <c r="J38" s="33"/>
      <c r="O38">
        <f>(I38*21)/100</f>
        <v>0</v>
      </c>
      <c r="P38" t="s">
        <v>51</v>
      </c>
    </row>
    <row r="39" spans="1:5" ht="12.75">
      <c r="A39" s="37" t="s">
        <v>83</v>
      </c>
      <c r="E39" s="38"/>
    </row>
    <row r="40" spans="1:5" ht="25.5">
      <c r="A40" s="39" t="s">
        <v>85</v>
      </c>
      <c r="E40" s="40" t="s">
        <v>973</v>
      </c>
    </row>
    <row r="41" spans="1:5" ht="12.75">
      <c r="A41" t="s">
        <v>87</v>
      </c>
      <c r="E41" s="38"/>
    </row>
    <row r="42" spans="1:16" ht="12.75">
      <c r="A42" s="30" t="s">
        <v>77</v>
      </c>
      <c r="B42" s="31" t="s">
        <v>72</v>
      </c>
      <c r="C42" s="31" t="s">
        <v>456</v>
      </c>
      <c r="D42" s="30"/>
      <c r="E42" s="32" t="s">
        <v>457</v>
      </c>
      <c r="F42" s="33" t="s">
        <v>139</v>
      </c>
      <c r="G42" s="34">
        <v>28.18</v>
      </c>
      <c r="H42" s="35">
        <v>0</v>
      </c>
      <c r="I42" s="36">
        <f>ROUND(ROUND(H42,2)*ROUND(G42,3),2)</f>
        <v>0</v>
      </c>
      <c r="J42" s="33"/>
      <c r="O42">
        <f>(I42*21)/100</f>
        <v>0</v>
      </c>
      <c r="P42" t="s">
        <v>51</v>
      </c>
    </row>
    <row r="43" spans="1:5" ht="12.75">
      <c r="A43" s="37" t="s">
        <v>83</v>
      </c>
      <c r="E43" s="38"/>
    </row>
    <row r="44" spans="1:5" ht="12.75">
      <c r="A44" s="39" t="s">
        <v>85</v>
      </c>
      <c r="E44" s="40" t="s">
        <v>974</v>
      </c>
    </row>
    <row r="45" spans="1:5" ht="12.75">
      <c r="A45" t="s">
        <v>87</v>
      </c>
      <c r="E45" s="38"/>
    </row>
    <row r="46" spans="1:16" ht="12.75">
      <c r="A46" s="30" t="s">
        <v>77</v>
      </c>
      <c r="B46" s="31" t="s">
        <v>73</v>
      </c>
      <c r="C46" s="31" t="s">
        <v>459</v>
      </c>
      <c r="D46" s="30"/>
      <c r="E46" s="32" t="s">
        <v>460</v>
      </c>
      <c r="F46" s="33" t="s">
        <v>139</v>
      </c>
      <c r="G46" s="34">
        <v>3.131</v>
      </c>
      <c r="H46" s="35">
        <v>0</v>
      </c>
      <c r="I46" s="36">
        <f>ROUND(ROUND(H46,2)*ROUND(G46,3),2)</f>
        <v>0</v>
      </c>
      <c r="J46" s="33"/>
      <c r="O46">
        <f>(I46*21)/100</f>
        <v>0</v>
      </c>
      <c r="P46" t="s">
        <v>51</v>
      </c>
    </row>
    <row r="47" spans="1:5" ht="12.75">
      <c r="A47" s="37" t="s">
        <v>83</v>
      </c>
      <c r="E47" s="38"/>
    </row>
    <row r="48" spans="1:5" ht="12.75">
      <c r="A48" s="39" t="s">
        <v>85</v>
      </c>
      <c r="E48" s="40" t="s">
        <v>975</v>
      </c>
    </row>
    <row r="49" spans="1:5" ht="12.75">
      <c r="A49" t="s">
        <v>87</v>
      </c>
      <c r="E49" s="38"/>
    </row>
    <row r="50" spans="1:16" ht="12.75">
      <c r="A50" s="30" t="s">
        <v>77</v>
      </c>
      <c r="B50" s="31" t="s">
        <v>74</v>
      </c>
      <c r="C50" s="31" t="s">
        <v>462</v>
      </c>
      <c r="D50" s="30"/>
      <c r="E50" s="32" t="s">
        <v>463</v>
      </c>
      <c r="F50" s="33" t="s">
        <v>216</v>
      </c>
      <c r="G50" s="34">
        <v>35.778</v>
      </c>
      <c r="H50" s="35">
        <v>0</v>
      </c>
      <c r="I50" s="36">
        <f>ROUND(ROUND(H50,2)*ROUND(G50,3),2)</f>
        <v>0</v>
      </c>
      <c r="J50" s="33"/>
      <c r="O50">
        <f>(I50*21)/100</f>
        <v>0</v>
      </c>
      <c r="P50" t="s">
        <v>51</v>
      </c>
    </row>
    <row r="51" spans="1:5" ht="12.75">
      <c r="A51" s="37" t="s">
        <v>83</v>
      </c>
      <c r="E51" s="38"/>
    </row>
    <row r="52" spans="1:5" ht="38.25">
      <c r="A52" s="39" t="s">
        <v>85</v>
      </c>
      <c r="E52" s="40" t="s">
        <v>976</v>
      </c>
    </row>
    <row r="53" spans="1:5" ht="12.75">
      <c r="A53" t="s">
        <v>87</v>
      </c>
      <c r="E53" s="38"/>
    </row>
    <row r="54" spans="1:16" ht="12.75">
      <c r="A54" s="30" t="s">
        <v>77</v>
      </c>
      <c r="B54" s="31" t="s">
        <v>125</v>
      </c>
      <c r="C54" s="31" t="s">
        <v>465</v>
      </c>
      <c r="D54" s="30"/>
      <c r="E54" s="32" t="s">
        <v>466</v>
      </c>
      <c r="F54" s="33" t="s">
        <v>216</v>
      </c>
      <c r="G54" s="34">
        <v>840.032</v>
      </c>
      <c r="H54" s="35">
        <v>0</v>
      </c>
      <c r="I54" s="36">
        <f>ROUND(ROUND(H54,2)*ROUND(G54,3),2)</f>
        <v>0</v>
      </c>
      <c r="J54" s="33"/>
      <c r="O54">
        <f>(I54*21)/100</f>
        <v>0</v>
      </c>
      <c r="P54" t="s">
        <v>51</v>
      </c>
    </row>
    <row r="55" spans="1:5" ht="12.75">
      <c r="A55" s="37" t="s">
        <v>83</v>
      </c>
      <c r="E55" s="38"/>
    </row>
    <row r="56" spans="1:5" ht="114.75">
      <c r="A56" s="39" t="s">
        <v>85</v>
      </c>
      <c r="E56" s="40" t="s">
        <v>977</v>
      </c>
    </row>
    <row r="57" spans="1:5" ht="12.75">
      <c r="A57" t="s">
        <v>87</v>
      </c>
      <c r="E57" s="38"/>
    </row>
    <row r="58" spans="1:16" ht="12.75">
      <c r="A58" s="30" t="s">
        <v>77</v>
      </c>
      <c r="B58" s="31" t="s">
        <v>129</v>
      </c>
      <c r="C58" s="31" t="s">
        <v>468</v>
      </c>
      <c r="D58" s="30"/>
      <c r="E58" s="32" t="s">
        <v>469</v>
      </c>
      <c r="F58" s="33" t="s">
        <v>216</v>
      </c>
      <c r="G58" s="34">
        <v>35.778</v>
      </c>
      <c r="H58" s="35">
        <v>0</v>
      </c>
      <c r="I58" s="36">
        <f>ROUND(ROUND(H58,2)*ROUND(G58,3),2)</f>
        <v>0</v>
      </c>
      <c r="J58" s="33"/>
      <c r="O58">
        <f>(I58*21)/100</f>
        <v>0</v>
      </c>
      <c r="P58" t="s">
        <v>51</v>
      </c>
    </row>
    <row r="59" spans="1:5" ht="12.75">
      <c r="A59" s="37" t="s">
        <v>83</v>
      </c>
      <c r="E59" s="38"/>
    </row>
    <row r="60" spans="1:5" ht="12.75">
      <c r="A60" s="39" t="s">
        <v>85</v>
      </c>
      <c r="E60" s="40"/>
    </row>
    <row r="61" spans="1:5" ht="12.75">
      <c r="A61" t="s">
        <v>87</v>
      </c>
      <c r="E61" s="38"/>
    </row>
    <row r="62" spans="1:16" ht="12.75">
      <c r="A62" s="30" t="s">
        <v>77</v>
      </c>
      <c r="B62" s="31" t="s">
        <v>132</v>
      </c>
      <c r="C62" s="31" t="s">
        <v>470</v>
      </c>
      <c r="D62" s="30"/>
      <c r="E62" s="32" t="s">
        <v>471</v>
      </c>
      <c r="F62" s="33" t="s">
        <v>216</v>
      </c>
      <c r="G62" s="34">
        <v>840.032</v>
      </c>
      <c r="H62" s="35">
        <v>0</v>
      </c>
      <c r="I62" s="36">
        <f>ROUND(ROUND(H62,2)*ROUND(G62,3),2)</f>
        <v>0</v>
      </c>
      <c r="J62" s="33"/>
      <c r="O62">
        <f>(I62*21)/100</f>
        <v>0</v>
      </c>
      <c r="P62" t="s">
        <v>51</v>
      </c>
    </row>
    <row r="63" spans="1:5" ht="12.75">
      <c r="A63" s="37" t="s">
        <v>83</v>
      </c>
      <c r="E63" s="38"/>
    </row>
    <row r="64" spans="1:5" ht="12.75">
      <c r="A64" s="39" t="s">
        <v>85</v>
      </c>
      <c r="E64" s="40"/>
    </row>
    <row r="65" spans="1:5" ht="12.75">
      <c r="A65" t="s">
        <v>87</v>
      </c>
      <c r="E65" s="38"/>
    </row>
    <row r="66" spans="1:16" ht="12.75">
      <c r="A66" s="30" t="s">
        <v>77</v>
      </c>
      <c r="B66" s="31" t="s">
        <v>196</v>
      </c>
      <c r="C66" s="31" t="s">
        <v>472</v>
      </c>
      <c r="D66" s="30"/>
      <c r="E66" s="32" t="s">
        <v>473</v>
      </c>
      <c r="F66" s="33" t="s">
        <v>139</v>
      </c>
      <c r="G66" s="34">
        <v>141.011</v>
      </c>
      <c r="H66" s="35">
        <v>0</v>
      </c>
      <c r="I66" s="36">
        <f>ROUND(ROUND(H66,2)*ROUND(G66,3),2)</f>
        <v>0</v>
      </c>
      <c r="J66" s="33"/>
      <c r="O66">
        <f>(I66*21)/100</f>
        <v>0</v>
      </c>
      <c r="P66" t="s">
        <v>51</v>
      </c>
    </row>
    <row r="67" spans="1:5" ht="12.75">
      <c r="A67" s="37" t="s">
        <v>83</v>
      </c>
      <c r="E67" s="38"/>
    </row>
    <row r="68" spans="1:5" ht="25.5">
      <c r="A68" s="39" t="s">
        <v>85</v>
      </c>
      <c r="E68" s="40" t="s">
        <v>978</v>
      </c>
    </row>
    <row r="69" spans="1:5" ht="12.75">
      <c r="A69" t="s">
        <v>87</v>
      </c>
      <c r="E69" s="38"/>
    </row>
    <row r="70" spans="1:16" ht="12.75">
      <c r="A70" s="30" t="s">
        <v>77</v>
      </c>
      <c r="B70" s="31" t="s">
        <v>202</v>
      </c>
      <c r="C70" s="31" t="s">
        <v>475</v>
      </c>
      <c r="D70" s="30"/>
      <c r="E70" s="32" t="s">
        <v>476</v>
      </c>
      <c r="F70" s="33" t="s">
        <v>139</v>
      </c>
      <c r="G70" s="34">
        <v>157.777</v>
      </c>
      <c r="H70" s="35">
        <v>0</v>
      </c>
      <c r="I70" s="36">
        <f>ROUND(ROUND(H70,2)*ROUND(G70,3),2)</f>
        <v>0</v>
      </c>
      <c r="J70" s="33"/>
      <c r="O70">
        <f>(I70*21)/100</f>
        <v>0</v>
      </c>
      <c r="P70" t="s">
        <v>51</v>
      </c>
    </row>
    <row r="71" spans="1:5" ht="12.75">
      <c r="A71" s="37" t="s">
        <v>83</v>
      </c>
      <c r="E71" s="38"/>
    </row>
    <row r="72" spans="1:5" ht="25.5">
      <c r="A72" s="39" t="s">
        <v>85</v>
      </c>
      <c r="E72" s="40" t="s">
        <v>979</v>
      </c>
    </row>
    <row r="73" spans="1:5" ht="12.75">
      <c r="A73" t="s">
        <v>87</v>
      </c>
      <c r="E73" s="38"/>
    </row>
    <row r="74" spans="1:16" ht="12.75">
      <c r="A74" s="30" t="s">
        <v>77</v>
      </c>
      <c r="B74" s="31" t="s">
        <v>204</v>
      </c>
      <c r="C74" s="31" t="s">
        <v>478</v>
      </c>
      <c r="D74" s="30"/>
      <c r="E74" s="32" t="s">
        <v>479</v>
      </c>
      <c r="F74" s="33" t="s">
        <v>139</v>
      </c>
      <c r="G74" s="34">
        <v>955.787</v>
      </c>
      <c r="H74" s="35">
        <v>0</v>
      </c>
      <c r="I74" s="36">
        <f>ROUND(ROUND(H74,2)*ROUND(G74,3),2)</f>
        <v>0</v>
      </c>
      <c r="J74" s="33"/>
      <c r="O74">
        <f>(I74*21)/100</f>
        <v>0</v>
      </c>
      <c r="P74" t="s">
        <v>51</v>
      </c>
    </row>
    <row r="75" spans="1:5" ht="12.75">
      <c r="A75" s="37" t="s">
        <v>83</v>
      </c>
      <c r="E75" s="38"/>
    </row>
    <row r="76" spans="1:5" ht="12.75">
      <c r="A76" s="39" t="s">
        <v>85</v>
      </c>
      <c r="E76" s="40" t="s">
        <v>980</v>
      </c>
    </row>
    <row r="77" spans="1:5" ht="12.75">
      <c r="A77" t="s">
        <v>87</v>
      </c>
      <c r="E77" s="38"/>
    </row>
    <row r="78" spans="1:16" ht="12.75">
      <c r="A78" s="30" t="s">
        <v>77</v>
      </c>
      <c r="B78" s="31" t="s">
        <v>207</v>
      </c>
      <c r="C78" s="31" t="s">
        <v>481</v>
      </c>
      <c r="D78" s="30"/>
      <c r="E78" s="32" t="s">
        <v>482</v>
      </c>
      <c r="F78" s="33" t="s">
        <v>139</v>
      </c>
      <c r="G78" s="34">
        <v>148.336</v>
      </c>
      <c r="H78" s="35">
        <v>0</v>
      </c>
      <c r="I78" s="36">
        <f>ROUND(ROUND(H78,2)*ROUND(G78,3),2)</f>
        <v>0</v>
      </c>
      <c r="J78" s="33"/>
      <c r="O78">
        <f>(I78*21)/100</f>
        <v>0</v>
      </c>
      <c r="P78" t="s">
        <v>51</v>
      </c>
    </row>
    <row r="79" spans="1:5" ht="12.75">
      <c r="A79" s="37" t="s">
        <v>83</v>
      </c>
      <c r="E79" s="38"/>
    </row>
    <row r="80" spans="1:5" ht="25.5">
      <c r="A80" s="39" t="s">
        <v>85</v>
      </c>
      <c r="E80" s="40" t="s">
        <v>981</v>
      </c>
    </row>
    <row r="81" spans="1:5" ht="12.75">
      <c r="A81" t="s">
        <v>87</v>
      </c>
      <c r="E81" s="38"/>
    </row>
    <row r="82" spans="1:16" ht="12.75">
      <c r="A82" s="30" t="s">
        <v>77</v>
      </c>
      <c r="B82" s="31" t="s">
        <v>213</v>
      </c>
      <c r="C82" s="31" t="s">
        <v>484</v>
      </c>
      <c r="D82" s="30"/>
      <c r="E82" s="32" t="s">
        <v>485</v>
      </c>
      <c r="F82" s="33" t="s">
        <v>139</v>
      </c>
      <c r="G82" s="34">
        <v>477.894</v>
      </c>
      <c r="H82" s="35">
        <v>0</v>
      </c>
      <c r="I82" s="36">
        <f>ROUND(ROUND(H82,2)*ROUND(G82,3),2)</f>
        <v>0</v>
      </c>
      <c r="J82" s="33"/>
      <c r="O82">
        <f>(I82*21)/100</f>
        <v>0</v>
      </c>
      <c r="P82" t="s">
        <v>51</v>
      </c>
    </row>
    <row r="83" spans="1:5" ht="12.75">
      <c r="A83" s="37" t="s">
        <v>83</v>
      </c>
      <c r="E83" s="38"/>
    </row>
    <row r="84" spans="1:5" ht="12.75">
      <c r="A84" s="39" t="s">
        <v>85</v>
      </c>
      <c r="E84" s="40" t="s">
        <v>982</v>
      </c>
    </row>
    <row r="85" spans="1:5" ht="12.75">
      <c r="A85" t="s">
        <v>87</v>
      </c>
      <c r="E85" s="38"/>
    </row>
    <row r="86" spans="1:16" ht="12.75">
      <c r="A86" s="30" t="s">
        <v>77</v>
      </c>
      <c r="B86" s="31" t="s">
        <v>219</v>
      </c>
      <c r="C86" s="31" t="s">
        <v>490</v>
      </c>
      <c r="D86" s="30"/>
      <c r="E86" s="32" t="s">
        <v>491</v>
      </c>
      <c r="F86" s="33" t="s">
        <v>139</v>
      </c>
      <c r="G86" s="34">
        <v>626.229</v>
      </c>
      <c r="H86" s="35">
        <v>0</v>
      </c>
      <c r="I86" s="36">
        <f>ROUND(ROUND(H86,2)*ROUND(G86,3),2)</f>
        <v>0</v>
      </c>
      <c r="J86" s="33"/>
      <c r="O86">
        <f>(I86*21)/100</f>
        <v>0</v>
      </c>
      <c r="P86" t="s">
        <v>51</v>
      </c>
    </row>
    <row r="87" spans="1:5" ht="25.5">
      <c r="A87" s="37" t="s">
        <v>83</v>
      </c>
      <c r="E87" s="38" t="s">
        <v>492</v>
      </c>
    </row>
    <row r="88" spans="1:5" ht="25.5">
      <c r="A88" s="39" t="s">
        <v>85</v>
      </c>
      <c r="E88" s="40" t="s">
        <v>983</v>
      </c>
    </row>
    <row r="89" spans="1:5" ht="12.75">
      <c r="A89" t="s">
        <v>87</v>
      </c>
      <c r="E89" s="38"/>
    </row>
    <row r="90" spans="1:16" ht="12.75">
      <c r="A90" s="30" t="s">
        <v>77</v>
      </c>
      <c r="B90" s="31" t="s">
        <v>225</v>
      </c>
      <c r="C90" s="31" t="s">
        <v>494</v>
      </c>
      <c r="D90" s="30"/>
      <c r="E90" s="32" t="s">
        <v>495</v>
      </c>
      <c r="F90" s="33" t="s">
        <v>139</v>
      </c>
      <c r="G90" s="34">
        <v>477.894</v>
      </c>
      <c r="H90" s="35">
        <v>0</v>
      </c>
      <c r="I90" s="36">
        <f>ROUND(ROUND(H90,2)*ROUND(G90,3),2)</f>
        <v>0</v>
      </c>
      <c r="J90" s="33"/>
      <c r="O90">
        <f>(I90*21)/100</f>
        <v>0</v>
      </c>
      <c r="P90" t="s">
        <v>51</v>
      </c>
    </row>
    <row r="91" spans="1:5" ht="25.5">
      <c r="A91" s="37" t="s">
        <v>83</v>
      </c>
      <c r="E91" s="38" t="s">
        <v>496</v>
      </c>
    </row>
    <row r="92" spans="1:5" ht="51">
      <c r="A92" s="39" t="s">
        <v>85</v>
      </c>
      <c r="E92" s="40" t="s">
        <v>984</v>
      </c>
    </row>
    <row r="93" spans="1:5" ht="12.75">
      <c r="A93" t="s">
        <v>87</v>
      </c>
      <c r="E93" s="38"/>
    </row>
    <row r="94" spans="1:16" ht="12.75">
      <c r="A94" s="30" t="s">
        <v>77</v>
      </c>
      <c r="B94" s="31" t="s">
        <v>231</v>
      </c>
      <c r="C94" s="31" t="s">
        <v>498</v>
      </c>
      <c r="D94" s="30"/>
      <c r="E94" s="32" t="s">
        <v>499</v>
      </c>
      <c r="F94" s="33" t="s">
        <v>139</v>
      </c>
      <c r="G94" s="34">
        <v>98.754</v>
      </c>
      <c r="H94" s="35">
        <v>0</v>
      </c>
      <c r="I94" s="36">
        <f>ROUND(ROUND(H94,2)*ROUND(G94,3),2)</f>
        <v>0</v>
      </c>
      <c r="J94" s="33"/>
      <c r="O94">
        <f>(I94*21)/100</f>
        <v>0</v>
      </c>
      <c r="P94" t="s">
        <v>51</v>
      </c>
    </row>
    <row r="95" spans="1:5" ht="12.75">
      <c r="A95" s="37" t="s">
        <v>83</v>
      </c>
      <c r="E95" s="38"/>
    </row>
    <row r="96" spans="1:5" ht="12.75">
      <c r="A96" s="39" t="s">
        <v>85</v>
      </c>
      <c r="E96" s="40" t="s">
        <v>985</v>
      </c>
    </row>
    <row r="97" spans="1:5" ht="12.75">
      <c r="A97" t="s">
        <v>87</v>
      </c>
      <c r="E97" s="38"/>
    </row>
    <row r="98" spans="1:16" ht="12.75">
      <c r="A98" s="30" t="s">
        <v>77</v>
      </c>
      <c r="B98" s="31" t="s">
        <v>279</v>
      </c>
      <c r="C98" s="31" t="s">
        <v>986</v>
      </c>
      <c r="D98" s="30"/>
      <c r="E98" s="32" t="s">
        <v>987</v>
      </c>
      <c r="F98" s="33" t="s">
        <v>144</v>
      </c>
      <c r="G98" s="34">
        <v>169.56</v>
      </c>
      <c r="H98" s="35">
        <v>0</v>
      </c>
      <c r="I98" s="36">
        <f>ROUND(ROUND(H98,2)*ROUND(G98,3),2)</f>
        <v>0</v>
      </c>
      <c r="J98" s="33"/>
      <c r="O98">
        <f>(I98*21)/100</f>
        <v>0</v>
      </c>
      <c r="P98" t="s">
        <v>51</v>
      </c>
    </row>
    <row r="99" spans="1:5" ht="12.75">
      <c r="A99" s="37" t="s">
        <v>83</v>
      </c>
      <c r="E99" s="38"/>
    </row>
    <row r="100" spans="1:5" ht="12.75">
      <c r="A100" s="39" t="s">
        <v>85</v>
      </c>
      <c r="E100" s="40" t="s">
        <v>988</v>
      </c>
    </row>
    <row r="101" spans="1:5" ht="12.75">
      <c r="A101" t="s">
        <v>87</v>
      </c>
      <c r="E101" s="38"/>
    </row>
    <row r="102" spans="1:18" ht="12.75" customHeight="1">
      <c r="A102" s="8" t="s">
        <v>75</v>
      </c>
      <c r="B102" s="8"/>
      <c r="C102" s="41" t="s">
        <v>69</v>
      </c>
      <c r="D102" s="8"/>
      <c r="E102" s="28" t="s">
        <v>521</v>
      </c>
      <c r="F102" s="8"/>
      <c r="G102" s="8"/>
      <c r="H102" s="8"/>
      <c r="I102" s="42">
        <f>0+Q102</f>
        <v>0</v>
      </c>
      <c r="J102" s="8"/>
      <c r="O102">
        <f>0+R102</f>
        <v>0</v>
      </c>
      <c r="Q102">
        <f>0+I103+I107</f>
        <v>0</v>
      </c>
      <c r="R102">
        <f>0+O103+O107</f>
        <v>0</v>
      </c>
    </row>
    <row r="103" spans="1:16" ht="12.75">
      <c r="A103" s="30" t="s">
        <v>77</v>
      </c>
      <c r="B103" s="31" t="s">
        <v>262</v>
      </c>
      <c r="C103" s="31" t="s">
        <v>525</v>
      </c>
      <c r="D103" s="30"/>
      <c r="E103" s="32" t="s">
        <v>526</v>
      </c>
      <c r="F103" s="33" t="s">
        <v>139</v>
      </c>
      <c r="G103" s="34">
        <v>3.85</v>
      </c>
      <c r="H103" s="35">
        <v>0</v>
      </c>
      <c r="I103" s="36">
        <f>ROUND(ROUND(H103,2)*ROUND(G103,3),2)</f>
        <v>0</v>
      </c>
      <c r="J103" s="33"/>
      <c r="O103">
        <f>(I103*21)/100</f>
        <v>0</v>
      </c>
      <c r="P103" t="s">
        <v>51</v>
      </c>
    </row>
    <row r="104" spans="1:5" ht="12.75">
      <c r="A104" s="37" t="s">
        <v>83</v>
      </c>
      <c r="E104" s="38"/>
    </row>
    <row r="105" spans="1:5" ht="12.75">
      <c r="A105" s="39" t="s">
        <v>85</v>
      </c>
      <c r="E105" s="40" t="s">
        <v>989</v>
      </c>
    </row>
    <row r="106" spans="1:5" ht="12.75">
      <c r="A106" t="s">
        <v>87</v>
      </c>
      <c r="E106" s="38"/>
    </row>
    <row r="107" spans="1:16" ht="12.75">
      <c r="A107" s="30" t="s">
        <v>77</v>
      </c>
      <c r="B107" s="31" t="s">
        <v>268</v>
      </c>
      <c r="C107" s="31" t="s">
        <v>990</v>
      </c>
      <c r="D107" s="30"/>
      <c r="E107" s="32" t="s">
        <v>991</v>
      </c>
      <c r="F107" s="33" t="s">
        <v>139</v>
      </c>
      <c r="G107" s="34">
        <v>35.838</v>
      </c>
      <c r="H107" s="35">
        <v>0</v>
      </c>
      <c r="I107" s="36">
        <f>ROUND(ROUND(H107,2)*ROUND(G107,3),2)</f>
        <v>0</v>
      </c>
      <c r="J107" s="33"/>
      <c r="O107">
        <f>(I107*21)/100</f>
        <v>0</v>
      </c>
      <c r="P107" t="s">
        <v>51</v>
      </c>
    </row>
    <row r="108" spans="1:5" ht="12.75">
      <c r="A108" s="37" t="s">
        <v>83</v>
      </c>
      <c r="E108" s="38"/>
    </row>
    <row r="109" spans="1:5" ht="12.75">
      <c r="A109" s="39" t="s">
        <v>85</v>
      </c>
      <c r="E109" s="40" t="s">
        <v>992</v>
      </c>
    </row>
    <row r="110" spans="1:5" ht="12.75">
      <c r="A110" t="s">
        <v>87</v>
      </c>
      <c r="E110" s="38"/>
    </row>
    <row r="111" spans="1:18" ht="12.75" customHeight="1">
      <c r="A111" s="8" t="s">
        <v>75</v>
      </c>
      <c r="B111" s="8"/>
      <c r="C111" s="41" t="s">
        <v>110</v>
      </c>
      <c r="D111" s="8"/>
      <c r="E111" s="28" t="s">
        <v>566</v>
      </c>
      <c r="F111" s="8"/>
      <c r="G111" s="8"/>
      <c r="H111" s="8"/>
      <c r="I111" s="42">
        <f>0+Q111</f>
        <v>0</v>
      </c>
      <c r="J111" s="8"/>
      <c r="O111">
        <f>0+R111</f>
        <v>0</v>
      </c>
      <c r="Q111">
        <f>0+I112+I116+I120+I124+I128+I132+I136+I140+I144+I148+I152+I156+I160+I164+I168+I172+I176+I180</f>
        <v>0</v>
      </c>
      <c r="R111">
        <f>0+O112+O116+O120+O124+O128+O132+O136+O140+O144+O148+O152+O156+O160+O164+O168+O172+O176+O180</f>
        <v>0</v>
      </c>
    </row>
    <row r="112" spans="1:16" ht="12.75">
      <c r="A112" s="30" t="s">
        <v>77</v>
      </c>
      <c r="B112" s="31" t="s">
        <v>236</v>
      </c>
      <c r="C112" s="31" t="s">
        <v>895</v>
      </c>
      <c r="D112" s="30"/>
      <c r="E112" s="32" t="s">
        <v>896</v>
      </c>
      <c r="F112" s="33" t="s">
        <v>154</v>
      </c>
      <c r="G112" s="34">
        <v>25.375</v>
      </c>
      <c r="H112" s="35">
        <v>0</v>
      </c>
      <c r="I112" s="36">
        <f>ROUND(ROUND(H112,2)*ROUND(G112,3),2)</f>
        <v>0</v>
      </c>
      <c r="J112" s="33"/>
      <c r="O112">
        <f>(I112*21)/100</f>
        <v>0</v>
      </c>
      <c r="P112" t="s">
        <v>51</v>
      </c>
    </row>
    <row r="113" spans="1:5" ht="12.75">
      <c r="A113" s="37" t="s">
        <v>83</v>
      </c>
      <c r="E113" s="38"/>
    </row>
    <row r="114" spans="1:5" ht="12.75">
      <c r="A114" s="39" t="s">
        <v>85</v>
      </c>
      <c r="E114" s="40" t="s">
        <v>993</v>
      </c>
    </row>
    <row r="115" spans="1:5" ht="12.75">
      <c r="A115" t="s">
        <v>87</v>
      </c>
      <c r="E115" s="38"/>
    </row>
    <row r="116" spans="1:16" ht="12.75">
      <c r="A116" s="30" t="s">
        <v>77</v>
      </c>
      <c r="B116" s="31" t="s">
        <v>242</v>
      </c>
      <c r="C116" s="31" t="s">
        <v>912</v>
      </c>
      <c r="D116" s="30"/>
      <c r="E116" s="32" t="s">
        <v>913</v>
      </c>
      <c r="F116" s="33" t="s">
        <v>154</v>
      </c>
      <c r="G116" s="34">
        <v>25.375</v>
      </c>
      <c r="H116" s="35">
        <v>0</v>
      </c>
      <c r="I116" s="36">
        <f>ROUND(ROUND(H116,2)*ROUND(G116,3),2)</f>
        <v>0</v>
      </c>
      <c r="J116" s="33"/>
      <c r="O116">
        <f>(I116*21)/100</f>
        <v>0</v>
      </c>
      <c r="P116" t="s">
        <v>51</v>
      </c>
    </row>
    <row r="117" spans="1:5" ht="12.75">
      <c r="A117" s="37" t="s">
        <v>83</v>
      </c>
      <c r="E117" s="38"/>
    </row>
    <row r="118" spans="1:5" ht="12.75">
      <c r="A118" s="39" t="s">
        <v>85</v>
      </c>
      <c r="E118" s="40" t="s">
        <v>993</v>
      </c>
    </row>
    <row r="119" spans="1:5" ht="12.75">
      <c r="A119" t="s">
        <v>87</v>
      </c>
      <c r="E119" s="38"/>
    </row>
    <row r="120" spans="1:16" ht="12.75">
      <c r="A120" s="30" t="s">
        <v>77</v>
      </c>
      <c r="B120" s="31" t="s">
        <v>248</v>
      </c>
      <c r="C120" s="31" t="s">
        <v>994</v>
      </c>
      <c r="D120" s="30"/>
      <c r="E120" s="32" t="s">
        <v>995</v>
      </c>
      <c r="F120" s="33" t="s">
        <v>154</v>
      </c>
      <c r="G120" s="34">
        <v>25.375</v>
      </c>
      <c r="H120" s="35">
        <v>0</v>
      </c>
      <c r="I120" s="36">
        <f>ROUND(ROUND(H120,2)*ROUND(G120,3),2)</f>
        <v>0</v>
      </c>
      <c r="J120" s="33"/>
      <c r="O120">
        <f>(I120*21)/100</f>
        <v>0</v>
      </c>
      <c r="P120" t="s">
        <v>51</v>
      </c>
    </row>
    <row r="121" spans="1:5" ht="12.75">
      <c r="A121" s="37" t="s">
        <v>83</v>
      </c>
      <c r="E121" s="38"/>
    </row>
    <row r="122" spans="1:5" ht="12.75">
      <c r="A122" s="39" t="s">
        <v>85</v>
      </c>
      <c r="E122" s="40" t="s">
        <v>993</v>
      </c>
    </row>
    <row r="123" spans="1:5" ht="12.75">
      <c r="A123" t="s">
        <v>87</v>
      </c>
      <c r="E123" s="38"/>
    </row>
    <row r="124" spans="1:16" ht="12.75">
      <c r="A124" s="30" t="s">
        <v>77</v>
      </c>
      <c r="B124" s="31" t="s">
        <v>253</v>
      </c>
      <c r="C124" s="31" t="s">
        <v>919</v>
      </c>
      <c r="D124" s="30"/>
      <c r="E124" s="32" t="s">
        <v>920</v>
      </c>
      <c r="F124" s="33" t="s">
        <v>154</v>
      </c>
      <c r="G124" s="34">
        <v>13</v>
      </c>
      <c r="H124" s="35">
        <v>0</v>
      </c>
      <c r="I124" s="36">
        <f>ROUND(ROUND(H124,2)*ROUND(G124,3),2)</f>
        <v>0</v>
      </c>
      <c r="J124" s="33"/>
      <c r="O124">
        <f>(I124*21)/100</f>
        <v>0</v>
      </c>
      <c r="P124" t="s">
        <v>51</v>
      </c>
    </row>
    <row r="125" spans="1:5" ht="12.75">
      <c r="A125" s="37" t="s">
        <v>83</v>
      </c>
      <c r="E125" s="38"/>
    </row>
    <row r="126" spans="1:5" ht="12.75">
      <c r="A126" s="39" t="s">
        <v>85</v>
      </c>
      <c r="E126" s="40"/>
    </row>
    <row r="127" spans="1:5" ht="12.75">
      <c r="A127" t="s">
        <v>87</v>
      </c>
      <c r="E127" s="38"/>
    </row>
    <row r="128" spans="1:16" ht="12.75">
      <c r="A128" s="30" t="s">
        <v>77</v>
      </c>
      <c r="B128" s="31" t="s">
        <v>259</v>
      </c>
      <c r="C128" s="31" t="s">
        <v>921</v>
      </c>
      <c r="D128" s="30"/>
      <c r="E128" s="32" t="s">
        <v>922</v>
      </c>
      <c r="F128" s="33" t="s">
        <v>154</v>
      </c>
      <c r="G128" s="34">
        <v>25</v>
      </c>
      <c r="H128" s="35">
        <v>0</v>
      </c>
      <c r="I128" s="36">
        <f>ROUND(ROUND(H128,2)*ROUND(G128,3),2)</f>
        <v>0</v>
      </c>
      <c r="J128" s="33"/>
      <c r="O128">
        <f>(I128*21)/100</f>
        <v>0</v>
      </c>
      <c r="P128" t="s">
        <v>51</v>
      </c>
    </row>
    <row r="129" spans="1:5" ht="12.75">
      <c r="A129" s="37" t="s">
        <v>83</v>
      </c>
      <c r="E129" s="38"/>
    </row>
    <row r="130" spans="1:5" ht="12.75">
      <c r="A130" s="39" t="s">
        <v>85</v>
      </c>
      <c r="E130" s="40"/>
    </row>
    <row r="131" spans="1:5" ht="12.75">
      <c r="A131" t="s">
        <v>87</v>
      </c>
      <c r="E131" s="38"/>
    </row>
    <row r="132" spans="1:16" ht="12.75">
      <c r="A132" s="30" t="s">
        <v>77</v>
      </c>
      <c r="B132" s="31" t="s">
        <v>273</v>
      </c>
      <c r="C132" s="31" t="s">
        <v>925</v>
      </c>
      <c r="D132" s="30"/>
      <c r="E132" s="32" t="s">
        <v>926</v>
      </c>
      <c r="F132" s="33" t="s">
        <v>154</v>
      </c>
      <c r="G132" s="34">
        <v>25</v>
      </c>
      <c r="H132" s="35">
        <v>0</v>
      </c>
      <c r="I132" s="36">
        <f>ROUND(ROUND(H132,2)*ROUND(G132,3),2)</f>
        <v>0</v>
      </c>
      <c r="J132" s="33"/>
      <c r="O132">
        <f>(I132*21)/100</f>
        <v>0</v>
      </c>
      <c r="P132" t="s">
        <v>51</v>
      </c>
    </row>
    <row r="133" spans="1:5" ht="12.75">
      <c r="A133" s="37" t="s">
        <v>83</v>
      </c>
      <c r="E133" s="38"/>
    </row>
    <row r="134" spans="1:5" ht="12.75">
      <c r="A134" s="39" t="s">
        <v>85</v>
      </c>
      <c r="E134" s="40"/>
    </row>
    <row r="135" spans="1:5" ht="12.75">
      <c r="A135" t="s">
        <v>87</v>
      </c>
      <c r="E135" s="38"/>
    </row>
    <row r="136" spans="1:16" ht="12.75">
      <c r="A136" s="30" t="s">
        <v>77</v>
      </c>
      <c r="B136" s="31" t="s">
        <v>284</v>
      </c>
      <c r="C136" s="31" t="s">
        <v>996</v>
      </c>
      <c r="D136" s="30"/>
      <c r="E136" s="32" t="s">
        <v>997</v>
      </c>
      <c r="F136" s="33" t="s">
        <v>174</v>
      </c>
      <c r="G136" s="34">
        <v>202.087</v>
      </c>
      <c r="H136" s="35">
        <v>0</v>
      </c>
      <c r="I136" s="36">
        <f>ROUND(ROUND(H136,2)*ROUND(G136,3),2)</f>
        <v>0</v>
      </c>
      <c r="J136" s="33"/>
      <c r="O136">
        <f>(I136*21)/100</f>
        <v>0</v>
      </c>
      <c r="P136" t="s">
        <v>51</v>
      </c>
    </row>
    <row r="137" spans="1:5" ht="12.75">
      <c r="A137" s="37" t="s">
        <v>83</v>
      </c>
      <c r="E137" s="38"/>
    </row>
    <row r="138" spans="1:5" ht="12.75">
      <c r="A138" s="39" t="s">
        <v>85</v>
      </c>
      <c r="E138" s="40" t="s">
        <v>998</v>
      </c>
    </row>
    <row r="139" spans="1:5" ht="12.75">
      <c r="A139" t="s">
        <v>87</v>
      </c>
      <c r="E139" s="38"/>
    </row>
    <row r="140" spans="1:16" ht="12.75">
      <c r="A140" s="30" t="s">
        <v>77</v>
      </c>
      <c r="B140" s="31" t="s">
        <v>289</v>
      </c>
      <c r="C140" s="31" t="s">
        <v>999</v>
      </c>
      <c r="D140" s="30"/>
      <c r="E140" s="32" t="s">
        <v>1000</v>
      </c>
      <c r="F140" s="33" t="s">
        <v>154</v>
      </c>
      <c r="G140" s="34">
        <v>2.03</v>
      </c>
      <c r="H140" s="35">
        <v>0</v>
      </c>
      <c r="I140" s="36">
        <f>ROUND(ROUND(H140,2)*ROUND(G140,3),2)</f>
        <v>0</v>
      </c>
      <c r="J140" s="33"/>
      <c r="O140">
        <f>(I140*21)/100</f>
        <v>0</v>
      </c>
      <c r="P140" t="s">
        <v>51</v>
      </c>
    </row>
    <row r="141" spans="1:5" ht="12.75">
      <c r="A141" s="37" t="s">
        <v>83</v>
      </c>
      <c r="E141" s="38"/>
    </row>
    <row r="142" spans="1:5" ht="12.75">
      <c r="A142" s="39" t="s">
        <v>85</v>
      </c>
      <c r="E142" s="40" t="s">
        <v>569</v>
      </c>
    </row>
    <row r="143" spans="1:5" ht="12.75">
      <c r="A143" t="s">
        <v>87</v>
      </c>
      <c r="E143" s="38"/>
    </row>
    <row r="144" spans="1:16" ht="12.75">
      <c r="A144" s="30" t="s">
        <v>77</v>
      </c>
      <c r="B144" s="31" t="s">
        <v>293</v>
      </c>
      <c r="C144" s="31" t="s">
        <v>1001</v>
      </c>
      <c r="D144" s="30"/>
      <c r="E144" s="32" t="s">
        <v>1002</v>
      </c>
      <c r="F144" s="33" t="s">
        <v>154</v>
      </c>
      <c r="G144" s="34">
        <v>2.03</v>
      </c>
      <c r="H144" s="35">
        <v>0</v>
      </c>
      <c r="I144" s="36">
        <f>ROUND(ROUND(H144,2)*ROUND(G144,3),2)</f>
        <v>0</v>
      </c>
      <c r="J144" s="33"/>
      <c r="O144">
        <f>(I144*21)/100</f>
        <v>0</v>
      </c>
      <c r="P144" t="s">
        <v>51</v>
      </c>
    </row>
    <row r="145" spans="1:5" ht="12.75">
      <c r="A145" s="37" t="s">
        <v>83</v>
      </c>
      <c r="E145" s="38"/>
    </row>
    <row r="146" spans="1:5" ht="12.75">
      <c r="A146" s="39" t="s">
        <v>85</v>
      </c>
      <c r="E146" s="40" t="s">
        <v>569</v>
      </c>
    </row>
    <row r="147" spans="1:5" ht="12.75">
      <c r="A147" t="s">
        <v>87</v>
      </c>
      <c r="E147" s="38"/>
    </row>
    <row r="148" spans="1:16" ht="12.75">
      <c r="A148" s="30" t="s">
        <v>77</v>
      </c>
      <c r="B148" s="31" t="s">
        <v>299</v>
      </c>
      <c r="C148" s="31" t="s">
        <v>1003</v>
      </c>
      <c r="D148" s="30"/>
      <c r="E148" s="32" t="s">
        <v>1004</v>
      </c>
      <c r="F148" s="33" t="s">
        <v>154</v>
      </c>
      <c r="G148" s="34">
        <v>21.315</v>
      </c>
      <c r="H148" s="35">
        <v>0</v>
      </c>
      <c r="I148" s="36">
        <f>ROUND(ROUND(H148,2)*ROUND(G148,3),2)</f>
        <v>0</v>
      </c>
      <c r="J148" s="33"/>
      <c r="O148">
        <f>(I148*21)/100</f>
        <v>0</v>
      </c>
      <c r="P148" t="s">
        <v>51</v>
      </c>
    </row>
    <row r="149" spans="1:5" ht="12.75">
      <c r="A149" s="37" t="s">
        <v>83</v>
      </c>
      <c r="E149" s="38"/>
    </row>
    <row r="150" spans="1:5" ht="12.75">
      <c r="A150" s="39" t="s">
        <v>85</v>
      </c>
      <c r="E150" s="40" t="s">
        <v>587</v>
      </c>
    </row>
    <row r="151" spans="1:5" ht="12.75">
      <c r="A151" t="s">
        <v>87</v>
      </c>
      <c r="E151" s="38"/>
    </row>
    <row r="152" spans="1:16" ht="12.75">
      <c r="A152" s="30" t="s">
        <v>77</v>
      </c>
      <c r="B152" s="31" t="s">
        <v>304</v>
      </c>
      <c r="C152" s="31" t="s">
        <v>1005</v>
      </c>
      <c r="D152" s="30"/>
      <c r="E152" s="32" t="s">
        <v>1006</v>
      </c>
      <c r="F152" s="33" t="s">
        <v>174</v>
      </c>
      <c r="G152" s="34">
        <v>199.1</v>
      </c>
      <c r="H152" s="35">
        <v>0</v>
      </c>
      <c r="I152" s="36">
        <f>ROUND(ROUND(H152,2)*ROUND(G152,3),2)</f>
        <v>0</v>
      </c>
      <c r="J152" s="33"/>
      <c r="O152">
        <f>(I152*21)/100</f>
        <v>0</v>
      </c>
      <c r="P152" t="s">
        <v>51</v>
      </c>
    </row>
    <row r="153" spans="1:5" ht="12.75">
      <c r="A153" s="37" t="s">
        <v>83</v>
      </c>
      <c r="E153" s="38"/>
    </row>
    <row r="154" spans="1:5" ht="12.75">
      <c r="A154" s="39" t="s">
        <v>85</v>
      </c>
      <c r="E154" s="40"/>
    </row>
    <row r="155" spans="1:5" ht="12.75">
      <c r="A155" t="s">
        <v>87</v>
      </c>
      <c r="E155" s="38"/>
    </row>
    <row r="156" spans="1:16" ht="12.75">
      <c r="A156" s="30" t="s">
        <v>77</v>
      </c>
      <c r="B156" s="31" t="s">
        <v>309</v>
      </c>
      <c r="C156" s="31" t="s">
        <v>1007</v>
      </c>
      <c r="D156" s="30"/>
      <c r="E156" s="32" t="s">
        <v>1008</v>
      </c>
      <c r="F156" s="33" t="s">
        <v>154</v>
      </c>
      <c r="G156" s="34">
        <v>25</v>
      </c>
      <c r="H156" s="35">
        <v>0</v>
      </c>
      <c r="I156" s="36">
        <f>ROUND(ROUND(H156,2)*ROUND(G156,3),2)</f>
        <v>0</v>
      </c>
      <c r="J156" s="33"/>
      <c r="O156">
        <f>(I156*21)/100</f>
        <v>0</v>
      </c>
      <c r="P156" t="s">
        <v>51</v>
      </c>
    </row>
    <row r="157" spans="1:5" ht="12.75">
      <c r="A157" s="37" t="s">
        <v>83</v>
      </c>
      <c r="E157" s="38"/>
    </row>
    <row r="158" spans="1:5" ht="12.75">
      <c r="A158" s="39" t="s">
        <v>85</v>
      </c>
      <c r="E158" s="40"/>
    </row>
    <row r="159" spans="1:5" ht="12.75">
      <c r="A159" t="s">
        <v>87</v>
      </c>
      <c r="E159" s="38"/>
    </row>
    <row r="160" spans="1:16" ht="12.75">
      <c r="A160" s="30" t="s">
        <v>77</v>
      </c>
      <c r="B160" s="31" t="s">
        <v>314</v>
      </c>
      <c r="C160" s="31" t="s">
        <v>949</v>
      </c>
      <c r="D160" s="30"/>
      <c r="E160" s="32" t="s">
        <v>950</v>
      </c>
      <c r="F160" s="33" t="s">
        <v>174</v>
      </c>
      <c r="G160" s="34">
        <v>12.5</v>
      </c>
      <c r="H160" s="35">
        <v>0</v>
      </c>
      <c r="I160" s="36">
        <f>ROUND(ROUND(H160,2)*ROUND(G160,3),2)</f>
        <v>0</v>
      </c>
      <c r="J160" s="33"/>
      <c r="O160">
        <f>(I160*21)/100</f>
        <v>0</v>
      </c>
      <c r="P160" t="s">
        <v>51</v>
      </c>
    </row>
    <row r="161" spans="1:5" ht="12.75">
      <c r="A161" s="37" t="s">
        <v>83</v>
      </c>
      <c r="E161" s="38"/>
    </row>
    <row r="162" spans="1:5" ht="12.75">
      <c r="A162" s="39" t="s">
        <v>85</v>
      </c>
      <c r="E162" s="40" t="s">
        <v>1009</v>
      </c>
    </row>
    <row r="163" spans="1:5" ht="12.75">
      <c r="A163" t="s">
        <v>87</v>
      </c>
      <c r="E163" s="38"/>
    </row>
    <row r="164" spans="1:16" ht="12.75">
      <c r="A164" s="30" t="s">
        <v>77</v>
      </c>
      <c r="B164" s="31" t="s">
        <v>319</v>
      </c>
      <c r="C164" s="31" t="s">
        <v>952</v>
      </c>
      <c r="D164" s="30"/>
      <c r="E164" s="32" t="s">
        <v>953</v>
      </c>
      <c r="F164" s="33" t="s">
        <v>154</v>
      </c>
      <c r="G164" s="34">
        <v>25</v>
      </c>
      <c r="H164" s="35">
        <v>0</v>
      </c>
      <c r="I164" s="36">
        <f>ROUND(ROUND(H164,2)*ROUND(G164,3),2)</f>
        <v>0</v>
      </c>
      <c r="J164" s="33"/>
      <c r="O164">
        <f>(I164*21)/100</f>
        <v>0</v>
      </c>
      <c r="P164" t="s">
        <v>51</v>
      </c>
    </row>
    <row r="165" spans="1:5" ht="12.75">
      <c r="A165" s="37" t="s">
        <v>83</v>
      </c>
      <c r="E165" s="38"/>
    </row>
    <row r="166" spans="1:5" ht="12.75">
      <c r="A166" s="39" t="s">
        <v>85</v>
      </c>
      <c r="E166" s="40"/>
    </row>
    <row r="167" spans="1:5" ht="12.75">
      <c r="A167" t="s">
        <v>87</v>
      </c>
      <c r="E167" s="38"/>
    </row>
    <row r="168" spans="1:16" ht="12.75">
      <c r="A168" s="30" t="s">
        <v>77</v>
      </c>
      <c r="B168" s="31" t="s">
        <v>326</v>
      </c>
      <c r="C168" s="31" t="s">
        <v>954</v>
      </c>
      <c r="D168" s="30"/>
      <c r="E168" s="32" t="s">
        <v>955</v>
      </c>
      <c r="F168" s="33" t="s">
        <v>154</v>
      </c>
      <c r="G168" s="34">
        <v>25</v>
      </c>
      <c r="H168" s="35">
        <v>0</v>
      </c>
      <c r="I168" s="36">
        <f>ROUND(ROUND(H168,2)*ROUND(G168,3),2)</f>
        <v>0</v>
      </c>
      <c r="J168" s="33"/>
      <c r="O168">
        <f>(I168*21)/100</f>
        <v>0</v>
      </c>
      <c r="P168" t="s">
        <v>51</v>
      </c>
    </row>
    <row r="169" spans="1:5" ht="12.75">
      <c r="A169" s="37" t="s">
        <v>83</v>
      </c>
      <c r="E169" s="38"/>
    </row>
    <row r="170" spans="1:5" ht="12.75">
      <c r="A170" s="39" t="s">
        <v>85</v>
      </c>
      <c r="E170" s="40"/>
    </row>
    <row r="171" spans="1:5" ht="12.75">
      <c r="A171" t="s">
        <v>87</v>
      </c>
      <c r="E171" s="38"/>
    </row>
    <row r="172" spans="1:16" ht="12.75">
      <c r="A172" s="30" t="s">
        <v>77</v>
      </c>
      <c r="B172" s="31" t="s">
        <v>332</v>
      </c>
      <c r="C172" s="31" t="s">
        <v>956</v>
      </c>
      <c r="D172" s="30"/>
      <c r="E172" s="32" t="s">
        <v>957</v>
      </c>
      <c r="F172" s="33" t="s">
        <v>174</v>
      </c>
      <c r="G172" s="34">
        <v>199.1</v>
      </c>
      <c r="H172" s="35">
        <v>0</v>
      </c>
      <c r="I172" s="36">
        <f>ROUND(ROUND(H172,2)*ROUND(G172,3),2)</f>
        <v>0</v>
      </c>
      <c r="J172" s="33"/>
      <c r="O172">
        <f>(I172*21)/100</f>
        <v>0</v>
      </c>
      <c r="P172" t="s">
        <v>51</v>
      </c>
    </row>
    <row r="173" spans="1:5" ht="12.75">
      <c r="A173" s="37" t="s">
        <v>83</v>
      </c>
      <c r="E173" s="38"/>
    </row>
    <row r="174" spans="1:5" ht="12.75">
      <c r="A174" s="39" t="s">
        <v>85</v>
      </c>
      <c r="E174" s="40"/>
    </row>
    <row r="175" spans="1:5" ht="12.75">
      <c r="A175" t="s">
        <v>87</v>
      </c>
      <c r="E175" s="38"/>
    </row>
    <row r="176" spans="1:16" ht="12.75">
      <c r="A176" s="30" t="s">
        <v>77</v>
      </c>
      <c r="B176" s="31" t="s">
        <v>337</v>
      </c>
      <c r="C176" s="31" t="s">
        <v>958</v>
      </c>
      <c r="D176" s="30"/>
      <c r="E176" s="32" t="s">
        <v>959</v>
      </c>
      <c r="F176" s="33" t="s">
        <v>154</v>
      </c>
      <c r="G176" s="34">
        <v>25</v>
      </c>
      <c r="H176" s="35">
        <v>0</v>
      </c>
      <c r="I176" s="36">
        <f>ROUND(ROUND(H176,2)*ROUND(G176,3),2)</f>
        <v>0</v>
      </c>
      <c r="J176" s="33"/>
      <c r="O176">
        <f>(I176*21)/100</f>
        <v>0</v>
      </c>
      <c r="P176" t="s">
        <v>51</v>
      </c>
    </row>
    <row r="177" spans="1:5" ht="12.75">
      <c r="A177" s="37" t="s">
        <v>83</v>
      </c>
      <c r="E177" s="38"/>
    </row>
    <row r="178" spans="1:5" ht="12.75">
      <c r="A178" s="39" t="s">
        <v>85</v>
      </c>
      <c r="E178" s="40"/>
    </row>
    <row r="179" spans="1:5" ht="12.75">
      <c r="A179" t="s">
        <v>87</v>
      </c>
      <c r="E179" s="38"/>
    </row>
    <row r="180" spans="1:16" ht="12.75">
      <c r="A180" s="30" t="s">
        <v>77</v>
      </c>
      <c r="B180" s="31" t="s">
        <v>342</v>
      </c>
      <c r="C180" s="31" t="s">
        <v>962</v>
      </c>
      <c r="D180" s="30"/>
      <c r="E180" s="32" t="s">
        <v>963</v>
      </c>
      <c r="F180" s="33" t="s">
        <v>154</v>
      </c>
      <c r="G180" s="34">
        <v>25</v>
      </c>
      <c r="H180" s="35">
        <v>0</v>
      </c>
      <c r="I180" s="36">
        <f>ROUND(ROUND(H180,2)*ROUND(G180,3),2)</f>
        <v>0</v>
      </c>
      <c r="J180" s="33"/>
      <c r="O180">
        <f>(I180*21)/100</f>
        <v>0</v>
      </c>
      <c r="P180" t="s">
        <v>51</v>
      </c>
    </row>
    <row r="181" spans="1:5" ht="12.75">
      <c r="A181" s="37" t="s">
        <v>83</v>
      </c>
      <c r="E181" s="38"/>
    </row>
    <row r="182" spans="1:5" ht="12.75">
      <c r="A182" s="39" t="s">
        <v>85</v>
      </c>
      <c r="E182" s="40"/>
    </row>
    <row r="183" spans="1:5" ht="12.75">
      <c r="A183" t="s">
        <v>87</v>
      </c>
      <c r="E183" s="38"/>
    </row>
    <row r="184" spans="1:18" ht="12.75" customHeight="1">
      <c r="A184" s="8" t="s">
        <v>75</v>
      </c>
      <c r="B184" s="8"/>
      <c r="C184" s="41" t="s">
        <v>723</v>
      </c>
      <c r="D184" s="8"/>
      <c r="E184" s="28" t="s">
        <v>764</v>
      </c>
      <c r="F184" s="8"/>
      <c r="G184" s="8"/>
      <c r="H184" s="8"/>
      <c r="I184" s="42">
        <f>0+Q184</f>
        <v>0</v>
      </c>
      <c r="J184" s="8"/>
      <c r="O184">
        <f>0+R184</f>
        <v>0</v>
      </c>
      <c r="Q184">
        <f>0+I185</f>
        <v>0</v>
      </c>
      <c r="R184">
        <f>0+O185</f>
        <v>0</v>
      </c>
    </row>
    <row r="185" spans="1:16" ht="12.75">
      <c r="A185" s="30" t="s">
        <v>77</v>
      </c>
      <c r="B185" s="31" t="s">
        <v>348</v>
      </c>
      <c r="C185" s="31" t="s">
        <v>1010</v>
      </c>
      <c r="D185" s="30"/>
      <c r="E185" s="32" t="s">
        <v>1011</v>
      </c>
      <c r="F185" s="33" t="s">
        <v>144</v>
      </c>
      <c r="G185" s="34">
        <v>273.824</v>
      </c>
      <c r="H185" s="35">
        <v>0</v>
      </c>
      <c r="I185" s="36">
        <f>ROUND(ROUND(H185,2)*ROUND(G185,3),2)</f>
        <v>0</v>
      </c>
      <c r="J185" s="33"/>
      <c r="O185">
        <f>(I185*21)/100</f>
        <v>0</v>
      </c>
      <c r="P185" t="s">
        <v>51</v>
      </c>
    </row>
    <row r="186" spans="1:5" ht="12.75">
      <c r="A186" s="37" t="s">
        <v>83</v>
      </c>
      <c r="E186" s="38"/>
    </row>
    <row r="187" spans="1:5" ht="12.75">
      <c r="A187" s="39" t="s">
        <v>85</v>
      </c>
      <c r="E187" s="40"/>
    </row>
    <row r="188" spans="1:5" ht="12.75">
      <c r="A188" t="s">
        <v>87</v>
      </c>
      <c r="E188" s="38"/>
    </row>
  </sheetData>
  <sheetProtection sheet="1" objects="1" scenarios="1"/>
  <mergeCells count="12">
    <mergeCell ref="C3:D3"/>
    <mergeCell ref="C4:D4"/>
    <mergeCell ref="C5:D5"/>
    <mergeCell ref="A6:A7"/>
    <mergeCell ref="B6:B7"/>
    <mergeCell ref="C6:C7"/>
    <mergeCell ref="D6:D7"/>
    <mergeCell ref="E6:E7"/>
    <mergeCell ref="F6:F7"/>
    <mergeCell ref="G6:G7"/>
    <mergeCell ref="H6:I6"/>
    <mergeCell ref="J6:J7"/>
  </mergeCells>
  <printOptions/>
  <pageMargins left="0.75" right="0.75" top="1" bottom="1" header="0.511805555555555" footer="0.511805555555555"/>
  <pageSetup fitToHeight="0" fitToWidth="1" horizontalDpi="300" verticalDpi="300" orientation="portrait" paperSize="9" copies="1"/>
  <drawing r:id="rId1"/>
</worksheet>
</file>

<file path=docProps/app.xml><?xml version="1.0" encoding="utf-8"?>
<Properties xmlns="http://schemas.openxmlformats.org/officeDocument/2006/extended-properties" xmlns:vt="http://schemas.openxmlformats.org/officeDocument/2006/docPropsVTypes">
  <Application>LibreOffice/6.3.1.2$Windows_x86 LibreOffice_project/b79626edf0065ac373bd1df5c28bd630b4424273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Security">
    <vt:i4>0</vt:i4>
  </property>
</Properties>
</file>