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Pokyny pro vyplnění" sheetId="1" r:id="rId1"/>
    <sheet name="Stavba" sheetId="2" r:id="rId2"/>
    <sheet name="VzorPolozky" sheetId="3" state="hidden" r:id="rId3"/>
    <sheet name="101 01 Pol" sheetId="4" r:id="rId4"/>
    <sheet name="201 01 Pol" sheetId="5" r:id="rId5"/>
    <sheet name="99 1 Pol" sheetId="6" r:id="rId6"/>
  </sheets>
  <externalReferences>
    <externalReference r:id="rId9"/>
  </externalReferences>
  <definedNames>
    <definedName name="_xlnm.Print_Area" localSheetId="3">'101 01 Pol'!$A$1:$X$63</definedName>
    <definedName name="_xlnm.Print_Area" localSheetId="4">'201 01 Pol'!$A$1:$X$63</definedName>
    <definedName name="_xlnm.Print_Area" localSheetId="5">'99 1 Pol'!$A$1:$X$28</definedName>
    <definedName name="_xlnm.Print_Area" localSheetId="1">'Stavba'!$A$1:$J$68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'Stavba'!$H$47</definedName>
    <definedName name="CenaCelkemVypocet" localSheetId="1">'Stavba'!$I$47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'Stavba'!$F$47</definedName>
    <definedName name="ZakladDPHZaklVypocet" localSheetId="1">'Stavba'!$G$47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'101 01 Pol'!$1:$7</definedName>
    <definedName name="_xlnm.Print_Titles" localSheetId="4">'201 01 Pol'!$1:$7</definedName>
    <definedName name="_xlnm.Print_Titles" localSheetId="5">'99 1 Pol'!$1:$7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<sst xmlns="http://schemas.openxmlformats.org/spreadsheetml/2006/main" count="914" uniqueCount="310">
  <si>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</si>
  <si>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</si>
  <si>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</si>
  <si>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Soupis stavebních prací, dodávek a služeb</t>
  </si>
  <si>
    <t>Stavba:</t>
  </si>
  <si>
    <t>21E22</t>
  </si>
  <si>
    <t>Rekonstrukce mostu Slavkovice</t>
  </si>
  <si>
    <t>Zadavatel</t>
  </si>
  <si>
    <t>IČO:</t>
  </si>
  <si>
    <t>DIČ:</t>
  </si>
  <si>
    <t>Projektant:</t>
  </si>
  <si>
    <t>Zhotovitel:</t>
  </si>
  <si>
    <t>Vypracoval:</t>
  </si>
  <si>
    <t>Ing. Jan Červinka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</si>
  <si>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</si>
  <si>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</si>
  <si>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</si>
  <si>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</si>
  <si>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</si>
  <si>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</si>
  <si>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</si>
  <si>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</si>
  <si>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</si>
  <si>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</si>
  <si>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</si>
  <si>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</si>
  <si>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</si>
  <si>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</si>
  <si>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</si>
  <si>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</si>
  <si>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</si>
  <si>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</si>
  <si>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</si>
  <si>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</si>
  <si>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</si>
  <si>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</si>
  <si>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</si>
  <si>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</si>
  <si>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</si>
  <si>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</si>
  <si>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</si>
  <si>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</si>
  <si>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</si>
  <si>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</si>
  <si>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objekt</t>
  </si>
  <si>
    <t>101</t>
  </si>
  <si>
    <t>Úprava komunikace</t>
  </si>
  <si>
    <t>01</t>
  </si>
  <si>
    <t>Rozpočet</t>
  </si>
  <si>
    <t>201</t>
  </si>
  <si>
    <t>Rekonstrukce mostu</t>
  </si>
  <si>
    <t>99</t>
  </si>
  <si>
    <t>Ostatní a vedlejší náklady</t>
  </si>
  <si>
    <t>1</t>
  </si>
  <si>
    <t>Celkem za stavbu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</si>
  <si>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</si>
  <si>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</si>
  <si>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</si>
  <si>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</si>
  <si>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</si>
  <si>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</si>
  <si>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</si>
  <si>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</si>
  <si>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</si>
  <si>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</si>
  <si>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</si>
  <si>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</si>
  <si>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</si>
  <si>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</si>
  <si>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</si>
  <si>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94</t>
  </si>
  <si>
    <t>Lešení a stavební výtahy</t>
  </si>
  <si>
    <t>Staveništní přesun hmot</t>
  </si>
  <si>
    <t>711</t>
  </si>
  <si>
    <t>Izolace proti vodě</t>
  </si>
  <si>
    <t>783</t>
  </si>
  <si>
    <t>Nátěry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</si>
  <si>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</si>
  <si>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</si>
  <si>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</si>
  <si>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</si>
  <si>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</si>
  <si>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</si>
  <si>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</si>
  <si>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</si>
  <si>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</si>
  <si>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</si>
  <si>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</si>
  <si>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</si>
  <si>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</si>
  <si>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</si>
  <si>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</si>
  <si>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</si>
  <si>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</si>
  <si>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</si>
  <si>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</si>
  <si>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</si>
  <si>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</si>
  <si>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</si>
  <si>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</si>
  <si>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</si>
  <si>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</si>
  <si>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</si>
  <si>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</si>
  <si>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</si>
  <si>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</si>
  <si>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</si>
  <si>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</si>
  <si>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</si>
  <si>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</si>
  <si>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</si>
  <si>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</si>
  <si>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</si>
  <si>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</si>
  <si>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113108310R00</t>
  </si>
  <si>
    <t>Odstranění podkladů nebo krytů živičných, v ploše jednotlivě do 50 m2, tloušťka vrstvy 100 mm</t>
  </si>
  <si>
    <t>m2</t>
  </si>
  <si>
    <t>822-1</t>
  </si>
  <si>
    <t>RTS 21/ II</t>
  </si>
  <si>
    <t>Práce</t>
  </si>
  <si>
    <t>POL1_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</si>
  <si>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</si>
  <si>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</si>
  <si>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</si>
  <si>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</si>
  <si>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SPI</t>
  </si>
  <si>
    <t>121101101R00</t>
  </si>
  <si>
    <t>Sejmutí ornice s přemístěním na vzdálenost do 50 m</t>
  </si>
  <si>
    <t>m3</t>
  </si>
  <si>
    <t>800-1</t>
  </si>
  <si>
    <t>POL1_1</t>
  </si>
  <si>
    <t>nebo lesní půdy, s vodorovným přemístěním na hromady v místě upotřebení nebo na dočasné či trvalé skládky se složením</t>
  </si>
  <si>
    <t>6*0,1</t>
  </si>
  <si>
    <t>VV</t>
  </si>
  <si>
    <t>122202201R00</t>
  </si>
  <si>
    <t>Odkopávky a prokopávky pro silnice v hornině 3 do 100 m3</t>
  </si>
  <si>
    <t>s přemístěním výkopku v příčných profilech na vzdálenost do 15 m nebo s naložením na dopravní prostředek.</t>
  </si>
  <si>
    <t>6*0,4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</si>
  <si>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</si>
  <si>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</si>
  <si>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</si>
  <si>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</si>
  <si>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</si>
  <si>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</si>
  <si>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</si>
  <si>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181101102R00</t>
  </si>
  <si>
    <t>Úprava pláně v zářezech v hornině 1 až 4, se zhutněním</t>
  </si>
  <si>
    <t>vyrovnáním výškových rozdílů, ploch vodorovných a ploch do sklonu 1 : 5.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</si>
  <si>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</si>
  <si>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</si>
  <si>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</si>
  <si>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199000002R00</t>
  </si>
  <si>
    <t>Poplatky za skládku horniny 1- 4, skupina 17 05 04 z Katalogu odpadů</t>
  </si>
  <si>
    <t>00572472R</t>
  </si>
  <si>
    <t>směs travní luční, dlouhodobá</t>
  </si>
  <si>
    <t>kg</t>
  </si>
  <si>
    <t>SPCM</t>
  </si>
  <si>
    <t>Specifikace</t>
  </si>
  <si>
    <t>POL3_1</t>
  </si>
  <si>
    <t>3*0,04</t>
  </si>
  <si>
    <t>215901101R00</t>
  </si>
  <si>
    <t>Zhutnění podloží z rostlé horniny 1 až 4 pod násypy z hornin soudržných do 92% PS a nesoudržných  sypkých relativní ulehlosti l(d) do 0,8</t>
  </si>
  <si>
    <t>z rostlé horniny tř.1 - 4 pod násypy z hornin soudržných do 92% PS a hornin nesoudržných sypkých relativní ulehlosti I(d) do 0,8</t>
  </si>
  <si>
    <t>564861111RT2</t>
  </si>
  <si>
    <t>Podklad ze štěrkodrti s rozprostřením a zhutněním frakce 0-32 mm, tloušťka po zhutnění 200 mm</t>
  </si>
  <si>
    <t>564861111RT4</t>
  </si>
  <si>
    <t>Podklad ze štěrkodrti s rozprostřením a zhutněním frakce 0-63 mm, tloušťka po zhutnění 200 mm</t>
  </si>
  <si>
    <t>573211112R00</t>
  </si>
  <si>
    <t>Postřik živičný spojovací bez posypu kamenivem z asfaltu silničního, v množství 0,2 kg/m2</t>
  </si>
  <si>
    <t>577142112R00</t>
  </si>
  <si>
    <t>Beton asfaltový s rozprostřením a zhutněním v pruhu šířky přes 3 m, ACO 11+ nebo ACO 16+, tloušťky 50 mm, plochy přes 1000 m2</t>
  </si>
  <si>
    <t>577142122R00</t>
  </si>
  <si>
    <t>Beton asfaltový s rozprostřením a zhutněním v pruhu šířky přes 3 m, ACL 16+, tloušťky 50 mm, plochy přes 1000 m2</t>
  </si>
  <si>
    <t>02</t>
  </si>
  <si>
    <t>Asfaltová zálivka svislých styků mezi novými povrchy vozovky a ostatními konstrukcemi a prvky</t>
  </si>
  <si>
    <t>soubor</t>
  </si>
  <si>
    <t>Vlastní</t>
  </si>
  <si>
    <t>Indiv</t>
  </si>
  <si>
    <t>899231111R00</t>
  </si>
  <si>
    <t>Výšková úprava uličního vstupu nebo vpustě do 20 cm zvýšením mříže</t>
  </si>
  <si>
    <t>kus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</si>
  <si>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</si>
  <si>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917862111R00</t>
  </si>
  <si>
    <t>Osazení silničního nebo chodníkového betonového obrubníku stojatého, s boční opěrou z betonu prostého, do lože z betonu prostého C 12/15</t>
  </si>
  <si>
    <t>S dodáním hmot pro lože tl. 80-100 mm.</t>
  </si>
  <si>
    <t>917762111RT7</t>
  </si>
  <si>
    <t>Osazení silničního nebo chodníkového betonového obrubníku včetně dodávky obrubníku_x005F_x000D_
 ležatého, rozměru 1000/150/250 mm, s boční opěrou z betonu prostého, do lože z betonu prostého C 12/15</t>
  </si>
  <si>
    <t>919735112R00</t>
  </si>
  <si>
    <t>Řezání stávajících krytů nebo podkladů živičných, hloubky přes 50 do 100 mm</t>
  </si>
  <si>
    <t>včetně spotřeby vody</t>
  </si>
  <si>
    <t>59217490R</t>
  </si>
  <si>
    <t>obrubník silniční nájezdový; materiál beton; l = 1000,0 mm; š = 150,0 mm; h = 150,0 mm; barva šedá</t>
  </si>
  <si>
    <t>998212111R00</t>
  </si>
  <si>
    <t xml:space="preserve">Přesun hmot pro mosty zděné, monolitické, kovové výška do 20 m,  </t>
  </si>
  <si>
    <t>t</t>
  </si>
  <si>
    <t>821-1</t>
  </si>
  <si>
    <t>Přesun hmot</t>
  </si>
  <si>
    <t>POL7_</t>
  </si>
  <si>
    <t>betonové nepředpjaté i předpjaté a mosty spřažené ocelobetonové nebo kovové na novostavbách, včetně příplatku za zvětšený přesun přes vymezenou vzdálenost,</t>
  </si>
  <si>
    <t>979082219R00</t>
  </si>
  <si>
    <t>Vodorovná doprava suti po suchu příplatek k ceně za každý další i započatý 1 km přes 1 km</t>
  </si>
  <si>
    <t>11,89*9</t>
  </si>
  <si>
    <t>979081111R00</t>
  </si>
  <si>
    <t>Odvoz suti a vybouraných hmot na skládku do 1 km</t>
  </si>
  <si>
    <t>801-3</t>
  </si>
  <si>
    <t>2,43+9,46</t>
  </si>
  <si>
    <t>979990103R00</t>
  </si>
  <si>
    <t>Poplatek za skládku beton do 30x30 cm, skupina 17 01 01 z Katalogu odpadů</t>
  </si>
  <si>
    <t>obrubníky včetně lože : 2,43</t>
  </si>
  <si>
    <t>979990112R00</t>
  </si>
  <si>
    <t>Poplatek za skládku obalovaný asfalt , skupina 17 09 04 z Katalogu odpadů</t>
  </si>
  <si>
    <t>SUM</t>
  </si>
  <si>
    <t>END</t>
  </si>
  <si>
    <t>317353121R00</t>
  </si>
  <si>
    <t>Bednění mostních říms zřízení bednění</t>
  </si>
  <si>
    <t>jakéhokoliv tvaru, přímých, zalomených nebo jinak zakřivených,</t>
  </si>
  <si>
    <t>římsy : 1,325*(4,58+4,33)</t>
  </si>
  <si>
    <t>317353221R00</t>
  </si>
  <si>
    <t>Bednění mostních říms odstranění bednění</t>
  </si>
  <si>
    <t>348171111R00</t>
  </si>
  <si>
    <t>Osazení zábradlí ocelového osazení zábradlí ocelového na mostě přímém nebo v oblouku včetně spojení dílců, hmotnosti do 100 kg/m</t>
  </si>
  <si>
    <t>na mostě přímém nebo v oblouku včetně spojení dílců,</t>
  </si>
  <si>
    <t>4,28+4,51</t>
  </si>
  <si>
    <t>380932217R00</t>
  </si>
  <si>
    <t>Dodatečné vlepení betonářské výztuže D 16 mm, do betonu, dovolené namáhání v tahu Nperm,s do 62,4 kN</t>
  </si>
  <si>
    <t>801-4</t>
  </si>
  <si>
    <t>(21*2*2)*0,5</t>
  </si>
  <si>
    <t>Příplatek za zvětšení průměru vlepované výztuže z D16 na D 25, včetně všech návazností</t>
  </si>
  <si>
    <t xml:space="preserve">m     </t>
  </si>
  <si>
    <t>D+M Ocelové žárově zinkované zábradlí dle PD</t>
  </si>
  <si>
    <t xml:space="preserve">t     </t>
  </si>
  <si>
    <t>0,13+0,136</t>
  </si>
  <si>
    <t>03</t>
  </si>
  <si>
    <t>Zalití děr po osazení sloupků zábradlí plastbetonem</t>
  </si>
  <si>
    <t>411354171R00</t>
  </si>
  <si>
    <t>Podpěrná konstrukce bednění stropů do 5 kPa, - zřízení</t>
  </si>
  <si>
    <t>801-1</t>
  </si>
  <si>
    <t>výšky do 4 m se zesílením dna bednění podle hodnoty zatížení betonovou směsí a výztuží. Bez pomocného lešení.</t>
  </si>
  <si>
    <t>411354172R00</t>
  </si>
  <si>
    <t>Podpěrná konstrukce bednění stropů do 5 kPa, - odstranění</t>
  </si>
  <si>
    <t>421321118R00</t>
  </si>
  <si>
    <t>Mostní nosné desky nebo klenby z ŽB beton C 30/37</t>
  </si>
  <si>
    <t>mostovka : 5*1,241</t>
  </si>
  <si>
    <t>římsy : 0,308*(4,33+4,58)</t>
  </si>
  <si>
    <t>421351111R00</t>
  </si>
  <si>
    <t xml:space="preserve">Bednění konstrukcí deskových zřízení bednění,  </t>
  </si>
  <si>
    <t>mostů z betonu železového nebo předpjatého plného průřezu,</t>
  </si>
  <si>
    <t>plocha : 4,46*6,4</t>
  </si>
  <si>
    <t>čela : 2,12*2</t>
  </si>
  <si>
    <t>421351211R00</t>
  </si>
  <si>
    <t xml:space="preserve">Bednění konstrukcí deskových odstranění bednění,  </t>
  </si>
  <si>
    <t>421361115R00</t>
  </si>
  <si>
    <t>Výztuž desek průměr do 12 mm, ocel BSt 500 S</t>
  </si>
  <si>
    <t>421361315R00</t>
  </si>
  <si>
    <t>Výztuž desek průměr přes 12 mm, ocel BSt 500 S</t>
  </si>
  <si>
    <t>0,30285+0,72746+0,97096</t>
  </si>
  <si>
    <t>04</t>
  </si>
  <si>
    <t>Příplatek za vybednění prostorů pro osazení sloupků zábradlí</t>
  </si>
  <si>
    <t>05</t>
  </si>
  <si>
    <t>Příplatek za použití betonu XC4, XD3, XF4, S3 v pohledové kvalitě</t>
  </si>
  <si>
    <t xml:space="preserve">m3    </t>
  </si>
  <si>
    <t>06</t>
  </si>
  <si>
    <t>Příplatek za ztížené provádění podpěrné konstrukce bednění a lešení přes vodní tok, při zachování průtoku</t>
  </si>
  <si>
    <t>941955001R00</t>
  </si>
  <si>
    <t>Lešení lehké pracovní pomocné pomocné, o výšce lešeňové podlahy do 1,2 m</t>
  </si>
  <si>
    <t>800-3</t>
  </si>
  <si>
    <t>711341564R00</t>
  </si>
  <si>
    <t>Provedení izolace mostovek pásy přitavením NAIP</t>
  </si>
  <si>
    <t>800-711</t>
  </si>
  <si>
    <t>4,8*5,1</t>
  </si>
  <si>
    <t>711381021R00</t>
  </si>
  <si>
    <t>Provedení izolace mostovek pryskyřicemi nátěrem penetračním z epoxidové pryskyřice</t>
  </si>
  <si>
    <t>07</t>
  </si>
  <si>
    <t>Asfaltový modifikovaný pás dle PD</t>
  </si>
  <si>
    <t>POL3_</t>
  </si>
  <si>
    <t>4,8*5,1*1,1</t>
  </si>
  <si>
    <t>08</t>
  </si>
  <si>
    <t>Penetrační a pečetící vrstva z epoxidové pryskyřice dle PD</t>
  </si>
  <si>
    <t>09</t>
  </si>
  <si>
    <t>Dvoubarevný nátěr ocelového zábradlí komplexním systémem vhodným na pozinkovaný podklad</t>
  </si>
  <si>
    <t xml:space="preserve">m2    </t>
  </si>
  <si>
    <t>005111020R</t>
  </si>
  <si>
    <t>Vytyčení stavby</t>
  </si>
  <si>
    <t>Soubor</t>
  </si>
  <si>
    <t>005121010R</t>
  </si>
  <si>
    <t>Vybudování zařízení staveniště</t>
  </si>
  <si>
    <t>005121020R</t>
  </si>
  <si>
    <t>Provoz zařízení staveniště</t>
  </si>
  <si>
    <t>005121030R</t>
  </si>
  <si>
    <t>Odstranění zařízení staveniště</t>
  </si>
  <si>
    <t>005111021R</t>
  </si>
  <si>
    <t>Vytyčení inženýrských sítí</t>
  </si>
  <si>
    <t>Koordinační činnost dodavatele v rámci stavby, včetně koordinační činnosti se subdodavateli</t>
  </si>
  <si>
    <t>soub.</t>
  </si>
  <si>
    <t>Inženýrská činnost pro uvedení celého díla do užívání, zajištění dokladů pro uvedení díla do provozu, vč. vypracování Mostního listu</t>
  </si>
  <si>
    <t>Předání a převzetí staveniště, stavby, účast na kontrolních dnech, na kolaudačních řízeních</t>
  </si>
  <si>
    <t>Splnění podmínek a dodání ostatních součástí díla dle SOD</t>
  </si>
  <si>
    <t>Kompletní zajištění DIO - přechodné dopravní značení a zařízení, vč. návrhu a vyřízení povolení</t>
  </si>
  <si>
    <t>kpl</t>
  </si>
  <si>
    <t>6</t>
  </si>
  <si>
    <t>Vypracování geometického plánu, včetně jeho ověření na KN</t>
  </si>
  <si>
    <t>7</t>
  </si>
  <si>
    <t>Vyhotovení a předání zaměření skutečného provedení stavby do digitální mapy města NMNM, dle platné vyhlášky města</t>
  </si>
  <si>
    <t>Vyřízení zvláštního užívání komunikací</t>
  </si>
  <si>
    <t>9</t>
  </si>
  <si>
    <t>Foto či video pasportizace dle SOD</t>
  </si>
  <si>
    <t>10</t>
  </si>
  <si>
    <t>Fotodokumentace z průběhu stavby</t>
  </si>
  <si>
    <t>11</t>
  </si>
  <si>
    <t>Dokumentace skutečného provedení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</si>
</sst>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5]D/M/YYYY"/>
    <numFmt numFmtId="167" formatCode="0"/>
    <numFmt numFmtId="168" formatCode="#,##0.00"/>
    <numFmt numFmtId="169" formatCode="0.00"/>
    <numFmt numFmtId="170" formatCode="#,##0"/>
    <numFmt numFmtId="171" formatCode="#,##0.00000"/>
    <numFmt numFmtId="172" formatCode="General"/>
  </numFmts>
  <fonts count="1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color rgb="FF000000"/>
      <name val="Tahoma"/>
      <family val="2"/>
    </font>
    <font>
      <sz val="8"/>
      <name val="Arial CE"/>
      <family val="0"/>
    </font>
    <font>
      <sz val="8"/>
      <color rgb="FFFFFFFF"/>
      <name val="Arial CE"/>
      <family val="0"/>
    </font>
    <font>
      <sz val="8"/>
      <color rgb="FF0000FF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1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Border="1" applyAlignment="1" applyProtection="1">
      <alignment horizontal="left" vertical="center" indent="1"/>
      <protection hidden="1"/>
    </xf>
    <xf numFmtId="164" fontId="2" fillId="3" borderId="0" xfId="0" applyFont="1" applyAlignment="1" applyProtection="1">
      <alignment horizontal="left" vertical="center" wrapText="1"/>
      <protection hidden="1"/>
    </xf>
    <xf numFmtId="164" fontId="2" fillId="3" borderId="5" xfId="0" applyFont="1" applyBorder="1" applyAlignment="1" applyProtection="1">
      <alignment horizontal="left" vertical="center" wrapText="1"/>
      <protection hidden="1"/>
    </xf>
    <xf numFmtId="164" fontId="0" fillId="3" borderId="6" xfId="0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4" fontId="2" fillId="3" borderId="7" xfId="0" applyFont="1" applyBorder="1" applyAlignment="1" applyProtection="1">
      <alignment horizontal="left" vertical="center" wrapText="1"/>
      <protection hidden="1"/>
    </xf>
    <xf numFmtId="164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2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4" borderId="9" xfId="0" applyFont="1" applyBorder="1" applyAlignment="1" applyProtection="1">
      <alignment horizontal="left" vertical="center"/>
      <protection hidden="1"/>
    </xf>
    <xf numFmtId="164" fontId="2" fillId="4" borderId="0" xfId="0" applyFont="1" applyAlignment="1" applyProtection="1">
      <alignment horizontal="left" vertical="center"/>
      <protection hidden="1"/>
    </xf>
    <xf numFmtId="164" fontId="2" fillId="4" borderId="0" xfId="0" applyFont="1" applyBorder="1" applyAlignment="1" applyProtection="1">
      <alignment horizontal="left" vertical="center"/>
      <protection hidden="1"/>
    </xf>
    <xf numFmtId="164" fontId="2" fillId="4" borderId="7" xfId="0" applyFont="1" applyBorder="1" applyAlignment="1" applyProtection="1">
      <alignment horizontal="left" vertical="center" wrapText="1"/>
      <protection hidden="1"/>
    </xf>
    <xf numFmtId="164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horizontal="left" vertical="top" wrapText="1"/>
      <protection hidden="1"/>
    </xf>
    <xf numFmtId="164" fontId="2" fillId="0" borderId="9" xfId="0" applyFont="1" applyBorder="1" applyAlignment="1" applyProtection="1">
      <alignment vertical="center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7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7" fontId="2" fillId="0" borderId="16" xfId="0" applyFont="1" applyBorder="1" applyAlignment="1" applyProtection="1">
      <alignment horizontal="right" vertical="center" wrapText="1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7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/>
      <protection hidden="1"/>
    </xf>
    <xf numFmtId="168" fontId="3" fillId="5" borderId="16" xfId="0" applyFont="1" applyBorder="1" applyAlignment="1" applyProtection="1">
      <alignment vertical="center"/>
      <protection hidden="1"/>
    </xf>
    <xf numFmtId="168" fontId="3" fillId="5" borderId="12" xfId="0" applyFont="1" applyBorder="1" applyAlignment="1" applyProtection="1">
      <alignment vertical="center" wrapText="1"/>
      <protection hidden="1"/>
    </xf>
    <xf numFmtId="168" fontId="10" fillId="5" borderId="13" xfId="0" applyFont="1" applyBorder="1" applyAlignment="1" applyProtection="1">
      <alignment horizontal="center" vertical="center" wrapText="1" shrinkToFit="1"/>
      <protection hidden="1"/>
    </xf>
    <xf numFmtId="168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68" fontId="0" fillId="0" borderId="16" xfId="0" applyFont="1" applyBorder="1" applyAlignment="1" applyProtection="1">
      <alignment vertical="center"/>
      <protection hidden="1"/>
    </xf>
    <xf numFmtId="168" fontId="0" fillId="0" borderId="12" xfId="0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right" vertical="center" wrapText="1" shrinkToFit="1"/>
      <protection hidden="1"/>
    </xf>
    <xf numFmtId="168" fontId="3" fillId="0" borderId="13" xfId="0" applyFont="1" applyBorder="1" applyAlignment="1" applyProtection="1">
      <alignment horizontal="right" vertical="center" shrinkToFit="1"/>
      <protection hidden="1"/>
    </xf>
    <xf numFmtId="168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68" fontId="2" fillId="0" borderId="16" xfId="0" applyFont="1" applyBorder="1" applyAlignment="1" applyProtection="1">
      <alignment vertical="center"/>
      <protection hidden="1"/>
    </xf>
    <xf numFmtId="168" fontId="2" fillId="0" borderId="12" xfId="0" applyFont="1" applyBorder="1" applyAlignment="1" applyProtection="1">
      <alignment vertical="center" wrapText="1"/>
      <protection hidden="1"/>
    </xf>
    <xf numFmtId="168" fontId="2" fillId="0" borderId="13" xfId="0" applyFont="1" applyBorder="1" applyAlignment="1" applyProtection="1">
      <alignment vertical="center" wrapText="1" shrinkToFit="1"/>
      <protection hidden="1"/>
    </xf>
    <xf numFmtId="168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68" fontId="0" fillId="0" borderId="16" xfId="0" applyFont="1" applyBorder="1" applyAlignment="1" applyProtection="1">
      <alignment horizontal="left" vertical="center"/>
      <protection hidden="1"/>
    </xf>
    <xf numFmtId="168" fontId="0" fillId="0" borderId="13" xfId="0" applyBorder="1" applyAlignment="1" applyProtection="1">
      <alignment vertical="center" wrapText="1" shrinkToFit="1"/>
      <protection hidden="1"/>
    </xf>
    <xf numFmtId="168" fontId="0" fillId="3" borderId="13" xfId="0" applyFont="1" applyBorder="1" applyAlignment="1" applyProtection="1">
      <alignment vertical="center"/>
      <protection hidden="1"/>
    </xf>
    <xf numFmtId="168" fontId="0" fillId="3" borderId="13" xfId="0" applyBorder="1" applyAlignment="1" applyProtection="1">
      <alignment vertical="center" wrapText="1" shrinkToFit="1"/>
      <protection hidden="1"/>
    </xf>
    <xf numFmtId="168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24" xfId="0" applyFont="1" applyBorder="1" applyAlignment="1" applyProtection="1">
      <alignment horizontal="center" vertical="center" wrapText="1"/>
      <protection hidden="1"/>
    </xf>
    <xf numFmtId="164" fontId="11" fillId="5" borderId="16" xfId="0" applyFont="1" applyBorder="1" applyAlignment="1" applyProtection="1">
      <alignment horizontal="center" vertical="center" wrapText="1"/>
      <protection hidden="1"/>
    </xf>
    <xf numFmtId="164" fontId="11" fillId="5" borderId="12" xfId="0" applyFont="1" applyBorder="1" applyAlignment="1" applyProtection="1">
      <alignment horizontal="center" vertical="center" wrapText="1"/>
      <protection hidden="1"/>
    </xf>
    <xf numFmtId="164" fontId="11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center" vertical="center"/>
      <protection hidden="1"/>
    </xf>
    <xf numFmtId="168" fontId="3" fillId="0" borderId="13" xfId="0" applyFont="1" applyBorder="1" applyAlignment="1" applyProtection="1">
      <alignment vertical="center"/>
      <protection hidden="1"/>
    </xf>
    <xf numFmtId="170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8" fontId="3" fillId="3" borderId="13" xfId="0" applyFont="1" applyBorder="1" applyAlignment="1" applyProtection="1">
      <alignment horizontal="center" vertical="center"/>
      <protection hidden="1"/>
    </xf>
    <xf numFmtId="168" fontId="3" fillId="3" borderId="13" xfId="0" applyFont="1" applyBorder="1" applyAlignment="1" applyProtection="1">
      <alignment vertical="center"/>
      <protection hidden="1"/>
    </xf>
    <xf numFmtId="170" fontId="3" fillId="3" borderId="13" xfId="0" applyFont="1" applyBorder="1" applyAlignment="1" applyProtection="1">
      <alignment vertical="center"/>
      <protection hidden="1"/>
    </xf>
    <xf numFmtId="168" fontId="0" fillId="0" borderId="0" xfId="0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3" xfId="0" applyFont="1" applyBorder="1" applyAlignment="1" applyProtection="1">
      <alignment wrapText="1"/>
      <protection hidden="1"/>
    </xf>
    <xf numFmtId="171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 shrinkToFit="1"/>
      <protection hidden="1"/>
    </xf>
    <xf numFmtId="171" fontId="2" fillId="3" borderId="12" xfId="0" applyFont="1" applyBorder="1" applyAlignment="1" applyProtection="1">
      <alignment vertical="top" shrinkToFit="1"/>
      <protection hidden="1"/>
    </xf>
    <xf numFmtId="168" fontId="2" fillId="3" borderId="12" xfId="0" applyFont="1" applyBorder="1" applyAlignment="1" applyProtection="1">
      <alignment vertical="top" shrinkToFit="1"/>
      <protection hidden="1"/>
    </xf>
    <xf numFmtId="168" fontId="2" fillId="3" borderId="25" xfId="0" applyFont="1" applyBorder="1" applyAlignment="1" applyProtection="1">
      <alignment vertical="top" shrinkToFit="1"/>
      <protection hidden="1"/>
    </xf>
    <xf numFmtId="168" fontId="2" fillId="3" borderId="0" xfId="0" applyFont="1" applyBorder="1" applyAlignment="1" applyProtection="1">
      <alignment vertical="top" shrinkToFit="1"/>
      <protection hidden="1"/>
    </xf>
    <xf numFmtId="164" fontId="13" fillId="0" borderId="26" xfId="0" applyFont="1" applyBorder="1" applyAlignment="1" applyProtection="1">
      <alignment vertical="top"/>
      <protection hidden="1"/>
    </xf>
    <xf numFmtId="165" fontId="13" fillId="0" borderId="27" xfId="0" applyFont="1" applyBorder="1" applyAlignment="1" applyProtection="1">
      <alignment vertical="top"/>
      <protection hidden="1"/>
    </xf>
    <xf numFmtId="165" fontId="13" fillId="0" borderId="27" xfId="0" applyFont="1" applyBorder="1" applyAlignment="1" applyProtection="1">
      <alignment horizontal="left" vertical="top" wrapText="1"/>
      <protection hidden="1"/>
    </xf>
    <xf numFmtId="164" fontId="13" fillId="0" borderId="27" xfId="0" applyFont="1" applyBorder="1" applyAlignment="1" applyProtection="1">
      <alignment horizontal="center" vertical="top" shrinkToFit="1"/>
      <protection hidden="1"/>
    </xf>
    <xf numFmtId="171" fontId="13" fillId="0" borderId="27" xfId="0" applyFont="1" applyBorder="1" applyAlignment="1" applyProtection="1">
      <alignment vertical="top" shrinkToFit="1"/>
      <protection hidden="1"/>
    </xf>
    <xf numFmtId="168" fontId="13" fillId="4" borderId="27" xfId="0" applyFont="1" applyBorder="1" applyAlignment="1" applyProtection="1">
      <alignment vertical="top" shrinkToFit="1"/>
      <protection hidden="1"/>
    </xf>
    <xf numFmtId="168" fontId="13" fillId="0" borderId="27" xfId="0" applyFont="1" applyBorder="1" applyAlignment="1" applyProtection="1">
      <alignment vertical="top" shrinkToFit="1"/>
      <protection hidden="1"/>
    </xf>
    <xf numFmtId="168" fontId="13" fillId="0" borderId="28" xfId="0" applyFont="1" applyBorder="1" applyAlignment="1" applyProtection="1">
      <alignment vertical="top" shrinkToFit="1"/>
      <protection hidden="1"/>
    </xf>
    <xf numFmtId="168" fontId="13" fillId="0" borderId="0" xfId="0" applyFont="1" applyBorder="1" applyAlignment="1" applyProtection="1">
      <alignment vertical="top" shrinkToFit="1"/>
      <protection hidden="1"/>
    </xf>
    <xf numFmtId="164" fontId="13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vertical="top"/>
      <protection hidden="1"/>
    </xf>
    <xf numFmtId="165" fontId="13" fillId="0" borderId="0" xfId="0" applyFont="1" applyBorder="1" applyAlignment="1" applyProtection="1">
      <alignment vertical="top"/>
      <protection hidden="1"/>
    </xf>
    <xf numFmtId="164" fontId="13" fillId="0" borderId="9" xfId="0" applyFont="1" applyBorder="1" applyAlignment="1" applyProtection="1">
      <alignment horizontal="left" vertical="top" wrapText="1"/>
      <protection hidden="1"/>
    </xf>
    <xf numFmtId="164" fontId="14" fillId="0" borderId="0" xfId="0" applyFont="1" applyAlignment="1" applyProtection="1">
      <alignment wrapText="1"/>
      <protection hidden="1"/>
    </xf>
    <xf numFmtId="171" fontId="15" fillId="0" borderId="0" xfId="0" applyFont="1" applyBorder="1" applyAlignment="1" applyProtection="1">
      <alignment horizontal="left" vertical="top" wrapText="1"/>
      <protection hidden="1"/>
    </xf>
    <xf numFmtId="171" fontId="15" fillId="0" borderId="0" xfId="0" applyFont="1" applyBorder="1" applyAlignment="1" applyProtection="1">
      <alignment horizontal="center" vertical="top" wrapText="1" shrinkToFit="1"/>
      <protection hidden="1"/>
    </xf>
    <xf numFmtId="171" fontId="15" fillId="0" borderId="0" xfId="0" applyFont="1" applyBorder="1" applyAlignment="1" applyProtection="1">
      <alignment vertical="top" wrapText="1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5" xfId="0" applyFont="1" applyBorder="1" applyAlignment="1" applyProtection="1">
      <alignment vertical="top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8.75390625" defaultRowHeight="12.75"/>
  <sheetData>
    <row r="1" ht="12.4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sheetProtection password="9231" sheet="1"/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75" workbookViewId="0" topLeftCell="B22">
      <selection activeCell="A28" sqref="A2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50390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 hidden="1">
      <c r="A3" s="6"/>
      <c r="B3" s="12"/>
      <c r="C3" s="8"/>
      <c r="D3" s="13"/>
      <c r="E3" s="14"/>
      <c r="F3" s="14"/>
      <c r="G3" s="14"/>
      <c r="H3" s="14"/>
      <c r="I3" s="14"/>
      <c r="J3" s="14"/>
    </row>
    <row r="4" spans="1:10" ht="23.25" customHeight="1">
      <c r="A4" s="6"/>
      <c r="B4" s="15"/>
      <c r="C4" s="16"/>
      <c r="D4" s="17"/>
      <c r="E4" s="18"/>
      <c r="F4" s="18"/>
      <c r="G4" s="18"/>
      <c r="H4" s="18"/>
      <c r="I4" s="18"/>
      <c r="J4" s="18"/>
    </row>
    <row r="5" spans="1:10" ht="24" customHeight="1">
      <c r="A5" s="6"/>
      <c r="B5" s="19" t="s">
        <v>7</v>
      </c>
      <c r="D5" s="20"/>
      <c r="E5" s="20"/>
      <c r="F5" s="20"/>
      <c r="G5" s="20"/>
      <c r="H5" s="21" t="s">
        <v>8</v>
      </c>
      <c r="I5" s="22"/>
      <c r="J5" s="23"/>
    </row>
    <row r="6" spans="1:10" ht="15.75" customHeight="1">
      <c r="A6" s="6"/>
      <c r="B6" s="24"/>
      <c r="C6" s="25"/>
      <c r="D6" s="26"/>
      <c r="E6" s="26"/>
      <c r="F6" s="26"/>
      <c r="G6" s="26"/>
      <c r="H6" s="21" t="s">
        <v>9</v>
      </c>
      <c r="I6" s="22"/>
      <c r="J6" s="23"/>
    </row>
    <row r="7" spans="1:10" ht="15.75" customHeight="1">
      <c r="A7" s="6"/>
      <c r="B7" s="27"/>
      <c r="C7" s="28"/>
      <c r="D7" s="29"/>
      <c r="E7" s="30"/>
      <c r="F7" s="30"/>
      <c r="G7" s="30"/>
      <c r="H7" s="31"/>
      <c r="I7" s="32"/>
      <c r="J7" s="33"/>
    </row>
    <row r="8" spans="1:10" ht="24" customHeight="1" hidden="1">
      <c r="A8" s="6"/>
      <c r="B8" s="19" t="s">
        <v>10</v>
      </c>
      <c r="D8" s="34"/>
      <c r="H8" s="21" t="s">
        <v>8</v>
      </c>
      <c r="I8" s="22"/>
      <c r="J8" s="23"/>
    </row>
    <row r="9" spans="1:10" ht="15.75" customHeight="1" hidden="1">
      <c r="A9" s="6"/>
      <c r="B9" s="6"/>
      <c r="D9" s="34"/>
      <c r="H9" s="21" t="s">
        <v>9</v>
      </c>
      <c r="I9" s="22"/>
      <c r="J9" s="23"/>
    </row>
    <row r="10" spans="1:10" ht="15.75" customHeight="1" hidden="1">
      <c r="A10" s="6"/>
      <c r="B10" s="35"/>
      <c r="C10" s="28"/>
      <c r="D10" s="29"/>
      <c r="E10" s="36"/>
      <c r="F10" s="31"/>
      <c r="G10" s="37"/>
      <c r="H10" s="37"/>
      <c r="I10" s="38"/>
      <c r="J10" s="33"/>
    </row>
    <row r="11" spans="1:10" ht="24" customHeight="1">
      <c r="A11" s="6"/>
      <c r="B11" s="19" t="s">
        <v>11</v>
      </c>
      <c r="D11" s="39"/>
      <c r="E11" s="39"/>
      <c r="F11" s="39"/>
      <c r="G11" s="39"/>
      <c r="H11" s="21" t="s">
        <v>8</v>
      </c>
      <c r="I11" s="40"/>
      <c r="J11" s="23"/>
    </row>
    <row r="12" spans="1:10" ht="15.75" customHeight="1">
      <c r="A12" s="6"/>
      <c r="B12" s="24"/>
      <c r="C12" s="25"/>
      <c r="D12" s="41"/>
      <c r="E12" s="41"/>
      <c r="F12" s="41"/>
      <c r="G12" s="41"/>
      <c r="H12" s="21" t="s">
        <v>9</v>
      </c>
      <c r="I12" s="40"/>
      <c r="J12" s="23"/>
    </row>
    <row r="13" spans="1:10" ht="15.75" customHeight="1">
      <c r="A13" s="6"/>
      <c r="B13" s="27"/>
      <c r="C13" s="28"/>
      <c r="D13" s="42"/>
      <c r="E13" s="43"/>
      <c r="F13" s="43"/>
      <c r="G13" s="43"/>
      <c r="H13" s="44"/>
      <c r="I13" s="32"/>
      <c r="J13" s="33"/>
    </row>
    <row r="14" spans="1:10" ht="24" customHeight="1">
      <c r="A14" s="6"/>
      <c r="B14" s="45" t="s">
        <v>12</v>
      </c>
      <c r="C14" s="46"/>
      <c r="D14" s="47" t="s">
        <v>13</v>
      </c>
      <c r="E14" s="48"/>
      <c r="F14" s="49"/>
      <c r="G14" s="49"/>
      <c r="H14" s="50"/>
      <c r="I14" s="49"/>
      <c r="J14" s="51"/>
    </row>
    <row r="15" spans="1:10" ht="32.25" customHeight="1">
      <c r="A15" s="6"/>
      <c r="B15" s="35" t="s">
        <v>14</v>
      </c>
      <c r="C15" s="52"/>
      <c r="D15" s="53"/>
      <c r="E15" s="54"/>
      <c r="F15" s="54"/>
      <c r="G15" s="55"/>
      <c r="H15" s="55"/>
      <c r="I15" s="56" t="s">
        <v>15</v>
      </c>
      <c r="J15" s="56"/>
    </row>
    <row r="16" spans="1:10" ht="23.25" customHeight="1">
      <c r="A16" s="57" t="s">
        <v>16</v>
      </c>
      <c r="B16" s="58" t="s">
        <v>16</v>
      </c>
      <c r="C16" s="59"/>
      <c r="D16" s="60"/>
      <c r="E16" s="61"/>
      <c r="F16" s="61"/>
      <c r="G16" s="61"/>
      <c r="H16" s="61"/>
      <c r="I16" s="62">
        <f>SUMIF(F54:F67,A16,I54:I67)+SUMIF(F54:F67,"PSU",I54:I67)</f>
        <v>0</v>
      </c>
      <c r="J16" s="62"/>
    </row>
    <row r="17" spans="1:10" ht="23.25" customHeight="1">
      <c r="A17" s="57" t="s">
        <v>17</v>
      </c>
      <c r="B17" s="58" t="s">
        <v>17</v>
      </c>
      <c r="C17" s="59"/>
      <c r="D17" s="60"/>
      <c r="E17" s="61"/>
      <c r="F17" s="61"/>
      <c r="G17" s="61"/>
      <c r="H17" s="61"/>
      <c r="I17" s="62">
        <f>SUMIF(F54:F67,A17,I54:I67)</f>
        <v>0</v>
      </c>
      <c r="J17" s="62"/>
    </row>
    <row r="18" spans="1:10" ht="23.25" customHeight="1">
      <c r="A18" s="57" t="s">
        <v>18</v>
      </c>
      <c r="B18" s="58" t="s">
        <v>18</v>
      </c>
      <c r="C18" s="59"/>
      <c r="D18" s="60"/>
      <c r="E18" s="61"/>
      <c r="F18" s="61"/>
      <c r="G18" s="61"/>
      <c r="H18" s="61"/>
      <c r="I18" s="62">
        <f>SUMIF(F54:F67,A18,I54:I67)</f>
        <v>0</v>
      </c>
      <c r="J18" s="62"/>
    </row>
    <row r="19" spans="1:10" ht="23.25" customHeight="1">
      <c r="A19" s="57" t="s">
        <v>19</v>
      </c>
      <c r="B19" s="58" t="s">
        <v>20</v>
      </c>
      <c r="C19" s="59"/>
      <c r="D19" s="60"/>
      <c r="E19" s="61"/>
      <c r="F19" s="61"/>
      <c r="G19" s="61"/>
      <c r="H19" s="61"/>
      <c r="I19" s="62">
        <f>SUMIF(F54:F67,A19,I54:I67)</f>
        <v>0</v>
      </c>
      <c r="J19" s="62"/>
    </row>
    <row r="20" spans="1:10" ht="23.25" customHeight="1">
      <c r="A20" s="57" t="s">
        <v>21</v>
      </c>
      <c r="B20" s="58" t="s">
        <v>22</v>
      </c>
      <c r="C20" s="59"/>
      <c r="D20" s="60"/>
      <c r="E20" s="61"/>
      <c r="F20" s="61"/>
      <c r="G20" s="61"/>
      <c r="H20" s="61"/>
      <c r="I20" s="62">
        <f>SUMIF(F54:F67,A20,I54:I67)</f>
        <v>0</v>
      </c>
      <c r="J20" s="62"/>
    </row>
    <row r="21" spans="1:10" ht="23.25" customHeight="1">
      <c r="A21" s="6"/>
      <c r="B21" s="63" t="s">
        <v>15</v>
      </c>
      <c r="C21" s="64"/>
      <c r="D21" s="65"/>
      <c r="E21" s="66"/>
      <c r="F21" s="66"/>
      <c r="G21" s="66"/>
      <c r="H21" s="66"/>
      <c r="I21" s="67">
        <f>SUM(I16:J20)</f>
        <v>0</v>
      </c>
      <c r="J21" s="67"/>
    </row>
    <row r="22" spans="1:10" ht="33" customHeight="1">
      <c r="A22" s="6"/>
      <c r="B22" s="68" t="s">
        <v>23</v>
      </c>
      <c r="C22" s="59"/>
      <c r="D22" s="60"/>
      <c r="E22" s="69"/>
      <c r="F22" s="70"/>
      <c r="G22" s="71"/>
      <c r="H22" s="71"/>
      <c r="I22" s="71"/>
      <c r="J22" s="72"/>
    </row>
    <row r="23" spans="1:10" ht="23.25" customHeight="1">
      <c r="A23" s="6">
        <f>ZakladDPHSni*SazbaDPH1/100</f>
        <v>0</v>
      </c>
      <c r="B23" s="58" t="s">
        <v>24</v>
      </c>
      <c r="C23" s="59"/>
      <c r="D23" s="60"/>
      <c r="E23" s="73">
        <v>15</v>
      </c>
      <c r="F23" s="70" t="s">
        <v>25</v>
      </c>
      <c r="G23" s="74">
        <f>ZakladDPHSniVypocet</f>
        <v>0</v>
      </c>
      <c r="H23" s="74"/>
      <c r="I23" s="74"/>
      <c r="J23" s="72" t="str">
        <f>Mena</f>
        <v>CZK</v>
      </c>
    </row>
    <row r="24" spans="1:10" ht="23.25" customHeight="1">
      <c r="A24" s="6">
        <f>(A23-INT(A23))*100</f>
        <v>0</v>
      </c>
      <c r="B24" s="58" t="s">
        <v>26</v>
      </c>
      <c r="C24" s="59"/>
      <c r="D24" s="60"/>
      <c r="E24" s="73">
        <f>SazbaDPH1</f>
        <v>15</v>
      </c>
      <c r="F24" s="70" t="s">
        <v>25</v>
      </c>
      <c r="G24" s="75">
        <f>A23</f>
        <v>0</v>
      </c>
      <c r="H24" s="75"/>
      <c r="I24" s="75"/>
      <c r="J24" s="72" t="str">
        <f>Mena</f>
        <v>CZK</v>
      </c>
    </row>
    <row r="25" spans="1:10" ht="23.25" customHeight="1">
      <c r="A25" s="6">
        <f>ZakladDPHZakl*SazbaDPH2/100</f>
        <v>0</v>
      </c>
      <c r="B25" s="58" t="s">
        <v>27</v>
      </c>
      <c r="C25" s="59"/>
      <c r="D25" s="60"/>
      <c r="E25" s="73">
        <v>21</v>
      </c>
      <c r="F25" s="70" t="s">
        <v>25</v>
      </c>
      <c r="G25" s="74">
        <f>ZakladDPHZaklVypocet</f>
        <v>0</v>
      </c>
      <c r="H25" s="74"/>
      <c r="I25" s="74"/>
      <c r="J25" s="72" t="str">
        <f>Mena</f>
        <v>CZK</v>
      </c>
    </row>
    <row r="26" spans="1:10" ht="23.25" customHeight="1">
      <c r="A26" s="6">
        <f>(A25-INT(A25))*100</f>
        <v>0</v>
      </c>
      <c r="B26" s="76" t="s">
        <v>28</v>
      </c>
      <c r="C26" s="77"/>
      <c r="D26" s="53"/>
      <c r="E26" s="78">
        <f>SazbaDPH2</f>
        <v>21</v>
      </c>
      <c r="F26" s="79" t="s">
        <v>25</v>
      </c>
      <c r="G26" s="80">
        <f>A25</f>
        <v>0</v>
      </c>
      <c r="H26" s="80"/>
      <c r="I26" s="80"/>
      <c r="J26" s="81" t="str">
        <f>Mena</f>
        <v>CZK</v>
      </c>
    </row>
    <row r="27" spans="1:10" ht="23.25" customHeight="1">
      <c r="A27" s="6">
        <f>ZakladDPHSni+DPHSni+ZakladDPHZakl+DPHZakl</f>
        <v>0</v>
      </c>
      <c r="B27" s="19" t="s">
        <v>29</v>
      </c>
      <c r="C27" s="82"/>
      <c r="D27" s="83"/>
      <c r="E27" s="82"/>
      <c r="F27" s="84"/>
      <c r="G27" s="85">
        <f>CenaCelkem-(ZakladDPHSni+DPHSni+ZakladDPHZakl+DPHZakl)</f>
        <v>0</v>
      </c>
      <c r="H27" s="85"/>
      <c r="I27" s="85"/>
      <c r="J27" s="86" t="str">
        <f>Mena</f>
        <v>CZK</v>
      </c>
    </row>
    <row r="28" spans="1:10" ht="27.75" customHeight="1" hidden="1">
      <c r="A28" s="6"/>
      <c r="B28" s="87" t="s">
        <v>30</v>
      </c>
      <c r="C28" s="88"/>
      <c r="D28" s="88"/>
      <c r="E28" s="89"/>
      <c r="F28" s="90"/>
      <c r="G28" s="91">
        <f>ZakladDPHSniVypocet+ZakladDPHZaklVypocet</f>
        <v>0</v>
      </c>
      <c r="H28" s="91"/>
      <c r="I28" s="91"/>
      <c r="J28" s="92" t="str">
        <f>Mena</f>
        <v>CZK</v>
      </c>
    </row>
    <row r="29" spans="1:10" ht="27.75" customHeight="1">
      <c r="A29" s="6">
        <f>(A27-INT(A27))*100</f>
        <v>0</v>
      </c>
      <c r="B29" s="87" t="s">
        <v>31</v>
      </c>
      <c r="C29" s="93"/>
      <c r="D29" s="93"/>
      <c r="E29" s="93"/>
      <c r="F29" s="94"/>
      <c r="G29" s="95">
        <f>A27</f>
        <v>0</v>
      </c>
      <c r="H29" s="95"/>
      <c r="I29" s="95"/>
      <c r="J29" s="96" t="s">
        <v>32</v>
      </c>
    </row>
    <row r="30" spans="1:10" ht="12.75" customHeight="1">
      <c r="A30" s="6"/>
      <c r="B30" s="6"/>
      <c r="J30" s="97"/>
    </row>
    <row r="31" spans="1:10" ht="30" customHeight="1">
      <c r="A31" s="6"/>
      <c r="B31" s="6"/>
      <c r="J31" s="97"/>
    </row>
    <row r="32" spans="1:10" ht="18.75" customHeight="1">
      <c r="A32" s="6"/>
      <c r="B32" s="98"/>
      <c r="C32" s="99" t="s">
        <v>33</v>
      </c>
      <c r="D32" s="100"/>
      <c r="E32" s="100"/>
      <c r="F32" s="101" t="s">
        <v>34</v>
      </c>
      <c r="G32" s="102"/>
      <c r="H32" s="103"/>
      <c r="I32" s="102"/>
      <c r="J32" s="97"/>
    </row>
    <row r="33" spans="1:10" ht="47.25" customHeight="1">
      <c r="A33" s="6"/>
      <c r="B33" s="6"/>
      <c r="J33" s="97"/>
    </row>
    <row r="34" spans="1:10" s="1" customFormat="1" ht="18.75" customHeight="1">
      <c r="A34" s="104"/>
      <c r="B34" s="104"/>
      <c r="C34" s="105"/>
      <c r="D34" s="106"/>
      <c r="E34" s="106"/>
      <c r="G34" s="107"/>
      <c r="H34" s="107"/>
      <c r="I34" s="107"/>
      <c r="J34" s="108"/>
    </row>
    <row r="35" spans="1:10" ht="12.75" customHeight="1">
      <c r="A35" s="6"/>
      <c r="B35" s="6"/>
      <c r="D35" s="109" t="s">
        <v>35</v>
      </c>
      <c r="E35" s="109"/>
      <c r="H35" s="110" t="s">
        <v>36</v>
      </c>
      <c r="J35" s="97"/>
    </row>
    <row r="36" spans="1:10" ht="13.5" customHeight="1">
      <c r="A36" s="111"/>
      <c r="B36" s="111"/>
      <c r="C36" s="112"/>
      <c r="D36" s="112"/>
      <c r="E36" s="112"/>
      <c r="F36" s="113"/>
      <c r="G36" s="113"/>
      <c r="H36" s="113"/>
      <c r="I36" s="113"/>
      <c r="J36" s="114"/>
    </row>
    <row r="37" spans="2:10" ht="27" customHeight="1">
      <c r="B37" s="115" t="s">
        <v>37</v>
      </c>
      <c r="C37" s="116"/>
      <c r="D37" s="116"/>
      <c r="E37" s="116"/>
      <c r="F37" s="117"/>
      <c r="G37" s="117"/>
      <c r="H37" s="117"/>
      <c r="I37" s="117"/>
      <c r="J37" s="118"/>
    </row>
    <row r="38" spans="1:10" ht="25.5" customHeight="1">
      <c r="A38" s="119" t="s">
        <v>38</v>
      </c>
      <c r="B38" s="120" t="s">
        <v>39</v>
      </c>
      <c r="C38" s="121" t="s">
        <v>40</v>
      </c>
      <c r="D38" s="121"/>
      <c r="E38" s="121"/>
      <c r="F38" s="122" t="str">
        <f>B23</f>
        <v>Základ pro sníženou DPH</v>
      </c>
      <c r="G38" s="122" t="str">
        <f>B25</f>
        <v>Základ pro základní DPH</v>
      </c>
      <c r="H38" s="123" t="s">
        <v>41</v>
      </c>
      <c r="I38" s="123" t="s">
        <v>42</v>
      </c>
      <c r="J38" s="124" t="s">
        <v>25</v>
      </c>
    </row>
    <row r="39" spans="1:10" ht="25.5" customHeight="1" hidden="1">
      <c r="A39" s="119">
        <v>1</v>
      </c>
      <c r="B39" s="125" t="s">
        <v>43</v>
      </c>
      <c r="C39" s="126"/>
      <c r="D39" s="126"/>
      <c r="E39" s="126"/>
      <c r="F39" s="127">
        <f>'101 01 Pol'!AE62+'201 01 Pol'!AE62+'99 1 Pol'!AE27</f>
        <v>0</v>
      </c>
      <c r="G39" s="128">
        <f>'101 01 Pol'!AF62+'201 01 Pol'!AF62+'99 1 Pol'!AF27</f>
        <v>0</v>
      </c>
      <c r="H39" s="129">
        <f>(F39*SazbaDPH1/100)+(G39*SazbaDPH2/100)</f>
        <v>0</v>
      </c>
      <c r="I39" s="129">
        <f>F39+G39+H39</f>
        <v>0</v>
      </c>
      <c r="J39" s="130" t="str">
        <f>IF(CenaCelkemVypocet=0,"",I39/CenaCelkemVypocet*100)</f>
        <v/>
      </c>
    </row>
    <row r="40" spans="1:10" ht="25.5" customHeight="1">
      <c r="A40" s="119">
        <v>2</v>
      </c>
      <c r="B40" s="131"/>
      <c r="C40" s="132" t="s">
        <v>44</v>
      </c>
      <c r="D40" s="132"/>
      <c r="E40" s="132"/>
      <c r="F40" s="133"/>
      <c r="G40" s="134"/>
      <c r="H40" s="134">
        <f>(F40*SazbaDPH1/100)+(G40*SazbaDPH2/100)</f>
        <v>0</v>
      </c>
      <c r="I40" s="134"/>
      <c r="J40" s="135"/>
    </row>
    <row r="41" spans="1:10" ht="25.5" customHeight="1">
      <c r="A41" s="119">
        <v>2</v>
      </c>
      <c r="B41" s="131" t="s">
        <v>45</v>
      </c>
      <c r="C41" s="132" t="s">
        <v>46</v>
      </c>
      <c r="D41" s="132"/>
      <c r="E41" s="132"/>
      <c r="F41" s="133">
        <f>'101 01 Pol'!AE62</f>
        <v>0</v>
      </c>
      <c r="G41" s="134">
        <f>'101 01 Pol'!AF62</f>
        <v>0</v>
      </c>
      <c r="H41" s="134">
        <f>(F41*SazbaDPH1/100)+(G41*SazbaDPH2/100)</f>
        <v>0</v>
      </c>
      <c r="I41" s="134">
        <f>F41+G41+H41</f>
        <v>0</v>
      </c>
      <c r="J41" s="135" t="str">
        <f>IF(CenaCelkemVypocet=0,"",I41/CenaCelkemVypocet*100)</f>
        <v/>
      </c>
    </row>
    <row r="42" spans="1:10" ht="25.5" customHeight="1">
      <c r="A42" s="119">
        <v>3</v>
      </c>
      <c r="B42" s="136" t="s">
        <v>47</v>
      </c>
      <c r="C42" s="126" t="s">
        <v>48</v>
      </c>
      <c r="D42" s="126"/>
      <c r="E42" s="126"/>
      <c r="F42" s="137">
        <f>'101 01 Pol'!AE62</f>
        <v>0</v>
      </c>
      <c r="G42" s="129">
        <f>'101 01 Pol'!AF62</f>
        <v>0</v>
      </c>
      <c r="H42" s="129">
        <f>(F42*SazbaDPH1/100)+(G42*SazbaDPH2/100)</f>
        <v>0</v>
      </c>
      <c r="I42" s="129">
        <f>F42+G42+H42</f>
        <v>0</v>
      </c>
      <c r="J42" s="130" t="str">
        <f>IF(CenaCelkemVypocet=0,"",I42/CenaCelkemVypocet*100)</f>
        <v/>
      </c>
    </row>
    <row r="43" spans="1:10" ht="25.5" customHeight="1">
      <c r="A43" s="119">
        <v>2</v>
      </c>
      <c r="B43" s="131" t="s">
        <v>49</v>
      </c>
      <c r="C43" s="132" t="s">
        <v>50</v>
      </c>
      <c r="D43" s="132"/>
      <c r="E43" s="132"/>
      <c r="F43" s="133">
        <f>'201 01 Pol'!AE62</f>
        <v>0</v>
      </c>
      <c r="G43" s="134">
        <f>'201 01 Pol'!AF62</f>
        <v>0</v>
      </c>
      <c r="H43" s="134">
        <f>(F43*SazbaDPH1/100)+(G43*SazbaDPH2/100)</f>
        <v>0</v>
      </c>
      <c r="I43" s="134">
        <f>F43+G43+H43</f>
        <v>0</v>
      </c>
      <c r="J43" s="135" t="str">
        <f>IF(CenaCelkemVypocet=0,"",I43/CenaCelkemVypocet*100)</f>
        <v/>
      </c>
    </row>
    <row r="44" spans="1:10" ht="25.5" customHeight="1">
      <c r="A44" s="119">
        <v>3</v>
      </c>
      <c r="B44" s="136" t="s">
        <v>47</v>
      </c>
      <c r="C44" s="126" t="s">
        <v>48</v>
      </c>
      <c r="D44" s="126"/>
      <c r="E44" s="126"/>
      <c r="F44" s="137">
        <f>'201 01 Pol'!AE62</f>
        <v>0</v>
      </c>
      <c r="G44" s="129">
        <f>'201 01 Pol'!AF62</f>
        <v>0</v>
      </c>
      <c r="H44" s="129">
        <f>(F44*SazbaDPH1/100)+(G44*SazbaDPH2/100)</f>
        <v>0</v>
      </c>
      <c r="I44" s="129">
        <f>F44+G44+H44</f>
        <v>0</v>
      </c>
      <c r="J44" s="130" t="str">
        <f>IF(CenaCelkemVypocet=0,"",I44/CenaCelkemVypocet*100)</f>
        <v/>
      </c>
    </row>
    <row r="45" spans="1:10" ht="25.5" customHeight="1">
      <c r="A45" s="119">
        <v>2</v>
      </c>
      <c r="B45" s="131" t="s">
        <v>51</v>
      </c>
      <c r="C45" s="132" t="s">
        <v>52</v>
      </c>
      <c r="D45" s="132"/>
      <c r="E45" s="132"/>
      <c r="F45" s="133">
        <f>'99 1 Pol'!AE27</f>
        <v>0</v>
      </c>
      <c r="G45" s="134">
        <f>'99 1 Pol'!AF27</f>
        <v>0</v>
      </c>
      <c r="H45" s="134">
        <f>(F45*SazbaDPH1/100)+(G45*SazbaDPH2/100)</f>
        <v>0</v>
      </c>
      <c r="I45" s="134">
        <f>F45+G45+H45</f>
        <v>0</v>
      </c>
      <c r="J45" s="135" t="str">
        <f>IF(CenaCelkemVypocet=0,"",I45/CenaCelkemVypocet*100)</f>
        <v/>
      </c>
    </row>
    <row r="46" spans="1:10" ht="25.5" customHeight="1">
      <c r="A46" s="119">
        <v>3</v>
      </c>
      <c r="B46" s="136" t="s">
        <v>53</v>
      </c>
      <c r="C46" s="126" t="s">
        <v>48</v>
      </c>
      <c r="D46" s="126"/>
      <c r="E46" s="126"/>
      <c r="F46" s="137">
        <f>'99 1 Pol'!AE27</f>
        <v>0</v>
      </c>
      <c r="G46" s="129">
        <f>'99 1 Pol'!AF27</f>
        <v>0</v>
      </c>
      <c r="H46" s="129">
        <f>(F46*SazbaDPH1/100)+(G46*SazbaDPH2/100)</f>
        <v>0</v>
      </c>
      <c r="I46" s="129">
        <f>F46+G46+H46</f>
        <v>0</v>
      </c>
      <c r="J46" s="130" t="str">
        <f>IF(CenaCelkemVypocet=0,"",I46/CenaCelkemVypocet*100)</f>
        <v/>
      </c>
    </row>
    <row r="47" spans="1:10" ht="25.5" customHeight="1">
      <c r="A47" s="119"/>
      <c r="B47" s="138" t="s">
        <v>54</v>
      </c>
      <c r="C47" s="138"/>
      <c r="D47" s="138"/>
      <c r="E47" s="138"/>
      <c r="F47" s="139">
        <f>SUMIF(A39:A46,"=1",F39:F46)</f>
        <v>0</v>
      </c>
      <c r="G47" s="140">
        <f>SUMIF(A39:A46,"=1",G39:G46)</f>
        <v>0</v>
      </c>
      <c r="H47" s="140">
        <f>SUMIF(A39:A46,"=1",H39:H46)</f>
        <v>0</v>
      </c>
      <c r="I47" s="140">
        <f>SUMIF(A39:A46,"=1",I39:I46)</f>
        <v>0</v>
      </c>
      <c r="J47" s="141">
        <f>SUMIF(A39:A46,"=1",J39:J46)</f>
        <v>0</v>
      </c>
    </row>
    <row r="51" ht="15.45">
      <c r="B51" s="142" t="s">
        <v>55</v>
      </c>
    </row>
    <row r="53" spans="1:10" ht="25.5" customHeight="1">
      <c r="A53" s="143"/>
      <c r="B53" s="144" t="s">
        <v>39</v>
      </c>
      <c r="C53" s="144" t="s">
        <v>40</v>
      </c>
      <c r="D53" s="145"/>
      <c r="E53" s="145"/>
      <c r="F53" s="146" t="s">
        <v>56</v>
      </c>
      <c r="G53" s="146"/>
      <c r="H53" s="146"/>
      <c r="I53" s="146" t="s">
        <v>15</v>
      </c>
      <c r="J53" s="146" t="s">
        <v>25</v>
      </c>
    </row>
    <row r="54" spans="1:10" ht="36.75" customHeight="1">
      <c r="A54" s="147"/>
      <c r="B54" s="148" t="s">
        <v>53</v>
      </c>
      <c r="C54" s="149" t="s">
        <v>57</v>
      </c>
      <c r="D54" s="149"/>
      <c r="E54" s="149"/>
      <c r="F54" s="150" t="s">
        <v>16</v>
      </c>
      <c r="G54" s="151"/>
      <c r="H54" s="151"/>
      <c r="I54" s="151">
        <f>'101 01 Pol'!G8</f>
        <v>0</v>
      </c>
      <c r="J54" s="152" t="str">
        <f>IF(I68=0,"",I54/I68*100)</f>
        <v/>
      </c>
    </row>
    <row r="55" spans="1:10" ht="36.75" customHeight="1">
      <c r="A55" s="147"/>
      <c r="B55" s="148" t="s">
        <v>58</v>
      </c>
      <c r="C55" s="149" t="s">
        <v>59</v>
      </c>
      <c r="D55" s="149"/>
      <c r="E55" s="149"/>
      <c r="F55" s="150" t="s">
        <v>16</v>
      </c>
      <c r="G55" s="151"/>
      <c r="H55" s="151"/>
      <c r="I55" s="151">
        <f>'101 01 Pol'!G29</f>
        <v>0</v>
      </c>
      <c r="J55" s="152" t="str">
        <f>IF(I68=0,"",I55/I68*100)</f>
        <v/>
      </c>
    </row>
    <row r="56" spans="1:10" ht="36.75" customHeight="1">
      <c r="A56" s="147"/>
      <c r="B56" s="148" t="s">
        <v>60</v>
      </c>
      <c r="C56" s="149" t="s">
        <v>61</v>
      </c>
      <c r="D56" s="149"/>
      <c r="E56" s="149"/>
      <c r="F56" s="150" t="s">
        <v>16</v>
      </c>
      <c r="G56" s="151"/>
      <c r="H56" s="151"/>
      <c r="I56" s="151">
        <f>'201 01 Pol'!G8</f>
        <v>0</v>
      </c>
      <c r="J56" s="152" t="str">
        <f>IF(I68=0,"",I56/I68*100)</f>
        <v/>
      </c>
    </row>
    <row r="57" spans="1:10" ht="36.75" customHeight="1">
      <c r="A57" s="147"/>
      <c r="B57" s="148" t="s">
        <v>62</v>
      </c>
      <c r="C57" s="149" t="s">
        <v>63</v>
      </c>
      <c r="D57" s="149"/>
      <c r="E57" s="149"/>
      <c r="F57" s="150" t="s">
        <v>16</v>
      </c>
      <c r="G57" s="151"/>
      <c r="H57" s="151"/>
      <c r="I57" s="151">
        <f>'201 01 Pol'!G23</f>
        <v>0</v>
      </c>
      <c r="J57" s="152" t="str">
        <f>IF(I68=0,"",I57/I68*100)</f>
        <v/>
      </c>
    </row>
    <row r="58" spans="1:10" ht="36.75" customHeight="1">
      <c r="A58" s="147"/>
      <c r="B58" s="148" t="s">
        <v>64</v>
      </c>
      <c r="C58" s="149" t="s">
        <v>65</v>
      </c>
      <c r="D58" s="149"/>
      <c r="E58" s="149"/>
      <c r="F58" s="150" t="s">
        <v>16</v>
      </c>
      <c r="G58" s="151"/>
      <c r="H58" s="151"/>
      <c r="I58" s="151">
        <f>'101 01 Pol'!G32+'201 01 Pol'!G43</f>
        <v>0</v>
      </c>
      <c r="J58" s="152" t="str">
        <f>IF(I68=0,"",I58/I68*100)</f>
        <v/>
      </c>
    </row>
    <row r="59" spans="1:10" ht="36.75" customHeight="1">
      <c r="A59" s="147"/>
      <c r="B59" s="148" t="s">
        <v>66</v>
      </c>
      <c r="C59" s="149" t="s">
        <v>67</v>
      </c>
      <c r="D59" s="149"/>
      <c r="E59" s="149"/>
      <c r="F59" s="150" t="s">
        <v>16</v>
      </c>
      <c r="G59" s="151"/>
      <c r="H59" s="151"/>
      <c r="I59" s="151">
        <f>'101 01 Pol'!G39</f>
        <v>0</v>
      </c>
      <c r="J59" s="152" t="str">
        <f>IF(I68=0,"",I59/I68*100)</f>
        <v/>
      </c>
    </row>
    <row r="60" spans="1:10" ht="36.75" customHeight="1">
      <c r="A60" s="147"/>
      <c r="B60" s="148" t="s">
        <v>68</v>
      </c>
      <c r="C60" s="149" t="s">
        <v>69</v>
      </c>
      <c r="D60" s="149"/>
      <c r="E60" s="149"/>
      <c r="F60" s="150" t="s">
        <v>16</v>
      </c>
      <c r="G60" s="151"/>
      <c r="H60" s="151"/>
      <c r="I60" s="151">
        <f>'101 01 Pol'!G42</f>
        <v>0</v>
      </c>
      <c r="J60" s="152" t="str">
        <f>IF(I68=0,"",I60/I68*100)</f>
        <v/>
      </c>
    </row>
    <row r="61" spans="1:10" ht="36.75" customHeight="1">
      <c r="A61" s="147"/>
      <c r="B61" s="148" t="s">
        <v>70</v>
      </c>
      <c r="C61" s="149" t="s">
        <v>71</v>
      </c>
      <c r="D61" s="149"/>
      <c r="E61" s="149"/>
      <c r="F61" s="150" t="s">
        <v>16</v>
      </c>
      <c r="G61" s="151"/>
      <c r="H61" s="151"/>
      <c r="I61" s="151">
        <f>'201 01 Pol'!G45</f>
        <v>0</v>
      </c>
      <c r="J61" s="152" t="str">
        <f>IF(I68=0,"",I61/I68*100)</f>
        <v/>
      </c>
    </row>
    <row r="62" spans="1:10" ht="36.75" customHeight="1">
      <c r="A62" s="147"/>
      <c r="B62" s="148" t="s">
        <v>51</v>
      </c>
      <c r="C62" s="149" t="s">
        <v>72</v>
      </c>
      <c r="D62" s="149"/>
      <c r="E62" s="149"/>
      <c r="F62" s="150" t="s">
        <v>16</v>
      </c>
      <c r="G62" s="151"/>
      <c r="H62" s="151"/>
      <c r="I62" s="151">
        <f>'101 01 Pol'!G50+'201 01 Pol'!G47</f>
        <v>0</v>
      </c>
      <c r="J62" s="152" t="str">
        <f>IF(I68=0,"",I62/I68*100)</f>
        <v/>
      </c>
    </row>
    <row r="63" spans="1:10" ht="36.75" customHeight="1">
      <c r="A63" s="147"/>
      <c r="B63" s="148" t="s">
        <v>73</v>
      </c>
      <c r="C63" s="149" t="s">
        <v>74</v>
      </c>
      <c r="D63" s="149"/>
      <c r="E63" s="149"/>
      <c r="F63" s="150" t="s">
        <v>17</v>
      </c>
      <c r="G63" s="151"/>
      <c r="H63" s="151"/>
      <c r="I63" s="151">
        <f>'201 01 Pol'!G50</f>
        <v>0</v>
      </c>
      <c r="J63" s="152" t="str">
        <f>IF(I68=0,"",I63/I68*100)</f>
        <v/>
      </c>
    </row>
    <row r="64" spans="1:10" ht="36.75" customHeight="1">
      <c r="A64" s="147"/>
      <c r="B64" s="148" t="s">
        <v>75</v>
      </c>
      <c r="C64" s="149" t="s">
        <v>76</v>
      </c>
      <c r="D64" s="149"/>
      <c r="E64" s="149"/>
      <c r="F64" s="150" t="s">
        <v>17</v>
      </c>
      <c r="G64" s="151"/>
      <c r="H64" s="151"/>
      <c r="I64" s="151">
        <f>'201 01 Pol'!G59</f>
        <v>0</v>
      </c>
      <c r="J64" s="152" t="str">
        <f>IF(I68=0,"",I64/I68*100)</f>
        <v/>
      </c>
    </row>
    <row r="65" spans="1:10" ht="36.75" customHeight="1">
      <c r="A65" s="147"/>
      <c r="B65" s="148" t="s">
        <v>77</v>
      </c>
      <c r="C65" s="149" t="s">
        <v>78</v>
      </c>
      <c r="D65" s="149"/>
      <c r="E65" s="149"/>
      <c r="F65" s="150" t="s">
        <v>79</v>
      </c>
      <c r="G65" s="151"/>
      <c r="H65" s="151"/>
      <c r="I65" s="151">
        <f>'101 01 Pol'!G53</f>
        <v>0</v>
      </c>
      <c r="J65" s="152" t="str">
        <f>IF(I68=0,"",I65/I68*100)</f>
        <v/>
      </c>
    </row>
    <row r="66" spans="1:10" ht="36.75" customHeight="1">
      <c r="A66" s="147"/>
      <c r="B66" s="148" t="s">
        <v>19</v>
      </c>
      <c r="C66" s="149" t="s">
        <v>20</v>
      </c>
      <c r="D66" s="149"/>
      <c r="E66" s="149"/>
      <c r="F66" s="150" t="s">
        <v>19</v>
      </c>
      <c r="G66" s="151"/>
      <c r="H66" s="151"/>
      <c r="I66" s="151">
        <f>'99 1 Pol'!G8</f>
        <v>0</v>
      </c>
      <c r="J66" s="152" t="str">
        <f>IF(I68=0,"",I66/I68*100)</f>
        <v/>
      </c>
    </row>
    <row r="67" spans="1:10" ht="36.75" customHeight="1">
      <c r="A67" s="147"/>
      <c r="B67" s="148" t="s">
        <v>21</v>
      </c>
      <c r="C67" s="149" t="s">
        <v>22</v>
      </c>
      <c r="D67" s="149"/>
      <c r="E67" s="149"/>
      <c r="F67" s="150" t="s">
        <v>21</v>
      </c>
      <c r="G67" s="151"/>
      <c r="H67" s="151"/>
      <c r="I67" s="151">
        <f>'99 1 Pol'!G18</f>
        <v>0</v>
      </c>
      <c r="J67" s="152" t="str">
        <f>IF(I68=0,"",I67/I68*100)</f>
        <v/>
      </c>
    </row>
    <row r="68" spans="1:10" ht="25.5" customHeight="1">
      <c r="A68" s="153"/>
      <c r="B68" s="154" t="s">
        <v>42</v>
      </c>
      <c r="C68" s="155"/>
      <c r="D68" s="156"/>
      <c r="E68" s="156"/>
      <c r="F68" s="157"/>
      <c r="G68" s="158"/>
      <c r="H68" s="158"/>
      <c r="I68" s="158">
        <f>SUM(I54:I67)</f>
        <v>0</v>
      </c>
      <c r="J68" s="159">
        <f>SUM(J54:J67)</f>
        <v>0</v>
      </c>
    </row>
    <row r="69" spans="6:10" ht="12.45">
      <c r="F69" s="160"/>
      <c r="G69" s="160"/>
      <c r="H69" s="160"/>
      <c r="I69" s="160"/>
      <c r="J69" s="161"/>
    </row>
    <row r="70" spans="6:10" ht="12.45">
      <c r="F70" s="160"/>
      <c r="G70" s="160"/>
      <c r="H70" s="160"/>
      <c r="I70" s="160"/>
      <c r="J70" s="161"/>
    </row>
    <row r="71" spans="6:10" ht="12.45">
      <c r="F71" s="160"/>
      <c r="G71" s="160"/>
      <c r="H71" s="160"/>
      <c r="I71" s="160"/>
      <c r="J71" s="161"/>
    </row>
  </sheetData>
  <sheetProtection password="9231" sheet="1"/>
  <mergeCells count="64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162" customWidth="1"/>
    <col min="2" max="2" width="14.375" style="162" customWidth="1"/>
    <col min="3" max="3" width="38.25390625" style="163" customWidth="1"/>
    <col min="4" max="4" width="4.50390625" style="162" customWidth="1"/>
    <col min="5" max="5" width="10.50390625" style="162" customWidth="1"/>
    <col min="6" max="6" width="9.875" style="162" customWidth="1"/>
    <col min="7" max="7" width="12.75390625" style="162" customWidth="1"/>
    <col min="8" max="1025" width="9.125" style="162" customWidth="1"/>
  </cols>
  <sheetData>
    <row r="1" spans="1:7" ht="15.45">
      <c r="A1" s="164" t="s">
        <v>80</v>
      </c>
      <c r="B1" s="164"/>
      <c r="C1" s="164"/>
      <c r="D1" s="164"/>
      <c r="E1" s="164"/>
      <c r="F1" s="164"/>
      <c r="G1" s="164"/>
    </row>
    <row r="2" spans="1:7" ht="25" customHeight="1">
      <c r="A2" s="165" t="s">
        <v>81</v>
      </c>
      <c r="B2" s="166"/>
      <c r="C2" s="167"/>
      <c r="D2" s="167"/>
      <c r="E2" s="167"/>
      <c r="F2" s="167"/>
      <c r="G2" s="167"/>
    </row>
    <row r="3" spans="1:7" ht="25" customHeight="1">
      <c r="A3" s="165" t="s">
        <v>82</v>
      </c>
      <c r="B3" s="166"/>
      <c r="C3" s="167"/>
      <c r="D3" s="167"/>
      <c r="E3" s="167"/>
      <c r="F3" s="167"/>
      <c r="G3" s="167"/>
    </row>
    <row r="4" spans="1:7" ht="25" customHeight="1">
      <c r="A4" s="165" t="s">
        <v>83</v>
      </c>
      <c r="B4" s="166"/>
      <c r="C4" s="167"/>
      <c r="D4" s="167"/>
      <c r="E4" s="167"/>
      <c r="F4" s="167"/>
      <c r="G4" s="167"/>
    </row>
    <row r="5" spans="2:4" ht="12.45">
      <c r="B5" s="168"/>
      <c r="C5" s="169"/>
      <c r="D5" s="170"/>
    </row>
  </sheetData>
  <sheetProtection password="9231" sheet="1"/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63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50390625" style="171" customWidth="1"/>
    <col min="3" max="3" width="63.25390625" style="171" customWidth="1"/>
    <col min="4" max="4" width="4.875" style="0" customWidth="1"/>
    <col min="5" max="5" width="10.50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  <col min="53" max="53" width="98.625" style="0" customWidth="1"/>
  </cols>
  <sheetData>
    <row r="1" spans="1:33" ht="15.75" customHeight="1">
      <c r="A1" s="172" t="s">
        <v>84</v>
      </c>
      <c r="B1" s="172"/>
      <c r="C1" s="172"/>
      <c r="D1" s="172"/>
      <c r="E1" s="172"/>
      <c r="F1" s="172"/>
      <c r="G1" s="172"/>
      <c r="AG1" t="s">
        <v>85</v>
      </c>
    </row>
    <row r="2" spans="1:33" ht="25" customHeight="1">
      <c r="A2" s="165" t="s">
        <v>81</v>
      </c>
      <c r="B2" s="166" t="s">
        <v>5</v>
      </c>
      <c r="C2" s="173" t="s">
        <v>6</v>
      </c>
      <c r="D2" s="173"/>
      <c r="E2" s="173"/>
      <c r="F2" s="173"/>
      <c r="G2" s="173"/>
      <c r="AG2" t="s">
        <v>86</v>
      </c>
    </row>
    <row r="3" spans="1:33" ht="25" customHeight="1">
      <c r="A3" s="165" t="s">
        <v>82</v>
      </c>
      <c r="B3" s="166" t="s">
        <v>45</v>
      </c>
      <c r="C3" s="173" t="s">
        <v>46</v>
      </c>
      <c r="D3" s="173"/>
      <c r="E3" s="173"/>
      <c r="F3" s="173"/>
      <c r="G3" s="173"/>
      <c r="AC3" s="171" t="s">
        <v>86</v>
      </c>
      <c r="AG3" t="s">
        <v>87</v>
      </c>
    </row>
    <row r="4" spans="1:33" ht="25" customHeight="1">
      <c r="A4" s="174" t="s">
        <v>83</v>
      </c>
      <c r="B4" s="175" t="s">
        <v>47</v>
      </c>
      <c r="C4" s="176" t="s">
        <v>48</v>
      </c>
      <c r="D4" s="176"/>
      <c r="E4" s="176"/>
      <c r="F4" s="176"/>
      <c r="G4" s="176"/>
      <c r="AG4" t="s">
        <v>88</v>
      </c>
    </row>
    <row r="5" ht="12.45">
      <c r="D5" s="110"/>
    </row>
    <row r="6" spans="1:24" ht="37.3">
      <c r="A6" s="177" t="s">
        <v>89</v>
      </c>
      <c r="B6" s="178" t="s">
        <v>90</v>
      </c>
      <c r="C6" s="178" t="s">
        <v>91</v>
      </c>
      <c r="D6" s="179" t="s">
        <v>92</v>
      </c>
      <c r="E6" s="177" t="s">
        <v>93</v>
      </c>
      <c r="F6" s="177" t="s">
        <v>94</v>
      </c>
      <c r="G6" s="177" t="s">
        <v>15</v>
      </c>
      <c r="H6" s="180" t="s">
        <v>95</v>
      </c>
      <c r="I6" s="180" t="s">
        <v>96</v>
      </c>
      <c r="J6" s="180" t="s">
        <v>97</v>
      </c>
      <c r="K6" s="180" t="s">
        <v>98</v>
      </c>
      <c r="L6" s="180" t="s">
        <v>99</v>
      </c>
      <c r="M6" s="180" t="s">
        <v>100</v>
      </c>
      <c r="N6" s="180" t="s">
        <v>101</v>
      </c>
      <c r="O6" s="180" t="s">
        <v>102</v>
      </c>
      <c r="P6" s="180" t="s">
        <v>103</v>
      </c>
      <c r="Q6" s="180" t="s">
        <v>104</v>
      </c>
      <c r="R6" s="180" t="s">
        <v>105</v>
      </c>
      <c r="S6" s="180" t="s">
        <v>106</v>
      </c>
      <c r="T6" s="180" t="s">
        <v>107</v>
      </c>
      <c r="U6" s="180" t="s">
        <v>108</v>
      </c>
      <c r="V6" s="180" t="s">
        <v>109</v>
      </c>
      <c r="W6" s="180" t="s">
        <v>110</v>
      </c>
      <c r="X6" s="180" t="s">
        <v>111</v>
      </c>
    </row>
    <row r="7" spans="1:24" ht="12.45" hidden="1">
      <c r="A7" s="162"/>
      <c r="B7" s="168"/>
      <c r="C7" s="168"/>
      <c r="D7" s="170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33" ht="12.45">
      <c r="A8" s="183" t="s">
        <v>112</v>
      </c>
      <c r="B8" s="184" t="s">
        <v>53</v>
      </c>
      <c r="C8" s="185" t="s">
        <v>57</v>
      </c>
      <c r="D8" s="186"/>
      <c r="E8" s="187"/>
      <c r="F8" s="188"/>
      <c r="G8" s="188">
        <f>SUMIF(AG9:AG28,"&lt;&gt;NOR",G9:G28)</f>
        <v>0</v>
      </c>
      <c r="H8" s="188"/>
      <c r="I8" s="188">
        <f>SUM(I9:I28)</f>
        <v>0</v>
      </c>
      <c r="J8" s="188"/>
      <c r="K8" s="188">
        <f>SUM(K9:K28)</f>
        <v>0</v>
      </c>
      <c r="L8" s="188"/>
      <c r="M8" s="188">
        <f>SUM(M9:M28)</f>
        <v>0</v>
      </c>
      <c r="N8" s="188"/>
      <c r="O8" s="188">
        <f>SUM(O9:O28)</f>
        <v>0</v>
      </c>
      <c r="P8" s="188"/>
      <c r="Q8" s="188">
        <f>SUM(Q9:Q28)</f>
        <v>11.89</v>
      </c>
      <c r="R8" s="188"/>
      <c r="S8" s="188"/>
      <c r="T8" s="189"/>
      <c r="U8" s="190"/>
      <c r="V8" s="190">
        <f>SUM(V9:V28)</f>
        <v>19.38</v>
      </c>
      <c r="W8" s="190"/>
      <c r="X8" s="190"/>
      <c r="AG8" t="s">
        <v>113</v>
      </c>
    </row>
    <row r="9" spans="1:60" ht="12.45" outlineLevel="1">
      <c r="A9" s="191">
        <v>1</v>
      </c>
      <c r="B9" s="192" t="s">
        <v>114</v>
      </c>
      <c r="C9" s="193" t="s">
        <v>115</v>
      </c>
      <c r="D9" s="194" t="s">
        <v>116</v>
      </c>
      <c r="E9" s="195">
        <v>43</v>
      </c>
      <c r="F9" s="196"/>
      <c r="G9" s="197">
        <f>ROUND(E9*F9,2)</f>
        <v>0</v>
      </c>
      <c r="H9" s="196"/>
      <c r="I9" s="197">
        <f>ROUND(E9*H9,2)</f>
        <v>0</v>
      </c>
      <c r="J9" s="196"/>
      <c r="K9" s="197">
        <f>ROUND(E9*J9,2)</f>
        <v>0</v>
      </c>
      <c r="L9" s="197">
        <v>21</v>
      </c>
      <c r="M9" s="197">
        <f>G9*(1+L9/100)</f>
        <v>0</v>
      </c>
      <c r="N9" s="197">
        <v>0</v>
      </c>
      <c r="O9" s="197">
        <f>ROUND(E9*N9,2)</f>
        <v>0</v>
      </c>
      <c r="P9" s="197">
        <v>0.22</v>
      </c>
      <c r="Q9" s="197">
        <f>ROUND(E9*P9,2)</f>
        <v>9.46</v>
      </c>
      <c r="R9" s="197" t="s">
        <v>117</v>
      </c>
      <c r="S9" s="197" t="s">
        <v>118</v>
      </c>
      <c r="T9" s="198" t="s">
        <v>118</v>
      </c>
      <c r="U9" s="199">
        <v>0.375</v>
      </c>
      <c r="V9" s="199">
        <f>ROUND(E9*U9,2)</f>
        <v>16.13</v>
      </c>
      <c r="W9" s="199"/>
      <c r="X9" s="199" t="s">
        <v>119</v>
      </c>
      <c r="Y9" s="200"/>
      <c r="Z9" s="200"/>
      <c r="AA9" s="200"/>
      <c r="AB9" s="200"/>
      <c r="AC9" s="200"/>
      <c r="AD9" s="200"/>
      <c r="AE9" s="200"/>
      <c r="AF9" s="200"/>
      <c r="AG9" s="200" t="s">
        <v>120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45" outlineLevel="1">
      <c r="A10" s="191">
        <v>2</v>
      </c>
      <c r="B10" s="192" t="s">
        <v>121</v>
      </c>
      <c r="C10" s="193" t="s">
        <v>122</v>
      </c>
      <c r="D10" s="194" t="s">
        <v>123</v>
      </c>
      <c r="E10" s="195">
        <v>9</v>
      </c>
      <c r="F10" s="196"/>
      <c r="G10" s="197">
        <f>ROUND(E10*F10,2)</f>
        <v>0</v>
      </c>
      <c r="H10" s="196"/>
      <c r="I10" s="197">
        <f>ROUND(E10*H10,2)</f>
        <v>0</v>
      </c>
      <c r="J10" s="196"/>
      <c r="K10" s="197">
        <f>ROUND(E10*J10,2)</f>
        <v>0</v>
      </c>
      <c r="L10" s="197">
        <v>21</v>
      </c>
      <c r="M10" s="197">
        <f>G10*(1+L10/100)</f>
        <v>0</v>
      </c>
      <c r="N10" s="197">
        <v>0</v>
      </c>
      <c r="O10" s="197">
        <f>ROUND(E10*N10,2)</f>
        <v>0</v>
      </c>
      <c r="P10" s="197">
        <v>0.27</v>
      </c>
      <c r="Q10" s="197">
        <f>ROUND(E10*P10,2)</f>
        <v>2.43</v>
      </c>
      <c r="R10" s="197" t="s">
        <v>117</v>
      </c>
      <c r="S10" s="197" t="s">
        <v>118</v>
      </c>
      <c r="T10" s="198" t="s">
        <v>118</v>
      </c>
      <c r="U10" s="199">
        <v>0.123</v>
      </c>
      <c r="V10" s="199">
        <f>ROUND(E10*U10,2)</f>
        <v>1.11</v>
      </c>
      <c r="W10" s="199"/>
      <c r="X10" s="199" t="s">
        <v>119</v>
      </c>
      <c r="Y10" s="200"/>
      <c r="Z10" s="200"/>
      <c r="AA10" s="200"/>
      <c r="AB10" s="200"/>
      <c r="AC10" s="200"/>
      <c r="AD10" s="200"/>
      <c r="AE10" s="200"/>
      <c r="AF10" s="200"/>
      <c r="AG10" s="200" t="s">
        <v>120</v>
      </c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2.45" customHeight="1" outlineLevel="1">
      <c r="A11" s="201"/>
      <c r="B11" s="202"/>
      <c r="C11" s="203" t="s">
        <v>124</v>
      </c>
      <c r="D11" s="203"/>
      <c r="E11" s="203"/>
      <c r="F11" s="203"/>
      <c r="G11" s="203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/>
      <c r="Z11" s="200"/>
      <c r="AA11" s="200"/>
      <c r="AB11" s="200"/>
      <c r="AC11" s="200"/>
      <c r="AD11" s="200"/>
      <c r="AE11" s="200"/>
      <c r="AF11" s="200"/>
      <c r="AG11" s="200" t="s">
        <v>125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4" t="str">
        <f>C11</f>
        <v>s vybouráním lože, s přemístěním hmot na skládku na vzdálenost do 3 m nebo naložením na dopravní prostředek</v>
      </c>
      <c r="BB11" s="200"/>
      <c r="BC11" s="200"/>
      <c r="BD11" s="200"/>
      <c r="BE11" s="200"/>
      <c r="BF11" s="200"/>
      <c r="BG11" s="200"/>
      <c r="BH11" s="200"/>
    </row>
    <row r="12" spans="1:60" ht="12.45" outlineLevel="1">
      <c r="A12" s="191">
        <v>3</v>
      </c>
      <c r="B12" s="192" t="s">
        <v>126</v>
      </c>
      <c r="C12" s="193" t="s">
        <v>127</v>
      </c>
      <c r="D12" s="194" t="s">
        <v>128</v>
      </c>
      <c r="E12" s="195">
        <v>0.6</v>
      </c>
      <c r="F12" s="196"/>
      <c r="G12" s="197">
        <f>ROUND(E12*F12,2)</f>
        <v>0</v>
      </c>
      <c r="H12" s="196"/>
      <c r="I12" s="197">
        <f>ROUND(E12*H12,2)</f>
        <v>0</v>
      </c>
      <c r="J12" s="196"/>
      <c r="K12" s="197">
        <f>ROUND(E12*J12,2)</f>
        <v>0</v>
      </c>
      <c r="L12" s="197">
        <v>21</v>
      </c>
      <c r="M12" s="197">
        <f>G12*(1+L12/100)</f>
        <v>0</v>
      </c>
      <c r="N12" s="197">
        <v>0</v>
      </c>
      <c r="O12" s="197">
        <f>ROUND(E12*N12,2)</f>
        <v>0</v>
      </c>
      <c r="P12" s="197">
        <v>0</v>
      </c>
      <c r="Q12" s="197">
        <f>ROUND(E12*P12,2)</f>
        <v>0</v>
      </c>
      <c r="R12" s="197" t="s">
        <v>129</v>
      </c>
      <c r="S12" s="197" t="s">
        <v>118</v>
      </c>
      <c r="T12" s="198" t="s">
        <v>118</v>
      </c>
      <c r="U12" s="199">
        <v>0.1</v>
      </c>
      <c r="V12" s="199">
        <f>ROUND(E12*U12,2)</f>
        <v>0.06</v>
      </c>
      <c r="W12" s="199"/>
      <c r="X12" s="199" t="s">
        <v>119</v>
      </c>
      <c r="Y12" s="200"/>
      <c r="Z12" s="200"/>
      <c r="AA12" s="200"/>
      <c r="AB12" s="200"/>
      <c r="AC12" s="200"/>
      <c r="AD12" s="200"/>
      <c r="AE12" s="200"/>
      <c r="AF12" s="200"/>
      <c r="AG12" s="200" t="s">
        <v>130</v>
      </c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0" ht="12.45" customHeight="1" outlineLevel="1">
      <c r="A13" s="201"/>
      <c r="B13" s="202"/>
      <c r="C13" s="203" t="s">
        <v>131</v>
      </c>
      <c r="D13" s="203"/>
      <c r="E13" s="203"/>
      <c r="F13" s="203"/>
      <c r="G13" s="203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200"/>
      <c r="AA13" s="200"/>
      <c r="AB13" s="200"/>
      <c r="AC13" s="200"/>
      <c r="AD13" s="200"/>
      <c r="AE13" s="200"/>
      <c r="AF13" s="200"/>
      <c r="AG13" s="200" t="s">
        <v>125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4" t="str">
        <f>C13</f>
        <v>nebo lesní půdy, s vodorovným přemístěním na hromady v místě upotřebení nebo na dočasné či trvalé skládky se složením</v>
      </c>
      <c r="BB13" s="200"/>
      <c r="BC13" s="200"/>
      <c r="BD13" s="200"/>
      <c r="BE13" s="200"/>
      <c r="BF13" s="200"/>
      <c r="BG13" s="200"/>
      <c r="BH13" s="200"/>
    </row>
    <row r="14" spans="1:60" ht="12.45" outlineLevel="1">
      <c r="A14" s="201"/>
      <c r="B14" s="202"/>
      <c r="C14" s="205" t="s">
        <v>132</v>
      </c>
      <c r="D14" s="206"/>
      <c r="E14" s="207">
        <v>0.6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200"/>
      <c r="Z14" s="200"/>
      <c r="AA14" s="200"/>
      <c r="AB14" s="200"/>
      <c r="AC14" s="200"/>
      <c r="AD14" s="200"/>
      <c r="AE14" s="200"/>
      <c r="AF14" s="200"/>
      <c r="AG14" s="200" t="s">
        <v>133</v>
      </c>
      <c r="AH14" s="200">
        <v>0</v>
      </c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0" ht="12.45" outlineLevel="1">
      <c r="A15" s="191">
        <v>4</v>
      </c>
      <c r="B15" s="192" t="s">
        <v>134</v>
      </c>
      <c r="C15" s="193" t="s">
        <v>135</v>
      </c>
      <c r="D15" s="194" t="s">
        <v>128</v>
      </c>
      <c r="E15" s="195">
        <v>2.4</v>
      </c>
      <c r="F15" s="196"/>
      <c r="G15" s="197">
        <f>ROUND(E15*F15,2)</f>
        <v>0</v>
      </c>
      <c r="H15" s="196"/>
      <c r="I15" s="197">
        <f>ROUND(E15*H15,2)</f>
        <v>0</v>
      </c>
      <c r="J15" s="196"/>
      <c r="K15" s="197">
        <f>ROUND(E15*J15,2)</f>
        <v>0</v>
      </c>
      <c r="L15" s="197">
        <v>21</v>
      </c>
      <c r="M15" s="197">
        <f>G15*(1+L15/100)</f>
        <v>0</v>
      </c>
      <c r="N15" s="197">
        <v>0</v>
      </c>
      <c r="O15" s="197">
        <f>ROUND(E15*N15,2)</f>
        <v>0</v>
      </c>
      <c r="P15" s="197">
        <v>0</v>
      </c>
      <c r="Q15" s="197">
        <f>ROUND(E15*P15,2)</f>
        <v>0</v>
      </c>
      <c r="R15" s="197" t="s">
        <v>129</v>
      </c>
      <c r="S15" s="197" t="s">
        <v>118</v>
      </c>
      <c r="T15" s="198" t="s">
        <v>118</v>
      </c>
      <c r="U15" s="199">
        <v>0.42</v>
      </c>
      <c r="V15" s="199">
        <f>ROUND(E15*U15,2)</f>
        <v>1.01</v>
      </c>
      <c r="W15" s="199"/>
      <c r="X15" s="199" t="s">
        <v>119</v>
      </c>
      <c r="Y15" s="200"/>
      <c r="Z15" s="200"/>
      <c r="AA15" s="200"/>
      <c r="AB15" s="200"/>
      <c r="AC15" s="200"/>
      <c r="AD15" s="200"/>
      <c r="AE15" s="200"/>
      <c r="AF15" s="200"/>
      <c r="AG15" s="200" t="s">
        <v>120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12.45" customHeight="1" outlineLevel="1">
      <c r="A16" s="201"/>
      <c r="B16" s="202"/>
      <c r="C16" s="203" t="s">
        <v>136</v>
      </c>
      <c r="D16" s="203"/>
      <c r="E16" s="203"/>
      <c r="F16" s="203"/>
      <c r="G16" s="203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200"/>
      <c r="AA16" s="200"/>
      <c r="AB16" s="200"/>
      <c r="AC16" s="200"/>
      <c r="AD16" s="200"/>
      <c r="AE16" s="200"/>
      <c r="AF16" s="200"/>
      <c r="AG16" s="200" t="s">
        <v>125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4" t="str">
        <f>C16</f>
        <v>s přemístěním výkopku v příčných profilech na vzdálenost do 15 m nebo s naložením na dopravní prostředek.</v>
      </c>
      <c r="BB16" s="200"/>
      <c r="BC16" s="200"/>
      <c r="BD16" s="200"/>
      <c r="BE16" s="200"/>
      <c r="BF16" s="200"/>
      <c r="BG16" s="200"/>
      <c r="BH16" s="200"/>
    </row>
    <row r="17" spans="1:60" ht="12.45" outlineLevel="1">
      <c r="A17" s="201"/>
      <c r="B17" s="202"/>
      <c r="C17" s="205" t="s">
        <v>137</v>
      </c>
      <c r="D17" s="206"/>
      <c r="E17" s="207">
        <v>2.4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0"/>
      <c r="Z17" s="200"/>
      <c r="AA17" s="200"/>
      <c r="AB17" s="200"/>
      <c r="AC17" s="200"/>
      <c r="AD17" s="200"/>
      <c r="AE17" s="200"/>
      <c r="AF17" s="200"/>
      <c r="AG17" s="200" t="s">
        <v>133</v>
      </c>
      <c r="AH17" s="200">
        <v>0</v>
      </c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60" ht="12.45" outlineLevel="1">
      <c r="A18" s="191">
        <v>5</v>
      </c>
      <c r="B18" s="192" t="s">
        <v>138</v>
      </c>
      <c r="C18" s="193" t="s">
        <v>139</v>
      </c>
      <c r="D18" s="194" t="s">
        <v>128</v>
      </c>
      <c r="E18" s="195">
        <v>2.4</v>
      </c>
      <c r="F18" s="196"/>
      <c r="G18" s="197">
        <f>ROUND(E18*F18,2)</f>
        <v>0</v>
      </c>
      <c r="H18" s="196"/>
      <c r="I18" s="197">
        <f>ROUND(E18*H18,2)</f>
        <v>0</v>
      </c>
      <c r="J18" s="196"/>
      <c r="K18" s="197">
        <f>ROUND(E18*J18,2)</f>
        <v>0</v>
      </c>
      <c r="L18" s="197">
        <v>21</v>
      </c>
      <c r="M18" s="197">
        <f>G18*(1+L18/100)</f>
        <v>0</v>
      </c>
      <c r="N18" s="197">
        <v>0</v>
      </c>
      <c r="O18" s="197">
        <f>ROUND(E18*N18,2)</f>
        <v>0</v>
      </c>
      <c r="P18" s="197">
        <v>0</v>
      </c>
      <c r="Q18" s="197">
        <f>ROUND(E18*P18,2)</f>
        <v>0</v>
      </c>
      <c r="R18" s="197" t="s">
        <v>129</v>
      </c>
      <c r="S18" s="197" t="s">
        <v>118</v>
      </c>
      <c r="T18" s="198" t="s">
        <v>118</v>
      </c>
      <c r="U18" s="199">
        <v>0.01</v>
      </c>
      <c r="V18" s="199">
        <f>ROUND(E18*U18,2)</f>
        <v>0.02</v>
      </c>
      <c r="W18" s="199"/>
      <c r="X18" s="199" t="s">
        <v>119</v>
      </c>
      <c r="Y18" s="200"/>
      <c r="Z18" s="200"/>
      <c r="AA18" s="200"/>
      <c r="AB18" s="200"/>
      <c r="AC18" s="200"/>
      <c r="AD18" s="200"/>
      <c r="AE18" s="200"/>
      <c r="AF18" s="200"/>
      <c r="AG18" s="200" t="s">
        <v>130</v>
      </c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12.45" customHeight="1" outlineLevel="1">
      <c r="A19" s="201"/>
      <c r="B19" s="202"/>
      <c r="C19" s="203" t="s">
        <v>140</v>
      </c>
      <c r="D19" s="203"/>
      <c r="E19" s="203"/>
      <c r="F19" s="203"/>
      <c r="G19" s="203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200"/>
      <c r="Z19" s="200"/>
      <c r="AA19" s="200"/>
      <c r="AB19" s="200"/>
      <c r="AC19" s="200"/>
      <c r="AD19" s="200"/>
      <c r="AE19" s="200"/>
      <c r="AF19" s="200"/>
      <c r="AG19" s="200" t="s">
        <v>125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12.45" outlineLevel="1">
      <c r="A20" s="191">
        <v>6</v>
      </c>
      <c r="B20" s="192" t="s">
        <v>141</v>
      </c>
      <c r="C20" s="193" t="s">
        <v>142</v>
      </c>
      <c r="D20" s="194" t="s">
        <v>116</v>
      </c>
      <c r="E20" s="195">
        <v>3</v>
      </c>
      <c r="F20" s="196"/>
      <c r="G20" s="197">
        <f>ROUND(E20*F20,2)</f>
        <v>0</v>
      </c>
      <c r="H20" s="196"/>
      <c r="I20" s="197">
        <f>ROUND(E20*H20,2)</f>
        <v>0</v>
      </c>
      <c r="J20" s="196"/>
      <c r="K20" s="197">
        <f>ROUND(E20*J20,2)</f>
        <v>0</v>
      </c>
      <c r="L20" s="197">
        <v>21</v>
      </c>
      <c r="M20" s="197">
        <f>G20*(1+L20/100)</f>
        <v>0</v>
      </c>
      <c r="N20" s="197">
        <v>0</v>
      </c>
      <c r="O20" s="197">
        <f>ROUND(E20*N20,2)</f>
        <v>0</v>
      </c>
      <c r="P20" s="197">
        <v>0</v>
      </c>
      <c r="Q20" s="197">
        <f>ROUND(E20*P20,2)</f>
        <v>0</v>
      </c>
      <c r="R20" s="197" t="s">
        <v>143</v>
      </c>
      <c r="S20" s="197" t="s">
        <v>118</v>
      </c>
      <c r="T20" s="198" t="s">
        <v>118</v>
      </c>
      <c r="U20" s="199">
        <v>0.06</v>
      </c>
      <c r="V20" s="199">
        <f>ROUND(E20*U20,2)</f>
        <v>0.18</v>
      </c>
      <c r="W20" s="199"/>
      <c r="X20" s="199" t="s">
        <v>119</v>
      </c>
      <c r="Y20" s="200"/>
      <c r="Z20" s="200"/>
      <c r="AA20" s="200"/>
      <c r="AB20" s="200"/>
      <c r="AC20" s="200"/>
      <c r="AD20" s="200"/>
      <c r="AE20" s="200"/>
      <c r="AF20" s="200"/>
      <c r="AG20" s="200" t="s">
        <v>130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12.45" customHeight="1" outlineLevel="1">
      <c r="A21" s="201"/>
      <c r="B21" s="202"/>
      <c r="C21" s="203" t="s">
        <v>144</v>
      </c>
      <c r="D21" s="203"/>
      <c r="E21" s="203"/>
      <c r="F21" s="203"/>
      <c r="G21" s="203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200"/>
      <c r="Z21" s="200"/>
      <c r="AA21" s="200"/>
      <c r="AB21" s="200"/>
      <c r="AC21" s="200"/>
      <c r="AD21" s="200"/>
      <c r="AE21" s="200"/>
      <c r="AF21" s="200"/>
      <c r="AG21" s="200" t="s">
        <v>125</v>
      </c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12.45" outlineLevel="1">
      <c r="A22" s="191">
        <v>7</v>
      </c>
      <c r="B22" s="192" t="s">
        <v>145</v>
      </c>
      <c r="C22" s="193" t="s">
        <v>146</v>
      </c>
      <c r="D22" s="194" t="s">
        <v>116</v>
      </c>
      <c r="E22" s="195">
        <v>6</v>
      </c>
      <c r="F22" s="196"/>
      <c r="G22" s="197">
        <f>ROUND(E22*F22,2)</f>
        <v>0</v>
      </c>
      <c r="H22" s="196"/>
      <c r="I22" s="197">
        <f>ROUND(E22*H22,2)</f>
        <v>0</v>
      </c>
      <c r="J22" s="196"/>
      <c r="K22" s="197">
        <f>ROUND(E22*J22,2)</f>
        <v>0</v>
      </c>
      <c r="L22" s="197">
        <v>21</v>
      </c>
      <c r="M22" s="197">
        <f>G22*(1+L22/100)</f>
        <v>0</v>
      </c>
      <c r="N22" s="197">
        <v>0</v>
      </c>
      <c r="O22" s="197">
        <f>ROUND(E22*N22,2)</f>
        <v>0</v>
      </c>
      <c r="P22" s="197">
        <v>0</v>
      </c>
      <c r="Q22" s="197">
        <f>ROUND(E22*P22,2)</f>
        <v>0</v>
      </c>
      <c r="R22" s="197" t="s">
        <v>129</v>
      </c>
      <c r="S22" s="197" t="s">
        <v>118</v>
      </c>
      <c r="T22" s="198" t="s">
        <v>118</v>
      </c>
      <c r="U22" s="199">
        <v>0.02</v>
      </c>
      <c r="V22" s="199">
        <f>ROUND(E22*U22,2)</f>
        <v>0.12</v>
      </c>
      <c r="W22" s="199"/>
      <c r="X22" s="199" t="s">
        <v>119</v>
      </c>
      <c r="Y22" s="200"/>
      <c r="Z22" s="200"/>
      <c r="AA22" s="200"/>
      <c r="AB22" s="200"/>
      <c r="AC22" s="200"/>
      <c r="AD22" s="200"/>
      <c r="AE22" s="200"/>
      <c r="AF22" s="200"/>
      <c r="AG22" s="200" t="s">
        <v>120</v>
      </c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60" ht="12.45" customHeight="1" outlineLevel="1">
      <c r="A23" s="201"/>
      <c r="B23" s="202"/>
      <c r="C23" s="203" t="s">
        <v>147</v>
      </c>
      <c r="D23" s="203"/>
      <c r="E23" s="203"/>
      <c r="F23" s="203"/>
      <c r="G23" s="203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200"/>
      <c r="Z23" s="200"/>
      <c r="AA23" s="200"/>
      <c r="AB23" s="200"/>
      <c r="AC23" s="200"/>
      <c r="AD23" s="200"/>
      <c r="AE23" s="200"/>
      <c r="AF23" s="200"/>
      <c r="AG23" s="200" t="s">
        <v>125</v>
      </c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</row>
    <row r="24" spans="1:60" ht="20.6" outlineLevel="1">
      <c r="A24" s="191">
        <v>8</v>
      </c>
      <c r="B24" s="192" t="s">
        <v>148</v>
      </c>
      <c r="C24" s="193" t="s">
        <v>149</v>
      </c>
      <c r="D24" s="194" t="s">
        <v>116</v>
      </c>
      <c r="E24" s="195">
        <v>3</v>
      </c>
      <c r="F24" s="196"/>
      <c r="G24" s="197">
        <f>ROUND(E24*F24,2)</f>
        <v>0</v>
      </c>
      <c r="H24" s="196"/>
      <c r="I24" s="197">
        <f>ROUND(E24*H24,2)</f>
        <v>0</v>
      </c>
      <c r="J24" s="196"/>
      <c r="K24" s="197">
        <f>ROUND(E24*J24,2)</f>
        <v>0</v>
      </c>
      <c r="L24" s="197">
        <v>21</v>
      </c>
      <c r="M24" s="197">
        <f>G24*(1+L24/100)</f>
        <v>0</v>
      </c>
      <c r="N24" s="197">
        <v>0</v>
      </c>
      <c r="O24" s="197">
        <f>ROUND(E24*N24,2)</f>
        <v>0</v>
      </c>
      <c r="P24" s="197">
        <v>0</v>
      </c>
      <c r="Q24" s="197">
        <f>ROUND(E24*P24,2)</f>
        <v>0</v>
      </c>
      <c r="R24" s="197" t="s">
        <v>129</v>
      </c>
      <c r="S24" s="197" t="s">
        <v>118</v>
      </c>
      <c r="T24" s="198" t="s">
        <v>118</v>
      </c>
      <c r="U24" s="199">
        <v>0.25</v>
      </c>
      <c r="V24" s="199">
        <f>ROUND(E24*U24,2)</f>
        <v>0.75</v>
      </c>
      <c r="W24" s="199"/>
      <c r="X24" s="199" t="s">
        <v>119</v>
      </c>
      <c r="Y24" s="200"/>
      <c r="Z24" s="200"/>
      <c r="AA24" s="200"/>
      <c r="AB24" s="200"/>
      <c r="AC24" s="200"/>
      <c r="AD24" s="200"/>
      <c r="AE24" s="200"/>
      <c r="AF24" s="200"/>
      <c r="AG24" s="200" t="s">
        <v>120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12.45" customHeight="1" outlineLevel="1">
      <c r="A25" s="201"/>
      <c r="B25" s="202"/>
      <c r="C25" s="203" t="s">
        <v>150</v>
      </c>
      <c r="D25" s="203"/>
      <c r="E25" s="203"/>
      <c r="F25" s="203"/>
      <c r="G25" s="203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200"/>
      <c r="Z25" s="200"/>
      <c r="AA25" s="200"/>
      <c r="AB25" s="200"/>
      <c r="AC25" s="200"/>
      <c r="AD25" s="200"/>
      <c r="AE25" s="200"/>
      <c r="AF25" s="200"/>
      <c r="AG25" s="200" t="s">
        <v>125</v>
      </c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4" t="str">
        <f>C25</f>
        <v>s případným nutným přemístěním hromad nebo dočasných skládek na místo potřeby ze vzdálenosti do 30 m, v rovině nebo ve svahu do 1 : 5,</v>
      </c>
      <c r="BB25" s="200"/>
      <c r="BC25" s="200"/>
      <c r="BD25" s="200"/>
      <c r="BE25" s="200"/>
      <c r="BF25" s="200"/>
      <c r="BG25" s="200"/>
      <c r="BH25" s="200"/>
    </row>
    <row r="26" spans="1:60" ht="12.45" outlineLevel="1">
      <c r="A26" s="191">
        <v>9</v>
      </c>
      <c r="B26" s="192" t="s">
        <v>151</v>
      </c>
      <c r="C26" s="193" t="s">
        <v>152</v>
      </c>
      <c r="D26" s="194" t="s">
        <v>128</v>
      </c>
      <c r="E26" s="195">
        <v>2.4</v>
      </c>
      <c r="F26" s="196"/>
      <c r="G26" s="197">
        <f>ROUND(E26*F26,2)</f>
        <v>0</v>
      </c>
      <c r="H26" s="196"/>
      <c r="I26" s="197">
        <f>ROUND(E26*H26,2)</f>
        <v>0</v>
      </c>
      <c r="J26" s="196"/>
      <c r="K26" s="197">
        <f>ROUND(E26*J26,2)</f>
        <v>0</v>
      </c>
      <c r="L26" s="197">
        <v>21</v>
      </c>
      <c r="M26" s="197">
        <f>G26*(1+L26/100)</f>
        <v>0</v>
      </c>
      <c r="N26" s="197">
        <v>0</v>
      </c>
      <c r="O26" s="197">
        <f>ROUND(E26*N26,2)</f>
        <v>0</v>
      </c>
      <c r="P26" s="197">
        <v>0</v>
      </c>
      <c r="Q26" s="197">
        <f>ROUND(E26*P26,2)</f>
        <v>0</v>
      </c>
      <c r="R26" s="197" t="s">
        <v>129</v>
      </c>
      <c r="S26" s="197" t="s">
        <v>118</v>
      </c>
      <c r="T26" s="198" t="s">
        <v>118</v>
      </c>
      <c r="U26" s="199">
        <v>0</v>
      </c>
      <c r="V26" s="199">
        <f>ROUND(E26*U26,2)</f>
        <v>0</v>
      </c>
      <c r="W26" s="199"/>
      <c r="X26" s="199" t="s">
        <v>119</v>
      </c>
      <c r="Y26" s="200"/>
      <c r="Z26" s="200"/>
      <c r="AA26" s="200"/>
      <c r="AB26" s="200"/>
      <c r="AC26" s="200"/>
      <c r="AD26" s="200"/>
      <c r="AE26" s="200"/>
      <c r="AF26" s="200"/>
      <c r="AG26" s="200" t="s">
        <v>120</v>
      </c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</row>
    <row r="27" spans="1:60" ht="12.45" outlineLevel="1">
      <c r="A27" s="191">
        <v>10</v>
      </c>
      <c r="B27" s="192" t="s">
        <v>153</v>
      </c>
      <c r="C27" s="193" t="s">
        <v>154</v>
      </c>
      <c r="D27" s="194" t="s">
        <v>155</v>
      </c>
      <c r="E27" s="195">
        <v>0.12</v>
      </c>
      <c r="F27" s="196"/>
      <c r="G27" s="197">
        <f>ROUND(E27*F27,2)</f>
        <v>0</v>
      </c>
      <c r="H27" s="196"/>
      <c r="I27" s="197">
        <f>ROUND(E27*H27,2)</f>
        <v>0</v>
      </c>
      <c r="J27" s="196"/>
      <c r="K27" s="197">
        <f>ROUND(E27*J27,2)</f>
        <v>0</v>
      </c>
      <c r="L27" s="197">
        <v>21</v>
      </c>
      <c r="M27" s="197">
        <f>G27*(1+L27/100)</f>
        <v>0</v>
      </c>
      <c r="N27" s="197">
        <v>0.001</v>
      </c>
      <c r="O27" s="197">
        <f>ROUND(E27*N27,2)</f>
        <v>0</v>
      </c>
      <c r="P27" s="197">
        <v>0</v>
      </c>
      <c r="Q27" s="197">
        <f>ROUND(E27*P27,2)</f>
        <v>0</v>
      </c>
      <c r="R27" s="197" t="s">
        <v>156</v>
      </c>
      <c r="S27" s="197" t="s">
        <v>118</v>
      </c>
      <c r="T27" s="198" t="s">
        <v>118</v>
      </c>
      <c r="U27" s="199">
        <v>0</v>
      </c>
      <c r="V27" s="199">
        <f>ROUND(E27*U27,2)</f>
        <v>0</v>
      </c>
      <c r="W27" s="199"/>
      <c r="X27" s="199" t="s">
        <v>157</v>
      </c>
      <c r="Y27" s="200"/>
      <c r="Z27" s="200"/>
      <c r="AA27" s="200"/>
      <c r="AB27" s="200"/>
      <c r="AC27" s="200"/>
      <c r="AD27" s="200"/>
      <c r="AE27" s="200"/>
      <c r="AF27" s="200"/>
      <c r="AG27" s="200" t="s">
        <v>158</v>
      </c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</row>
    <row r="28" spans="1:60" ht="12.45" outlineLevel="1">
      <c r="A28" s="201"/>
      <c r="B28" s="202"/>
      <c r="C28" s="205" t="s">
        <v>159</v>
      </c>
      <c r="D28" s="206"/>
      <c r="E28" s="207">
        <v>0.12</v>
      </c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200"/>
      <c r="Z28" s="200"/>
      <c r="AA28" s="200"/>
      <c r="AB28" s="200"/>
      <c r="AC28" s="200"/>
      <c r="AD28" s="200"/>
      <c r="AE28" s="200"/>
      <c r="AF28" s="200"/>
      <c r="AG28" s="200" t="s">
        <v>133</v>
      </c>
      <c r="AH28" s="200">
        <v>0</v>
      </c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</row>
    <row r="29" spans="1:33" ht="12.45">
      <c r="A29" s="183" t="s">
        <v>112</v>
      </c>
      <c r="B29" s="184" t="s">
        <v>58</v>
      </c>
      <c r="C29" s="185" t="s">
        <v>59</v>
      </c>
      <c r="D29" s="186"/>
      <c r="E29" s="187"/>
      <c r="F29" s="188"/>
      <c r="G29" s="188">
        <f>SUMIF(AG30:AG31,"&lt;&gt;NOR",G30:G31)</f>
        <v>0</v>
      </c>
      <c r="H29" s="188"/>
      <c r="I29" s="188">
        <f>SUM(I30:I31)</f>
        <v>0</v>
      </c>
      <c r="J29" s="188"/>
      <c r="K29" s="188">
        <f>SUM(K30:K31)</f>
        <v>0</v>
      </c>
      <c r="L29" s="188"/>
      <c r="M29" s="188">
        <f>SUM(M30:M31)</f>
        <v>0</v>
      </c>
      <c r="N29" s="188"/>
      <c r="O29" s="188">
        <f>SUM(O30:O31)</f>
        <v>0</v>
      </c>
      <c r="P29" s="188"/>
      <c r="Q29" s="188">
        <f>SUM(Q30:Q31)</f>
        <v>0</v>
      </c>
      <c r="R29" s="188"/>
      <c r="S29" s="188"/>
      <c r="T29" s="189"/>
      <c r="U29" s="190"/>
      <c r="V29" s="190">
        <f>SUM(V30:V31)</f>
        <v>0.22</v>
      </c>
      <c r="W29" s="190"/>
      <c r="X29" s="190"/>
      <c r="AG29" t="s">
        <v>113</v>
      </c>
    </row>
    <row r="30" spans="1:60" ht="20.6" outlineLevel="1">
      <c r="A30" s="191">
        <v>11</v>
      </c>
      <c r="B30" s="192" t="s">
        <v>160</v>
      </c>
      <c r="C30" s="193" t="s">
        <v>161</v>
      </c>
      <c r="D30" s="194" t="s">
        <v>116</v>
      </c>
      <c r="E30" s="195">
        <v>43</v>
      </c>
      <c r="F30" s="196"/>
      <c r="G30" s="197">
        <f>ROUND(E30*F30,2)</f>
        <v>0</v>
      </c>
      <c r="H30" s="196"/>
      <c r="I30" s="197">
        <f>ROUND(E30*H30,2)</f>
        <v>0</v>
      </c>
      <c r="J30" s="196"/>
      <c r="K30" s="197">
        <f>ROUND(E30*J30,2)</f>
        <v>0</v>
      </c>
      <c r="L30" s="197">
        <v>21</v>
      </c>
      <c r="M30" s="197">
        <f>G30*(1+L30/100)</f>
        <v>0</v>
      </c>
      <c r="N30" s="197">
        <v>0</v>
      </c>
      <c r="O30" s="197">
        <f>ROUND(E30*N30,2)</f>
        <v>0</v>
      </c>
      <c r="P30" s="197">
        <v>0</v>
      </c>
      <c r="Q30" s="197">
        <f>ROUND(E30*P30,2)</f>
        <v>0</v>
      </c>
      <c r="R30" s="197" t="s">
        <v>129</v>
      </c>
      <c r="S30" s="197" t="s">
        <v>118</v>
      </c>
      <c r="T30" s="198" t="s">
        <v>118</v>
      </c>
      <c r="U30" s="199">
        <v>0.005</v>
      </c>
      <c r="V30" s="199">
        <f>ROUND(E30*U30,2)</f>
        <v>0.22</v>
      </c>
      <c r="W30" s="199"/>
      <c r="X30" s="199" t="s">
        <v>119</v>
      </c>
      <c r="Y30" s="200"/>
      <c r="Z30" s="200"/>
      <c r="AA30" s="200"/>
      <c r="AB30" s="200"/>
      <c r="AC30" s="200"/>
      <c r="AD30" s="200"/>
      <c r="AE30" s="200"/>
      <c r="AF30" s="200"/>
      <c r="AG30" s="200" t="s">
        <v>120</v>
      </c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12.45" customHeight="1" outlineLevel="1">
      <c r="A31" s="201"/>
      <c r="B31" s="202"/>
      <c r="C31" s="203" t="s">
        <v>162</v>
      </c>
      <c r="D31" s="203"/>
      <c r="E31" s="203"/>
      <c r="F31" s="203"/>
      <c r="G31" s="203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200"/>
      <c r="Z31" s="200"/>
      <c r="AA31" s="200"/>
      <c r="AB31" s="200"/>
      <c r="AC31" s="200"/>
      <c r="AD31" s="200"/>
      <c r="AE31" s="200"/>
      <c r="AF31" s="200"/>
      <c r="AG31" s="200" t="s">
        <v>125</v>
      </c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4" t="str">
        <f>C31</f>
        <v>z rostlé horniny tř.1 - 4 pod násypy z hornin soudržných do 92% PS a hornin nesoudržných sypkých relativní ulehlosti I(d) do 0,8</v>
      </c>
      <c r="BB31" s="200"/>
      <c r="BC31" s="200"/>
      <c r="BD31" s="200"/>
      <c r="BE31" s="200"/>
      <c r="BF31" s="200"/>
      <c r="BG31" s="200"/>
      <c r="BH31" s="200"/>
    </row>
    <row r="32" spans="1:33" ht="12.45">
      <c r="A32" s="183" t="s">
        <v>112</v>
      </c>
      <c r="B32" s="184" t="s">
        <v>64</v>
      </c>
      <c r="C32" s="185" t="s">
        <v>65</v>
      </c>
      <c r="D32" s="186"/>
      <c r="E32" s="187"/>
      <c r="F32" s="188"/>
      <c r="G32" s="188">
        <f>SUMIF(AG33:AG38,"&lt;&gt;NOR",G33:G38)</f>
        <v>0</v>
      </c>
      <c r="H32" s="188"/>
      <c r="I32" s="188">
        <f>SUM(I33:I38)</f>
        <v>0</v>
      </c>
      <c r="J32" s="188"/>
      <c r="K32" s="188">
        <f>SUM(K33:K38)</f>
        <v>0</v>
      </c>
      <c r="L32" s="188"/>
      <c r="M32" s="188">
        <f>SUM(M33:M38)</f>
        <v>0</v>
      </c>
      <c r="N32" s="188"/>
      <c r="O32" s="188">
        <f>SUM(O33:O38)</f>
        <v>31.38</v>
      </c>
      <c r="P32" s="188"/>
      <c r="Q32" s="188">
        <f>SUM(Q33:Q38)</f>
        <v>0</v>
      </c>
      <c r="R32" s="188"/>
      <c r="S32" s="188"/>
      <c r="T32" s="189"/>
      <c r="U32" s="190"/>
      <c r="V32" s="190">
        <f>SUM(V33:V38)</f>
        <v>3.09</v>
      </c>
      <c r="W32" s="190"/>
      <c r="X32" s="190"/>
      <c r="AG32" t="s">
        <v>113</v>
      </c>
    </row>
    <row r="33" spans="1:60" ht="20.6" outlineLevel="1">
      <c r="A33" s="191">
        <v>12</v>
      </c>
      <c r="B33" s="192" t="s">
        <v>163</v>
      </c>
      <c r="C33" s="193" t="s">
        <v>164</v>
      </c>
      <c r="D33" s="194" t="s">
        <v>116</v>
      </c>
      <c r="E33" s="195">
        <v>41</v>
      </c>
      <c r="F33" s="196"/>
      <c r="G33" s="197">
        <f>ROUND(E33*F33,2)</f>
        <v>0</v>
      </c>
      <c r="H33" s="196"/>
      <c r="I33" s="197">
        <f>ROUND(E33*H33,2)</f>
        <v>0</v>
      </c>
      <c r="J33" s="196"/>
      <c r="K33" s="197">
        <f>ROUND(E33*J33,2)</f>
        <v>0</v>
      </c>
      <c r="L33" s="197">
        <v>21</v>
      </c>
      <c r="M33" s="197">
        <f>G33*(1+L33/100)</f>
        <v>0</v>
      </c>
      <c r="N33" s="197">
        <v>0.441</v>
      </c>
      <c r="O33" s="197">
        <f>ROUND(E33*N33,2)</f>
        <v>18.08</v>
      </c>
      <c r="P33" s="197">
        <v>0</v>
      </c>
      <c r="Q33" s="197">
        <f>ROUND(E33*P33,2)</f>
        <v>0</v>
      </c>
      <c r="R33" s="197" t="s">
        <v>117</v>
      </c>
      <c r="S33" s="197" t="s">
        <v>118</v>
      </c>
      <c r="T33" s="198" t="s">
        <v>118</v>
      </c>
      <c r="U33" s="199">
        <v>0.029</v>
      </c>
      <c r="V33" s="199">
        <f>ROUND(E33*U33,2)</f>
        <v>1.19</v>
      </c>
      <c r="W33" s="199"/>
      <c r="X33" s="199" t="s">
        <v>119</v>
      </c>
      <c r="Y33" s="200"/>
      <c r="Z33" s="200"/>
      <c r="AA33" s="200"/>
      <c r="AB33" s="200"/>
      <c r="AC33" s="200"/>
      <c r="AD33" s="200"/>
      <c r="AE33" s="200"/>
      <c r="AF33" s="200"/>
      <c r="AG33" s="200" t="s">
        <v>130</v>
      </c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60" ht="20.6" outlineLevel="1">
      <c r="A34" s="191">
        <v>13</v>
      </c>
      <c r="B34" s="192" t="s">
        <v>165</v>
      </c>
      <c r="C34" s="193" t="s">
        <v>166</v>
      </c>
      <c r="D34" s="194" t="s">
        <v>116</v>
      </c>
      <c r="E34" s="195">
        <v>6</v>
      </c>
      <c r="F34" s="196"/>
      <c r="G34" s="197">
        <f>ROUND(E34*F34,2)</f>
        <v>0</v>
      </c>
      <c r="H34" s="196"/>
      <c r="I34" s="197">
        <f>ROUND(E34*H34,2)</f>
        <v>0</v>
      </c>
      <c r="J34" s="196"/>
      <c r="K34" s="197">
        <f>ROUND(E34*J34,2)</f>
        <v>0</v>
      </c>
      <c r="L34" s="197">
        <v>21</v>
      </c>
      <c r="M34" s="197">
        <f>G34*(1+L34/100)</f>
        <v>0</v>
      </c>
      <c r="N34" s="197">
        <v>0.441</v>
      </c>
      <c r="O34" s="197">
        <f>ROUND(E34*N34,2)</f>
        <v>2.65</v>
      </c>
      <c r="P34" s="197">
        <v>0</v>
      </c>
      <c r="Q34" s="197">
        <f>ROUND(E34*P34,2)</f>
        <v>0</v>
      </c>
      <c r="R34" s="197" t="s">
        <v>117</v>
      </c>
      <c r="S34" s="197" t="s">
        <v>118</v>
      </c>
      <c r="T34" s="198" t="s">
        <v>118</v>
      </c>
      <c r="U34" s="199">
        <v>0.03</v>
      </c>
      <c r="V34" s="199">
        <f>ROUND(E34*U34,2)</f>
        <v>0.18</v>
      </c>
      <c r="W34" s="199"/>
      <c r="X34" s="199" t="s">
        <v>119</v>
      </c>
      <c r="Y34" s="200"/>
      <c r="Z34" s="200"/>
      <c r="AA34" s="200"/>
      <c r="AB34" s="200"/>
      <c r="AC34" s="200"/>
      <c r="AD34" s="200"/>
      <c r="AE34" s="200"/>
      <c r="AF34" s="200"/>
      <c r="AG34" s="200" t="s">
        <v>120</v>
      </c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</row>
    <row r="35" spans="1:60" ht="12.45" outlineLevel="1">
      <c r="A35" s="191">
        <v>14</v>
      </c>
      <c r="B35" s="192" t="s">
        <v>167</v>
      </c>
      <c r="C35" s="193" t="s">
        <v>168</v>
      </c>
      <c r="D35" s="194" t="s">
        <v>116</v>
      </c>
      <c r="E35" s="195">
        <v>41</v>
      </c>
      <c r="F35" s="196"/>
      <c r="G35" s="197">
        <f>ROUND(E35*F35,2)</f>
        <v>0</v>
      </c>
      <c r="H35" s="196"/>
      <c r="I35" s="197">
        <f>ROUND(E35*H35,2)</f>
        <v>0</v>
      </c>
      <c r="J35" s="196"/>
      <c r="K35" s="197">
        <f>ROUND(E35*J35,2)</f>
        <v>0</v>
      </c>
      <c r="L35" s="197">
        <v>21</v>
      </c>
      <c r="M35" s="197">
        <f>G35*(1+L35/100)</f>
        <v>0</v>
      </c>
      <c r="N35" s="197">
        <v>0.00031</v>
      </c>
      <c r="O35" s="197">
        <f>ROUND(E35*N35,2)</f>
        <v>0.01</v>
      </c>
      <c r="P35" s="197">
        <v>0</v>
      </c>
      <c r="Q35" s="197">
        <f>ROUND(E35*P35,2)</f>
        <v>0</v>
      </c>
      <c r="R35" s="197" t="s">
        <v>117</v>
      </c>
      <c r="S35" s="197" t="s">
        <v>118</v>
      </c>
      <c r="T35" s="198" t="s">
        <v>118</v>
      </c>
      <c r="U35" s="199">
        <v>0.002</v>
      </c>
      <c r="V35" s="199">
        <f>ROUND(E35*U35,2)</f>
        <v>0.08</v>
      </c>
      <c r="W35" s="199"/>
      <c r="X35" s="199" t="s">
        <v>119</v>
      </c>
      <c r="Y35" s="200"/>
      <c r="Z35" s="200"/>
      <c r="AA35" s="200"/>
      <c r="AB35" s="200"/>
      <c r="AC35" s="200"/>
      <c r="AD35" s="200"/>
      <c r="AE35" s="200"/>
      <c r="AF35" s="200"/>
      <c r="AG35" s="200" t="s">
        <v>120</v>
      </c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60" ht="20.6" outlineLevel="1">
      <c r="A36" s="191">
        <v>15</v>
      </c>
      <c r="B36" s="192" t="s">
        <v>169</v>
      </c>
      <c r="C36" s="193" t="s">
        <v>170</v>
      </c>
      <c r="D36" s="194" t="s">
        <v>116</v>
      </c>
      <c r="E36" s="195">
        <v>41</v>
      </c>
      <c r="F36" s="196"/>
      <c r="G36" s="197">
        <f>ROUND(E36*F36,2)</f>
        <v>0</v>
      </c>
      <c r="H36" s="196"/>
      <c r="I36" s="197">
        <f>ROUND(E36*H36,2)</f>
        <v>0</v>
      </c>
      <c r="J36" s="196"/>
      <c r="K36" s="197">
        <f>ROUND(E36*J36,2)</f>
        <v>0</v>
      </c>
      <c r="L36" s="197">
        <v>21</v>
      </c>
      <c r="M36" s="197">
        <f>G36*(1+L36/100)</f>
        <v>0</v>
      </c>
      <c r="N36" s="197">
        <v>0.12966</v>
      </c>
      <c r="O36" s="197">
        <f>ROUND(E36*N36,2)</f>
        <v>5.32</v>
      </c>
      <c r="P36" s="197">
        <v>0</v>
      </c>
      <c r="Q36" s="197">
        <f>ROUND(E36*P36,2)</f>
        <v>0</v>
      </c>
      <c r="R36" s="197" t="s">
        <v>117</v>
      </c>
      <c r="S36" s="197" t="s">
        <v>118</v>
      </c>
      <c r="T36" s="198" t="s">
        <v>118</v>
      </c>
      <c r="U36" s="199">
        <v>0.02</v>
      </c>
      <c r="V36" s="199">
        <f>ROUND(E36*U36,2)</f>
        <v>0.82</v>
      </c>
      <c r="W36" s="199"/>
      <c r="X36" s="199" t="s">
        <v>119</v>
      </c>
      <c r="Y36" s="200"/>
      <c r="Z36" s="200"/>
      <c r="AA36" s="200"/>
      <c r="AB36" s="200"/>
      <c r="AC36" s="200"/>
      <c r="AD36" s="200"/>
      <c r="AE36" s="200"/>
      <c r="AF36" s="200"/>
      <c r="AG36" s="200" t="s">
        <v>120</v>
      </c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1:60" ht="20.6" outlineLevel="1">
      <c r="A37" s="191">
        <v>16</v>
      </c>
      <c r="B37" s="192" t="s">
        <v>171</v>
      </c>
      <c r="C37" s="193" t="s">
        <v>172</v>
      </c>
      <c r="D37" s="194" t="s">
        <v>116</v>
      </c>
      <c r="E37" s="195">
        <v>41</v>
      </c>
      <c r="F37" s="196"/>
      <c r="G37" s="197">
        <f>ROUND(E37*F37,2)</f>
        <v>0</v>
      </c>
      <c r="H37" s="196"/>
      <c r="I37" s="197">
        <f>ROUND(E37*H37,2)</f>
        <v>0</v>
      </c>
      <c r="J37" s="196"/>
      <c r="K37" s="197">
        <f>ROUND(E37*J37,2)</f>
        <v>0</v>
      </c>
      <c r="L37" s="197">
        <v>21</v>
      </c>
      <c r="M37" s="197">
        <f>G37*(1+L37/100)</f>
        <v>0</v>
      </c>
      <c r="N37" s="197">
        <v>0.12966</v>
      </c>
      <c r="O37" s="197">
        <f>ROUND(E37*N37,2)</f>
        <v>5.32</v>
      </c>
      <c r="P37" s="197">
        <v>0</v>
      </c>
      <c r="Q37" s="197">
        <f>ROUND(E37*P37,2)</f>
        <v>0</v>
      </c>
      <c r="R37" s="197" t="s">
        <v>117</v>
      </c>
      <c r="S37" s="197" t="s">
        <v>118</v>
      </c>
      <c r="T37" s="198" t="s">
        <v>118</v>
      </c>
      <c r="U37" s="199">
        <v>0.02</v>
      </c>
      <c r="V37" s="199">
        <f>ROUND(E37*U37,2)</f>
        <v>0.82</v>
      </c>
      <c r="W37" s="199"/>
      <c r="X37" s="199" t="s">
        <v>119</v>
      </c>
      <c r="Y37" s="200"/>
      <c r="Z37" s="200"/>
      <c r="AA37" s="200"/>
      <c r="AB37" s="200"/>
      <c r="AC37" s="200"/>
      <c r="AD37" s="200"/>
      <c r="AE37" s="200"/>
      <c r="AF37" s="200"/>
      <c r="AG37" s="200" t="s">
        <v>120</v>
      </c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12.45" outlineLevel="1">
      <c r="A38" s="191">
        <v>17</v>
      </c>
      <c r="B38" s="192" t="s">
        <v>173</v>
      </c>
      <c r="C38" s="193" t="s">
        <v>174</v>
      </c>
      <c r="D38" s="194" t="s">
        <v>175</v>
      </c>
      <c r="E38" s="195">
        <v>1</v>
      </c>
      <c r="F38" s="196"/>
      <c r="G38" s="197">
        <f>ROUND(E38*F38,2)</f>
        <v>0</v>
      </c>
      <c r="H38" s="196"/>
      <c r="I38" s="197">
        <f>ROUND(E38*H38,2)</f>
        <v>0</v>
      </c>
      <c r="J38" s="196"/>
      <c r="K38" s="197">
        <f>ROUND(E38*J38,2)</f>
        <v>0</v>
      </c>
      <c r="L38" s="197">
        <v>21</v>
      </c>
      <c r="M38" s="197">
        <f>G38*(1+L38/100)</f>
        <v>0</v>
      </c>
      <c r="N38" s="197">
        <v>0</v>
      </c>
      <c r="O38" s="197">
        <f>ROUND(E38*N38,2)</f>
        <v>0</v>
      </c>
      <c r="P38" s="197">
        <v>0</v>
      </c>
      <c r="Q38" s="197">
        <f>ROUND(E38*P38,2)</f>
        <v>0</v>
      </c>
      <c r="R38" s="197"/>
      <c r="S38" s="197" t="s">
        <v>176</v>
      </c>
      <c r="T38" s="198" t="s">
        <v>177</v>
      </c>
      <c r="U38" s="199">
        <v>0</v>
      </c>
      <c r="V38" s="199">
        <f>ROUND(E38*U38,2)</f>
        <v>0</v>
      </c>
      <c r="W38" s="199"/>
      <c r="X38" s="199" t="s">
        <v>119</v>
      </c>
      <c r="Y38" s="200"/>
      <c r="Z38" s="200"/>
      <c r="AA38" s="200"/>
      <c r="AB38" s="200"/>
      <c r="AC38" s="200"/>
      <c r="AD38" s="200"/>
      <c r="AE38" s="200"/>
      <c r="AF38" s="200"/>
      <c r="AG38" s="200" t="s">
        <v>120</v>
      </c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33" ht="12.45">
      <c r="A39" s="183" t="s">
        <v>112</v>
      </c>
      <c r="B39" s="184" t="s">
        <v>66</v>
      </c>
      <c r="C39" s="185" t="s">
        <v>67</v>
      </c>
      <c r="D39" s="186"/>
      <c r="E39" s="187"/>
      <c r="F39" s="188"/>
      <c r="G39" s="188">
        <f>SUMIF(AG40:AG41,"&lt;&gt;NOR",G40:G41)</f>
        <v>0</v>
      </c>
      <c r="H39" s="188"/>
      <c r="I39" s="188">
        <f>SUM(I40:I41)</f>
        <v>0</v>
      </c>
      <c r="J39" s="188"/>
      <c r="K39" s="188">
        <f>SUM(K40:K41)</f>
        <v>0</v>
      </c>
      <c r="L39" s="188"/>
      <c r="M39" s="188">
        <f>SUM(M40:M41)</f>
        <v>0</v>
      </c>
      <c r="N39" s="188"/>
      <c r="O39" s="188">
        <f>SUM(O40:O41)</f>
        <v>0.43</v>
      </c>
      <c r="P39" s="188"/>
      <c r="Q39" s="188">
        <f>SUM(Q40:Q41)</f>
        <v>0</v>
      </c>
      <c r="R39" s="188"/>
      <c r="S39" s="188"/>
      <c r="T39" s="189"/>
      <c r="U39" s="190"/>
      <c r="V39" s="190">
        <f>SUM(V40:V41)</f>
        <v>3.84</v>
      </c>
      <c r="W39" s="190"/>
      <c r="X39" s="190"/>
      <c r="AG39" t="s">
        <v>113</v>
      </c>
    </row>
    <row r="40" spans="1:60" ht="12.45" outlineLevel="1">
      <c r="A40" s="191">
        <v>18</v>
      </c>
      <c r="B40" s="192" t="s">
        <v>178</v>
      </c>
      <c r="C40" s="193" t="s">
        <v>179</v>
      </c>
      <c r="D40" s="194" t="s">
        <v>180</v>
      </c>
      <c r="E40" s="195">
        <v>1</v>
      </c>
      <c r="F40" s="196"/>
      <c r="G40" s="197">
        <f>ROUND(E40*F40,2)</f>
        <v>0</v>
      </c>
      <c r="H40" s="196"/>
      <c r="I40" s="197">
        <f>ROUND(E40*H40,2)</f>
        <v>0</v>
      </c>
      <c r="J40" s="196"/>
      <c r="K40" s="197">
        <f>ROUND(E40*J40,2)</f>
        <v>0</v>
      </c>
      <c r="L40" s="197">
        <v>21</v>
      </c>
      <c r="M40" s="197">
        <f>G40*(1+L40/100)</f>
        <v>0</v>
      </c>
      <c r="N40" s="197">
        <v>0.43382</v>
      </c>
      <c r="O40" s="197">
        <f>ROUND(E40*N40,2)</f>
        <v>0.43</v>
      </c>
      <c r="P40" s="197">
        <v>0</v>
      </c>
      <c r="Q40" s="197">
        <f>ROUND(E40*P40,2)</f>
        <v>0</v>
      </c>
      <c r="R40" s="197" t="s">
        <v>117</v>
      </c>
      <c r="S40" s="197" t="s">
        <v>118</v>
      </c>
      <c r="T40" s="198" t="s">
        <v>118</v>
      </c>
      <c r="U40" s="199">
        <v>3.839</v>
      </c>
      <c r="V40" s="199">
        <f>ROUND(E40*U40,2)</f>
        <v>3.84</v>
      </c>
      <c r="W40" s="199"/>
      <c r="X40" s="199" t="s">
        <v>119</v>
      </c>
      <c r="Y40" s="200"/>
      <c r="Z40" s="200"/>
      <c r="AA40" s="200"/>
      <c r="AB40" s="200"/>
      <c r="AC40" s="200"/>
      <c r="AD40" s="200"/>
      <c r="AE40" s="200"/>
      <c r="AF40" s="200"/>
      <c r="AG40" s="200" t="s">
        <v>120</v>
      </c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1:60" ht="31.3" customHeight="1" outlineLevel="1">
      <c r="A41" s="201"/>
      <c r="B41" s="202"/>
      <c r="C41" s="203" t="s">
        <v>181</v>
      </c>
      <c r="D41" s="203"/>
      <c r="E41" s="203"/>
      <c r="F41" s="203"/>
      <c r="G41" s="203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200"/>
      <c r="Z41" s="200"/>
      <c r="AA41" s="200"/>
      <c r="AB41" s="200"/>
      <c r="AC41" s="200"/>
      <c r="AD41" s="200"/>
      <c r="AE41" s="200"/>
      <c r="AF41" s="200"/>
      <c r="AG41" s="200" t="s">
        <v>125</v>
      </c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4" t="str">
        <f>C41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41" s="200"/>
      <c r="BC41" s="200"/>
      <c r="BD41" s="200"/>
      <c r="BE41" s="200"/>
      <c r="BF41" s="200"/>
      <c r="BG41" s="200"/>
      <c r="BH41" s="200"/>
    </row>
    <row r="42" spans="1:33" ht="12.45">
      <c r="A42" s="183" t="s">
        <v>112</v>
      </c>
      <c r="B42" s="184" t="s">
        <v>68</v>
      </c>
      <c r="C42" s="185" t="s">
        <v>69</v>
      </c>
      <c r="D42" s="186"/>
      <c r="E42" s="187"/>
      <c r="F42" s="188"/>
      <c r="G42" s="188">
        <f>SUMIF(AG43:AG49,"&lt;&gt;NOR",G43:G49)</f>
        <v>0</v>
      </c>
      <c r="H42" s="188"/>
      <c r="I42" s="188">
        <f>SUM(I43:I49)</f>
        <v>0</v>
      </c>
      <c r="J42" s="188"/>
      <c r="K42" s="188">
        <f>SUM(K43:K49)</f>
        <v>0</v>
      </c>
      <c r="L42" s="188"/>
      <c r="M42" s="188">
        <f>SUM(M43:M49)</f>
        <v>0</v>
      </c>
      <c r="N42" s="188"/>
      <c r="O42" s="188">
        <f>SUM(O43:O49)</f>
        <v>4.96</v>
      </c>
      <c r="P42" s="188"/>
      <c r="Q42" s="188">
        <f>SUM(Q43:Q49)</f>
        <v>0</v>
      </c>
      <c r="R42" s="188"/>
      <c r="S42" s="188"/>
      <c r="T42" s="189"/>
      <c r="U42" s="190"/>
      <c r="V42" s="190">
        <f>SUM(V43:V49)</f>
        <v>7.42</v>
      </c>
      <c r="W42" s="190"/>
      <c r="X42" s="190"/>
      <c r="AG42" t="s">
        <v>113</v>
      </c>
    </row>
    <row r="43" spans="1:60" ht="20.6" outlineLevel="1">
      <c r="A43" s="191">
        <v>19</v>
      </c>
      <c r="B43" s="192" t="s">
        <v>182</v>
      </c>
      <c r="C43" s="193" t="s">
        <v>183</v>
      </c>
      <c r="D43" s="194" t="s">
        <v>123</v>
      </c>
      <c r="E43" s="195">
        <v>13</v>
      </c>
      <c r="F43" s="196"/>
      <c r="G43" s="197">
        <f>ROUND(E43*F43,2)</f>
        <v>0</v>
      </c>
      <c r="H43" s="196"/>
      <c r="I43" s="197">
        <f>ROUND(E43*H43,2)</f>
        <v>0</v>
      </c>
      <c r="J43" s="196"/>
      <c r="K43" s="197">
        <f>ROUND(E43*J43,2)</f>
        <v>0</v>
      </c>
      <c r="L43" s="197">
        <v>21</v>
      </c>
      <c r="M43" s="197">
        <f>G43*(1+L43/100)</f>
        <v>0</v>
      </c>
      <c r="N43" s="197">
        <v>0.14424</v>
      </c>
      <c r="O43" s="197">
        <f>ROUND(E43*N43,2)</f>
        <v>1.88</v>
      </c>
      <c r="P43" s="197">
        <v>0</v>
      </c>
      <c r="Q43" s="197">
        <f>ROUND(E43*P43,2)</f>
        <v>0</v>
      </c>
      <c r="R43" s="197" t="s">
        <v>117</v>
      </c>
      <c r="S43" s="197" t="s">
        <v>118</v>
      </c>
      <c r="T43" s="198" t="s">
        <v>118</v>
      </c>
      <c r="U43" s="199">
        <v>0.272</v>
      </c>
      <c r="V43" s="199">
        <f>ROUND(E43*U43,2)</f>
        <v>3.54</v>
      </c>
      <c r="W43" s="199"/>
      <c r="X43" s="199" t="s">
        <v>119</v>
      </c>
      <c r="Y43" s="200"/>
      <c r="Z43" s="200"/>
      <c r="AA43" s="200"/>
      <c r="AB43" s="200"/>
      <c r="AC43" s="200"/>
      <c r="AD43" s="200"/>
      <c r="AE43" s="200"/>
      <c r="AF43" s="200"/>
      <c r="AG43" s="200" t="s">
        <v>130</v>
      </c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</row>
    <row r="44" spans="1:60" ht="12.45" customHeight="1" outlineLevel="1">
      <c r="A44" s="201"/>
      <c r="B44" s="202"/>
      <c r="C44" s="203" t="s">
        <v>184</v>
      </c>
      <c r="D44" s="203"/>
      <c r="E44" s="203"/>
      <c r="F44" s="203"/>
      <c r="G44" s="203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200"/>
      <c r="Z44" s="200"/>
      <c r="AA44" s="200"/>
      <c r="AB44" s="200"/>
      <c r="AC44" s="200"/>
      <c r="AD44" s="200"/>
      <c r="AE44" s="200"/>
      <c r="AF44" s="200"/>
      <c r="AG44" s="200" t="s">
        <v>125</v>
      </c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</row>
    <row r="45" spans="1:60" ht="30.9" outlineLevel="1">
      <c r="A45" s="191">
        <v>20</v>
      </c>
      <c r="B45" s="192" t="s">
        <v>185</v>
      </c>
      <c r="C45" s="193" t="s">
        <v>186</v>
      </c>
      <c r="D45" s="194" t="s">
        <v>123</v>
      </c>
      <c r="E45" s="195">
        <v>9</v>
      </c>
      <c r="F45" s="196"/>
      <c r="G45" s="197">
        <f>ROUND(E45*F45,2)</f>
        <v>0</v>
      </c>
      <c r="H45" s="196"/>
      <c r="I45" s="197">
        <f>ROUND(E45*H45,2)</f>
        <v>0</v>
      </c>
      <c r="J45" s="196"/>
      <c r="K45" s="197">
        <f>ROUND(E45*J45,2)</f>
        <v>0</v>
      </c>
      <c r="L45" s="197">
        <v>21</v>
      </c>
      <c r="M45" s="197">
        <f>G45*(1+L45/100)</f>
        <v>0</v>
      </c>
      <c r="N45" s="197">
        <v>0.26681</v>
      </c>
      <c r="O45" s="197">
        <f>ROUND(E45*N45,2)</f>
        <v>2.4</v>
      </c>
      <c r="P45" s="197">
        <v>0</v>
      </c>
      <c r="Q45" s="197">
        <f>ROUND(E45*P45,2)</f>
        <v>0</v>
      </c>
      <c r="R45" s="197" t="s">
        <v>117</v>
      </c>
      <c r="S45" s="197" t="s">
        <v>118</v>
      </c>
      <c r="T45" s="198" t="s">
        <v>118</v>
      </c>
      <c r="U45" s="199">
        <v>0.33704</v>
      </c>
      <c r="V45" s="199">
        <f>ROUND(E45*U45,2)</f>
        <v>3.03</v>
      </c>
      <c r="W45" s="199"/>
      <c r="X45" s="199" t="s">
        <v>119</v>
      </c>
      <c r="Y45" s="200"/>
      <c r="Z45" s="200"/>
      <c r="AA45" s="200"/>
      <c r="AB45" s="200"/>
      <c r="AC45" s="200"/>
      <c r="AD45" s="200"/>
      <c r="AE45" s="200"/>
      <c r="AF45" s="200"/>
      <c r="AG45" s="200" t="s">
        <v>130</v>
      </c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</row>
    <row r="46" spans="1:60" ht="12.45" customHeight="1" outlineLevel="1">
      <c r="A46" s="201"/>
      <c r="B46" s="202"/>
      <c r="C46" s="203" t="s">
        <v>184</v>
      </c>
      <c r="D46" s="203"/>
      <c r="E46" s="203"/>
      <c r="F46" s="203"/>
      <c r="G46" s="203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200"/>
      <c r="Z46" s="200"/>
      <c r="AA46" s="200"/>
      <c r="AB46" s="200"/>
      <c r="AC46" s="200"/>
      <c r="AD46" s="200"/>
      <c r="AE46" s="200"/>
      <c r="AF46" s="200"/>
      <c r="AG46" s="200" t="s">
        <v>125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</row>
    <row r="47" spans="1:60" ht="12.45" outlineLevel="1">
      <c r="A47" s="191">
        <v>21</v>
      </c>
      <c r="B47" s="192" t="s">
        <v>187</v>
      </c>
      <c r="C47" s="193" t="s">
        <v>188</v>
      </c>
      <c r="D47" s="194" t="s">
        <v>123</v>
      </c>
      <c r="E47" s="195">
        <v>23</v>
      </c>
      <c r="F47" s="196"/>
      <c r="G47" s="197">
        <f>ROUND(E47*F47,2)</f>
        <v>0</v>
      </c>
      <c r="H47" s="196"/>
      <c r="I47" s="197">
        <f>ROUND(E47*H47,2)</f>
        <v>0</v>
      </c>
      <c r="J47" s="196"/>
      <c r="K47" s="197">
        <f>ROUND(E47*J47,2)</f>
        <v>0</v>
      </c>
      <c r="L47" s="197">
        <v>21</v>
      </c>
      <c r="M47" s="197">
        <f>G47*(1+L47/100)</f>
        <v>0</v>
      </c>
      <c r="N47" s="197">
        <v>0</v>
      </c>
      <c r="O47" s="197">
        <f>ROUND(E47*N47,2)</f>
        <v>0</v>
      </c>
      <c r="P47" s="197">
        <v>0</v>
      </c>
      <c r="Q47" s="197">
        <f>ROUND(E47*P47,2)</f>
        <v>0</v>
      </c>
      <c r="R47" s="197" t="s">
        <v>117</v>
      </c>
      <c r="S47" s="197" t="s">
        <v>118</v>
      </c>
      <c r="T47" s="198" t="s">
        <v>118</v>
      </c>
      <c r="U47" s="199">
        <v>0.037</v>
      </c>
      <c r="V47" s="199">
        <f>ROUND(E47*U47,2)</f>
        <v>0.85</v>
      </c>
      <c r="W47" s="199"/>
      <c r="X47" s="199" t="s">
        <v>119</v>
      </c>
      <c r="Y47" s="200"/>
      <c r="Z47" s="200"/>
      <c r="AA47" s="200"/>
      <c r="AB47" s="200"/>
      <c r="AC47" s="200"/>
      <c r="AD47" s="200"/>
      <c r="AE47" s="200"/>
      <c r="AF47" s="200"/>
      <c r="AG47" s="200" t="s">
        <v>120</v>
      </c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</row>
    <row r="48" spans="1:60" ht="12.45" customHeight="1" outlineLevel="1">
      <c r="A48" s="201"/>
      <c r="B48" s="202"/>
      <c r="C48" s="203" t="s">
        <v>189</v>
      </c>
      <c r="D48" s="203"/>
      <c r="E48" s="203"/>
      <c r="F48" s="203"/>
      <c r="G48" s="203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200"/>
      <c r="Z48" s="200"/>
      <c r="AA48" s="200"/>
      <c r="AB48" s="200"/>
      <c r="AC48" s="200"/>
      <c r="AD48" s="200"/>
      <c r="AE48" s="200"/>
      <c r="AF48" s="200"/>
      <c r="AG48" s="200" t="s">
        <v>125</v>
      </c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</row>
    <row r="49" spans="1:60" ht="20.6" outlineLevel="1">
      <c r="A49" s="191">
        <v>22</v>
      </c>
      <c r="B49" s="192" t="s">
        <v>190</v>
      </c>
      <c r="C49" s="193" t="s">
        <v>191</v>
      </c>
      <c r="D49" s="194" t="s">
        <v>180</v>
      </c>
      <c r="E49" s="195">
        <v>13</v>
      </c>
      <c r="F49" s="196"/>
      <c r="G49" s="197">
        <f>ROUND(E49*F49,2)</f>
        <v>0</v>
      </c>
      <c r="H49" s="196"/>
      <c r="I49" s="197">
        <f>ROUND(E49*H49,2)</f>
        <v>0</v>
      </c>
      <c r="J49" s="196"/>
      <c r="K49" s="197">
        <f>ROUND(E49*J49,2)</f>
        <v>0</v>
      </c>
      <c r="L49" s="197">
        <v>21</v>
      </c>
      <c r="M49" s="197">
        <f>G49*(1+L49/100)</f>
        <v>0</v>
      </c>
      <c r="N49" s="197">
        <v>0.052</v>
      </c>
      <c r="O49" s="197">
        <f>ROUND(E49*N49,2)</f>
        <v>0.68</v>
      </c>
      <c r="P49" s="197">
        <v>0</v>
      </c>
      <c r="Q49" s="197">
        <f>ROUND(E49*P49,2)</f>
        <v>0</v>
      </c>
      <c r="R49" s="197" t="s">
        <v>156</v>
      </c>
      <c r="S49" s="197" t="s">
        <v>118</v>
      </c>
      <c r="T49" s="198" t="s">
        <v>118</v>
      </c>
      <c r="U49" s="199">
        <v>0</v>
      </c>
      <c r="V49" s="199">
        <f>ROUND(E49*U49,2)</f>
        <v>0</v>
      </c>
      <c r="W49" s="199"/>
      <c r="X49" s="199" t="s">
        <v>157</v>
      </c>
      <c r="Y49" s="200"/>
      <c r="Z49" s="200"/>
      <c r="AA49" s="200"/>
      <c r="AB49" s="200"/>
      <c r="AC49" s="200"/>
      <c r="AD49" s="200"/>
      <c r="AE49" s="200"/>
      <c r="AF49" s="200"/>
      <c r="AG49" s="200" t="s">
        <v>158</v>
      </c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</row>
    <row r="50" spans="1:33" ht="12.45">
      <c r="A50" s="183" t="s">
        <v>112</v>
      </c>
      <c r="B50" s="184" t="s">
        <v>51</v>
      </c>
      <c r="C50" s="185" t="s">
        <v>72</v>
      </c>
      <c r="D50" s="186"/>
      <c r="E50" s="187"/>
      <c r="F50" s="188"/>
      <c r="G50" s="188">
        <f>SUMIF(AG51:AG52,"&lt;&gt;NOR",G51:G52)</f>
        <v>0</v>
      </c>
      <c r="H50" s="188"/>
      <c r="I50" s="188">
        <f>SUM(I51:I52)</f>
        <v>0</v>
      </c>
      <c r="J50" s="188"/>
      <c r="K50" s="188">
        <f>SUM(K51:K52)</f>
        <v>0</v>
      </c>
      <c r="L50" s="188"/>
      <c r="M50" s="188">
        <f>SUM(M51:M52)</f>
        <v>0</v>
      </c>
      <c r="N50" s="188"/>
      <c r="O50" s="188">
        <f>SUM(O51:O52)</f>
        <v>0</v>
      </c>
      <c r="P50" s="188"/>
      <c r="Q50" s="188">
        <f>SUM(Q51:Q52)</f>
        <v>0</v>
      </c>
      <c r="R50" s="188"/>
      <c r="S50" s="188"/>
      <c r="T50" s="189"/>
      <c r="U50" s="190"/>
      <c r="V50" s="190">
        <f>SUM(V51:V52)</f>
        <v>16.61</v>
      </c>
      <c r="W50" s="190"/>
      <c r="X50" s="190"/>
      <c r="AG50" t="s">
        <v>113</v>
      </c>
    </row>
    <row r="51" spans="1:60" ht="12.45" outlineLevel="1">
      <c r="A51" s="191">
        <v>23</v>
      </c>
      <c r="B51" s="192" t="s">
        <v>192</v>
      </c>
      <c r="C51" s="193" t="s">
        <v>193</v>
      </c>
      <c r="D51" s="194" t="s">
        <v>194</v>
      </c>
      <c r="E51" s="195">
        <v>36.75818</v>
      </c>
      <c r="F51" s="196"/>
      <c r="G51" s="197">
        <f>ROUND(E51*F51,2)</f>
        <v>0</v>
      </c>
      <c r="H51" s="196"/>
      <c r="I51" s="197">
        <f>ROUND(E51*H51,2)</f>
        <v>0</v>
      </c>
      <c r="J51" s="196"/>
      <c r="K51" s="197">
        <f>ROUND(E51*J51,2)</f>
        <v>0</v>
      </c>
      <c r="L51" s="197">
        <v>21</v>
      </c>
      <c r="M51" s="197">
        <f>G51*(1+L51/100)</f>
        <v>0</v>
      </c>
      <c r="N51" s="197">
        <v>0</v>
      </c>
      <c r="O51" s="197">
        <f>ROUND(E51*N51,2)</f>
        <v>0</v>
      </c>
      <c r="P51" s="197">
        <v>0</v>
      </c>
      <c r="Q51" s="197">
        <f>ROUND(E51*P51,2)</f>
        <v>0</v>
      </c>
      <c r="R51" s="197" t="s">
        <v>195</v>
      </c>
      <c r="S51" s="197" t="s">
        <v>118</v>
      </c>
      <c r="T51" s="198" t="s">
        <v>118</v>
      </c>
      <c r="U51" s="199">
        <v>0.452</v>
      </c>
      <c r="V51" s="199">
        <f>ROUND(E51*U51,2)</f>
        <v>16.61</v>
      </c>
      <c r="W51" s="199"/>
      <c r="X51" s="199" t="s">
        <v>196</v>
      </c>
      <c r="Y51" s="200"/>
      <c r="Z51" s="200"/>
      <c r="AA51" s="200"/>
      <c r="AB51" s="200"/>
      <c r="AC51" s="200"/>
      <c r="AD51" s="200"/>
      <c r="AE51" s="200"/>
      <c r="AF51" s="200"/>
      <c r="AG51" s="200" t="s">
        <v>197</v>
      </c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</row>
    <row r="52" spans="1:60" ht="21" customHeight="1" outlineLevel="1">
      <c r="A52" s="201"/>
      <c r="B52" s="202"/>
      <c r="C52" s="203" t="s">
        <v>198</v>
      </c>
      <c r="D52" s="203"/>
      <c r="E52" s="203"/>
      <c r="F52" s="203"/>
      <c r="G52" s="203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200"/>
      <c r="Z52" s="200"/>
      <c r="AA52" s="200"/>
      <c r="AB52" s="200"/>
      <c r="AC52" s="200"/>
      <c r="AD52" s="200"/>
      <c r="AE52" s="200"/>
      <c r="AF52" s="200"/>
      <c r="AG52" s="200" t="s">
        <v>125</v>
      </c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4" t="str">
        <f>C52</f>
        <v>betonové nepředpjaté i předpjaté a mosty spřažené ocelobetonové nebo kovové na novostavbách, včetně příplatku za zvětšený přesun přes vymezenou vzdálenost,</v>
      </c>
      <c r="BB52" s="200"/>
      <c r="BC52" s="200"/>
      <c r="BD52" s="200"/>
      <c r="BE52" s="200"/>
      <c r="BF52" s="200"/>
      <c r="BG52" s="200"/>
      <c r="BH52" s="200"/>
    </row>
    <row r="53" spans="1:33" ht="12.45">
      <c r="A53" s="183" t="s">
        <v>112</v>
      </c>
      <c r="B53" s="184" t="s">
        <v>77</v>
      </c>
      <c r="C53" s="185" t="s">
        <v>78</v>
      </c>
      <c r="D53" s="186"/>
      <c r="E53" s="187"/>
      <c r="F53" s="188"/>
      <c r="G53" s="188">
        <f>SUMIF(AG54:AG60,"&lt;&gt;NOR",G54:G60)</f>
        <v>0</v>
      </c>
      <c r="H53" s="188"/>
      <c r="I53" s="188">
        <f>SUM(I54:I60)</f>
        <v>0</v>
      </c>
      <c r="J53" s="188"/>
      <c r="K53" s="188">
        <f>SUM(K54:K60)</f>
        <v>0</v>
      </c>
      <c r="L53" s="188"/>
      <c r="M53" s="188">
        <f>SUM(M54:M60)</f>
        <v>0</v>
      </c>
      <c r="N53" s="188"/>
      <c r="O53" s="188">
        <f>SUM(O54:O60)</f>
        <v>0</v>
      </c>
      <c r="P53" s="188"/>
      <c r="Q53" s="188">
        <f>SUM(Q54:Q60)</f>
        <v>0</v>
      </c>
      <c r="R53" s="188"/>
      <c r="S53" s="188"/>
      <c r="T53" s="189"/>
      <c r="U53" s="190"/>
      <c r="V53" s="190">
        <f>SUM(V54:V60)</f>
        <v>5.83</v>
      </c>
      <c r="W53" s="190"/>
      <c r="X53" s="190"/>
      <c r="AG53" t="s">
        <v>113</v>
      </c>
    </row>
    <row r="54" spans="1:60" ht="12.45" outlineLevel="1">
      <c r="A54" s="191">
        <v>24</v>
      </c>
      <c r="B54" s="192" t="s">
        <v>199</v>
      </c>
      <c r="C54" s="193" t="s">
        <v>200</v>
      </c>
      <c r="D54" s="194" t="s">
        <v>194</v>
      </c>
      <c r="E54" s="195">
        <v>107.01</v>
      </c>
      <c r="F54" s="196"/>
      <c r="G54" s="197">
        <f>ROUND(E54*F54,2)</f>
        <v>0</v>
      </c>
      <c r="H54" s="196"/>
      <c r="I54" s="197">
        <f>ROUND(E54*H54,2)</f>
        <v>0</v>
      </c>
      <c r="J54" s="196"/>
      <c r="K54" s="197">
        <f>ROUND(E54*J54,2)</f>
        <v>0</v>
      </c>
      <c r="L54" s="197">
        <v>21</v>
      </c>
      <c r="M54" s="197">
        <f>G54*(1+L54/100)</f>
        <v>0</v>
      </c>
      <c r="N54" s="197">
        <v>0</v>
      </c>
      <c r="O54" s="197">
        <f>ROUND(E54*N54,2)</f>
        <v>0</v>
      </c>
      <c r="P54" s="197">
        <v>0</v>
      </c>
      <c r="Q54" s="197">
        <f>ROUND(E54*P54,2)</f>
        <v>0</v>
      </c>
      <c r="R54" s="197" t="s">
        <v>117</v>
      </c>
      <c r="S54" s="197" t="s">
        <v>118</v>
      </c>
      <c r="T54" s="198" t="s">
        <v>118</v>
      </c>
      <c r="U54" s="199">
        <v>0</v>
      </c>
      <c r="V54" s="199">
        <f>ROUND(E54*U54,2)</f>
        <v>0</v>
      </c>
      <c r="W54" s="199"/>
      <c r="X54" s="199" t="s">
        <v>119</v>
      </c>
      <c r="Y54" s="200"/>
      <c r="Z54" s="200"/>
      <c r="AA54" s="200"/>
      <c r="AB54" s="200"/>
      <c r="AC54" s="200"/>
      <c r="AD54" s="200"/>
      <c r="AE54" s="200"/>
      <c r="AF54" s="200"/>
      <c r="AG54" s="200" t="s">
        <v>120</v>
      </c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</row>
    <row r="55" spans="1:60" ht="12.45" outlineLevel="1">
      <c r="A55" s="201"/>
      <c r="B55" s="202"/>
      <c r="C55" s="205" t="s">
        <v>201</v>
      </c>
      <c r="D55" s="206"/>
      <c r="E55" s="207">
        <v>107.01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200"/>
      <c r="Z55" s="200"/>
      <c r="AA55" s="200"/>
      <c r="AB55" s="200"/>
      <c r="AC55" s="200"/>
      <c r="AD55" s="200"/>
      <c r="AE55" s="200"/>
      <c r="AF55" s="200"/>
      <c r="AG55" s="200" t="s">
        <v>133</v>
      </c>
      <c r="AH55" s="200">
        <v>0</v>
      </c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</row>
    <row r="56" spans="1:60" ht="12.45" outlineLevel="1">
      <c r="A56" s="191">
        <v>25</v>
      </c>
      <c r="B56" s="192" t="s">
        <v>202</v>
      </c>
      <c r="C56" s="193" t="s">
        <v>203</v>
      </c>
      <c r="D56" s="194" t="s">
        <v>194</v>
      </c>
      <c r="E56" s="195">
        <v>11.89</v>
      </c>
      <c r="F56" s="196"/>
      <c r="G56" s="197">
        <f>ROUND(E56*F56,2)</f>
        <v>0</v>
      </c>
      <c r="H56" s="196"/>
      <c r="I56" s="197">
        <f>ROUND(E56*H56,2)</f>
        <v>0</v>
      </c>
      <c r="J56" s="196"/>
      <c r="K56" s="197">
        <f>ROUND(E56*J56,2)</f>
        <v>0</v>
      </c>
      <c r="L56" s="197">
        <v>21</v>
      </c>
      <c r="M56" s="197">
        <f>G56*(1+L56/100)</f>
        <v>0</v>
      </c>
      <c r="N56" s="197">
        <v>0</v>
      </c>
      <c r="O56" s="197">
        <f>ROUND(E56*N56,2)</f>
        <v>0</v>
      </c>
      <c r="P56" s="197">
        <v>0</v>
      </c>
      <c r="Q56" s="197">
        <f>ROUND(E56*P56,2)</f>
        <v>0</v>
      </c>
      <c r="R56" s="197" t="s">
        <v>204</v>
      </c>
      <c r="S56" s="197" t="s">
        <v>118</v>
      </c>
      <c r="T56" s="198" t="s">
        <v>118</v>
      </c>
      <c r="U56" s="199">
        <v>0.49</v>
      </c>
      <c r="V56" s="199">
        <f>ROUND(E56*U56,2)</f>
        <v>5.83</v>
      </c>
      <c r="W56" s="199"/>
      <c r="X56" s="199" t="s">
        <v>119</v>
      </c>
      <c r="Y56" s="200"/>
      <c r="Z56" s="200"/>
      <c r="AA56" s="200"/>
      <c r="AB56" s="200"/>
      <c r="AC56" s="200"/>
      <c r="AD56" s="200"/>
      <c r="AE56" s="200"/>
      <c r="AF56" s="200"/>
      <c r="AG56" s="200" t="s">
        <v>120</v>
      </c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</row>
    <row r="57" spans="1:60" ht="12.45" outlineLevel="1">
      <c r="A57" s="201"/>
      <c r="B57" s="202"/>
      <c r="C57" s="205" t="s">
        <v>205</v>
      </c>
      <c r="D57" s="206"/>
      <c r="E57" s="207">
        <v>11.89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200"/>
      <c r="Z57" s="200"/>
      <c r="AA57" s="200"/>
      <c r="AB57" s="200"/>
      <c r="AC57" s="200"/>
      <c r="AD57" s="200"/>
      <c r="AE57" s="200"/>
      <c r="AF57" s="200"/>
      <c r="AG57" s="200" t="s">
        <v>133</v>
      </c>
      <c r="AH57" s="200">
        <v>0</v>
      </c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</row>
    <row r="58" spans="1:60" ht="12.45" outlineLevel="1">
      <c r="A58" s="191">
        <v>26</v>
      </c>
      <c r="B58" s="192" t="s">
        <v>206</v>
      </c>
      <c r="C58" s="193" t="s">
        <v>207</v>
      </c>
      <c r="D58" s="194" t="s">
        <v>194</v>
      </c>
      <c r="E58" s="195">
        <v>2.43</v>
      </c>
      <c r="F58" s="196"/>
      <c r="G58" s="197">
        <f>ROUND(E58*F58,2)</f>
        <v>0</v>
      </c>
      <c r="H58" s="196"/>
      <c r="I58" s="197">
        <f>ROUND(E58*H58,2)</f>
        <v>0</v>
      </c>
      <c r="J58" s="196"/>
      <c r="K58" s="197">
        <f>ROUND(E58*J58,2)</f>
        <v>0</v>
      </c>
      <c r="L58" s="197">
        <v>21</v>
      </c>
      <c r="M58" s="197">
        <f>G58*(1+L58/100)</f>
        <v>0</v>
      </c>
      <c r="N58" s="197">
        <v>0</v>
      </c>
      <c r="O58" s="197">
        <f>ROUND(E58*N58,2)</f>
        <v>0</v>
      </c>
      <c r="P58" s="197">
        <v>0</v>
      </c>
      <c r="Q58" s="197">
        <f>ROUND(E58*P58,2)</f>
        <v>0</v>
      </c>
      <c r="R58" s="197" t="s">
        <v>204</v>
      </c>
      <c r="S58" s="197" t="s">
        <v>118</v>
      </c>
      <c r="T58" s="198" t="s">
        <v>118</v>
      </c>
      <c r="U58" s="199">
        <v>0</v>
      </c>
      <c r="V58" s="199">
        <f>ROUND(E58*U58,2)</f>
        <v>0</v>
      </c>
      <c r="W58" s="199"/>
      <c r="X58" s="199" t="s">
        <v>119</v>
      </c>
      <c r="Y58" s="200"/>
      <c r="Z58" s="200"/>
      <c r="AA58" s="200"/>
      <c r="AB58" s="200"/>
      <c r="AC58" s="200"/>
      <c r="AD58" s="200"/>
      <c r="AE58" s="200"/>
      <c r="AF58" s="200"/>
      <c r="AG58" s="200" t="s">
        <v>120</v>
      </c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</row>
    <row r="59" spans="1:60" ht="12.45" outlineLevel="1">
      <c r="A59" s="201"/>
      <c r="B59" s="202"/>
      <c r="C59" s="205" t="s">
        <v>208</v>
      </c>
      <c r="D59" s="206"/>
      <c r="E59" s="207">
        <v>2.43</v>
      </c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0"/>
      <c r="AA59" s="200"/>
      <c r="AB59" s="200"/>
      <c r="AC59" s="200"/>
      <c r="AD59" s="200"/>
      <c r="AE59" s="200"/>
      <c r="AF59" s="200"/>
      <c r="AG59" s="200" t="s">
        <v>133</v>
      </c>
      <c r="AH59" s="200">
        <v>0</v>
      </c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</row>
    <row r="60" spans="1:60" ht="12.45" outlineLevel="1">
      <c r="A60" s="191">
        <v>27</v>
      </c>
      <c r="B60" s="192" t="s">
        <v>209</v>
      </c>
      <c r="C60" s="193" t="s">
        <v>210</v>
      </c>
      <c r="D60" s="194" t="s">
        <v>194</v>
      </c>
      <c r="E60" s="195">
        <v>9.46</v>
      </c>
      <c r="F60" s="196"/>
      <c r="G60" s="197">
        <f>ROUND(E60*F60,2)</f>
        <v>0</v>
      </c>
      <c r="H60" s="196"/>
      <c r="I60" s="197">
        <f>ROUND(E60*H60,2)</f>
        <v>0</v>
      </c>
      <c r="J60" s="196"/>
      <c r="K60" s="197">
        <f>ROUND(E60*J60,2)</f>
        <v>0</v>
      </c>
      <c r="L60" s="197">
        <v>21</v>
      </c>
      <c r="M60" s="197">
        <f>G60*(1+L60/100)</f>
        <v>0</v>
      </c>
      <c r="N60" s="197">
        <v>0</v>
      </c>
      <c r="O60" s="197">
        <f>ROUND(E60*N60,2)</f>
        <v>0</v>
      </c>
      <c r="P60" s="197">
        <v>0</v>
      </c>
      <c r="Q60" s="197">
        <f>ROUND(E60*P60,2)</f>
        <v>0</v>
      </c>
      <c r="R60" s="197" t="s">
        <v>204</v>
      </c>
      <c r="S60" s="197" t="s">
        <v>118</v>
      </c>
      <c r="T60" s="198" t="s">
        <v>118</v>
      </c>
      <c r="U60" s="199">
        <v>0</v>
      </c>
      <c r="V60" s="199">
        <f>ROUND(E60*U60,2)</f>
        <v>0</v>
      </c>
      <c r="W60" s="199"/>
      <c r="X60" s="199" t="s">
        <v>119</v>
      </c>
      <c r="Y60" s="200"/>
      <c r="Z60" s="200"/>
      <c r="AA60" s="200"/>
      <c r="AB60" s="200"/>
      <c r="AC60" s="200"/>
      <c r="AD60" s="200"/>
      <c r="AE60" s="200"/>
      <c r="AF60" s="200"/>
      <c r="AG60" s="200" t="s">
        <v>120</v>
      </c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</row>
    <row r="61" spans="1:33" ht="12.45">
      <c r="A61" s="162"/>
      <c r="B61" s="168"/>
      <c r="C61" s="208"/>
      <c r="D61" s="170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AE61">
        <v>15</v>
      </c>
      <c r="AF61">
        <v>21</v>
      </c>
      <c r="AG61" t="s">
        <v>99</v>
      </c>
    </row>
    <row r="62" spans="1:33" ht="12.45">
      <c r="A62" s="183"/>
      <c r="B62" s="184" t="s">
        <v>15</v>
      </c>
      <c r="C62" s="185"/>
      <c r="D62" s="209"/>
      <c r="E62" s="210"/>
      <c r="F62" s="210"/>
      <c r="G62" s="211">
        <f>G8+G29+G32+G39+G42+G50+G53</f>
        <v>0</v>
      </c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AE62">
        <f>SUMIF(L7:L60,AE61,G7:G60)</f>
        <v>0</v>
      </c>
      <c r="AF62">
        <f>SUMIF(L7:L60,AF61,G7:G60)</f>
        <v>0</v>
      </c>
      <c r="AG62" t="s">
        <v>211</v>
      </c>
    </row>
    <row r="63" spans="3:33" ht="12.45">
      <c r="C63" s="212"/>
      <c r="D63" s="110"/>
      <c r="AG63" t="s">
        <v>212</v>
      </c>
    </row>
    <row r="64" ht="12.45">
      <c r="D64" s="110"/>
    </row>
    <row r="65" ht="12.45">
      <c r="D65" s="110"/>
    </row>
    <row r="66" ht="12.45">
      <c r="D66" s="110"/>
    </row>
    <row r="67" ht="12.45">
      <c r="D67" s="110"/>
    </row>
    <row r="68" ht="12.45">
      <c r="D68" s="110"/>
    </row>
    <row r="69" ht="12.45">
      <c r="D69" s="110"/>
    </row>
    <row r="70" ht="12.45">
      <c r="D70" s="110"/>
    </row>
    <row r="71" ht="12.45">
      <c r="D71" s="110"/>
    </row>
    <row r="72" ht="12.45">
      <c r="D72" s="110"/>
    </row>
    <row r="73" ht="12.45">
      <c r="D73" s="110"/>
    </row>
    <row r="74" ht="12.45">
      <c r="D74" s="110"/>
    </row>
    <row r="75" ht="12.45">
      <c r="D75" s="110"/>
    </row>
    <row r="76" ht="12.45">
      <c r="D76" s="110"/>
    </row>
    <row r="77" ht="12.45">
      <c r="D77" s="110"/>
    </row>
    <row r="78" ht="12.45">
      <c r="D78" s="110"/>
    </row>
    <row r="79" ht="12.45">
      <c r="D79" s="110"/>
    </row>
    <row r="80" ht="12.45">
      <c r="D80" s="110"/>
    </row>
    <row r="81" ht="12.45">
      <c r="D81" s="110"/>
    </row>
    <row r="82" ht="12.45">
      <c r="D82" s="110"/>
    </row>
    <row r="83" ht="12.45">
      <c r="D83" s="110"/>
    </row>
    <row r="84" ht="12.45">
      <c r="D84" s="110"/>
    </row>
    <row r="85" ht="12.45">
      <c r="D85" s="110"/>
    </row>
    <row r="86" ht="12.45">
      <c r="D86" s="110"/>
    </row>
    <row r="87" ht="12.45">
      <c r="D87" s="110"/>
    </row>
    <row r="88" ht="12.45">
      <c r="D88" s="110"/>
    </row>
    <row r="89" ht="12.45">
      <c r="D89" s="110"/>
    </row>
    <row r="90" ht="12.45">
      <c r="D90" s="110"/>
    </row>
    <row r="91" ht="12.45">
      <c r="D91" s="110"/>
    </row>
    <row r="92" ht="12.45">
      <c r="D92" s="110"/>
    </row>
    <row r="93" ht="12.45">
      <c r="D93" s="110"/>
    </row>
    <row r="94" ht="12.45">
      <c r="D94" s="110"/>
    </row>
    <row r="95" ht="12.45">
      <c r="D95" s="110"/>
    </row>
    <row r="96" ht="12.45">
      <c r="D96" s="110"/>
    </row>
    <row r="97" ht="12.45">
      <c r="D97" s="110"/>
    </row>
    <row r="98" ht="12.45">
      <c r="D98" s="110"/>
    </row>
    <row r="99" ht="12.45">
      <c r="D99" s="110"/>
    </row>
    <row r="100" ht="12.45">
      <c r="D100" s="110"/>
    </row>
    <row r="101" ht="12.45">
      <c r="D101" s="110"/>
    </row>
    <row r="102" ht="12.45">
      <c r="D102" s="110"/>
    </row>
    <row r="103" ht="12.45">
      <c r="D103" s="110"/>
    </row>
    <row r="104" ht="12.45">
      <c r="D104" s="110"/>
    </row>
    <row r="105" ht="12.45">
      <c r="D105" s="110"/>
    </row>
    <row r="106" ht="12.45">
      <c r="D106" s="110"/>
    </row>
    <row r="107" ht="12.45">
      <c r="D107" s="110"/>
    </row>
    <row r="108" ht="12.45">
      <c r="D108" s="110"/>
    </row>
    <row r="109" ht="12.45">
      <c r="D109" s="110"/>
    </row>
    <row r="110" ht="12.45">
      <c r="D110" s="110"/>
    </row>
    <row r="111" ht="12.45">
      <c r="D111" s="110"/>
    </row>
    <row r="112" ht="12.45">
      <c r="D112" s="110"/>
    </row>
    <row r="113" ht="12.45">
      <c r="D113" s="110"/>
    </row>
    <row r="114" ht="12.45">
      <c r="D114" s="110"/>
    </row>
    <row r="115" ht="12.45">
      <c r="D115" s="110"/>
    </row>
    <row r="116" ht="12.45">
      <c r="D116" s="110"/>
    </row>
    <row r="117" ht="12.45">
      <c r="D117" s="110"/>
    </row>
    <row r="118" ht="12.45">
      <c r="D118" s="110"/>
    </row>
    <row r="119" ht="12.45">
      <c r="D119" s="110"/>
    </row>
    <row r="120" ht="12.45">
      <c r="D120" s="110"/>
    </row>
    <row r="121" ht="12.45">
      <c r="D121" s="110"/>
    </row>
    <row r="122" ht="12.45">
      <c r="D122" s="110"/>
    </row>
    <row r="123" ht="12.45">
      <c r="D123" s="110"/>
    </row>
    <row r="124" ht="12.45">
      <c r="D124" s="110"/>
    </row>
    <row r="125" ht="12.45">
      <c r="D125" s="110"/>
    </row>
    <row r="126" ht="12.45">
      <c r="D126" s="110"/>
    </row>
    <row r="127" ht="12.45">
      <c r="D127" s="110"/>
    </row>
    <row r="128" ht="12.45">
      <c r="D128" s="110"/>
    </row>
    <row r="129" ht="12.45">
      <c r="D129" s="110"/>
    </row>
    <row r="130" ht="12.45">
      <c r="D130" s="110"/>
    </row>
    <row r="131" ht="12.45">
      <c r="D131" s="110"/>
    </row>
    <row r="132" ht="12.45">
      <c r="D132" s="110"/>
    </row>
    <row r="133" ht="12.45">
      <c r="D133" s="110"/>
    </row>
    <row r="134" ht="12.45">
      <c r="D134" s="110"/>
    </row>
    <row r="135" ht="12.45">
      <c r="D135" s="110"/>
    </row>
    <row r="136" ht="12.45">
      <c r="D136" s="110"/>
    </row>
    <row r="137" ht="12.45">
      <c r="D137" s="110"/>
    </row>
    <row r="138" ht="12.45">
      <c r="D138" s="110"/>
    </row>
    <row r="139" ht="12.45">
      <c r="D139" s="110"/>
    </row>
    <row r="140" ht="12.45">
      <c r="D140" s="110"/>
    </row>
    <row r="141" ht="12.45">
      <c r="D141" s="110"/>
    </row>
    <row r="142" ht="12.45">
      <c r="D142" s="110"/>
    </row>
    <row r="143" ht="12.45">
      <c r="D143" s="110"/>
    </row>
    <row r="144" ht="12.45">
      <c r="D144" s="110"/>
    </row>
    <row r="145" ht="12.45">
      <c r="D145" s="110"/>
    </row>
    <row r="146" ht="12.45">
      <c r="D146" s="110"/>
    </row>
    <row r="147" ht="12.45">
      <c r="D147" s="110"/>
    </row>
    <row r="148" ht="12.45">
      <c r="D148" s="110"/>
    </row>
    <row r="149" ht="12.45">
      <c r="D149" s="110"/>
    </row>
    <row r="150" ht="12.45">
      <c r="D150" s="110"/>
    </row>
    <row r="151" ht="12.45">
      <c r="D151" s="110"/>
    </row>
    <row r="152" ht="12.45">
      <c r="D152" s="110"/>
    </row>
    <row r="153" ht="12.45">
      <c r="D153" s="110"/>
    </row>
    <row r="154" ht="12.45">
      <c r="D154" s="110"/>
    </row>
    <row r="155" ht="12.45">
      <c r="D155" s="110"/>
    </row>
    <row r="156" ht="12.45">
      <c r="D156" s="110"/>
    </row>
    <row r="157" ht="12.45">
      <c r="D157" s="110"/>
    </row>
    <row r="158" ht="12.45">
      <c r="D158" s="110"/>
    </row>
    <row r="159" ht="12.45">
      <c r="D159" s="110"/>
    </row>
    <row r="160" ht="12.45">
      <c r="D160" s="110"/>
    </row>
    <row r="161" ht="12.45">
      <c r="D161" s="110"/>
    </row>
    <row r="162" ht="12.45">
      <c r="D162" s="110"/>
    </row>
    <row r="163" ht="12.45">
      <c r="D163" s="110"/>
    </row>
    <row r="164" ht="12.45">
      <c r="D164" s="110"/>
    </row>
    <row r="165" ht="12.45">
      <c r="D165" s="110"/>
    </row>
    <row r="166" ht="12.45">
      <c r="D166" s="110"/>
    </row>
    <row r="167" ht="12.45">
      <c r="D167" s="110"/>
    </row>
    <row r="168" ht="12.45">
      <c r="D168" s="110"/>
    </row>
    <row r="169" ht="12.45">
      <c r="D169" s="110"/>
    </row>
    <row r="170" ht="12.45">
      <c r="D170" s="110"/>
    </row>
    <row r="171" ht="12.45">
      <c r="D171" s="110"/>
    </row>
    <row r="172" ht="12.45">
      <c r="D172" s="110"/>
    </row>
    <row r="173" ht="12.45">
      <c r="D173" s="110"/>
    </row>
    <row r="174" ht="12.45">
      <c r="D174" s="110"/>
    </row>
    <row r="175" ht="12.45">
      <c r="D175" s="110"/>
    </row>
    <row r="176" ht="12.45">
      <c r="D176" s="110"/>
    </row>
    <row r="177" ht="12.45">
      <c r="D177" s="110"/>
    </row>
    <row r="178" ht="12.45">
      <c r="D178" s="110"/>
    </row>
    <row r="179" ht="12.45">
      <c r="D179" s="110"/>
    </row>
    <row r="180" ht="12.45">
      <c r="D180" s="110"/>
    </row>
    <row r="181" ht="12.45">
      <c r="D181" s="110"/>
    </row>
    <row r="182" ht="12.45">
      <c r="D182" s="110"/>
    </row>
    <row r="183" ht="12.45">
      <c r="D183" s="110"/>
    </row>
    <row r="184" ht="12.45">
      <c r="D184" s="110"/>
    </row>
    <row r="185" ht="12.45">
      <c r="D185" s="110"/>
    </row>
    <row r="186" ht="12.45">
      <c r="D186" s="110"/>
    </row>
    <row r="187" ht="12.45">
      <c r="D187" s="110"/>
    </row>
    <row r="188" ht="12.45">
      <c r="D188" s="110"/>
    </row>
    <row r="189" ht="12.45">
      <c r="D189" s="110"/>
    </row>
    <row r="190" ht="12.45">
      <c r="D190" s="110"/>
    </row>
    <row r="191" ht="12.45">
      <c r="D191" s="110"/>
    </row>
    <row r="192" ht="12.45">
      <c r="D192" s="110"/>
    </row>
    <row r="193" ht="12.45">
      <c r="D193" s="110"/>
    </row>
    <row r="194" ht="12.45">
      <c r="D194" s="110"/>
    </row>
    <row r="195" ht="12.45">
      <c r="D195" s="110"/>
    </row>
    <row r="196" ht="12.45">
      <c r="D196" s="110"/>
    </row>
    <row r="197" ht="12.45">
      <c r="D197" s="110"/>
    </row>
    <row r="198" ht="12.45">
      <c r="D198" s="110"/>
    </row>
    <row r="199" ht="12.45">
      <c r="D199" s="110"/>
    </row>
    <row r="200" ht="12.45">
      <c r="D200" s="110"/>
    </row>
    <row r="201" ht="12.45">
      <c r="D201" s="110"/>
    </row>
    <row r="202" ht="12.45">
      <c r="D202" s="110"/>
    </row>
    <row r="203" ht="12.45">
      <c r="D203" s="110"/>
    </row>
    <row r="204" ht="12.45">
      <c r="D204" s="110"/>
    </row>
    <row r="205" ht="12.45">
      <c r="D205" s="110"/>
    </row>
    <row r="206" ht="12.45">
      <c r="D206" s="110"/>
    </row>
    <row r="207" ht="12.45">
      <c r="D207" s="110"/>
    </row>
    <row r="208" ht="12.45">
      <c r="D208" s="110"/>
    </row>
    <row r="209" ht="12.45">
      <c r="D209" s="110"/>
    </row>
    <row r="210" ht="12.45">
      <c r="D210" s="110"/>
    </row>
    <row r="211" ht="12.45">
      <c r="D211" s="110"/>
    </row>
    <row r="212" ht="12.45">
      <c r="D212" s="110"/>
    </row>
    <row r="213" ht="12.45">
      <c r="D213" s="110"/>
    </row>
    <row r="214" ht="12.45">
      <c r="D214" s="110"/>
    </row>
    <row r="215" ht="12.45">
      <c r="D215" s="110"/>
    </row>
    <row r="216" ht="12.45">
      <c r="D216" s="110"/>
    </row>
    <row r="217" ht="12.45">
      <c r="D217" s="110"/>
    </row>
    <row r="218" ht="12.45">
      <c r="D218" s="110"/>
    </row>
    <row r="219" ht="12.45">
      <c r="D219" s="110"/>
    </row>
    <row r="220" ht="12.45">
      <c r="D220" s="110"/>
    </row>
    <row r="221" ht="12.45">
      <c r="D221" s="110"/>
    </row>
    <row r="222" ht="12.45">
      <c r="D222" s="110"/>
    </row>
    <row r="223" ht="12.45">
      <c r="D223" s="110"/>
    </row>
    <row r="224" ht="12.45">
      <c r="D224" s="110"/>
    </row>
    <row r="225" ht="12.45">
      <c r="D225" s="110"/>
    </row>
    <row r="226" ht="12.45">
      <c r="D226" s="110"/>
    </row>
    <row r="227" ht="12.45">
      <c r="D227" s="110"/>
    </row>
    <row r="228" ht="12.45">
      <c r="D228" s="110"/>
    </row>
    <row r="229" ht="12.45">
      <c r="D229" s="110"/>
    </row>
    <row r="230" ht="12.45">
      <c r="D230" s="110"/>
    </row>
    <row r="231" ht="12.45">
      <c r="D231" s="110"/>
    </row>
    <row r="232" ht="12.45">
      <c r="D232" s="110"/>
    </row>
    <row r="233" ht="12.45">
      <c r="D233" s="110"/>
    </row>
    <row r="234" ht="12.45">
      <c r="D234" s="110"/>
    </row>
    <row r="235" ht="12.45">
      <c r="D235" s="110"/>
    </row>
    <row r="236" ht="12.45">
      <c r="D236" s="110"/>
    </row>
    <row r="237" ht="12.45">
      <c r="D237" s="110"/>
    </row>
    <row r="238" ht="12.45">
      <c r="D238" s="110"/>
    </row>
    <row r="239" ht="12.45">
      <c r="D239" s="110"/>
    </row>
    <row r="240" ht="12.45">
      <c r="D240" s="110"/>
    </row>
    <row r="241" ht="12.45">
      <c r="D241" s="110"/>
    </row>
    <row r="242" ht="12.45">
      <c r="D242" s="110"/>
    </row>
    <row r="243" ht="12.45">
      <c r="D243" s="110"/>
    </row>
    <row r="244" ht="12.45">
      <c r="D244" s="110"/>
    </row>
    <row r="245" ht="12.45">
      <c r="D245" s="110"/>
    </row>
    <row r="246" ht="12.45">
      <c r="D246" s="110"/>
    </row>
    <row r="247" ht="12.45">
      <c r="D247" s="110"/>
    </row>
    <row r="248" ht="12.45">
      <c r="D248" s="110"/>
    </row>
    <row r="249" ht="12.45">
      <c r="D249" s="110"/>
    </row>
    <row r="250" ht="12.45">
      <c r="D250" s="110"/>
    </row>
    <row r="251" ht="12.45">
      <c r="D251" s="110"/>
    </row>
    <row r="252" ht="12.45">
      <c r="D252" s="110"/>
    </row>
    <row r="253" ht="12.45">
      <c r="D253" s="110"/>
    </row>
    <row r="254" ht="12.45">
      <c r="D254" s="110"/>
    </row>
    <row r="255" ht="12.45">
      <c r="D255" s="110"/>
    </row>
    <row r="256" ht="12.45">
      <c r="D256" s="110"/>
    </row>
    <row r="257" ht="12.45">
      <c r="D257" s="110"/>
    </row>
    <row r="258" ht="12.45">
      <c r="D258" s="110"/>
    </row>
    <row r="259" ht="12.45">
      <c r="D259" s="110"/>
    </row>
    <row r="260" ht="12.45">
      <c r="D260" s="110"/>
    </row>
    <row r="261" ht="12.45">
      <c r="D261" s="110"/>
    </row>
    <row r="262" ht="12.45">
      <c r="D262" s="110"/>
    </row>
    <row r="263" ht="12.45">
      <c r="D263" s="110"/>
    </row>
    <row r="264" ht="12.45">
      <c r="D264" s="110"/>
    </row>
    <row r="265" ht="12.45">
      <c r="D265" s="110"/>
    </row>
    <row r="266" ht="12.45">
      <c r="D266" s="110"/>
    </row>
    <row r="267" ht="12.45">
      <c r="D267" s="110"/>
    </row>
    <row r="268" ht="12.45">
      <c r="D268" s="110"/>
    </row>
    <row r="269" ht="12.45">
      <c r="D269" s="110"/>
    </row>
    <row r="270" ht="12.45">
      <c r="D270" s="110"/>
    </row>
    <row r="271" ht="12.45">
      <c r="D271" s="110"/>
    </row>
    <row r="272" ht="12.45">
      <c r="D272" s="110"/>
    </row>
    <row r="273" ht="12.45">
      <c r="D273" s="110"/>
    </row>
    <row r="274" ht="12.45">
      <c r="D274" s="110"/>
    </row>
    <row r="275" ht="12.45">
      <c r="D275" s="110"/>
    </row>
    <row r="276" ht="12.45">
      <c r="D276" s="110"/>
    </row>
    <row r="277" ht="12.45">
      <c r="D277" s="110"/>
    </row>
    <row r="278" ht="12.45">
      <c r="D278" s="110"/>
    </row>
    <row r="279" ht="12.45">
      <c r="D279" s="110"/>
    </row>
    <row r="280" ht="12.45">
      <c r="D280" s="110"/>
    </row>
    <row r="281" ht="12.45">
      <c r="D281" s="110"/>
    </row>
    <row r="282" ht="12.45">
      <c r="D282" s="110"/>
    </row>
    <row r="283" ht="12.45">
      <c r="D283" s="110"/>
    </row>
    <row r="284" ht="12.45">
      <c r="D284" s="110"/>
    </row>
    <row r="285" ht="12.45">
      <c r="D285" s="110"/>
    </row>
    <row r="286" ht="12.45">
      <c r="D286" s="110"/>
    </row>
    <row r="287" ht="12.45">
      <c r="D287" s="110"/>
    </row>
    <row r="288" ht="12.45">
      <c r="D288" s="110"/>
    </row>
    <row r="289" ht="12.45">
      <c r="D289" s="110"/>
    </row>
    <row r="290" ht="12.45">
      <c r="D290" s="110"/>
    </row>
    <row r="291" ht="12.45">
      <c r="D291" s="110"/>
    </row>
    <row r="292" ht="12.45">
      <c r="D292" s="110"/>
    </row>
    <row r="293" ht="12.45">
      <c r="D293" s="110"/>
    </row>
    <row r="294" ht="12.45">
      <c r="D294" s="110"/>
    </row>
    <row r="295" ht="12.45">
      <c r="D295" s="110"/>
    </row>
    <row r="296" ht="12.45">
      <c r="D296" s="110"/>
    </row>
    <row r="297" ht="12.45">
      <c r="D297" s="110"/>
    </row>
    <row r="298" ht="12.45">
      <c r="D298" s="110"/>
    </row>
    <row r="299" ht="12.45">
      <c r="D299" s="110"/>
    </row>
    <row r="300" ht="12.45">
      <c r="D300" s="110"/>
    </row>
    <row r="301" ht="12.45">
      <c r="D301" s="110"/>
    </row>
    <row r="302" ht="12.45">
      <c r="D302" s="110"/>
    </row>
    <row r="303" ht="12.45">
      <c r="D303" s="110"/>
    </row>
    <row r="304" ht="12.45">
      <c r="D304" s="110"/>
    </row>
    <row r="305" ht="12.45">
      <c r="D305" s="110"/>
    </row>
    <row r="306" ht="12.45">
      <c r="D306" s="110"/>
    </row>
    <row r="307" ht="12.45">
      <c r="D307" s="110"/>
    </row>
    <row r="308" ht="12.45">
      <c r="D308" s="110"/>
    </row>
    <row r="309" ht="12.45">
      <c r="D309" s="110"/>
    </row>
    <row r="310" ht="12.45">
      <c r="D310" s="110"/>
    </row>
    <row r="311" ht="12.45">
      <c r="D311" s="110"/>
    </row>
    <row r="312" ht="12.45">
      <c r="D312" s="110"/>
    </row>
    <row r="313" ht="12.45">
      <c r="D313" s="110"/>
    </row>
    <row r="314" ht="12.45">
      <c r="D314" s="110"/>
    </row>
    <row r="315" ht="12.45">
      <c r="D315" s="110"/>
    </row>
    <row r="316" ht="12.45">
      <c r="D316" s="110"/>
    </row>
    <row r="317" ht="12.45">
      <c r="D317" s="110"/>
    </row>
    <row r="318" ht="12.45">
      <c r="D318" s="110"/>
    </row>
    <row r="319" ht="12.45">
      <c r="D319" s="110"/>
    </row>
    <row r="320" ht="12.45">
      <c r="D320" s="110"/>
    </row>
    <row r="321" ht="12.45">
      <c r="D321" s="110"/>
    </row>
    <row r="322" ht="12.45">
      <c r="D322" s="110"/>
    </row>
    <row r="323" ht="12.45">
      <c r="D323" s="110"/>
    </row>
    <row r="324" ht="12.45">
      <c r="D324" s="110"/>
    </row>
    <row r="325" ht="12.45">
      <c r="D325" s="110"/>
    </row>
    <row r="326" ht="12.45">
      <c r="D326" s="110"/>
    </row>
    <row r="327" ht="12.45">
      <c r="D327" s="110"/>
    </row>
    <row r="328" ht="12.45">
      <c r="D328" s="110"/>
    </row>
    <row r="329" ht="12.45">
      <c r="D329" s="110"/>
    </row>
    <row r="330" ht="12.45">
      <c r="D330" s="110"/>
    </row>
    <row r="331" ht="12.45">
      <c r="D331" s="110"/>
    </row>
    <row r="332" ht="12.45">
      <c r="D332" s="110"/>
    </row>
    <row r="333" ht="12.45">
      <c r="D333" s="110"/>
    </row>
    <row r="334" ht="12.45">
      <c r="D334" s="110"/>
    </row>
    <row r="335" ht="12.45">
      <c r="D335" s="110"/>
    </row>
    <row r="336" ht="12.45">
      <c r="D336" s="110"/>
    </row>
    <row r="337" ht="12.45">
      <c r="D337" s="110"/>
    </row>
    <row r="338" ht="12.45">
      <c r="D338" s="110"/>
    </row>
    <row r="339" ht="12.45">
      <c r="D339" s="110"/>
    </row>
    <row r="340" ht="12.45">
      <c r="D340" s="110"/>
    </row>
    <row r="341" ht="12.45">
      <c r="D341" s="110"/>
    </row>
    <row r="342" ht="12.45">
      <c r="D342" s="110"/>
    </row>
    <row r="343" ht="12.45">
      <c r="D343" s="110"/>
    </row>
    <row r="344" ht="12.45">
      <c r="D344" s="110"/>
    </row>
    <row r="345" ht="12.45">
      <c r="D345" s="110"/>
    </row>
    <row r="346" ht="12.45">
      <c r="D346" s="110"/>
    </row>
    <row r="347" ht="12.45">
      <c r="D347" s="110"/>
    </row>
    <row r="348" ht="12.45">
      <c r="D348" s="110"/>
    </row>
    <row r="349" ht="12.45">
      <c r="D349" s="110"/>
    </row>
    <row r="350" ht="12.45">
      <c r="D350" s="110"/>
    </row>
    <row r="351" ht="12.45">
      <c r="D351" s="110"/>
    </row>
    <row r="352" ht="12.45">
      <c r="D352" s="110"/>
    </row>
    <row r="353" ht="12.45">
      <c r="D353" s="110"/>
    </row>
    <row r="354" ht="12.45">
      <c r="D354" s="110"/>
    </row>
    <row r="355" ht="12.45">
      <c r="D355" s="110"/>
    </row>
    <row r="356" ht="12.45">
      <c r="D356" s="110"/>
    </row>
    <row r="357" ht="12.45">
      <c r="D357" s="110"/>
    </row>
    <row r="358" ht="12.45">
      <c r="D358" s="110"/>
    </row>
    <row r="359" ht="12.45">
      <c r="D359" s="110"/>
    </row>
    <row r="360" ht="12.45">
      <c r="D360" s="110"/>
    </row>
    <row r="361" ht="12.45">
      <c r="D361" s="110"/>
    </row>
    <row r="362" ht="12.45">
      <c r="D362" s="110"/>
    </row>
    <row r="363" ht="12.45">
      <c r="D363" s="110"/>
    </row>
    <row r="364" ht="12.45">
      <c r="D364" s="110"/>
    </row>
    <row r="365" ht="12.45">
      <c r="D365" s="110"/>
    </row>
    <row r="366" ht="12.45">
      <c r="D366" s="110"/>
    </row>
    <row r="367" ht="12.45">
      <c r="D367" s="110"/>
    </row>
    <row r="368" ht="12.45">
      <c r="D368" s="110"/>
    </row>
    <row r="369" ht="12.45">
      <c r="D369" s="110"/>
    </row>
    <row r="370" ht="12.45">
      <c r="D370" s="110"/>
    </row>
    <row r="371" ht="12.45">
      <c r="D371" s="110"/>
    </row>
    <row r="372" ht="12.45">
      <c r="D372" s="110"/>
    </row>
    <row r="373" ht="12.45">
      <c r="D373" s="110"/>
    </row>
    <row r="374" ht="12.45">
      <c r="D374" s="110"/>
    </row>
    <row r="375" ht="12.45">
      <c r="D375" s="110"/>
    </row>
    <row r="376" ht="12.45">
      <c r="D376" s="110"/>
    </row>
    <row r="377" ht="12.45">
      <c r="D377" s="110"/>
    </row>
    <row r="378" ht="12.45">
      <c r="D378" s="110"/>
    </row>
    <row r="379" ht="12.45">
      <c r="D379" s="110"/>
    </row>
    <row r="380" ht="12.45">
      <c r="D380" s="110"/>
    </row>
    <row r="381" ht="12.45">
      <c r="D381" s="110"/>
    </row>
    <row r="382" ht="12.45">
      <c r="D382" s="110"/>
    </row>
    <row r="383" ht="12.45">
      <c r="D383" s="110"/>
    </row>
    <row r="384" ht="12.45">
      <c r="D384" s="110"/>
    </row>
    <row r="385" ht="12.45">
      <c r="D385" s="110"/>
    </row>
    <row r="386" ht="12.45">
      <c r="D386" s="110"/>
    </row>
    <row r="387" ht="12.45">
      <c r="D387" s="110"/>
    </row>
    <row r="388" ht="12.45">
      <c r="D388" s="110"/>
    </row>
    <row r="389" ht="12.45">
      <c r="D389" s="110"/>
    </row>
    <row r="390" ht="12.45">
      <c r="D390" s="110"/>
    </row>
    <row r="391" ht="12.45">
      <c r="D391" s="110"/>
    </row>
    <row r="392" ht="12.45">
      <c r="D392" s="110"/>
    </row>
    <row r="393" ht="12.45">
      <c r="D393" s="110"/>
    </row>
    <row r="394" ht="12.45">
      <c r="D394" s="110"/>
    </row>
    <row r="395" ht="12.45">
      <c r="D395" s="110"/>
    </row>
    <row r="396" ht="12.45">
      <c r="D396" s="110"/>
    </row>
    <row r="397" ht="12.45">
      <c r="D397" s="110"/>
    </row>
    <row r="398" ht="12.45">
      <c r="D398" s="110"/>
    </row>
    <row r="399" ht="12.45">
      <c r="D399" s="110"/>
    </row>
    <row r="400" ht="12.45">
      <c r="D400" s="110"/>
    </row>
    <row r="401" ht="12.45">
      <c r="D401" s="110"/>
    </row>
    <row r="402" ht="12.45">
      <c r="D402" s="110"/>
    </row>
    <row r="403" ht="12.45">
      <c r="D403" s="110"/>
    </row>
    <row r="404" ht="12.45">
      <c r="D404" s="110"/>
    </row>
    <row r="405" ht="12.45">
      <c r="D405" s="110"/>
    </row>
    <row r="406" ht="12.45">
      <c r="D406" s="110"/>
    </row>
    <row r="407" ht="12.45">
      <c r="D407" s="110"/>
    </row>
    <row r="408" ht="12.45">
      <c r="D408" s="110"/>
    </row>
    <row r="409" ht="12.45">
      <c r="D409" s="110"/>
    </row>
    <row r="410" ht="12.45">
      <c r="D410" s="110"/>
    </row>
    <row r="411" ht="12.45">
      <c r="D411" s="110"/>
    </row>
    <row r="412" ht="12.45">
      <c r="D412" s="110"/>
    </row>
    <row r="413" ht="12.45">
      <c r="D413" s="110"/>
    </row>
    <row r="414" ht="12.45">
      <c r="D414" s="110"/>
    </row>
    <row r="415" ht="12.45">
      <c r="D415" s="110"/>
    </row>
    <row r="416" ht="12.45">
      <c r="D416" s="110"/>
    </row>
    <row r="417" ht="12.45">
      <c r="D417" s="110"/>
    </row>
    <row r="418" ht="12.45">
      <c r="D418" s="110"/>
    </row>
    <row r="419" ht="12.45">
      <c r="D419" s="110"/>
    </row>
    <row r="420" ht="12.45">
      <c r="D420" s="110"/>
    </row>
    <row r="421" ht="12.45">
      <c r="D421" s="110"/>
    </row>
    <row r="422" ht="12.45">
      <c r="D422" s="110"/>
    </row>
    <row r="423" ht="12.45">
      <c r="D423" s="110"/>
    </row>
    <row r="424" ht="12.45">
      <c r="D424" s="110"/>
    </row>
    <row r="425" ht="12.45">
      <c r="D425" s="110"/>
    </row>
    <row r="426" ht="12.45">
      <c r="D426" s="110"/>
    </row>
    <row r="427" ht="12.45">
      <c r="D427" s="110"/>
    </row>
    <row r="428" ht="12.45">
      <c r="D428" s="110"/>
    </row>
    <row r="429" ht="12.45">
      <c r="D429" s="110"/>
    </row>
    <row r="430" ht="12.45">
      <c r="D430" s="110"/>
    </row>
    <row r="431" ht="12.45">
      <c r="D431" s="110"/>
    </row>
    <row r="432" ht="12.45">
      <c r="D432" s="110"/>
    </row>
    <row r="433" ht="12.45">
      <c r="D433" s="110"/>
    </row>
    <row r="434" ht="12.45">
      <c r="D434" s="110"/>
    </row>
    <row r="435" ht="12.45">
      <c r="D435" s="110"/>
    </row>
    <row r="436" ht="12.45">
      <c r="D436" s="110"/>
    </row>
    <row r="437" ht="12.45">
      <c r="D437" s="110"/>
    </row>
    <row r="438" ht="12.45">
      <c r="D438" s="110"/>
    </row>
    <row r="439" ht="12.45">
      <c r="D439" s="110"/>
    </row>
    <row r="440" ht="12.45">
      <c r="D440" s="110"/>
    </row>
    <row r="441" ht="12.45">
      <c r="D441" s="110"/>
    </row>
    <row r="442" ht="12.45">
      <c r="D442" s="110"/>
    </row>
    <row r="443" ht="12.45">
      <c r="D443" s="110"/>
    </row>
    <row r="444" ht="12.45">
      <c r="D444" s="110"/>
    </row>
    <row r="445" ht="12.45">
      <c r="D445" s="110"/>
    </row>
    <row r="446" ht="12.45">
      <c r="D446" s="110"/>
    </row>
    <row r="447" ht="12.45">
      <c r="D447" s="110"/>
    </row>
    <row r="448" ht="12.45">
      <c r="D448" s="110"/>
    </row>
    <row r="449" ht="12.45">
      <c r="D449" s="110"/>
    </row>
    <row r="450" ht="12.45">
      <c r="D450" s="110"/>
    </row>
    <row r="451" ht="12.45">
      <c r="D451" s="110"/>
    </row>
    <row r="452" ht="12.45">
      <c r="D452" s="110"/>
    </row>
    <row r="453" ht="12.45">
      <c r="D453" s="110"/>
    </row>
    <row r="454" ht="12.45">
      <c r="D454" s="110"/>
    </row>
    <row r="455" ht="12.45">
      <c r="D455" s="110"/>
    </row>
    <row r="456" ht="12.45">
      <c r="D456" s="110"/>
    </row>
    <row r="457" ht="12.45">
      <c r="D457" s="110"/>
    </row>
    <row r="458" ht="12.45">
      <c r="D458" s="110"/>
    </row>
    <row r="459" ht="12.45">
      <c r="D459" s="110"/>
    </row>
    <row r="460" ht="12.45">
      <c r="D460" s="110"/>
    </row>
    <row r="461" ht="12.45">
      <c r="D461" s="110"/>
    </row>
    <row r="462" ht="12.45">
      <c r="D462" s="110"/>
    </row>
    <row r="463" ht="12.45">
      <c r="D463" s="110"/>
    </row>
    <row r="464" ht="12.45">
      <c r="D464" s="110"/>
    </row>
    <row r="465" ht="12.45">
      <c r="D465" s="110"/>
    </row>
    <row r="466" ht="12.45">
      <c r="D466" s="110"/>
    </row>
    <row r="467" ht="12.45">
      <c r="D467" s="110"/>
    </row>
    <row r="468" ht="12.45">
      <c r="D468" s="110"/>
    </row>
    <row r="469" ht="12.45">
      <c r="D469" s="110"/>
    </row>
    <row r="470" ht="12.45">
      <c r="D470" s="110"/>
    </row>
    <row r="471" ht="12.45">
      <c r="D471" s="110"/>
    </row>
    <row r="472" ht="12.45">
      <c r="D472" s="110"/>
    </row>
    <row r="473" ht="12.45">
      <c r="D473" s="110"/>
    </row>
    <row r="474" ht="12.45">
      <c r="D474" s="110"/>
    </row>
    <row r="475" ht="12.45">
      <c r="D475" s="110"/>
    </row>
    <row r="476" ht="12.45">
      <c r="D476" s="110"/>
    </row>
    <row r="477" ht="12.45">
      <c r="D477" s="110"/>
    </row>
    <row r="478" ht="12.45">
      <c r="D478" s="110"/>
    </row>
    <row r="479" ht="12.45">
      <c r="D479" s="110"/>
    </row>
    <row r="480" ht="12.45">
      <c r="D480" s="110"/>
    </row>
    <row r="481" ht="12.45">
      <c r="D481" s="110"/>
    </row>
    <row r="482" ht="12.45">
      <c r="D482" s="110"/>
    </row>
    <row r="483" ht="12.45">
      <c r="D483" s="110"/>
    </row>
    <row r="484" ht="12.45">
      <c r="D484" s="110"/>
    </row>
    <row r="485" ht="12.45">
      <c r="D485" s="110"/>
    </row>
    <row r="486" ht="12.45">
      <c r="D486" s="110"/>
    </row>
    <row r="487" ht="12.45">
      <c r="D487" s="110"/>
    </row>
    <row r="488" ht="12.45">
      <c r="D488" s="110"/>
    </row>
    <row r="489" ht="12.45">
      <c r="D489" s="110"/>
    </row>
    <row r="490" ht="12.45">
      <c r="D490" s="110"/>
    </row>
    <row r="491" ht="12.45">
      <c r="D491" s="110"/>
    </row>
    <row r="492" ht="12.45">
      <c r="D492" s="110"/>
    </row>
    <row r="493" ht="12.45">
      <c r="D493" s="110"/>
    </row>
    <row r="494" ht="12.45">
      <c r="D494" s="110"/>
    </row>
    <row r="495" ht="12.45">
      <c r="D495" s="110"/>
    </row>
    <row r="496" ht="12.45">
      <c r="D496" s="110"/>
    </row>
    <row r="497" ht="12.45">
      <c r="D497" s="110"/>
    </row>
    <row r="498" ht="12.45">
      <c r="D498" s="110"/>
    </row>
    <row r="499" ht="12.45">
      <c r="D499" s="110"/>
    </row>
    <row r="500" ht="12.45">
      <c r="D500" s="110"/>
    </row>
    <row r="501" ht="12.45">
      <c r="D501" s="110"/>
    </row>
    <row r="502" ht="12.45">
      <c r="D502" s="110"/>
    </row>
    <row r="503" ht="12.45">
      <c r="D503" s="110"/>
    </row>
    <row r="504" ht="12.45">
      <c r="D504" s="110"/>
    </row>
    <row r="505" ht="12.45">
      <c r="D505" s="110"/>
    </row>
    <row r="506" ht="12.45">
      <c r="D506" s="110"/>
    </row>
    <row r="507" ht="12.45">
      <c r="D507" s="110"/>
    </row>
    <row r="508" ht="12.45">
      <c r="D508" s="110"/>
    </row>
    <row r="509" ht="12.45">
      <c r="D509" s="110"/>
    </row>
    <row r="510" ht="12.45">
      <c r="D510" s="110"/>
    </row>
    <row r="511" ht="12.45">
      <c r="D511" s="110"/>
    </row>
    <row r="512" ht="12.45">
      <c r="D512" s="110"/>
    </row>
    <row r="513" ht="12.45">
      <c r="D513" s="110"/>
    </row>
    <row r="514" ht="12.45">
      <c r="D514" s="110"/>
    </row>
    <row r="515" ht="12.45">
      <c r="D515" s="110"/>
    </row>
    <row r="516" ht="12.45">
      <c r="D516" s="110"/>
    </row>
    <row r="517" ht="12.45">
      <c r="D517" s="110"/>
    </row>
    <row r="518" ht="12.45">
      <c r="D518" s="110"/>
    </row>
    <row r="519" ht="12.45">
      <c r="D519" s="110"/>
    </row>
    <row r="520" ht="12.45">
      <c r="D520" s="110"/>
    </row>
    <row r="521" ht="12.45">
      <c r="D521" s="110"/>
    </row>
    <row r="522" ht="12.45">
      <c r="D522" s="110"/>
    </row>
    <row r="523" ht="12.45">
      <c r="D523" s="110"/>
    </row>
    <row r="524" ht="12.45">
      <c r="D524" s="110"/>
    </row>
    <row r="525" ht="12.45">
      <c r="D525" s="110"/>
    </row>
    <row r="526" ht="12.45">
      <c r="D526" s="110"/>
    </row>
    <row r="527" ht="12.45">
      <c r="D527" s="110"/>
    </row>
    <row r="528" ht="12.45">
      <c r="D528" s="110"/>
    </row>
    <row r="529" ht="12.45">
      <c r="D529" s="110"/>
    </row>
    <row r="530" ht="12.45">
      <c r="D530" s="110"/>
    </row>
    <row r="531" ht="12.45">
      <c r="D531" s="110"/>
    </row>
    <row r="532" ht="12.45">
      <c r="D532" s="110"/>
    </row>
    <row r="533" ht="12.45">
      <c r="D533" s="110"/>
    </row>
    <row r="534" ht="12.45">
      <c r="D534" s="110"/>
    </row>
    <row r="535" ht="12.45">
      <c r="D535" s="110"/>
    </row>
    <row r="536" ht="12.45">
      <c r="D536" s="110"/>
    </row>
    <row r="537" ht="12.45">
      <c r="D537" s="110"/>
    </row>
    <row r="538" ht="12.45">
      <c r="D538" s="110"/>
    </row>
    <row r="539" ht="12.45">
      <c r="D539" s="110"/>
    </row>
    <row r="540" ht="12.45">
      <c r="D540" s="110"/>
    </row>
    <row r="541" ht="12.45">
      <c r="D541" s="110"/>
    </row>
    <row r="542" ht="12.45">
      <c r="D542" s="110"/>
    </row>
    <row r="543" ht="12.45">
      <c r="D543" s="110"/>
    </row>
    <row r="544" ht="12.45">
      <c r="D544" s="110"/>
    </row>
    <row r="545" ht="12.45">
      <c r="D545" s="110"/>
    </row>
    <row r="546" ht="12.45">
      <c r="D546" s="110"/>
    </row>
    <row r="547" ht="12.45">
      <c r="D547" s="110"/>
    </row>
    <row r="548" ht="12.45">
      <c r="D548" s="110"/>
    </row>
    <row r="549" ht="12.45">
      <c r="D549" s="110"/>
    </row>
    <row r="550" ht="12.45">
      <c r="D550" s="110"/>
    </row>
    <row r="551" ht="12.45">
      <c r="D551" s="110"/>
    </row>
    <row r="552" ht="12.45">
      <c r="D552" s="110"/>
    </row>
    <row r="553" ht="12.45">
      <c r="D553" s="110"/>
    </row>
    <row r="554" ht="12.45">
      <c r="D554" s="110"/>
    </row>
    <row r="555" ht="12.45">
      <c r="D555" s="110"/>
    </row>
    <row r="556" ht="12.45">
      <c r="D556" s="110"/>
    </row>
    <row r="557" ht="12.45">
      <c r="D557" s="110"/>
    </row>
    <row r="558" ht="12.45">
      <c r="D558" s="110"/>
    </row>
    <row r="559" ht="12.45">
      <c r="D559" s="110"/>
    </row>
    <row r="560" ht="12.45">
      <c r="D560" s="110"/>
    </row>
    <row r="561" ht="12.45">
      <c r="D561" s="110"/>
    </row>
    <row r="562" ht="12.45">
      <c r="D562" s="110"/>
    </row>
    <row r="563" ht="12.45">
      <c r="D563" s="110"/>
    </row>
    <row r="564" ht="12.45">
      <c r="D564" s="110"/>
    </row>
    <row r="565" ht="12.45">
      <c r="D565" s="110"/>
    </row>
    <row r="566" ht="12.45">
      <c r="D566" s="110"/>
    </row>
    <row r="567" ht="12.45">
      <c r="D567" s="110"/>
    </row>
    <row r="568" ht="12.45">
      <c r="D568" s="110"/>
    </row>
    <row r="569" ht="12.45">
      <c r="D569" s="110"/>
    </row>
    <row r="570" ht="12.45">
      <c r="D570" s="110"/>
    </row>
    <row r="571" ht="12.45">
      <c r="D571" s="110"/>
    </row>
    <row r="572" ht="12.45">
      <c r="D572" s="110"/>
    </row>
    <row r="573" ht="12.45">
      <c r="D573" s="110"/>
    </row>
    <row r="574" ht="12.45">
      <c r="D574" s="110"/>
    </row>
    <row r="575" ht="12.45">
      <c r="D575" s="110"/>
    </row>
    <row r="576" ht="12.45">
      <c r="D576" s="110"/>
    </row>
    <row r="577" ht="12.45">
      <c r="D577" s="110"/>
    </row>
    <row r="578" ht="12.45">
      <c r="D578" s="110"/>
    </row>
    <row r="579" ht="12.45">
      <c r="D579" s="110"/>
    </row>
    <row r="580" ht="12.45">
      <c r="D580" s="110"/>
    </row>
    <row r="581" ht="12.45">
      <c r="D581" s="110"/>
    </row>
    <row r="582" ht="12.45">
      <c r="D582" s="110"/>
    </row>
    <row r="583" ht="12.45">
      <c r="D583" s="110"/>
    </row>
    <row r="584" ht="12.45">
      <c r="D584" s="110"/>
    </row>
    <row r="585" ht="12.45">
      <c r="D585" s="110"/>
    </row>
    <row r="586" ht="12.45">
      <c r="D586" s="110"/>
    </row>
    <row r="587" ht="12.45">
      <c r="D587" s="110"/>
    </row>
    <row r="588" ht="12.45">
      <c r="D588" s="110"/>
    </row>
    <row r="589" ht="12.45">
      <c r="D589" s="110"/>
    </row>
    <row r="590" ht="12.45">
      <c r="D590" s="110"/>
    </row>
    <row r="591" ht="12.45">
      <c r="D591" s="110"/>
    </row>
    <row r="592" ht="12.45">
      <c r="D592" s="110"/>
    </row>
    <row r="593" ht="12.45">
      <c r="D593" s="110"/>
    </row>
    <row r="594" ht="12.45">
      <c r="D594" s="110"/>
    </row>
    <row r="595" ht="12.45">
      <c r="D595" s="110"/>
    </row>
    <row r="596" ht="12.45">
      <c r="D596" s="110"/>
    </row>
    <row r="597" ht="12.45">
      <c r="D597" s="110"/>
    </row>
    <row r="598" ht="12.45">
      <c r="D598" s="110"/>
    </row>
    <row r="599" ht="12.45">
      <c r="D599" s="110"/>
    </row>
    <row r="600" ht="12.45">
      <c r="D600" s="110"/>
    </row>
    <row r="601" ht="12.45">
      <c r="D601" s="110"/>
    </row>
    <row r="602" ht="12.45">
      <c r="D602" s="110"/>
    </row>
    <row r="603" ht="12.45">
      <c r="D603" s="110"/>
    </row>
    <row r="604" ht="12.45">
      <c r="D604" s="110"/>
    </row>
    <row r="605" ht="12.45">
      <c r="D605" s="110"/>
    </row>
    <row r="606" ht="12.45">
      <c r="D606" s="110"/>
    </row>
    <row r="607" ht="12.45">
      <c r="D607" s="110"/>
    </row>
    <row r="608" ht="12.45">
      <c r="D608" s="110"/>
    </row>
    <row r="609" ht="12.45">
      <c r="D609" s="110"/>
    </row>
    <row r="610" ht="12.45">
      <c r="D610" s="110"/>
    </row>
    <row r="611" ht="12.45">
      <c r="D611" s="110"/>
    </row>
    <row r="612" ht="12.45">
      <c r="D612" s="110"/>
    </row>
    <row r="613" ht="12.45">
      <c r="D613" s="110"/>
    </row>
    <row r="614" ht="12.45">
      <c r="D614" s="110"/>
    </row>
    <row r="615" ht="12.45">
      <c r="D615" s="110"/>
    </row>
    <row r="616" ht="12.45">
      <c r="D616" s="110"/>
    </row>
    <row r="617" ht="12.45">
      <c r="D617" s="110"/>
    </row>
    <row r="618" ht="12.45">
      <c r="D618" s="110"/>
    </row>
    <row r="619" ht="12.45">
      <c r="D619" s="110"/>
    </row>
    <row r="620" ht="12.45">
      <c r="D620" s="110"/>
    </row>
    <row r="621" ht="12.45">
      <c r="D621" s="110"/>
    </row>
    <row r="622" ht="12.45">
      <c r="D622" s="110"/>
    </row>
    <row r="623" ht="12.45">
      <c r="D623" s="110"/>
    </row>
    <row r="624" ht="12.45">
      <c r="D624" s="110"/>
    </row>
    <row r="625" ht="12.45">
      <c r="D625" s="110"/>
    </row>
    <row r="626" ht="12.45">
      <c r="D626" s="110"/>
    </row>
    <row r="627" ht="12.45">
      <c r="D627" s="110"/>
    </row>
    <row r="628" ht="12.45">
      <c r="D628" s="110"/>
    </row>
    <row r="629" ht="12.45">
      <c r="D629" s="110"/>
    </row>
    <row r="630" ht="12.45">
      <c r="D630" s="110"/>
    </row>
    <row r="631" ht="12.45">
      <c r="D631" s="110"/>
    </row>
    <row r="632" ht="12.45">
      <c r="D632" s="110"/>
    </row>
    <row r="633" ht="12.45">
      <c r="D633" s="110"/>
    </row>
    <row r="634" ht="12.45">
      <c r="D634" s="110"/>
    </row>
    <row r="635" ht="12.45">
      <c r="D635" s="110"/>
    </row>
    <row r="636" ht="12.45">
      <c r="D636" s="110"/>
    </row>
    <row r="637" ht="12.45">
      <c r="D637" s="110"/>
    </row>
    <row r="638" ht="12.45">
      <c r="D638" s="110"/>
    </row>
    <row r="639" ht="12.45">
      <c r="D639" s="110"/>
    </row>
    <row r="640" ht="12.45">
      <c r="D640" s="110"/>
    </row>
    <row r="641" ht="12.45">
      <c r="D641" s="110"/>
    </row>
    <row r="642" ht="12.45">
      <c r="D642" s="110"/>
    </row>
    <row r="643" ht="12.45">
      <c r="D643" s="110"/>
    </row>
    <row r="644" ht="12.45">
      <c r="D644" s="110"/>
    </row>
    <row r="645" ht="12.45">
      <c r="D645" s="110"/>
    </row>
    <row r="646" ht="12.45">
      <c r="D646" s="110"/>
    </row>
    <row r="647" ht="12.45">
      <c r="D647" s="110"/>
    </row>
    <row r="648" ht="12.45">
      <c r="D648" s="110"/>
    </row>
    <row r="649" ht="12.45">
      <c r="D649" s="110"/>
    </row>
    <row r="650" ht="12.45">
      <c r="D650" s="110"/>
    </row>
    <row r="651" ht="12.45">
      <c r="D651" s="110"/>
    </row>
    <row r="652" ht="12.45">
      <c r="D652" s="110"/>
    </row>
    <row r="653" ht="12.45">
      <c r="D653" s="110"/>
    </row>
    <row r="654" ht="12.45">
      <c r="D654" s="110"/>
    </row>
    <row r="655" ht="12.45">
      <c r="D655" s="110"/>
    </row>
    <row r="656" ht="12.45">
      <c r="D656" s="110"/>
    </row>
    <row r="657" ht="12.45">
      <c r="D657" s="110"/>
    </row>
    <row r="658" ht="12.45">
      <c r="D658" s="110"/>
    </row>
    <row r="659" ht="12.45">
      <c r="D659" s="110"/>
    </row>
    <row r="660" ht="12.45">
      <c r="D660" s="110"/>
    </row>
    <row r="661" ht="12.45">
      <c r="D661" s="110"/>
    </row>
    <row r="662" ht="12.45">
      <c r="D662" s="110"/>
    </row>
    <row r="663" ht="12.45">
      <c r="D663" s="110"/>
    </row>
    <row r="664" ht="12.45">
      <c r="D664" s="110"/>
    </row>
    <row r="665" ht="12.45">
      <c r="D665" s="110"/>
    </row>
    <row r="666" ht="12.45">
      <c r="D666" s="110"/>
    </row>
    <row r="667" ht="12.45">
      <c r="D667" s="110"/>
    </row>
    <row r="668" ht="12.45">
      <c r="D668" s="110"/>
    </row>
    <row r="669" ht="12.45">
      <c r="D669" s="110"/>
    </row>
    <row r="670" ht="12.45">
      <c r="D670" s="110"/>
    </row>
    <row r="671" ht="12.45">
      <c r="D671" s="110"/>
    </row>
    <row r="672" ht="12.45">
      <c r="D672" s="110"/>
    </row>
    <row r="673" ht="12.45">
      <c r="D673" s="110"/>
    </row>
    <row r="674" ht="12.45">
      <c r="D674" s="110"/>
    </row>
    <row r="675" ht="12.45">
      <c r="D675" s="110"/>
    </row>
    <row r="676" ht="12.45">
      <c r="D676" s="110"/>
    </row>
    <row r="677" ht="12.45">
      <c r="D677" s="110"/>
    </row>
    <row r="678" ht="12.45">
      <c r="D678" s="110"/>
    </row>
    <row r="679" ht="12.45">
      <c r="D679" s="110"/>
    </row>
    <row r="680" ht="12.45">
      <c r="D680" s="110"/>
    </row>
    <row r="681" ht="12.45">
      <c r="D681" s="110"/>
    </row>
    <row r="682" ht="12.45">
      <c r="D682" s="110"/>
    </row>
    <row r="683" ht="12.45">
      <c r="D683" s="110"/>
    </row>
    <row r="684" ht="12.45">
      <c r="D684" s="110"/>
    </row>
    <row r="685" ht="12.45">
      <c r="D685" s="110"/>
    </row>
    <row r="686" ht="12.45">
      <c r="D686" s="110"/>
    </row>
    <row r="687" ht="12.45">
      <c r="D687" s="110"/>
    </row>
    <row r="688" ht="12.45">
      <c r="D688" s="110"/>
    </row>
    <row r="689" ht="12.45">
      <c r="D689" s="110"/>
    </row>
    <row r="690" ht="12.45">
      <c r="D690" s="110"/>
    </row>
    <row r="691" ht="12.45">
      <c r="D691" s="110"/>
    </row>
    <row r="692" ht="12.45">
      <c r="D692" s="110"/>
    </row>
    <row r="693" ht="12.45">
      <c r="D693" s="110"/>
    </row>
    <row r="694" ht="12.45">
      <c r="D694" s="110"/>
    </row>
    <row r="695" ht="12.45">
      <c r="D695" s="110"/>
    </row>
    <row r="696" ht="12.45">
      <c r="D696" s="110"/>
    </row>
    <row r="697" ht="12.45">
      <c r="D697" s="110"/>
    </row>
    <row r="698" ht="12.45">
      <c r="D698" s="110"/>
    </row>
    <row r="699" ht="12.45">
      <c r="D699" s="110"/>
    </row>
    <row r="700" ht="12.45">
      <c r="D700" s="110"/>
    </row>
    <row r="701" ht="12.45">
      <c r="D701" s="110"/>
    </row>
    <row r="702" ht="12.45">
      <c r="D702" s="110"/>
    </row>
    <row r="703" ht="12.45">
      <c r="D703" s="110"/>
    </row>
    <row r="704" ht="12.45">
      <c r="D704" s="110"/>
    </row>
    <row r="705" ht="12.45">
      <c r="D705" s="110"/>
    </row>
    <row r="706" ht="12.45">
      <c r="D706" s="110"/>
    </row>
    <row r="707" ht="12.45">
      <c r="D707" s="110"/>
    </row>
    <row r="708" ht="12.45">
      <c r="D708" s="110"/>
    </row>
    <row r="709" ht="12.45">
      <c r="D709" s="110"/>
    </row>
    <row r="710" ht="12.45">
      <c r="D710" s="110"/>
    </row>
    <row r="711" ht="12.45">
      <c r="D711" s="110"/>
    </row>
    <row r="712" ht="12.45">
      <c r="D712" s="110"/>
    </row>
    <row r="713" ht="12.45">
      <c r="D713" s="110"/>
    </row>
    <row r="714" ht="12.45">
      <c r="D714" s="110"/>
    </row>
    <row r="715" ht="12.45">
      <c r="D715" s="110"/>
    </row>
    <row r="716" ht="12.45">
      <c r="D716" s="110"/>
    </row>
    <row r="717" ht="12.45">
      <c r="D717" s="110"/>
    </row>
    <row r="718" ht="12.45">
      <c r="D718" s="110"/>
    </row>
    <row r="719" ht="12.45">
      <c r="D719" s="110"/>
    </row>
    <row r="720" ht="12.45">
      <c r="D720" s="110"/>
    </row>
    <row r="721" ht="12.45">
      <c r="D721" s="110"/>
    </row>
    <row r="722" ht="12.45">
      <c r="D722" s="110"/>
    </row>
    <row r="723" ht="12.45">
      <c r="D723" s="110"/>
    </row>
    <row r="724" ht="12.45">
      <c r="D724" s="110"/>
    </row>
    <row r="725" ht="12.45">
      <c r="D725" s="110"/>
    </row>
    <row r="726" ht="12.45">
      <c r="D726" s="110"/>
    </row>
    <row r="727" ht="12.45">
      <c r="D727" s="110"/>
    </row>
    <row r="728" ht="12.45">
      <c r="D728" s="110"/>
    </row>
    <row r="729" ht="12.45">
      <c r="D729" s="110"/>
    </row>
    <row r="730" ht="12.45">
      <c r="D730" s="110"/>
    </row>
    <row r="731" ht="12.45">
      <c r="D731" s="110"/>
    </row>
    <row r="732" ht="12.45">
      <c r="D732" s="110"/>
    </row>
    <row r="733" ht="12.45">
      <c r="D733" s="110"/>
    </row>
    <row r="734" ht="12.45">
      <c r="D734" s="110"/>
    </row>
    <row r="735" ht="12.45">
      <c r="D735" s="110"/>
    </row>
    <row r="736" ht="12.45">
      <c r="D736" s="110"/>
    </row>
    <row r="737" ht="12.45">
      <c r="D737" s="110"/>
    </row>
    <row r="738" ht="12.45">
      <c r="D738" s="110"/>
    </row>
    <row r="739" ht="12.45">
      <c r="D739" s="110"/>
    </row>
    <row r="740" ht="12.45">
      <c r="D740" s="110"/>
    </row>
    <row r="741" ht="12.45">
      <c r="D741" s="110"/>
    </row>
    <row r="742" ht="12.45">
      <c r="D742" s="110"/>
    </row>
    <row r="743" ht="12.45">
      <c r="D743" s="110"/>
    </row>
    <row r="744" ht="12.45">
      <c r="D744" s="110"/>
    </row>
    <row r="745" ht="12.45">
      <c r="D745" s="110"/>
    </row>
    <row r="746" ht="12.45">
      <c r="D746" s="110"/>
    </row>
    <row r="747" ht="12.45">
      <c r="D747" s="110"/>
    </row>
    <row r="748" ht="12.45">
      <c r="D748" s="110"/>
    </row>
    <row r="749" ht="12.45">
      <c r="D749" s="110"/>
    </row>
    <row r="750" ht="12.45">
      <c r="D750" s="110"/>
    </row>
    <row r="751" ht="12.45">
      <c r="D751" s="110"/>
    </row>
    <row r="752" ht="12.45">
      <c r="D752" s="110"/>
    </row>
    <row r="753" ht="12.45">
      <c r="D753" s="110"/>
    </row>
    <row r="754" ht="12.45">
      <c r="D754" s="110"/>
    </row>
    <row r="755" ht="12.45">
      <c r="D755" s="110"/>
    </row>
    <row r="756" ht="12.45">
      <c r="D756" s="110"/>
    </row>
    <row r="757" ht="12.45">
      <c r="D757" s="110"/>
    </row>
    <row r="758" ht="12.45">
      <c r="D758" s="110"/>
    </row>
    <row r="759" ht="12.45">
      <c r="D759" s="110"/>
    </row>
    <row r="760" ht="12.45">
      <c r="D760" s="110"/>
    </row>
    <row r="761" ht="12.45">
      <c r="D761" s="110"/>
    </row>
    <row r="762" ht="12.45">
      <c r="D762" s="110"/>
    </row>
    <row r="763" ht="12.45">
      <c r="D763" s="110"/>
    </row>
    <row r="764" ht="12.45">
      <c r="D764" s="110"/>
    </row>
    <row r="765" ht="12.45">
      <c r="D765" s="110"/>
    </row>
    <row r="766" ht="12.45">
      <c r="D766" s="110"/>
    </row>
    <row r="767" ht="12.45">
      <c r="D767" s="110"/>
    </row>
    <row r="768" ht="12.45">
      <c r="D768" s="110"/>
    </row>
    <row r="769" ht="12.45">
      <c r="D769" s="110"/>
    </row>
    <row r="770" ht="12.45">
      <c r="D770" s="110"/>
    </row>
    <row r="771" ht="12.45">
      <c r="D771" s="110"/>
    </row>
    <row r="772" ht="12.45">
      <c r="D772" s="110"/>
    </row>
    <row r="773" ht="12.45">
      <c r="D773" s="110"/>
    </row>
    <row r="774" ht="12.45">
      <c r="D774" s="110"/>
    </row>
    <row r="775" ht="12.45">
      <c r="D775" s="110"/>
    </row>
    <row r="776" ht="12.45">
      <c r="D776" s="110"/>
    </row>
    <row r="777" ht="12.45">
      <c r="D777" s="110"/>
    </row>
    <row r="778" ht="12.45">
      <c r="D778" s="110"/>
    </row>
    <row r="779" ht="12.45">
      <c r="D779" s="110"/>
    </row>
    <row r="780" ht="12.45">
      <c r="D780" s="110"/>
    </row>
    <row r="781" ht="12.45">
      <c r="D781" s="110"/>
    </row>
    <row r="782" ht="12.45">
      <c r="D782" s="110"/>
    </row>
    <row r="783" ht="12.45">
      <c r="D783" s="110"/>
    </row>
    <row r="784" ht="12.45">
      <c r="D784" s="110"/>
    </row>
    <row r="785" ht="12.45">
      <c r="D785" s="110"/>
    </row>
    <row r="786" ht="12.45">
      <c r="D786" s="110"/>
    </row>
    <row r="787" ht="12.45">
      <c r="D787" s="110"/>
    </row>
    <row r="788" ht="12.45">
      <c r="D788" s="110"/>
    </row>
    <row r="789" ht="12.45">
      <c r="D789" s="110"/>
    </row>
    <row r="790" ht="12.45">
      <c r="D790" s="110"/>
    </row>
    <row r="791" ht="12.45">
      <c r="D791" s="110"/>
    </row>
    <row r="792" ht="12.45">
      <c r="D792" s="110"/>
    </row>
    <row r="793" ht="12.45">
      <c r="D793" s="110"/>
    </row>
    <row r="794" ht="12.45">
      <c r="D794" s="110"/>
    </row>
    <row r="795" ht="12.45">
      <c r="D795" s="110"/>
    </row>
    <row r="796" ht="12.45">
      <c r="D796" s="110"/>
    </row>
    <row r="797" ht="12.45">
      <c r="D797" s="110"/>
    </row>
    <row r="798" ht="12.45">
      <c r="D798" s="110"/>
    </row>
    <row r="799" ht="12.45">
      <c r="D799" s="110"/>
    </row>
    <row r="800" ht="12.45">
      <c r="D800" s="110"/>
    </row>
    <row r="801" ht="12.45">
      <c r="D801" s="110"/>
    </row>
    <row r="802" ht="12.45">
      <c r="D802" s="110"/>
    </row>
    <row r="803" ht="12.45">
      <c r="D803" s="110"/>
    </row>
    <row r="804" ht="12.45">
      <c r="D804" s="110"/>
    </row>
    <row r="805" ht="12.45">
      <c r="D805" s="110"/>
    </row>
    <row r="806" ht="12.45">
      <c r="D806" s="110"/>
    </row>
    <row r="807" ht="12.45">
      <c r="D807" s="110"/>
    </row>
    <row r="808" ht="12.45">
      <c r="D808" s="110"/>
    </row>
    <row r="809" ht="12.45">
      <c r="D809" s="110"/>
    </row>
    <row r="810" ht="12.45">
      <c r="D810" s="110"/>
    </row>
    <row r="811" ht="12.45">
      <c r="D811" s="110"/>
    </row>
    <row r="812" ht="12.45">
      <c r="D812" s="110"/>
    </row>
    <row r="813" ht="12.45">
      <c r="D813" s="110"/>
    </row>
    <row r="814" ht="12.45">
      <c r="D814" s="110"/>
    </row>
    <row r="815" ht="12.45">
      <c r="D815" s="110"/>
    </row>
    <row r="816" ht="12.45">
      <c r="D816" s="110"/>
    </row>
    <row r="817" ht="12.45">
      <c r="D817" s="110"/>
    </row>
    <row r="818" ht="12.45">
      <c r="D818" s="110"/>
    </row>
    <row r="819" ht="12.45">
      <c r="D819" s="110"/>
    </row>
    <row r="820" ht="12.45">
      <c r="D820" s="110"/>
    </row>
    <row r="821" ht="12.45">
      <c r="D821" s="110"/>
    </row>
    <row r="822" ht="12.45">
      <c r="D822" s="110"/>
    </row>
    <row r="823" ht="12.45">
      <c r="D823" s="110"/>
    </row>
    <row r="824" ht="12.45">
      <c r="D824" s="110"/>
    </row>
    <row r="825" ht="12.45">
      <c r="D825" s="110"/>
    </row>
    <row r="826" ht="12.45">
      <c r="D826" s="110"/>
    </row>
    <row r="827" ht="12.45">
      <c r="D827" s="110"/>
    </row>
    <row r="828" ht="12.45">
      <c r="D828" s="110"/>
    </row>
    <row r="829" ht="12.45">
      <c r="D829" s="110"/>
    </row>
    <row r="830" ht="12.45">
      <c r="D830" s="110"/>
    </row>
    <row r="831" ht="12.45">
      <c r="D831" s="110"/>
    </row>
    <row r="832" ht="12.45">
      <c r="D832" s="110"/>
    </row>
    <row r="833" ht="12.45">
      <c r="D833" s="110"/>
    </row>
    <row r="834" ht="12.45">
      <c r="D834" s="110"/>
    </row>
    <row r="835" ht="12.45">
      <c r="D835" s="110"/>
    </row>
    <row r="836" ht="12.45">
      <c r="D836" s="110"/>
    </row>
    <row r="837" ht="12.45">
      <c r="D837" s="110"/>
    </row>
    <row r="838" ht="12.45">
      <c r="D838" s="110"/>
    </row>
    <row r="839" ht="12.45">
      <c r="D839" s="110"/>
    </row>
    <row r="840" ht="12.45">
      <c r="D840" s="110"/>
    </row>
    <row r="841" ht="12.45">
      <c r="D841" s="110"/>
    </row>
    <row r="842" ht="12.45">
      <c r="D842" s="110"/>
    </row>
    <row r="843" ht="12.45">
      <c r="D843" s="110"/>
    </row>
    <row r="844" ht="12.45">
      <c r="D844" s="110"/>
    </row>
    <row r="845" ht="12.45">
      <c r="D845" s="110"/>
    </row>
    <row r="846" ht="12.45">
      <c r="D846" s="110"/>
    </row>
    <row r="847" ht="12.45">
      <c r="D847" s="110"/>
    </row>
    <row r="848" ht="12.45">
      <c r="D848" s="110"/>
    </row>
    <row r="849" ht="12.45">
      <c r="D849" s="110"/>
    </row>
    <row r="850" ht="12.45">
      <c r="D850" s="110"/>
    </row>
    <row r="851" ht="12.45">
      <c r="D851" s="110"/>
    </row>
    <row r="852" ht="12.45">
      <c r="D852" s="110"/>
    </row>
    <row r="853" ht="12.45">
      <c r="D853" s="110"/>
    </row>
    <row r="854" ht="12.45">
      <c r="D854" s="110"/>
    </row>
    <row r="855" ht="12.45">
      <c r="D855" s="110"/>
    </row>
    <row r="856" ht="12.45">
      <c r="D856" s="110"/>
    </row>
    <row r="857" ht="12.45">
      <c r="D857" s="110"/>
    </row>
    <row r="858" ht="12.45">
      <c r="D858" s="110"/>
    </row>
    <row r="859" ht="12.45">
      <c r="D859" s="110"/>
    </row>
    <row r="860" ht="12.45">
      <c r="D860" s="110"/>
    </row>
    <row r="861" ht="12.45">
      <c r="D861" s="110"/>
    </row>
    <row r="862" ht="12.45">
      <c r="D862" s="110"/>
    </row>
    <row r="863" ht="12.45">
      <c r="D863" s="110"/>
    </row>
    <row r="864" ht="12.45">
      <c r="D864" s="110"/>
    </row>
    <row r="865" ht="12.45">
      <c r="D865" s="110"/>
    </row>
    <row r="866" ht="12.45">
      <c r="D866" s="110"/>
    </row>
    <row r="867" ht="12.45">
      <c r="D867" s="110"/>
    </row>
    <row r="868" ht="12.45">
      <c r="D868" s="110"/>
    </row>
    <row r="869" ht="12.45">
      <c r="D869" s="110"/>
    </row>
    <row r="870" ht="12.45">
      <c r="D870" s="110"/>
    </row>
    <row r="871" ht="12.45">
      <c r="D871" s="110"/>
    </row>
    <row r="872" ht="12.45">
      <c r="D872" s="110"/>
    </row>
    <row r="873" ht="12.45">
      <c r="D873" s="110"/>
    </row>
    <row r="874" ht="12.45">
      <c r="D874" s="110"/>
    </row>
    <row r="875" ht="12.45">
      <c r="D875" s="110"/>
    </row>
    <row r="876" ht="12.45">
      <c r="D876" s="110"/>
    </row>
    <row r="877" ht="12.45">
      <c r="D877" s="110"/>
    </row>
    <row r="878" ht="12.45">
      <c r="D878" s="110"/>
    </row>
    <row r="879" ht="12.45">
      <c r="D879" s="110"/>
    </row>
    <row r="880" ht="12.45">
      <c r="D880" s="110"/>
    </row>
    <row r="881" ht="12.45">
      <c r="D881" s="110"/>
    </row>
    <row r="882" ht="12.45">
      <c r="D882" s="110"/>
    </row>
    <row r="883" ht="12.45">
      <c r="D883" s="110"/>
    </row>
    <row r="884" ht="12.45">
      <c r="D884" s="110"/>
    </row>
    <row r="885" ht="12.45">
      <c r="D885" s="110"/>
    </row>
    <row r="886" ht="12.45">
      <c r="D886" s="110"/>
    </row>
    <row r="887" ht="12.45">
      <c r="D887" s="110"/>
    </row>
    <row r="888" ht="12.45">
      <c r="D888" s="110"/>
    </row>
    <row r="889" ht="12.45">
      <c r="D889" s="110"/>
    </row>
    <row r="890" ht="12.45">
      <c r="D890" s="110"/>
    </row>
    <row r="891" ht="12.45">
      <c r="D891" s="110"/>
    </row>
    <row r="892" ht="12.45">
      <c r="D892" s="110"/>
    </row>
    <row r="893" ht="12.45">
      <c r="D893" s="110"/>
    </row>
    <row r="894" ht="12.45">
      <c r="D894" s="110"/>
    </row>
    <row r="895" ht="12.45">
      <c r="D895" s="110"/>
    </row>
    <row r="896" ht="12.45">
      <c r="D896" s="110"/>
    </row>
    <row r="897" ht="12.45">
      <c r="D897" s="110"/>
    </row>
    <row r="898" ht="12.45">
      <c r="D898" s="110"/>
    </row>
    <row r="899" ht="12.45">
      <c r="D899" s="110"/>
    </row>
    <row r="900" ht="12.45">
      <c r="D900" s="110"/>
    </row>
    <row r="901" ht="12.45">
      <c r="D901" s="110"/>
    </row>
    <row r="902" ht="12.45">
      <c r="D902" s="110"/>
    </row>
    <row r="903" ht="12.45">
      <c r="D903" s="110"/>
    </row>
    <row r="904" ht="12.45">
      <c r="D904" s="110"/>
    </row>
    <row r="905" ht="12.45">
      <c r="D905" s="110"/>
    </row>
    <row r="906" ht="12.45">
      <c r="D906" s="110"/>
    </row>
    <row r="907" ht="12.45">
      <c r="D907" s="110"/>
    </row>
    <row r="908" ht="12.45">
      <c r="D908" s="110"/>
    </row>
    <row r="909" ht="12.45">
      <c r="D909" s="110"/>
    </row>
    <row r="910" ht="12.45">
      <c r="D910" s="110"/>
    </row>
    <row r="911" ht="12.45">
      <c r="D911" s="110"/>
    </row>
    <row r="912" ht="12.45">
      <c r="D912" s="110"/>
    </row>
    <row r="913" ht="12.45">
      <c r="D913" s="110"/>
    </row>
    <row r="914" ht="12.45">
      <c r="D914" s="110"/>
    </row>
    <row r="915" ht="12.45">
      <c r="D915" s="110"/>
    </row>
    <row r="916" ht="12.45">
      <c r="D916" s="110"/>
    </row>
    <row r="917" ht="12.45">
      <c r="D917" s="110"/>
    </row>
    <row r="918" ht="12.45">
      <c r="D918" s="110"/>
    </row>
    <row r="919" ht="12.45">
      <c r="D919" s="110"/>
    </row>
    <row r="920" ht="12.45">
      <c r="D920" s="110"/>
    </row>
    <row r="921" ht="12.45">
      <c r="D921" s="110"/>
    </row>
    <row r="922" ht="12.45">
      <c r="D922" s="110"/>
    </row>
    <row r="923" ht="12.45">
      <c r="D923" s="110"/>
    </row>
    <row r="924" ht="12.45">
      <c r="D924" s="110"/>
    </row>
    <row r="925" ht="12.45">
      <c r="D925" s="110"/>
    </row>
    <row r="926" ht="12.45">
      <c r="D926" s="110"/>
    </row>
    <row r="927" ht="12.45">
      <c r="D927" s="110"/>
    </row>
    <row r="928" ht="12.45">
      <c r="D928" s="110"/>
    </row>
    <row r="929" ht="12.45">
      <c r="D929" s="110"/>
    </row>
    <row r="930" ht="12.45">
      <c r="D930" s="110"/>
    </row>
    <row r="931" ht="12.45">
      <c r="D931" s="110"/>
    </row>
    <row r="932" ht="12.45">
      <c r="D932" s="110"/>
    </row>
    <row r="933" ht="12.45">
      <c r="D933" s="110"/>
    </row>
    <row r="934" ht="12.45">
      <c r="D934" s="110"/>
    </row>
    <row r="935" ht="12.45">
      <c r="D935" s="110"/>
    </row>
    <row r="936" ht="12.45">
      <c r="D936" s="110"/>
    </row>
    <row r="937" ht="12.45">
      <c r="D937" s="110"/>
    </row>
    <row r="938" ht="12.45">
      <c r="D938" s="110"/>
    </row>
    <row r="939" ht="12.45">
      <c r="D939" s="110"/>
    </row>
    <row r="940" ht="12.45">
      <c r="D940" s="110"/>
    </row>
    <row r="941" ht="12.45">
      <c r="D941" s="110"/>
    </row>
    <row r="942" ht="12.45">
      <c r="D942" s="110"/>
    </row>
    <row r="943" ht="12.45">
      <c r="D943" s="110"/>
    </row>
    <row r="944" ht="12.45">
      <c r="D944" s="110"/>
    </row>
    <row r="945" ht="12.45">
      <c r="D945" s="110"/>
    </row>
    <row r="946" ht="12.45">
      <c r="D946" s="110"/>
    </row>
    <row r="947" ht="12.45">
      <c r="D947" s="110"/>
    </row>
    <row r="948" ht="12.45">
      <c r="D948" s="110"/>
    </row>
    <row r="949" ht="12.45">
      <c r="D949" s="110"/>
    </row>
    <row r="950" ht="12.45">
      <c r="D950" s="110"/>
    </row>
    <row r="951" ht="12.45">
      <c r="D951" s="110"/>
    </row>
    <row r="952" ht="12.45">
      <c r="D952" s="110"/>
    </row>
    <row r="953" ht="12.45">
      <c r="D953" s="110"/>
    </row>
    <row r="954" ht="12.45">
      <c r="D954" s="110"/>
    </row>
    <row r="955" ht="12.45">
      <c r="D955" s="110"/>
    </row>
    <row r="956" ht="12.45">
      <c r="D956" s="110"/>
    </row>
    <row r="957" ht="12.45">
      <c r="D957" s="110"/>
    </row>
    <row r="958" ht="12.45">
      <c r="D958" s="110"/>
    </row>
    <row r="959" ht="12.45">
      <c r="D959" s="110"/>
    </row>
    <row r="960" ht="12.45">
      <c r="D960" s="110"/>
    </row>
    <row r="961" ht="12.45">
      <c r="D961" s="110"/>
    </row>
    <row r="962" ht="12.45">
      <c r="D962" s="110"/>
    </row>
    <row r="963" ht="12.45">
      <c r="D963" s="110"/>
    </row>
    <row r="964" ht="12.45">
      <c r="D964" s="110"/>
    </row>
    <row r="965" ht="12.45">
      <c r="D965" s="110"/>
    </row>
    <row r="966" ht="12.45">
      <c r="D966" s="110"/>
    </row>
    <row r="967" ht="12.45">
      <c r="D967" s="110"/>
    </row>
    <row r="968" ht="12.45">
      <c r="D968" s="110"/>
    </row>
    <row r="969" ht="12.45">
      <c r="D969" s="110"/>
    </row>
    <row r="970" ht="12.45">
      <c r="D970" s="110"/>
    </row>
    <row r="971" ht="12.45">
      <c r="D971" s="110"/>
    </row>
    <row r="972" ht="12.45">
      <c r="D972" s="110"/>
    </row>
    <row r="973" ht="12.45">
      <c r="D973" s="110"/>
    </row>
    <row r="974" ht="12.45">
      <c r="D974" s="110"/>
    </row>
    <row r="975" ht="12.45">
      <c r="D975" s="110"/>
    </row>
    <row r="976" ht="12.45">
      <c r="D976" s="110"/>
    </row>
    <row r="977" ht="12.45">
      <c r="D977" s="110"/>
    </row>
    <row r="978" ht="12.45">
      <c r="D978" s="110"/>
    </row>
    <row r="979" ht="12.45">
      <c r="D979" s="110"/>
    </row>
    <row r="980" ht="12.45">
      <c r="D980" s="110"/>
    </row>
    <row r="981" ht="12.45">
      <c r="D981" s="110"/>
    </row>
    <row r="982" ht="12.45">
      <c r="D982" s="110"/>
    </row>
    <row r="983" ht="12.45">
      <c r="D983" s="110"/>
    </row>
    <row r="984" ht="12.45">
      <c r="D984" s="110"/>
    </row>
    <row r="985" ht="12.45">
      <c r="D985" s="110"/>
    </row>
    <row r="986" ht="12.45">
      <c r="D986" s="110"/>
    </row>
    <row r="987" ht="12.45">
      <c r="D987" s="110"/>
    </row>
    <row r="988" ht="12.45">
      <c r="D988" s="110"/>
    </row>
    <row r="989" ht="12.45">
      <c r="D989" s="110"/>
    </row>
    <row r="990" ht="12.45">
      <c r="D990" s="110"/>
    </row>
    <row r="991" ht="12.45">
      <c r="D991" s="110"/>
    </row>
    <row r="992" ht="12.45">
      <c r="D992" s="110"/>
    </row>
    <row r="993" ht="12.45">
      <c r="D993" s="110"/>
    </row>
    <row r="994" ht="12.45">
      <c r="D994" s="110"/>
    </row>
    <row r="995" ht="12.45">
      <c r="D995" s="110"/>
    </row>
    <row r="996" ht="12.45">
      <c r="D996" s="110"/>
    </row>
    <row r="997" ht="12.45">
      <c r="D997" s="110"/>
    </row>
    <row r="998" ht="12.45">
      <c r="D998" s="110"/>
    </row>
    <row r="999" ht="12.45">
      <c r="D999" s="110"/>
    </row>
    <row r="1000" ht="12.45">
      <c r="D1000" s="110"/>
    </row>
    <row r="1001" ht="12.45">
      <c r="D1001" s="110"/>
    </row>
    <row r="1002" ht="12.45">
      <c r="D1002" s="110"/>
    </row>
    <row r="1003" ht="12.45">
      <c r="D1003" s="110"/>
    </row>
    <row r="1004" ht="12.45">
      <c r="D1004" s="110"/>
    </row>
    <row r="1005" ht="12.45">
      <c r="D1005" s="110"/>
    </row>
    <row r="1006" ht="12.45">
      <c r="D1006" s="110"/>
    </row>
    <row r="1007" ht="12.45">
      <c r="D1007" s="110"/>
    </row>
    <row r="1008" ht="12.45">
      <c r="D1008" s="110"/>
    </row>
    <row r="1009" ht="12.45">
      <c r="D1009" s="110"/>
    </row>
    <row r="1010" ht="12.45">
      <c r="D1010" s="110"/>
    </row>
    <row r="1011" ht="12.45">
      <c r="D1011" s="110"/>
    </row>
    <row r="1012" ht="12.45">
      <c r="D1012" s="110"/>
    </row>
    <row r="1013" ht="12.45">
      <c r="D1013" s="110"/>
    </row>
    <row r="1014" ht="12.45">
      <c r="D1014" s="110"/>
    </row>
    <row r="1015" ht="12.45">
      <c r="D1015" s="110"/>
    </row>
    <row r="1016" ht="12.45">
      <c r="D1016" s="110"/>
    </row>
    <row r="1017" ht="12.45">
      <c r="D1017" s="110"/>
    </row>
    <row r="1018" ht="12.45">
      <c r="D1018" s="110"/>
    </row>
    <row r="1019" ht="12.45">
      <c r="D1019" s="110"/>
    </row>
    <row r="1020" ht="12.45">
      <c r="D1020" s="110"/>
    </row>
    <row r="1021" ht="12.45">
      <c r="D1021" s="110"/>
    </row>
    <row r="1022" ht="12.45">
      <c r="D1022" s="110"/>
    </row>
    <row r="1023" ht="12.45">
      <c r="D1023" s="110"/>
    </row>
    <row r="1024" ht="12.45">
      <c r="D1024" s="110"/>
    </row>
    <row r="1025" ht="12.45">
      <c r="D1025" s="110"/>
    </row>
    <row r="1026" ht="12.45">
      <c r="D1026" s="110"/>
    </row>
    <row r="1027" ht="12.45">
      <c r="D1027" s="110"/>
    </row>
    <row r="1028" ht="12.45">
      <c r="D1028" s="110"/>
    </row>
    <row r="1029" ht="12.45">
      <c r="D1029" s="110"/>
    </row>
    <row r="1030" ht="12.45">
      <c r="D1030" s="110"/>
    </row>
    <row r="1031" ht="12.45">
      <c r="D1031" s="110"/>
    </row>
    <row r="1032" ht="12.45">
      <c r="D1032" s="110"/>
    </row>
    <row r="1033" ht="12.45">
      <c r="D1033" s="110"/>
    </row>
    <row r="1034" ht="12.45">
      <c r="D1034" s="110"/>
    </row>
    <row r="1035" ht="12.45">
      <c r="D1035" s="110"/>
    </row>
    <row r="1036" ht="12.45">
      <c r="D1036" s="110"/>
    </row>
    <row r="1037" ht="12.45">
      <c r="D1037" s="110"/>
    </row>
    <row r="1038" ht="12.45">
      <c r="D1038" s="110"/>
    </row>
    <row r="1039" ht="12.45">
      <c r="D1039" s="110"/>
    </row>
    <row r="1040" ht="12.45">
      <c r="D1040" s="110"/>
    </row>
    <row r="1041" ht="12.45">
      <c r="D1041" s="110"/>
    </row>
    <row r="1042" ht="12.45">
      <c r="D1042" s="110"/>
    </row>
    <row r="1043" ht="12.45">
      <c r="D1043" s="110"/>
    </row>
    <row r="1044" ht="12.45">
      <c r="D1044" s="110"/>
    </row>
    <row r="1045" ht="12.45">
      <c r="D1045" s="110"/>
    </row>
    <row r="1046" ht="12.45">
      <c r="D1046" s="110"/>
    </row>
    <row r="1047" ht="12.45">
      <c r="D1047" s="110"/>
    </row>
    <row r="1048" ht="12.45">
      <c r="D1048" s="110"/>
    </row>
    <row r="1049" ht="12.45">
      <c r="D1049" s="110"/>
    </row>
    <row r="1050" ht="12.45">
      <c r="D1050" s="110"/>
    </row>
    <row r="1051" ht="12.45">
      <c r="D1051" s="110"/>
    </row>
    <row r="1052" ht="12.45">
      <c r="D1052" s="110"/>
    </row>
    <row r="1053" ht="12.45">
      <c r="D1053" s="110"/>
    </row>
    <row r="1054" ht="12.45">
      <c r="D1054" s="110"/>
    </row>
    <row r="1055" ht="12.45">
      <c r="D1055" s="110"/>
    </row>
    <row r="1056" ht="12.45">
      <c r="D1056" s="110"/>
    </row>
    <row r="1057" ht="12.45">
      <c r="D1057" s="110"/>
    </row>
    <row r="1058" ht="12.45">
      <c r="D1058" s="110"/>
    </row>
    <row r="1059" ht="12.45">
      <c r="D1059" s="110"/>
    </row>
    <row r="1060" ht="12.45">
      <c r="D1060" s="110"/>
    </row>
    <row r="1061" ht="12.45">
      <c r="D1061" s="110"/>
    </row>
    <row r="1062" ht="12.45">
      <c r="D1062" s="110"/>
    </row>
    <row r="1063" ht="12.45">
      <c r="D1063" s="110"/>
    </row>
  </sheetData>
  <sheetProtection password="9231" sheet="1"/>
  <mergeCells count="17">
    <mergeCell ref="A1:G1"/>
    <mergeCell ref="C2:G2"/>
    <mergeCell ref="C3:G3"/>
    <mergeCell ref="C4:G4"/>
    <mergeCell ref="C11:G11"/>
    <mergeCell ref="C13:G13"/>
    <mergeCell ref="C16:G16"/>
    <mergeCell ref="C19:G19"/>
    <mergeCell ref="C21:G21"/>
    <mergeCell ref="C23:G23"/>
    <mergeCell ref="C25:G25"/>
    <mergeCell ref="C31:G31"/>
    <mergeCell ref="C41:G41"/>
    <mergeCell ref="C44:G44"/>
    <mergeCell ref="C46:G46"/>
    <mergeCell ref="C48:G48"/>
    <mergeCell ref="C52:G52"/>
  </mergeCells>
  <printOptions/>
  <pageMargins left="0.590277777777778" right="0.196527777777778" top="0.984027777777778" bottom="0.984722222222222" header="0.511805555555555" footer="0.492361111111111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63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50390625" style="171" customWidth="1"/>
    <col min="3" max="3" width="63.25390625" style="171" customWidth="1"/>
    <col min="4" max="4" width="4.875" style="0" customWidth="1"/>
    <col min="5" max="5" width="10.50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  <col min="53" max="53" width="98.625" style="0" customWidth="1"/>
  </cols>
  <sheetData>
    <row r="1" spans="1:33" ht="15.75" customHeight="1">
      <c r="A1" s="172" t="s">
        <v>84</v>
      </c>
      <c r="B1" s="172"/>
      <c r="C1" s="172"/>
      <c r="D1" s="172"/>
      <c r="E1" s="172"/>
      <c r="F1" s="172"/>
      <c r="G1" s="172"/>
      <c r="AG1" t="s">
        <v>85</v>
      </c>
    </row>
    <row r="2" spans="1:33" ht="25" customHeight="1">
      <c r="A2" s="165" t="s">
        <v>81</v>
      </c>
      <c r="B2" s="166" t="s">
        <v>5</v>
      </c>
      <c r="C2" s="173" t="s">
        <v>6</v>
      </c>
      <c r="D2" s="173"/>
      <c r="E2" s="173"/>
      <c r="F2" s="173"/>
      <c r="G2" s="173"/>
      <c r="AG2" t="s">
        <v>86</v>
      </c>
    </row>
    <row r="3" spans="1:33" ht="25" customHeight="1">
      <c r="A3" s="165" t="s">
        <v>82</v>
      </c>
      <c r="B3" s="166" t="s">
        <v>49</v>
      </c>
      <c r="C3" s="173" t="s">
        <v>50</v>
      </c>
      <c r="D3" s="173"/>
      <c r="E3" s="173"/>
      <c r="F3" s="173"/>
      <c r="G3" s="173"/>
      <c r="AC3" s="171" t="s">
        <v>86</v>
      </c>
      <c r="AG3" t="s">
        <v>87</v>
      </c>
    </row>
    <row r="4" spans="1:33" ht="25" customHeight="1">
      <c r="A4" s="174" t="s">
        <v>83</v>
      </c>
      <c r="B4" s="175" t="s">
        <v>47</v>
      </c>
      <c r="C4" s="176" t="s">
        <v>48</v>
      </c>
      <c r="D4" s="176"/>
      <c r="E4" s="176"/>
      <c r="F4" s="176"/>
      <c r="G4" s="176"/>
      <c r="AG4" t="s">
        <v>88</v>
      </c>
    </row>
    <row r="5" ht="12.45">
      <c r="D5" s="110"/>
    </row>
    <row r="6" spans="1:24" ht="37.3">
      <c r="A6" s="177" t="s">
        <v>89</v>
      </c>
      <c r="B6" s="178" t="s">
        <v>90</v>
      </c>
      <c r="C6" s="178" t="s">
        <v>91</v>
      </c>
      <c r="D6" s="179" t="s">
        <v>92</v>
      </c>
      <c r="E6" s="177" t="s">
        <v>93</v>
      </c>
      <c r="F6" s="177" t="s">
        <v>94</v>
      </c>
      <c r="G6" s="177" t="s">
        <v>15</v>
      </c>
      <c r="H6" s="180" t="s">
        <v>95</v>
      </c>
      <c r="I6" s="180" t="s">
        <v>96</v>
      </c>
      <c r="J6" s="180" t="s">
        <v>97</v>
      </c>
      <c r="K6" s="180" t="s">
        <v>98</v>
      </c>
      <c r="L6" s="180" t="s">
        <v>99</v>
      </c>
      <c r="M6" s="180" t="s">
        <v>100</v>
      </c>
      <c r="N6" s="180" t="s">
        <v>101</v>
      </c>
      <c r="O6" s="180" t="s">
        <v>102</v>
      </c>
      <c r="P6" s="180" t="s">
        <v>103</v>
      </c>
      <c r="Q6" s="180" t="s">
        <v>104</v>
      </c>
      <c r="R6" s="180" t="s">
        <v>105</v>
      </c>
      <c r="S6" s="180" t="s">
        <v>106</v>
      </c>
      <c r="T6" s="180" t="s">
        <v>107</v>
      </c>
      <c r="U6" s="180" t="s">
        <v>108</v>
      </c>
      <c r="V6" s="180" t="s">
        <v>109</v>
      </c>
      <c r="W6" s="180" t="s">
        <v>110</v>
      </c>
      <c r="X6" s="180" t="s">
        <v>111</v>
      </c>
    </row>
    <row r="7" spans="1:24" ht="12.45" hidden="1">
      <c r="A7" s="162"/>
      <c r="B7" s="168"/>
      <c r="C7" s="168"/>
      <c r="D7" s="170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33" ht="12.45">
      <c r="A8" s="183" t="s">
        <v>112</v>
      </c>
      <c r="B8" s="184" t="s">
        <v>60</v>
      </c>
      <c r="C8" s="185" t="s">
        <v>61</v>
      </c>
      <c r="D8" s="186"/>
      <c r="E8" s="187"/>
      <c r="F8" s="188"/>
      <c r="G8" s="188">
        <f>SUMIF(AG9:AG22,"&lt;&gt;NOR",G9:G22)</f>
        <v>0</v>
      </c>
      <c r="H8" s="188"/>
      <c r="I8" s="188">
        <f>SUM(I9:I22)</f>
        <v>0</v>
      </c>
      <c r="J8" s="188"/>
      <c r="K8" s="188">
        <f>SUM(K9:K22)</f>
        <v>0</v>
      </c>
      <c r="L8" s="188"/>
      <c r="M8" s="188">
        <f>SUM(M9:M22)</f>
        <v>0</v>
      </c>
      <c r="N8" s="188"/>
      <c r="O8" s="188">
        <f>SUM(O9:O22)</f>
        <v>0.33</v>
      </c>
      <c r="P8" s="188"/>
      <c r="Q8" s="188">
        <f>SUM(Q9:Q22)</f>
        <v>0</v>
      </c>
      <c r="R8" s="188"/>
      <c r="S8" s="188"/>
      <c r="T8" s="189"/>
      <c r="U8" s="190"/>
      <c r="V8" s="190">
        <f>SUM(V9:V22)</f>
        <v>70.34</v>
      </c>
      <c r="W8" s="190"/>
      <c r="X8" s="190"/>
      <c r="AG8" t="s">
        <v>113</v>
      </c>
    </row>
    <row r="9" spans="1:60" ht="12.45" outlineLevel="1">
      <c r="A9" s="191">
        <v>1</v>
      </c>
      <c r="B9" s="192" t="s">
        <v>213</v>
      </c>
      <c r="C9" s="193" t="s">
        <v>214</v>
      </c>
      <c r="D9" s="194" t="s">
        <v>116</v>
      </c>
      <c r="E9" s="195">
        <v>11.80575</v>
      </c>
      <c r="F9" s="196"/>
      <c r="G9" s="197">
        <f>ROUND(E9*F9,2)</f>
        <v>0</v>
      </c>
      <c r="H9" s="196"/>
      <c r="I9" s="197">
        <f>ROUND(E9*H9,2)</f>
        <v>0</v>
      </c>
      <c r="J9" s="196"/>
      <c r="K9" s="197">
        <f>ROUND(E9*J9,2)</f>
        <v>0</v>
      </c>
      <c r="L9" s="197">
        <v>21</v>
      </c>
      <c r="M9" s="197">
        <f>G9*(1+L9/100)</f>
        <v>0</v>
      </c>
      <c r="N9" s="197">
        <v>0.01553</v>
      </c>
      <c r="O9" s="197">
        <f>ROUND(E9*N9,2)</f>
        <v>0.18</v>
      </c>
      <c r="P9" s="197">
        <v>0</v>
      </c>
      <c r="Q9" s="197">
        <f>ROUND(E9*P9,2)</f>
        <v>0</v>
      </c>
      <c r="R9" s="197" t="s">
        <v>195</v>
      </c>
      <c r="S9" s="197" t="s">
        <v>118</v>
      </c>
      <c r="T9" s="198" t="s">
        <v>118</v>
      </c>
      <c r="U9" s="199">
        <v>1.16</v>
      </c>
      <c r="V9" s="199">
        <f>ROUND(E9*U9,2)</f>
        <v>13.69</v>
      </c>
      <c r="W9" s="199"/>
      <c r="X9" s="199" t="s">
        <v>119</v>
      </c>
      <c r="Y9" s="200"/>
      <c r="Z9" s="200"/>
      <c r="AA9" s="200"/>
      <c r="AB9" s="200"/>
      <c r="AC9" s="200"/>
      <c r="AD9" s="200"/>
      <c r="AE9" s="200"/>
      <c r="AF9" s="200"/>
      <c r="AG9" s="200" t="s">
        <v>120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45" customHeight="1" outlineLevel="1">
      <c r="A10" s="201"/>
      <c r="B10" s="202"/>
      <c r="C10" s="203" t="s">
        <v>215</v>
      </c>
      <c r="D10" s="203"/>
      <c r="E10" s="203"/>
      <c r="F10" s="203"/>
      <c r="G10" s="203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200"/>
      <c r="Z10" s="200"/>
      <c r="AA10" s="200"/>
      <c r="AB10" s="200"/>
      <c r="AC10" s="200"/>
      <c r="AD10" s="200"/>
      <c r="AE10" s="200"/>
      <c r="AF10" s="200"/>
      <c r="AG10" s="200" t="s">
        <v>125</v>
      </c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2.45" outlineLevel="1">
      <c r="A11" s="201"/>
      <c r="B11" s="202"/>
      <c r="C11" s="205" t="s">
        <v>216</v>
      </c>
      <c r="D11" s="206"/>
      <c r="E11" s="207">
        <v>11.80575</v>
      </c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/>
      <c r="Z11" s="200"/>
      <c r="AA11" s="200"/>
      <c r="AB11" s="200"/>
      <c r="AC11" s="200"/>
      <c r="AD11" s="200"/>
      <c r="AE11" s="200"/>
      <c r="AF11" s="200"/>
      <c r="AG11" s="200" t="s">
        <v>133</v>
      </c>
      <c r="AH11" s="200">
        <v>0</v>
      </c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0" ht="12.45" outlineLevel="1">
      <c r="A12" s="191">
        <v>2</v>
      </c>
      <c r="B12" s="192" t="s">
        <v>217</v>
      </c>
      <c r="C12" s="193" t="s">
        <v>218</v>
      </c>
      <c r="D12" s="194" t="s">
        <v>116</v>
      </c>
      <c r="E12" s="195">
        <v>11.80575</v>
      </c>
      <c r="F12" s="196"/>
      <c r="G12" s="197">
        <f>ROUND(E12*F12,2)</f>
        <v>0</v>
      </c>
      <c r="H12" s="196"/>
      <c r="I12" s="197">
        <f>ROUND(E12*H12,2)</f>
        <v>0</v>
      </c>
      <c r="J12" s="196"/>
      <c r="K12" s="197">
        <f>ROUND(E12*J12,2)</f>
        <v>0</v>
      </c>
      <c r="L12" s="197">
        <v>21</v>
      </c>
      <c r="M12" s="197">
        <f>G12*(1+L12/100)</f>
        <v>0</v>
      </c>
      <c r="N12" s="197">
        <v>0</v>
      </c>
      <c r="O12" s="197">
        <f>ROUND(E12*N12,2)</f>
        <v>0</v>
      </c>
      <c r="P12" s="197">
        <v>0</v>
      </c>
      <c r="Q12" s="197">
        <f>ROUND(E12*P12,2)</f>
        <v>0</v>
      </c>
      <c r="R12" s="197" t="s">
        <v>195</v>
      </c>
      <c r="S12" s="197" t="s">
        <v>118</v>
      </c>
      <c r="T12" s="198" t="s">
        <v>118</v>
      </c>
      <c r="U12" s="199">
        <v>0.339</v>
      </c>
      <c r="V12" s="199">
        <f>ROUND(E12*U12,2)</f>
        <v>4</v>
      </c>
      <c r="W12" s="199"/>
      <c r="X12" s="199" t="s">
        <v>119</v>
      </c>
      <c r="Y12" s="200"/>
      <c r="Z12" s="200"/>
      <c r="AA12" s="200"/>
      <c r="AB12" s="200"/>
      <c r="AC12" s="200"/>
      <c r="AD12" s="200"/>
      <c r="AE12" s="200"/>
      <c r="AF12" s="200"/>
      <c r="AG12" s="200" t="s">
        <v>120</v>
      </c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0" ht="12.45" customHeight="1" outlineLevel="1">
      <c r="A13" s="201"/>
      <c r="B13" s="202"/>
      <c r="C13" s="203" t="s">
        <v>215</v>
      </c>
      <c r="D13" s="203"/>
      <c r="E13" s="203"/>
      <c r="F13" s="203"/>
      <c r="G13" s="203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0"/>
      <c r="Z13" s="200"/>
      <c r="AA13" s="200"/>
      <c r="AB13" s="200"/>
      <c r="AC13" s="200"/>
      <c r="AD13" s="200"/>
      <c r="AE13" s="200"/>
      <c r="AF13" s="200"/>
      <c r="AG13" s="200" t="s">
        <v>125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  <row r="14" spans="1:60" ht="20.6" outlineLevel="1">
      <c r="A14" s="191">
        <v>3</v>
      </c>
      <c r="B14" s="192" t="s">
        <v>219</v>
      </c>
      <c r="C14" s="193" t="s">
        <v>220</v>
      </c>
      <c r="D14" s="194" t="s">
        <v>123</v>
      </c>
      <c r="E14" s="195">
        <v>8.79</v>
      </c>
      <c r="F14" s="196"/>
      <c r="G14" s="197">
        <f>ROUND(E14*F14,2)</f>
        <v>0</v>
      </c>
      <c r="H14" s="196"/>
      <c r="I14" s="197">
        <f>ROUND(E14*H14,2)</f>
        <v>0</v>
      </c>
      <c r="J14" s="196"/>
      <c r="K14" s="197">
        <f>ROUND(E14*J14,2)</f>
        <v>0</v>
      </c>
      <c r="L14" s="197">
        <v>21</v>
      </c>
      <c r="M14" s="197">
        <f>G14*(1+L14/100)</f>
        <v>0</v>
      </c>
      <c r="N14" s="197">
        <v>0.00329</v>
      </c>
      <c r="O14" s="197">
        <f>ROUND(E14*N14,2)</f>
        <v>0.03</v>
      </c>
      <c r="P14" s="197">
        <v>0</v>
      </c>
      <c r="Q14" s="197">
        <f>ROUND(E14*P14,2)</f>
        <v>0</v>
      </c>
      <c r="R14" s="197" t="s">
        <v>195</v>
      </c>
      <c r="S14" s="197" t="s">
        <v>118</v>
      </c>
      <c r="T14" s="198" t="s">
        <v>118</v>
      </c>
      <c r="U14" s="199">
        <v>1.88</v>
      </c>
      <c r="V14" s="199">
        <f>ROUND(E14*U14,2)</f>
        <v>16.53</v>
      </c>
      <c r="W14" s="199"/>
      <c r="X14" s="199" t="s">
        <v>119</v>
      </c>
      <c r="Y14" s="200"/>
      <c r="Z14" s="200"/>
      <c r="AA14" s="200"/>
      <c r="AB14" s="200"/>
      <c r="AC14" s="200"/>
      <c r="AD14" s="200"/>
      <c r="AE14" s="200"/>
      <c r="AF14" s="200"/>
      <c r="AG14" s="200" t="s">
        <v>120</v>
      </c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0" ht="12.45" customHeight="1" outlineLevel="1">
      <c r="A15" s="201"/>
      <c r="B15" s="202"/>
      <c r="C15" s="203" t="s">
        <v>221</v>
      </c>
      <c r="D15" s="203"/>
      <c r="E15" s="203"/>
      <c r="F15" s="203"/>
      <c r="G15" s="203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200"/>
      <c r="Z15" s="200"/>
      <c r="AA15" s="200"/>
      <c r="AB15" s="200"/>
      <c r="AC15" s="200"/>
      <c r="AD15" s="200"/>
      <c r="AE15" s="200"/>
      <c r="AF15" s="200"/>
      <c r="AG15" s="200" t="s">
        <v>125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12.45" outlineLevel="1">
      <c r="A16" s="201"/>
      <c r="B16" s="202"/>
      <c r="C16" s="205" t="s">
        <v>222</v>
      </c>
      <c r="D16" s="206"/>
      <c r="E16" s="207">
        <v>8.79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200"/>
      <c r="AA16" s="200"/>
      <c r="AB16" s="200"/>
      <c r="AC16" s="200"/>
      <c r="AD16" s="200"/>
      <c r="AE16" s="200"/>
      <c r="AF16" s="200"/>
      <c r="AG16" s="200" t="s">
        <v>133</v>
      </c>
      <c r="AH16" s="200">
        <v>0</v>
      </c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</row>
    <row r="17" spans="1:60" ht="20.6" outlineLevel="1">
      <c r="A17" s="191">
        <v>4</v>
      </c>
      <c r="B17" s="192" t="s">
        <v>223</v>
      </c>
      <c r="C17" s="193" t="s">
        <v>224</v>
      </c>
      <c r="D17" s="194" t="s">
        <v>123</v>
      </c>
      <c r="E17" s="195">
        <v>42</v>
      </c>
      <c r="F17" s="196"/>
      <c r="G17" s="197">
        <f>ROUND(E17*F17,2)</f>
        <v>0</v>
      </c>
      <c r="H17" s="196"/>
      <c r="I17" s="197">
        <f>ROUND(E17*H17,2)</f>
        <v>0</v>
      </c>
      <c r="J17" s="196"/>
      <c r="K17" s="197">
        <f>ROUND(E17*J17,2)</f>
        <v>0</v>
      </c>
      <c r="L17" s="197">
        <v>21</v>
      </c>
      <c r="M17" s="197">
        <f>G17*(1+L17/100)</f>
        <v>0</v>
      </c>
      <c r="N17" s="197">
        <v>0.00292</v>
      </c>
      <c r="O17" s="197">
        <f>ROUND(E17*N17,2)</f>
        <v>0.12</v>
      </c>
      <c r="P17" s="197">
        <v>0</v>
      </c>
      <c r="Q17" s="197">
        <f>ROUND(E17*P17,2)</f>
        <v>0</v>
      </c>
      <c r="R17" s="197" t="s">
        <v>225</v>
      </c>
      <c r="S17" s="197" t="s">
        <v>118</v>
      </c>
      <c r="T17" s="198" t="s">
        <v>118</v>
      </c>
      <c r="U17" s="199">
        <v>0.86</v>
      </c>
      <c r="V17" s="199">
        <f>ROUND(E17*U17,2)</f>
        <v>36.12</v>
      </c>
      <c r="W17" s="199"/>
      <c r="X17" s="199" t="s">
        <v>119</v>
      </c>
      <c r="Y17" s="200"/>
      <c r="Z17" s="200"/>
      <c r="AA17" s="200"/>
      <c r="AB17" s="200"/>
      <c r="AC17" s="200"/>
      <c r="AD17" s="200"/>
      <c r="AE17" s="200"/>
      <c r="AF17" s="200"/>
      <c r="AG17" s="200" t="s">
        <v>120</v>
      </c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60" ht="12.45" outlineLevel="1">
      <c r="A18" s="201"/>
      <c r="B18" s="202"/>
      <c r="C18" s="205" t="s">
        <v>226</v>
      </c>
      <c r="D18" s="206"/>
      <c r="E18" s="207">
        <v>42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200"/>
      <c r="Z18" s="200"/>
      <c r="AA18" s="200"/>
      <c r="AB18" s="200"/>
      <c r="AC18" s="200"/>
      <c r="AD18" s="200"/>
      <c r="AE18" s="200"/>
      <c r="AF18" s="200"/>
      <c r="AG18" s="200" t="s">
        <v>133</v>
      </c>
      <c r="AH18" s="200">
        <v>0</v>
      </c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12.45" outlineLevel="1">
      <c r="A19" s="191">
        <v>5</v>
      </c>
      <c r="B19" s="192" t="s">
        <v>47</v>
      </c>
      <c r="C19" s="193" t="s">
        <v>227</v>
      </c>
      <c r="D19" s="194" t="s">
        <v>228</v>
      </c>
      <c r="E19" s="195">
        <v>42</v>
      </c>
      <c r="F19" s="196"/>
      <c r="G19" s="197">
        <f>ROUND(E19*F19,2)</f>
        <v>0</v>
      </c>
      <c r="H19" s="196"/>
      <c r="I19" s="197">
        <f>ROUND(E19*H19,2)</f>
        <v>0</v>
      </c>
      <c r="J19" s="196"/>
      <c r="K19" s="197">
        <f>ROUND(E19*J19,2)</f>
        <v>0</v>
      </c>
      <c r="L19" s="197">
        <v>21</v>
      </c>
      <c r="M19" s="197">
        <f>G19*(1+L19/100)</f>
        <v>0</v>
      </c>
      <c r="N19" s="197">
        <v>0</v>
      </c>
      <c r="O19" s="197">
        <f>ROUND(E19*N19,2)</f>
        <v>0</v>
      </c>
      <c r="P19" s="197">
        <v>0</v>
      </c>
      <c r="Q19" s="197">
        <f>ROUND(E19*P19,2)</f>
        <v>0</v>
      </c>
      <c r="R19" s="197"/>
      <c r="S19" s="197" t="s">
        <v>176</v>
      </c>
      <c r="T19" s="198" t="s">
        <v>177</v>
      </c>
      <c r="U19" s="199">
        <v>0</v>
      </c>
      <c r="V19" s="199">
        <f>ROUND(E19*U19,2)</f>
        <v>0</v>
      </c>
      <c r="W19" s="199"/>
      <c r="X19" s="199" t="s">
        <v>119</v>
      </c>
      <c r="Y19" s="200"/>
      <c r="Z19" s="200"/>
      <c r="AA19" s="200"/>
      <c r="AB19" s="200"/>
      <c r="AC19" s="200"/>
      <c r="AD19" s="200"/>
      <c r="AE19" s="200"/>
      <c r="AF19" s="200"/>
      <c r="AG19" s="200" t="s">
        <v>120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12.45" outlineLevel="1">
      <c r="A20" s="191">
        <v>6</v>
      </c>
      <c r="B20" s="192" t="s">
        <v>173</v>
      </c>
      <c r="C20" s="193" t="s">
        <v>229</v>
      </c>
      <c r="D20" s="194" t="s">
        <v>230</v>
      </c>
      <c r="E20" s="195">
        <v>0.266</v>
      </c>
      <c r="F20" s="196"/>
      <c r="G20" s="197">
        <f>ROUND(E20*F20,2)</f>
        <v>0</v>
      </c>
      <c r="H20" s="196"/>
      <c r="I20" s="197">
        <f>ROUND(E20*H20,2)</f>
        <v>0</v>
      </c>
      <c r="J20" s="196"/>
      <c r="K20" s="197">
        <f>ROUND(E20*J20,2)</f>
        <v>0</v>
      </c>
      <c r="L20" s="197">
        <v>21</v>
      </c>
      <c r="M20" s="197">
        <f>G20*(1+L20/100)</f>
        <v>0</v>
      </c>
      <c r="N20" s="197">
        <v>0</v>
      </c>
      <c r="O20" s="197">
        <f>ROUND(E20*N20,2)</f>
        <v>0</v>
      </c>
      <c r="P20" s="197">
        <v>0</v>
      </c>
      <c r="Q20" s="197">
        <f>ROUND(E20*P20,2)</f>
        <v>0</v>
      </c>
      <c r="R20" s="197"/>
      <c r="S20" s="197" t="s">
        <v>176</v>
      </c>
      <c r="T20" s="198" t="s">
        <v>177</v>
      </c>
      <c r="U20" s="199">
        <v>0</v>
      </c>
      <c r="V20" s="199">
        <f>ROUND(E20*U20,2)</f>
        <v>0</v>
      </c>
      <c r="W20" s="199"/>
      <c r="X20" s="199" t="s">
        <v>119</v>
      </c>
      <c r="Y20" s="200"/>
      <c r="Z20" s="200"/>
      <c r="AA20" s="200"/>
      <c r="AB20" s="200"/>
      <c r="AC20" s="200"/>
      <c r="AD20" s="200"/>
      <c r="AE20" s="200"/>
      <c r="AF20" s="200"/>
      <c r="AG20" s="200" t="s">
        <v>120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12.45" outlineLevel="1">
      <c r="A21" s="201"/>
      <c r="B21" s="202"/>
      <c r="C21" s="205" t="s">
        <v>231</v>
      </c>
      <c r="D21" s="206"/>
      <c r="E21" s="207">
        <v>0.266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200"/>
      <c r="Z21" s="200"/>
      <c r="AA21" s="200"/>
      <c r="AB21" s="200"/>
      <c r="AC21" s="200"/>
      <c r="AD21" s="200"/>
      <c r="AE21" s="200"/>
      <c r="AF21" s="200"/>
      <c r="AG21" s="200" t="s">
        <v>133</v>
      </c>
      <c r="AH21" s="200">
        <v>0</v>
      </c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12.45" outlineLevel="1">
      <c r="A22" s="191">
        <v>7</v>
      </c>
      <c r="B22" s="192" t="s">
        <v>232</v>
      </c>
      <c r="C22" s="193" t="s">
        <v>233</v>
      </c>
      <c r="D22" s="194" t="s">
        <v>175</v>
      </c>
      <c r="E22" s="195">
        <v>8</v>
      </c>
      <c r="F22" s="196"/>
      <c r="G22" s="197">
        <f>ROUND(E22*F22,2)</f>
        <v>0</v>
      </c>
      <c r="H22" s="196"/>
      <c r="I22" s="197">
        <f>ROUND(E22*H22,2)</f>
        <v>0</v>
      </c>
      <c r="J22" s="196"/>
      <c r="K22" s="197">
        <f>ROUND(E22*J22,2)</f>
        <v>0</v>
      </c>
      <c r="L22" s="197">
        <v>21</v>
      </c>
      <c r="M22" s="197">
        <f>G22*(1+L22/100)</f>
        <v>0</v>
      </c>
      <c r="N22" s="197">
        <v>0</v>
      </c>
      <c r="O22" s="197">
        <f>ROUND(E22*N22,2)</f>
        <v>0</v>
      </c>
      <c r="P22" s="197">
        <v>0</v>
      </c>
      <c r="Q22" s="197">
        <f>ROUND(E22*P22,2)</f>
        <v>0</v>
      </c>
      <c r="R22" s="197"/>
      <c r="S22" s="197" t="s">
        <v>176</v>
      </c>
      <c r="T22" s="198" t="s">
        <v>177</v>
      </c>
      <c r="U22" s="199">
        <v>0</v>
      </c>
      <c r="V22" s="199">
        <f>ROUND(E22*U22,2)</f>
        <v>0</v>
      </c>
      <c r="W22" s="199"/>
      <c r="X22" s="199" t="s">
        <v>119</v>
      </c>
      <c r="Y22" s="200"/>
      <c r="Z22" s="200"/>
      <c r="AA22" s="200"/>
      <c r="AB22" s="200"/>
      <c r="AC22" s="200"/>
      <c r="AD22" s="200"/>
      <c r="AE22" s="200"/>
      <c r="AF22" s="200"/>
      <c r="AG22" s="200" t="s">
        <v>120</v>
      </c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33" ht="12.45">
      <c r="A23" s="183" t="s">
        <v>112</v>
      </c>
      <c r="B23" s="184" t="s">
        <v>62</v>
      </c>
      <c r="C23" s="185" t="s">
        <v>63</v>
      </c>
      <c r="D23" s="186"/>
      <c r="E23" s="187"/>
      <c r="F23" s="188"/>
      <c r="G23" s="188">
        <f>SUMIF(AG24:AG42,"&lt;&gt;NOR",G24:G42)</f>
        <v>0</v>
      </c>
      <c r="H23" s="188"/>
      <c r="I23" s="188">
        <f>SUM(I24:I42)</f>
        <v>0</v>
      </c>
      <c r="J23" s="188"/>
      <c r="K23" s="188">
        <f>SUM(K24:K42)</f>
        <v>0</v>
      </c>
      <c r="L23" s="188"/>
      <c r="M23" s="188">
        <f>SUM(M24:M42)</f>
        <v>0</v>
      </c>
      <c r="N23" s="188"/>
      <c r="O23" s="188">
        <f>SUM(O24:O42)</f>
        <v>25.24</v>
      </c>
      <c r="P23" s="188"/>
      <c r="Q23" s="188">
        <f>SUM(Q24:Q42)</f>
        <v>0</v>
      </c>
      <c r="R23" s="188"/>
      <c r="S23" s="188"/>
      <c r="T23" s="189"/>
      <c r="U23" s="190"/>
      <c r="V23" s="190">
        <f>SUM(V24:V42)</f>
        <v>143.95</v>
      </c>
      <c r="W23" s="190"/>
      <c r="X23" s="190"/>
      <c r="AG23" t="s">
        <v>113</v>
      </c>
    </row>
    <row r="24" spans="1:60" ht="12.45" outlineLevel="1">
      <c r="A24" s="191">
        <v>8</v>
      </c>
      <c r="B24" s="192" t="s">
        <v>234</v>
      </c>
      <c r="C24" s="193" t="s">
        <v>235</v>
      </c>
      <c r="D24" s="194" t="s">
        <v>116</v>
      </c>
      <c r="E24" s="195">
        <v>21</v>
      </c>
      <c r="F24" s="196"/>
      <c r="G24" s="197">
        <f>ROUND(E24*F24,2)</f>
        <v>0</v>
      </c>
      <c r="H24" s="196"/>
      <c r="I24" s="197">
        <f>ROUND(E24*H24,2)</f>
        <v>0</v>
      </c>
      <c r="J24" s="196"/>
      <c r="K24" s="197">
        <f>ROUND(E24*J24,2)</f>
        <v>0</v>
      </c>
      <c r="L24" s="197">
        <v>21</v>
      </c>
      <c r="M24" s="197">
        <f>G24*(1+L24/100)</f>
        <v>0</v>
      </c>
      <c r="N24" s="197">
        <v>0.00227</v>
      </c>
      <c r="O24" s="197">
        <f>ROUND(E24*N24,2)</f>
        <v>0.05</v>
      </c>
      <c r="P24" s="197">
        <v>0</v>
      </c>
      <c r="Q24" s="197">
        <f>ROUND(E24*P24,2)</f>
        <v>0</v>
      </c>
      <c r="R24" s="197" t="s">
        <v>236</v>
      </c>
      <c r="S24" s="197" t="s">
        <v>118</v>
      </c>
      <c r="T24" s="198" t="s">
        <v>118</v>
      </c>
      <c r="U24" s="199">
        <v>0.386</v>
      </c>
      <c r="V24" s="199">
        <f>ROUND(E24*U24,2)</f>
        <v>8.11</v>
      </c>
      <c r="W24" s="199"/>
      <c r="X24" s="199" t="s">
        <v>119</v>
      </c>
      <c r="Y24" s="200"/>
      <c r="Z24" s="200"/>
      <c r="AA24" s="200"/>
      <c r="AB24" s="200"/>
      <c r="AC24" s="200"/>
      <c r="AD24" s="200"/>
      <c r="AE24" s="200"/>
      <c r="AF24" s="200"/>
      <c r="AG24" s="200" t="s">
        <v>120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12.45" customHeight="1" outlineLevel="1">
      <c r="A25" s="201"/>
      <c r="B25" s="202"/>
      <c r="C25" s="203" t="s">
        <v>237</v>
      </c>
      <c r="D25" s="203"/>
      <c r="E25" s="203"/>
      <c r="F25" s="203"/>
      <c r="G25" s="203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200"/>
      <c r="Z25" s="200"/>
      <c r="AA25" s="200"/>
      <c r="AB25" s="200"/>
      <c r="AC25" s="200"/>
      <c r="AD25" s="200"/>
      <c r="AE25" s="200"/>
      <c r="AF25" s="200"/>
      <c r="AG25" s="200" t="s">
        <v>125</v>
      </c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4" t="str">
        <f>C25</f>
        <v>výšky do 4 m se zesílením dna bednění podle hodnoty zatížení betonovou směsí a výztuží. Bez pomocného lešení.</v>
      </c>
      <c r="BB25" s="200"/>
      <c r="BC25" s="200"/>
      <c r="BD25" s="200"/>
      <c r="BE25" s="200"/>
      <c r="BF25" s="200"/>
      <c r="BG25" s="200"/>
      <c r="BH25" s="200"/>
    </row>
    <row r="26" spans="1:60" ht="12.45" outlineLevel="1">
      <c r="A26" s="191">
        <v>9</v>
      </c>
      <c r="B26" s="192" t="s">
        <v>238</v>
      </c>
      <c r="C26" s="193" t="s">
        <v>239</v>
      </c>
      <c r="D26" s="194" t="s">
        <v>116</v>
      </c>
      <c r="E26" s="195">
        <v>21</v>
      </c>
      <c r="F26" s="196"/>
      <c r="G26" s="197">
        <f>ROUND(E26*F26,2)</f>
        <v>0</v>
      </c>
      <c r="H26" s="196"/>
      <c r="I26" s="197">
        <f>ROUND(E26*H26,2)</f>
        <v>0</v>
      </c>
      <c r="J26" s="196"/>
      <c r="K26" s="197">
        <f>ROUND(E26*J26,2)</f>
        <v>0</v>
      </c>
      <c r="L26" s="197">
        <v>21</v>
      </c>
      <c r="M26" s="197">
        <f>G26*(1+L26/100)</f>
        <v>0</v>
      </c>
      <c r="N26" s="197">
        <v>0</v>
      </c>
      <c r="O26" s="197">
        <f>ROUND(E26*N26,2)</f>
        <v>0</v>
      </c>
      <c r="P26" s="197">
        <v>0</v>
      </c>
      <c r="Q26" s="197">
        <f>ROUND(E26*P26,2)</f>
        <v>0</v>
      </c>
      <c r="R26" s="197" t="s">
        <v>236</v>
      </c>
      <c r="S26" s="197" t="s">
        <v>118</v>
      </c>
      <c r="T26" s="198" t="s">
        <v>118</v>
      </c>
      <c r="U26" s="199">
        <v>0.13</v>
      </c>
      <c r="V26" s="199">
        <f>ROUND(E26*U26,2)</f>
        <v>2.73</v>
      </c>
      <c r="W26" s="199"/>
      <c r="X26" s="199" t="s">
        <v>119</v>
      </c>
      <c r="Y26" s="200"/>
      <c r="Z26" s="200"/>
      <c r="AA26" s="200"/>
      <c r="AB26" s="200"/>
      <c r="AC26" s="200"/>
      <c r="AD26" s="200"/>
      <c r="AE26" s="200"/>
      <c r="AF26" s="200"/>
      <c r="AG26" s="200" t="s">
        <v>120</v>
      </c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</row>
    <row r="27" spans="1:60" ht="12.45" customHeight="1" outlineLevel="1">
      <c r="A27" s="201"/>
      <c r="B27" s="202"/>
      <c r="C27" s="203" t="s">
        <v>237</v>
      </c>
      <c r="D27" s="203"/>
      <c r="E27" s="203"/>
      <c r="F27" s="203"/>
      <c r="G27" s="203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200"/>
      <c r="Z27" s="200"/>
      <c r="AA27" s="200"/>
      <c r="AB27" s="200"/>
      <c r="AC27" s="200"/>
      <c r="AD27" s="200"/>
      <c r="AE27" s="200"/>
      <c r="AF27" s="200"/>
      <c r="AG27" s="200" t="s">
        <v>125</v>
      </c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4" t="str">
        <f>C27</f>
        <v>výšky do 4 m se zesílením dna bednění podle hodnoty zatížení betonovou směsí a výztuží. Bez pomocného lešení.</v>
      </c>
      <c r="BB27" s="200"/>
      <c r="BC27" s="200"/>
      <c r="BD27" s="200"/>
      <c r="BE27" s="200"/>
      <c r="BF27" s="200"/>
      <c r="BG27" s="200"/>
      <c r="BH27" s="200"/>
    </row>
    <row r="28" spans="1:60" ht="12.45" outlineLevel="1">
      <c r="A28" s="191">
        <v>10</v>
      </c>
      <c r="B28" s="192" t="s">
        <v>240</v>
      </c>
      <c r="C28" s="193" t="s">
        <v>241</v>
      </c>
      <c r="D28" s="194" t="s">
        <v>128</v>
      </c>
      <c r="E28" s="195">
        <v>8.94928</v>
      </c>
      <c r="F28" s="196"/>
      <c r="G28" s="197">
        <f>ROUND(E28*F28,2)</f>
        <v>0</v>
      </c>
      <c r="H28" s="196"/>
      <c r="I28" s="197">
        <f>ROUND(E28*H28,2)</f>
        <v>0</v>
      </c>
      <c r="J28" s="196"/>
      <c r="K28" s="197">
        <f>ROUND(E28*J28,2)</f>
        <v>0</v>
      </c>
      <c r="L28" s="197">
        <v>21</v>
      </c>
      <c r="M28" s="197">
        <f>G28*(1+L28/100)</f>
        <v>0</v>
      </c>
      <c r="N28" s="197">
        <v>2.52515</v>
      </c>
      <c r="O28" s="197">
        <f>ROUND(E28*N28,2)</f>
        <v>22.6</v>
      </c>
      <c r="P28" s="197">
        <v>0</v>
      </c>
      <c r="Q28" s="197">
        <f>ROUND(E28*P28,2)</f>
        <v>0</v>
      </c>
      <c r="R28" s="197" t="s">
        <v>195</v>
      </c>
      <c r="S28" s="197" t="s">
        <v>118</v>
      </c>
      <c r="T28" s="198" t="s">
        <v>118</v>
      </c>
      <c r="U28" s="199">
        <v>0.93</v>
      </c>
      <c r="V28" s="199">
        <f>ROUND(E28*U28,2)</f>
        <v>8.32</v>
      </c>
      <c r="W28" s="199"/>
      <c r="X28" s="199" t="s">
        <v>119</v>
      </c>
      <c r="Y28" s="200"/>
      <c r="Z28" s="200"/>
      <c r="AA28" s="200"/>
      <c r="AB28" s="200"/>
      <c r="AC28" s="200"/>
      <c r="AD28" s="200"/>
      <c r="AE28" s="200"/>
      <c r="AF28" s="200"/>
      <c r="AG28" s="200" t="s">
        <v>120</v>
      </c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</row>
    <row r="29" spans="1:60" ht="12.45" outlineLevel="1">
      <c r="A29" s="201"/>
      <c r="B29" s="202"/>
      <c r="C29" s="205" t="s">
        <v>242</v>
      </c>
      <c r="D29" s="206"/>
      <c r="E29" s="207">
        <v>6.205</v>
      </c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200"/>
      <c r="Z29" s="200"/>
      <c r="AA29" s="200"/>
      <c r="AB29" s="200"/>
      <c r="AC29" s="200"/>
      <c r="AD29" s="200"/>
      <c r="AE29" s="200"/>
      <c r="AF29" s="200"/>
      <c r="AG29" s="200" t="s">
        <v>133</v>
      </c>
      <c r="AH29" s="200">
        <v>0</v>
      </c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</row>
    <row r="30" spans="1:60" ht="12.45" outlineLevel="1">
      <c r="A30" s="201"/>
      <c r="B30" s="202"/>
      <c r="C30" s="205" t="s">
        <v>243</v>
      </c>
      <c r="D30" s="206"/>
      <c r="E30" s="207">
        <v>2.74428</v>
      </c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200"/>
      <c r="Z30" s="200"/>
      <c r="AA30" s="200"/>
      <c r="AB30" s="200"/>
      <c r="AC30" s="200"/>
      <c r="AD30" s="200"/>
      <c r="AE30" s="200"/>
      <c r="AF30" s="200"/>
      <c r="AG30" s="200" t="s">
        <v>133</v>
      </c>
      <c r="AH30" s="200">
        <v>0</v>
      </c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12.45" outlineLevel="1">
      <c r="A31" s="191">
        <v>11</v>
      </c>
      <c r="B31" s="192" t="s">
        <v>244</v>
      </c>
      <c r="C31" s="193" t="s">
        <v>245</v>
      </c>
      <c r="D31" s="194" t="s">
        <v>116</v>
      </c>
      <c r="E31" s="195">
        <v>32.784</v>
      </c>
      <c r="F31" s="196"/>
      <c r="G31" s="197">
        <f>ROUND(E31*F31,2)</f>
        <v>0</v>
      </c>
      <c r="H31" s="196"/>
      <c r="I31" s="197">
        <f>ROUND(E31*H31,2)</f>
        <v>0</v>
      </c>
      <c r="J31" s="196"/>
      <c r="K31" s="197">
        <f>ROUND(E31*J31,2)</f>
        <v>0</v>
      </c>
      <c r="L31" s="197">
        <v>21</v>
      </c>
      <c r="M31" s="197">
        <f>G31*(1+L31/100)</f>
        <v>0</v>
      </c>
      <c r="N31" s="197">
        <v>0.00909</v>
      </c>
      <c r="O31" s="197">
        <f>ROUND(E31*N31,2)</f>
        <v>0.3</v>
      </c>
      <c r="P31" s="197">
        <v>0</v>
      </c>
      <c r="Q31" s="197">
        <f>ROUND(E31*P31,2)</f>
        <v>0</v>
      </c>
      <c r="R31" s="197" t="s">
        <v>195</v>
      </c>
      <c r="S31" s="197" t="s">
        <v>118</v>
      </c>
      <c r="T31" s="198" t="s">
        <v>118</v>
      </c>
      <c r="U31" s="199">
        <v>0.56</v>
      </c>
      <c r="V31" s="199">
        <f>ROUND(E31*U31,2)</f>
        <v>18.36</v>
      </c>
      <c r="W31" s="199"/>
      <c r="X31" s="199" t="s">
        <v>119</v>
      </c>
      <c r="Y31" s="200"/>
      <c r="Z31" s="200"/>
      <c r="AA31" s="200"/>
      <c r="AB31" s="200"/>
      <c r="AC31" s="200"/>
      <c r="AD31" s="200"/>
      <c r="AE31" s="200"/>
      <c r="AF31" s="200"/>
      <c r="AG31" s="200" t="s">
        <v>120</v>
      </c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1:60" ht="12.45" customHeight="1" outlineLevel="1">
      <c r="A32" s="201"/>
      <c r="B32" s="202"/>
      <c r="C32" s="203" t="s">
        <v>246</v>
      </c>
      <c r="D32" s="203"/>
      <c r="E32" s="203"/>
      <c r="F32" s="203"/>
      <c r="G32" s="203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200"/>
      <c r="Z32" s="200"/>
      <c r="AA32" s="200"/>
      <c r="AB32" s="200"/>
      <c r="AC32" s="200"/>
      <c r="AD32" s="200"/>
      <c r="AE32" s="200"/>
      <c r="AF32" s="200"/>
      <c r="AG32" s="200" t="s">
        <v>125</v>
      </c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</row>
    <row r="33" spans="1:60" ht="12.45" outlineLevel="1">
      <c r="A33" s="201"/>
      <c r="B33" s="202"/>
      <c r="C33" s="205" t="s">
        <v>247</v>
      </c>
      <c r="D33" s="206"/>
      <c r="E33" s="207">
        <v>28.544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200"/>
      <c r="Z33" s="200"/>
      <c r="AA33" s="200"/>
      <c r="AB33" s="200"/>
      <c r="AC33" s="200"/>
      <c r="AD33" s="200"/>
      <c r="AE33" s="200"/>
      <c r="AF33" s="200"/>
      <c r="AG33" s="200" t="s">
        <v>133</v>
      </c>
      <c r="AH33" s="200">
        <v>0</v>
      </c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60" ht="12.45" outlineLevel="1">
      <c r="A34" s="201"/>
      <c r="B34" s="202"/>
      <c r="C34" s="205" t="s">
        <v>248</v>
      </c>
      <c r="D34" s="206"/>
      <c r="E34" s="207">
        <v>4.24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200"/>
      <c r="Z34" s="200"/>
      <c r="AA34" s="200"/>
      <c r="AB34" s="200"/>
      <c r="AC34" s="200"/>
      <c r="AD34" s="200"/>
      <c r="AE34" s="200"/>
      <c r="AF34" s="200"/>
      <c r="AG34" s="200" t="s">
        <v>133</v>
      </c>
      <c r="AH34" s="200">
        <v>0</v>
      </c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</row>
    <row r="35" spans="1:60" ht="12.45" outlineLevel="1">
      <c r="A35" s="191">
        <v>12</v>
      </c>
      <c r="B35" s="192" t="s">
        <v>249</v>
      </c>
      <c r="C35" s="193" t="s">
        <v>250</v>
      </c>
      <c r="D35" s="194" t="s">
        <v>116</v>
      </c>
      <c r="E35" s="195">
        <v>32.784</v>
      </c>
      <c r="F35" s="196"/>
      <c r="G35" s="197">
        <f>ROUND(E35*F35,2)</f>
        <v>0</v>
      </c>
      <c r="H35" s="196"/>
      <c r="I35" s="197">
        <f>ROUND(E35*H35,2)</f>
        <v>0</v>
      </c>
      <c r="J35" s="196"/>
      <c r="K35" s="197">
        <f>ROUND(E35*J35,2)</f>
        <v>0</v>
      </c>
      <c r="L35" s="197">
        <v>21</v>
      </c>
      <c r="M35" s="197">
        <f>G35*(1+L35/100)</f>
        <v>0</v>
      </c>
      <c r="N35" s="197">
        <v>0</v>
      </c>
      <c r="O35" s="197">
        <f>ROUND(E35*N35,2)</f>
        <v>0</v>
      </c>
      <c r="P35" s="197">
        <v>0</v>
      </c>
      <c r="Q35" s="197">
        <f>ROUND(E35*P35,2)</f>
        <v>0</v>
      </c>
      <c r="R35" s="197" t="s">
        <v>195</v>
      </c>
      <c r="S35" s="197" t="s">
        <v>118</v>
      </c>
      <c r="T35" s="198" t="s">
        <v>118</v>
      </c>
      <c r="U35" s="199">
        <v>0.317</v>
      </c>
      <c r="V35" s="199">
        <f>ROUND(E35*U35,2)</f>
        <v>10.39</v>
      </c>
      <c r="W35" s="199"/>
      <c r="X35" s="199" t="s">
        <v>119</v>
      </c>
      <c r="Y35" s="200"/>
      <c r="Z35" s="200"/>
      <c r="AA35" s="200"/>
      <c r="AB35" s="200"/>
      <c r="AC35" s="200"/>
      <c r="AD35" s="200"/>
      <c r="AE35" s="200"/>
      <c r="AF35" s="200"/>
      <c r="AG35" s="200" t="s">
        <v>120</v>
      </c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60" ht="12.45" customHeight="1" outlineLevel="1">
      <c r="A36" s="201"/>
      <c r="B36" s="202"/>
      <c r="C36" s="203" t="s">
        <v>246</v>
      </c>
      <c r="D36" s="203"/>
      <c r="E36" s="203"/>
      <c r="F36" s="203"/>
      <c r="G36" s="203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0"/>
      <c r="AA36" s="200"/>
      <c r="AB36" s="200"/>
      <c r="AC36" s="200"/>
      <c r="AD36" s="200"/>
      <c r="AE36" s="200"/>
      <c r="AF36" s="200"/>
      <c r="AG36" s="200" t="s">
        <v>125</v>
      </c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1:60" ht="12.45" outlineLevel="1">
      <c r="A37" s="191">
        <v>13</v>
      </c>
      <c r="B37" s="192" t="s">
        <v>251</v>
      </c>
      <c r="C37" s="193" t="s">
        <v>252</v>
      </c>
      <c r="D37" s="194" t="s">
        <v>194</v>
      </c>
      <c r="E37" s="195">
        <v>0.20602</v>
      </c>
      <c r="F37" s="196"/>
      <c r="G37" s="197">
        <f>ROUND(E37*F37,2)</f>
        <v>0</v>
      </c>
      <c r="H37" s="196"/>
      <c r="I37" s="197">
        <f>ROUND(E37*H37,2)</f>
        <v>0</v>
      </c>
      <c r="J37" s="196"/>
      <c r="K37" s="197">
        <f>ROUND(E37*J37,2)</f>
        <v>0</v>
      </c>
      <c r="L37" s="197">
        <v>21</v>
      </c>
      <c r="M37" s="197">
        <f>G37*(1+L37/100)</f>
        <v>0</v>
      </c>
      <c r="N37" s="197">
        <v>1.0107</v>
      </c>
      <c r="O37" s="197">
        <f>ROUND(E37*N37,2)</f>
        <v>0.21</v>
      </c>
      <c r="P37" s="197">
        <v>0</v>
      </c>
      <c r="Q37" s="197">
        <f>ROUND(E37*P37,2)</f>
        <v>0</v>
      </c>
      <c r="R37" s="197" t="s">
        <v>195</v>
      </c>
      <c r="S37" s="197" t="s">
        <v>118</v>
      </c>
      <c r="T37" s="198" t="s">
        <v>118</v>
      </c>
      <c r="U37" s="199">
        <v>51.71</v>
      </c>
      <c r="V37" s="199">
        <f>ROUND(E37*U37,2)</f>
        <v>10.65</v>
      </c>
      <c r="W37" s="199"/>
      <c r="X37" s="199" t="s">
        <v>119</v>
      </c>
      <c r="Y37" s="200"/>
      <c r="Z37" s="200"/>
      <c r="AA37" s="200"/>
      <c r="AB37" s="200"/>
      <c r="AC37" s="200"/>
      <c r="AD37" s="200"/>
      <c r="AE37" s="200"/>
      <c r="AF37" s="200"/>
      <c r="AG37" s="200" t="s">
        <v>120</v>
      </c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12.45" outlineLevel="1">
      <c r="A38" s="191">
        <v>14</v>
      </c>
      <c r="B38" s="192" t="s">
        <v>253</v>
      </c>
      <c r="C38" s="193" t="s">
        <v>254</v>
      </c>
      <c r="D38" s="194" t="s">
        <v>194</v>
      </c>
      <c r="E38" s="195">
        <v>2.00127</v>
      </c>
      <c r="F38" s="196"/>
      <c r="G38" s="197">
        <f>ROUND(E38*F38,2)</f>
        <v>0</v>
      </c>
      <c r="H38" s="196"/>
      <c r="I38" s="197">
        <f>ROUND(E38*H38,2)</f>
        <v>0</v>
      </c>
      <c r="J38" s="196"/>
      <c r="K38" s="197">
        <f>ROUND(E38*J38,2)</f>
        <v>0</v>
      </c>
      <c r="L38" s="197">
        <v>21</v>
      </c>
      <c r="M38" s="197">
        <f>G38*(1+L38/100)</f>
        <v>0</v>
      </c>
      <c r="N38" s="197">
        <v>1.03739</v>
      </c>
      <c r="O38" s="197">
        <f>ROUND(E38*N38,2)</f>
        <v>2.08</v>
      </c>
      <c r="P38" s="197">
        <v>0</v>
      </c>
      <c r="Q38" s="197">
        <f>ROUND(E38*P38,2)</f>
        <v>0</v>
      </c>
      <c r="R38" s="197" t="s">
        <v>195</v>
      </c>
      <c r="S38" s="197" t="s">
        <v>118</v>
      </c>
      <c r="T38" s="198" t="s">
        <v>118</v>
      </c>
      <c r="U38" s="199">
        <v>42.67</v>
      </c>
      <c r="V38" s="199">
        <f>ROUND(E38*U38,2)</f>
        <v>85.39</v>
      </c>
      <c r="W38" s="199"/>
      <c r="X38" s="199" t="s">
        <v>119</v>
      </c>
      <c r="Y38" s="200"/>
      <c r="Z38" s="200"/>
      <c r="AA38" s="200"/>
      <c r="AB38" s="200"/>
      <c r="AC38" s="200"/>
      <c r="AD38" s="200"/>
      <c r="AE38" s="200"/>
      <c r="AF38" s="200"/>
      <c r="AG38" s="200" t="s">
        <v>120</v>
      </c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60" ht="12.45" outlineLevel="1">
      <c r="A39" s="201"/>
      <c r="B39" s="202"/>
      <c r="C39" s="205" t="s">
        <v>255</v>
      </c>
      <c r="D39" s="206"/>
      <c r="E39" s="207">
        <v>2.00127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200"/>
      <c r="Z39" s="200"/>
      <c r="AA39" s="200"/>
      <c r="AB39" s="200"/>
      <c r="AC39" s="200"/>
      <c r="AD39" s="200"/>
      <c r="AE39" s="200"/>
      <c r="AF39" s="200"/>
      <c r="AG39" s="200" t="s">
        <v>133</v>
      </c>
      <c r="AH39" s="200">
        <v>0</v>
      </c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1:60" ht="12.45" outlineLevel="1">
      <c r="A40" s="191">
        <v>15</v>
      </c>
      <c r="B40" s="192" t="s">
        <v>256</v>
      </c>
      <c r="C40" s="193" t="s">
        <v>257</v>
      </c>
      <c r="D40" s="194" t="s">
        <v>175</v>
      </c>
      <c r="E40" s="195">
        <v>8</v>
      </c>
      <c r="F40" s="196"/>
      <c r="G40" s="197">
        <f>ROUND(E40*F40,2)</f>
        <v>0</v>
      </c>
      <c r="H40" s="196"/>
      <c r="I40" s="197">
        <f>ROUND(E40*H40,2)</f>
        <v>0</v>
      </c>
      <c r="J40" s="196"/>
      <c r="K40" s="197">
        <f>ROUND(E40*J40,2)</f>
        <v>0</v>
      </c>
      <c r="L40" s="197">
        <v>21</v>
      </c>
      <c r="M40" s="197">
        <f>G40*(1+L40/100)</f>
        <v>0</v>
      </c>
      <c r="N40" s="197">
        <v>0</v>
      </c>
      <c r="O40" s="197">
        <f>ROUND(E40*N40,2)</f>
        <v>0</v>
      </c>
      <c r="P40" s="197">
        <v>0</v>
      </c>
      <c r="Q40" s="197">
        <f>ROUND(E40*P40,2)</f>
        <v>0</v>
      </c>
      <c r="R40" s="197"/>
      <c r="S40" s="197" t="s">
        <v>176</v>
      </c>
      <c r="T40" s="198" t="s">
        <v>177</v>
      </c>
      <c r="U40" s="199">
        <v>0</v>
      </c>
      <c r="V40" s="199">
        <f>ROUND(E40*U40,2)</f>
        <v>0</v>
      </c>
      <c r="W40" s="199"/>
      <c r="X40" s="199" t="s">
        <v>119</v>
      </c>
      <c r="Y40" s="200"/>
      <c r="Z40" s="200"/>
      <c r="AA40" s="200"/>
      <c r="AB40" s="200"/>
      <c r="AC40" s="200"/>
      <c r="AD40" s="200"/>
      <c r="AE40" s="200"/>
      <c r="AF40" s="200"/>
      <c r="AG40" s="200" t="s">
        <v>120</v>
      </c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1:60" ht="12.45" outlineLevel="1">
      <c r="A41" s="191">
        <v>16</v>
      </c>
      <c r="B41" s="192" t="s">
        <v>258</v>
      </c>
      <c r="C41" s="193" t="s">
        <v>259</v>
      </c>
      <c r="D41" s="194" t="s">
        <v>260</v>
      </c>
      <c r="E41" s="195">
        <v>8.94928</v>
      </c>
      <c r="F41" s="196"/>
      <c r="G41" s="197">
        <f>ROUND(E41*F41,2)</f>
        <v>0</v>
      </c>
      <c r="H41" s="196"/>
      <c r="I41" s="197">
        <f>ROUND(E41*H41,2)</f>
        <v>0</v>
      </c>
      <c r="J41" s="196"/>
      <c r="K41" s="197">
        <f>ROUND(E41*J41,2)</f>
        <v>0</v>
      </c>
      <c r="L41" s="197">
        <v>21</v>
      </c>
      <c r="M41" s="197">
        <f>G41*(1+L41/100)</f>
        <v>0</v>
      </c>
      <c r="N41" s="197">
        <v>0</v>
      </c>
      <c r="O41" s="197">
        <f>ROUND(E41*N41,2)</f>
        <v>0</v>
      </c>
      <c r="P41" s="197">
        <v>0</v>
      </c>
      <c r="Q41" s="197">
        <f>ROUND(E41*P41,2)</f>
        <v>0</v>
      </c>
      <c r="R41" s="197"/>
      <c r="S41" s="197" t="s">
        <v>176</v>
      </c>
      <c r="T41" s="198" t="s">
        <v>177</v>
      </c>
      <c r="U41" s="199">
        <v>0</v>
      </c>
      <c r="V41" s="199">
        <f>ROUND(E41*U41,2)</f>
        <v>0</v>
      </c>
      <c r="W41" s="199"/>
      <c r="X41" s="199" t="s">
        <v>119</v>
      </c>
      <c r="Y41" s="200"/>
      <c r="Z41" s="200"/>
      <c r="AA41" s="200"/>
      <c r="AB41" s="200"/>
      <c r="AC41" s="200"/>
      <c r="AD41" s="200"/>
      <c r="AE41" s="200"/>
      <c r="AF41" s="200"/>
      <c r="AG41" s="200" t="s">
        <v>120</v>
      </c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</row>
    <row r="42" spans="1:60" ht="20.6" outlineLevel="1">
      <c r="A42" s="191">
        <v>17</v>
      </c>
      <c r="B42" s="192" t="s">
        <v>261</v>
      </c>
      <c r="C42" s="193" t="s">
        <v>262</v>
      </c>
      <c r="D42" s="194" t="s">
        <v>175</v>
      </c>
      <c r="E42" s="195">
        <v>1</v>
      </c>
      <c r="F42" s="196"/>
      <c r="G42" s="197">
        <f>ROUND(E42*F42,2)</f>
        <v>0</v>
      </c>
      <c r="H42" s="196"/>
      <c r="I42" s="197">
        <f>ROUND(E42*H42,2)</f>
        <v>0</v>
      </c>
      <c r="J42" s="196"/>
      <c r="K42" s="197">
        <f>ROUND(E42*J42,2)</f>
        <v>0</v>
      </c>
      <c r="L42" s="197">
        <v>21</v>
      </c>
      <c r="M42" s="197">
        <f>G42*(1+L42/100)</f>
        <v>0</v>
      </c>
      <c r="N42" s="197">
        <v>0</v>
      </c>
      <c r="O42" s="197">
        <f>ROUND(E42*N42,2)</f>
        <v>0</v>
      </c>
      <c r="P42" s="197">
        <v>0</v>
      </c>
      <c r="Q42" s="197">
        <f>ROUND(E42*P42,2)</f>
        <v>0</v>
      </c>
      <c r="R42" s="197"/>
      <c r="S42" s="197" t="s">
        <v>176</v>
      </c>
      <c r="T42" s="198" t="s">
        <v>177</v>
      </c>
      <c r="U42" s="199">
        <v>0</v>
      </c>
      <c r="V42" s="199">
        <f>ROUND(E42*U42,2)</f>
        <v>0</v>
      </c>
      <c r="W42" s="199"/>
      <c r="X42" s="199" t="s">
        <v>119</v>
      </c>
      <c r="Y42" s="200"/>
      <c r="Z42" s="200"/>
      <c r="AA42" s="200"/>
      <c r="AB42" s="200"/>
      <c r="AC42" s="200"/>
      <c r="AD42" s="200"/>
      <c r="AE42" s="200"/>
      <c r="AF42" s="200"/>
      <c r="AG42" s="200" t="s">
        <v>120</v>
      </c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</row>
    <row r="43" spans="1:33" ht="12.45">
      <c r="A43" s="183" t="s">
        <v>112</v>
      </c>
      <c r="B43" s="184" t="s">
        <v>64</v>
      </c>
      <c r="C43" s="185" t="s">
        <v>65</v>
      </c>
      <c r="D43" s="186"/>
      <c r="E43" s="187"/>
      <c r="F43" s="188"/>
      <c r="G43" s="188">
        <f>SUMIF(AG44:AG44,"&lt;&gt;NOR",G44:G44)</f>
        <v>0</v>
      </c>
      <c r="H43" s="188"/>
      <c r="I43" s="188">
        <f>SUM(I44:I44)</f>
        <v>0</v>
      </c>
      <c r="J43" s="188"/>
      <c r="K43" s="188">
        <f>SUM(K44:K44)</f>
        <v>0</v>
      </c>
      <c r="L43" s="188"/>
      <c r="M43" s="188">
        <f>SUM(M44:M44)</f>
        <v>0</v>
      </c>
      <c r="N43" s="188"/>
      <c r="O43" s="188">
        <f>SUM(O44:O44)</f>
        <v>2.92</v>
      </c>
      <c r="P43" s="188"/>
      <c r="Q43" s="188">
        <f>SUM(Q44:Q44)</f>
        <v>0</v>
      </c>
      <c r="R43" s="188"/>
      <c r="S43" s="188"/>
      <c r="T43" s="189"/>
      <c r="U43" s="190"/>
      <c r="V43" s="190">
        <f>SUM(V44:V44)</f>
        <v>0.45</v>
      </c>
      <c r="W43" s="190"/>
      <c r="X43" s="190"/>
      <c r="AG43" t="s">
        <v>113</v>
      </c>
    </row>
    <row r="44" spans="1:60" ht="20.6" outlineLevel="1">
      <c r="A44" s="191">
        <v>18</v>
      </c>
      <c r="B44" s="192" t="s">
        <v>169</v>
      </c>
      <c r="C44" s="193" t="s">
        <v>170</v>
      </c>
      <c r="D44" s="194" t="s">
        <v>116</v>
      </c>
      <c r="E44" s="195">
        <v>22.5</v>
      </c>
      <c r="F44" s="196"/>
      <c r="G44" s="197">
        <f>ROUND(E44*F44,2)</f>
        <v>0</v>
      </c>
      <c r="H44" s="196"/>
      <c r="I44" s="197">
        <f>ROUND(E44*H44,2)</f>
        <v>0</v>
      </c>
      <c r="J44" s="196"/>
      <c r="K44" s="197">
        <f>ROUND(E44*J44,2)</f>
        <v>0</v>
      </c>
      <c r="L44" s="197">
        <v>21</v>
      </c>
      <c r="M44" s="197">
        <f>G44*(1+L44/100)</f>
        <v>0</v>
      </c>
      <c r="N44" s="197">
        <v>0.12966</v>
      </c>
      <c r="O44" s="197">
        <f>ROUND(E44*N44,2)</f>
        <v>2.92</v>
      </c>
      <c r="P44" s="197">
        <v>0</v>
      </c>
      <c r="Q44" s="197">
        <f>ROUND(E44*P44,2)</f>
        <v>0</v>
      </c>
      <c r="R44" s="197" t="s">
        <v>117</v>
      </c>
      <c r="S44" s="197" t="s">
        <v>118</v>
      </c>
      <c r="T44" s="198" t="s">
        <v>118</v>
      </c>
      <c r="U44" s="199">
        <v>0.02</v>
      </c>
      <c r="V44" s="199">
        <f>ROUND(E44*U44,2)</f>
        <v>0.45</v>
      </c>
      <c r="W44" s="199"/>
      <c r="X44" s="199" t="s">
        <v>119</v>
      </c>
      <c r="Y44" s="200"/>
      <c r="Z44" s="200"/>
      <c r="AA44" s="200"/>
      <c r="AB44" s="200"/>
      <c r="AC44" s="200"/>
      <c r="AD44" s="200"/>
      <c r="AE44" s="200"/>
      <c r="AF44" s="200"/>
      <c r="AG44" s="200" t="s">
        <v>120</v>
      </c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</row>
    <row r="45" spans="1:33" ht="12.45">
      <c r="A45" s="183" t="s">
        <v>112</v>
      </c>
      <c r="B45" s="184" t="s">
        <v>70</v>
      </c>
      <c r="C45" s="185" t="s">
        <v>71</v>
      </c>
      <c r="D45" s="186"/>
      <c r="E45" s="187"/>
      <c r="F45" s="188"/>
      <c r="G45" s="188">
        <f>SUMIF(AG46:AG46,"&lt;&gt;NOR",G46:G46)</f>
        <v>0</v>
      </c>
      <c r="H45" s="188"/>
      <c r="I45" s="188">
        <f>SUM(I46:I46)</f>
        <v>0</v>
      </c>
      <c r="J45" s="188"/>
      <c r="K45" s="188">
        <f>SUM(K46:K46)</f>
        <v>0</v>
      </c>
      <c r="L45" s="188"/>
      <c r="M45" s="188">
        <f>SUM(M46:M46)</f>
        <v>0</v>
      </c>
      <c r="N45" s="188"/>
      <c r="O45" s="188">
        <f>SUM(O46:O46)</f>
        <v>0.01</v>
      </c>
      <c r="P45" s="188"/>
      <c r="Q45" s="188">
        <f>SUM(Q46:Q46)</f>
        <v>0</v>
      </c>
      <c r="R45" s="188"/>
      <c r="S45" s="188"/>
      <c r="T45" s="189"/>
      <c r="U45" s="190"/>
      <c r="V45" s="190">
        <f>SUM(V46:V46)</f>
        <v>1.77</v>
      </c>
      <c r="W45" s="190"/>
      <c r="X45" s="190"/>
      <c r="AG45" t="s">
        <v>113</v>
      </c>
    </row>
    <row r="46" spans="1:60" ht="12.45" outlineLevel="1">
      <c r="A46" s="191">
        <v>19</v>
      </c>
      <c r="B46" s="192" t="s">
        <v>263</v>
      </c>
      <c r="C46" s="193" t="s">
        <v>264</v>
      </c>
      <c r="D46" s="194" t="s">
        <v>116</v>
      </c>
      <c r="E46" s="195">
        <v>10</v>
      </c>
      <c r="F46" s="196"/>
      <c r="G46" s="197">
        <f>ROUND(E46*F46,2)</f>
        <v>0</v>
      </c>
      <c r="H46" s="196"/>
      <c r="I46" s="197">
        <f>ROUND(E46*H46,2)</f>
        <v>0</v>
      </c>
      <c r="J46" s="196"/>
      <c r="K46" s="197">
        <f>ROUND(E46*J46,2)</f>
        <v>0</v>
      </c>
      <c r="L46" s="197">
        <v>21</v>
      </c>
      <c r="M46" s="197">
        <f>G46*(1+L46/100)</f>
        <v>0</v>
      </c>
      <c r="N46" s="197">
        <v>0.00121</v>
      </c>
      <c r="O46" s="197">
        <f>ROUND(E46*N46,2)</f>
        <v>0.01</v>
      </c>
      <c r="P46" s="197">
        <v>0</v>
      </c>
      <c r="Q46" s="197">
        <f>ROUND(E46*P46,2)</f>
        <v>0</v>
      </c>
      <c r="R46" s="197" t="s">
        <v>265</v>
      </c>
      <c r="S46" s="197" t="s">
        <v>118</v>
      </c>
      <c r="T46" s="198" t="s">
        <v>118</v>
      </c>
      <c r="U46" s="199">
        <v>0.177</v>
      </c>
      <c r="V46" s="199">
        <f>ROUND(E46*U46,2)</f>
        <v>1.77</v>
      </c>
      <c r="W46" s="199"/>
      <c r="X46" s="199" t="s">
        <v>119</v>
      </c>
      <c r="Y46" s="200"/>
      <c r="Z46" s="200"/>
      <c r="AA46" s="200"/>
      <c r="AB46" s="200"/>
      <c r="AC46" s="200"/>
      <c r="AD46" s="200"/>
      <c r="AE46" s="200"/>
      <c r="AF46" s="200"/>
      <c r="AG46" s="200" t="s">
        <v>120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</row>
    <row r="47" spans="1:33" ht="12.45">
      <c r="A47" s="183" t="s">
        <v>112</v>
      </c>
      <c r="B47" s="184" t="s">
        <v>51</v>
      </c>
      <c r="C47" s="185" t="s">
        <v>72</v>
      </c>
      <c r="D47" s="186"/>
      <c r="E47" s="187"/>
      <c r="F47" s="188"/>
      <c r="G47" s="188">
        <f>SUMIF(AG48:AG49,"&lt;&gt;NOR",G48:G49)</f>
        <v>0</v>
      </c>
      <c r="H47" s="188"/>
      <c r="I47" s="188">
        <f>SUM(I48:I49)</f>
        <v>0</v>
      </c>
      <c r="J47" s="188"/>
      <c r="K47" s="188">
        <f>SUM(K48:K49)</f>
        <v>0</v>
      </c>
      <c r="L47" s="188"/>
      <c r="M47" s="188">
        <f>SUM(M48:M49)</f>
        <v>0</v>
      </c>
      <c r="N47" s="188"/>
      <c r="O47" s="188">
        <f>SUM(O48:O49)</f>
        <v>0</v>
      </c>
      <c r="P47" s="188"/>
      <c r="Q47" s="188">
        <f>SUM(Q48:Q49)</f>
        <v>0</v>
      </c>
      <c r="R47" s="188"/>
      <c r="S47" s="188"/>
      <c r="T47" s="189"/>
      <c r="U47" s="190"/>
      <c r="V47" s="190">
        <f>SUM(V48:V49)</f>
        <v>12.88</v>
      </c>
      <c r="W47" s="190"/>
      <c r="X47" s="190"/>
      <c r="AG47" t="s">
        <v>113</v>
      </c>
    </row>
    <row r="48" spans="1:60" ht="12.45" outlineLevel="1">
      <c r="A48" s="191">
        <v>20</v>
      </c>
      <c r="B48" s="192" t="s">
        <v>192</v>
      </c>
      <c r="C48" s="193" t="s">
        <v>193</v>
      </c>
      <c r="D48" s="194" t="s">
        <v>194</v>
      </c>
      <c r="E48" s="195">
        <v>28.49263</v>
      </c>
      <c r="F48" s="196"/>
      <c r="G48" s="197">
        <f>ROUND(E48*F48,2)</f>
        <v>0</v>
      </c>
      <c r="H48" s="196"/>
      <c r="I48" s="197">
        <f>ROUND(E48*H48,2)</f>
        <v>0</v>
      </c>
      <c r="J48" s="196"/>
      <c r="K48" s="197">
        <f>ROUND(E48*J48,2)</f>
        <v>0</v>
      </c>
      <c r="L48" s="197">
        <v>21</v>
      </c>
      <c r="M48" s="197">
        <f>G48*(1+L48/100)</f>
        <v>0</v>
      </c>
      <c r="N48" s="197">
        <v>0</v>
      </c>
      <c r="O48" s="197">
        <f>ROUND(E48*N48,2)</f>
        <v>0</v>
      </c>
      <c r="P48" s="197">
        <v>0</v>
      </c>
      <c r="Q48" s="197">
        <f>ROUND(E48*P48,2)</f>
        <v>0</v>
      </c>
      <c r="R48" s="197" t="s">
        <v>195</v>
      </c>
      <c r="S48" s="197" t="s">
        <v>118</v>
      </c>
      <c r="T48" s="198" t="s">
        <v>118</v>
      </c>
      <c r="U48" s="199">
        <v>0.452</v>
      </c>
      <c r="V48" s="199">
        <f>ROUND(E48*U48,2)</f>
        <v>12.88</v>
      </c>
      <c r="W48" s="199"/>
      <c r="X48" s="199" t="s">
        <v>196</v>
      </c>
      <c r="Y48" s="200"/>
      <c r="Z48" s="200"/>
      <c r="AA48" s="200"/>
      <c r="AB48" s="200"/>
      <c r="AC48" s="200"/>
      <c r="AD48" s="200"/>
      <c r="AE48" s="200"/>
      <c r="AF48" s="200"/>
      <c r="AG48" s="200" t="s">
        <v>197</v>
      </c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</row>
    <row r="49" spans="1:60" ht="21" customHeight="1" outlineLevel="1">
      <c r="A49" s="201"/>
      <c r="B49" s="202"/>
      <c r="C49" s="203" t="s">
        <v>198</v>
      </c>
      <c r="D49" s="203"/>
      <c r="E49" s="203"/>
      <c r="F49" s="203"/>
      <c r="G49" s="203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200"/>
      <c r="Z49" s="200"/>
      <c r="AA49" s="200"/>
      <c r="AB49" s="200"/>
      <c r="AC49" s="200"/>
      <c r="AD49" s="200"/>
      <c r="AE49" s="200"/>
      <c r="AF49" s="200"/>
      <c r="AG49" s="200" t="s">
        <v>125</v>
      </c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4" t="str">
        <f>C49</f>
        <v>betonové nepředpjaté i předpjaté a mosty spřažené ocelobetonové nebo kovové na novostavbách, včetně příplatku za zvětšený přesun přes vymezenou vzdálenost,</v>
      </c>
      <c r="BB49" s="200"/>
      <c r="BC49" s="200"/>
      <c r="BD49" s="200"/>
      <c r="BE49" s="200"/>
      <c r="BF49" s="200"/>
      <c r="BG49" s="200"/>
      <c r="BH49" s="200"/>
    </row>
    <row r="50" spans="1:33" ht="12.45">
      <c r="A50" s="183" t="s">
        <v>112</v>
      </c>
      <c r="B50" s="184" t="s">
        <v>73</v>
      </c>
      <c r="C50" s="185" t="s">
        <v>74</v>
      </c>
      <c r="D50" s="186"/>
      <c r="E50" s="187"/>
      <c r="F50" s="188"/>
      <c r="G50" s="188">
        <f>SUMIF(AG51:AG58,"&lt;&gt;NOR",G51:G58)</f>
        <v>0</v>
      </c>
      <c r="H50" s="188"/>
      <c r="I50" s="188">
        <f>SUM(I51:I58)</f>
        <v>0</v>
      </c>
      <c r="J50" s="188"/>
      <c r="K50" s="188">
        <f>SUM(K51:K58)</f>
        <v>0</v>
      </c>
      <c r="L50" s="188"/>
      <c r="M50" s="188">
        <f>SUM(M51:M58)</f>
        <v>0</v>
      </c>
      <c r="N50" s="188"/>
      <c r="O50" s="188">
        <f>SUM(O51:O58)</f>
        <v>0.21</v>
      </c>
      <c r="P50" s="188"/>
      <c r="Q50" s="188">
        <f>SUM(Q51:Q58)</f>
        <v>0</v>
      </c>
      <c r="R50" s="188"/>
      <c r="S50" s="188"/>
      <c r="T50" s="189"/>
      <c r="U50" s="190"/>
      <c r="V50" s="190">
        <f>SUM(V51:V58)</f>
        <v>6.76</v>
      </c>
      <c r="W50" s="190"/>
      <c r="X50" s="190"/>
      <c r="AG50" t="s">
        <v>113</v>
      </c>
    </row>
    <row r="51" spans="1:60" ht="12.45" outlineLevel="1">
      <c r="A51" s="191">
        <v>21</v>
      </c>
      <c r="B51" s="192" t="s">
        <v>266</v>
      </c>
      <c r="C51" s="193" t="s">
        <v>267</v>
      </c>
      <c r="D51" s="194" t="s">
        <v>116</v>
      </c>
      <c r="E51" s="195">
        <v>24.48</v>
      </c>
      <c r="F51" s="196"/>
      <c r="G51" s="197">
        <f>ROUND(E51*F51,2)</f>
        <v>0</v>
      </c>
      <c r="H51" s="196"/>
      <c r="I51" s="197">
        <f>ROUND(E51*H51,2)</f>
        <v>0</v>
      </c>
      <c r="J51" s="196"/>
      <c r="K51" s="197">
        <f>ROUND(E51*J51,2)</f>
        <v>0</v>
      </c>
      <c r="L51" s="197">
        <v>21</v>
      </c>
      <c r="M51" s="197">
        <f>G51*(1+L51/100)</f>
        <v>0</v>
      </c>
      <c r="N51" s="197">
        <v>0.00033</v>
      </c>
      <c r="O51" s="197">
        <f>ROUND(E51*N51,2)</f>
        <v>0.01</v>
      </c>
      <c r="P51" s="197">
        <v>0</v>
      </c>
      <c r="Q51" s="197">
        <f>ROUND(E51*P51,2)</f>
        <v>0</v>
      </c>
      <c r="R51" s="197" t="s">
        <v>268</v>
      </c>
      <c r="S51" s="197" t="s">
        <v>118</v>
      </c>
      <c r="T51" s="198" t="s">
        <v>118</v>
      </c>
      <c r="U51" s="199">
        <v>0.21</v>
      </c>
      <c r="V51" s="199">
        <f>ROUND(E51*U51,2)</f>
        <v>5.14</v>
      </c>
      <c r="W51" s="199"/>
      <c r="X51" s="199" t="s">
        <v>119</v>
      </c>
      <c r="Y51" s="200"/>
      <c r="Z51" s="200"/>
      <c r="AA51" s="200"/>
      <c r="AB51" s="200"/>
      <c r="AC51" s="200"/>
      <c r="AD51" s="200"/>
      <c r="AE51" s="200"/>
      <c r="AF51" s="200"/>
      <c r="AG51" s="200" t="s">
        <v>120</v>
      </c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</row>
    <row r="52" spans="1:60" ht="12.45" outlineLevel="1">
      <c r="A52" s="201"/>
      <c r="B52" s="202"/>
      <c r="C52" s="205" t="s">
        <v>269</v>
      </c>
      <c r="D52" s="206"/>
      <c r="E52" s="207">
        <v>24.48</v>
      </c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200"/>
      <c r="Z52" s="200"/>
      <c r="AA52" s="200"/>
      <c r="AB52" s="200"/>
      <c r="AC52" s="200"/>
      <c r="AD52" s="200"/>
      <c r="AE52" s="200"/>
      <c r="AF52" s="200"/>
      <c r="AG52" s="200" t="s">
        <v>133</v>
      </c>
      <c r="AH52" s="200">
        <v>0</v>
      </c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</row>
    <row r="53" spans="1:60" ht="12.45" outlineLevel="1">
      <c r="A53" s="191">
        <v>22</v>
      </c>
      <c r="B53" s="192" t="s">
        <v>270</v>
      </c>
      <c r="C53" s="193" t="s">
        <v>271</v>
      </c>
      <c r="D53" s="194" t="s">
        <v>116</v>
      </c>
      <c r="E53" s="195">
        <v>24.48</v>
      </c>
      <c r="F53" s="196"/>
      <c r="G53" s="197">
        <f>ROUND(E53*F53,2)</f>
        <v>0</v>
      </c>
      <c r="H53" s="196"/>
      <c r="I53" s="197">
        <f>ROUND(E53*H53,2)</f>
        <v>0</v>
      </c>
      <c r="J53" s="196"/>
      <c r="K53" s="197">
        <f>ROUND(E53*J53,2)</f>
        <v>0</v>
      </c>
      <c r="L53" s="197">
        <v>21</v>
      </c>
      <c r="M53" s="197">
        <f>G53*(1+L53/100)</f>
        <v>0</v>
      </c>
      <c r="N53" s="197">
        <v>0.0001</v>
      </c>
      <c r="O53" s="197">
        <f>ROUND(E53*N53,2)</f>
        <v>0</v>
      </c>
      <c r="P53" s="197">
        <v>0</v>
      </c>
      <c r="Q53" s="197">
        <f>ROUND(E53*P53,2)</f>
        <v>0</v>
      </c>
      <c r="R53" s="197" t="s">
        <v>268</v>
      </c>
      <c r="S53" s="197" t="s">
        <v>118</v>
      </c>
      <c r="T53" s="198" t="s">
        <v>118</v>
      </c>
      <c r="U53" s="199">
        <v>0.066</v>
      </c>
      <c r="V53" s="199">
        <f>ROUND(E53*U53,2)</f>
        <v>1.62</v>
      </c>
      <c r="W53" s="199"/>
      <c r="X53" s="199" t="s">
        <v>119</v>
      </c>
      <c r="Y53" s="200"/>
      <c r="Z53" s="200"/>
      <c r="AA53" s="200"/>
      <c r="AB53" s="200"/>
      <c r="AC53" s="200"/>
      <c r="AD53" s="200"/>
      <c r="AE53" s="200"/>
      <c r="AF53" s="200"/>
      <c r="AG53" s="200" t="s">
        <v>120</v>
      </c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</row>
    <row r="54" spans="1:60" ht="12.45" outlineLevel="1">
      <c r="A54" s="201"/>
      <c r="B54" s="202"/>
      <c r="C54" s="205" t="s">
        <v>269</v>
      </c>
      <c r="D54" s="206"/>
      <c r="E54" s="207">
        <v>24.48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200"/>
      <c r="Z54" s="200"/>
      <c r="AA54" s="200"/>
      <c r="AB54" s="200"/>
      <c r="AC54" s="200"/>
      <c r="AD54" s="200"/>
      <c r="AE54" s="200"/>
      <c r="AF54" s="200"/>
      <c r="AG54" s="200" t="s">
        <v>133</v>
      </c>
      <c r="AH54" s="200">
        <v>0</v>
      </c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</row>
    <row r="55" spans="1:60" ht="12.45" outlineLevel="1">
      <c r="A55" s="191">
        <v>23</v>
      </c>
      <c r="B55" s="192" t="s">
        <v>272</v>
      </c>
      <c r="C55" s="193" t="s">
        <v>273</v>
      </c>
      <c r="D55" s="194" t="s">
        <v>116</v>
      </c>
      <c r="E55" s="195">
        <v>26.928</v>
      </c>
      <c r="F55" s="196"/>
      <c r="G55" s="197">
        <f>ROUND(E55*F55,2)</f>
        <v>0</v>
      </c>
      <c r="H55" s="196"/>
      <c r="I55" s="197">
        <f>ROUND(E55*H55,2)</f>
        <v>0</v>
      </c>
      <c r="J55" s="196"/>
      <c r="K55" s="197">
        <f>ROUND(E55*J55,2)</f>
        <v>0</v>
      </c>
      <c r="L55" s="197">
        <v>21</v>
      </c>
      <c r="M55" s="197">
        <f>G55*(1+L55/100)</f>
        <v>0</v>
      </c>
      <c r="N55" s="197">
        <v>0.00388</v>
      </c>
      <c r="O55" s="197">
        <f>ROUND(E55*N55,2)</f>
        <v>0.1</v>
      </c>
      <c r="P55" s="197">
        <v>0</v>
      </c>
      <c r="Q55" s="197">
        <f>ROUND(E55*P55,2)</f>
        <v>0</v>
      </c>
      <c r="R55" s="197"/>
      <c r="S55" s="197" t="s">
        <v>176</v>
      </c>
      <c r="T55" s="198" t="s">
        <v>177</v>
      </c>
      <c r="U55" s="199">
        <v>0</v>
      </c>
      <c r="V55" s="199">
        <f>ROUND(E55*U55,2)</f>
        <v>0</v>
      </c>
      <c r="W55" s="199"/>
      <c r="X55" s="199" t="s">
        <v>157</v>
      </c>
      <c r="Y55" s="200"/>
      <c r="Z55" s="200"/>
      <c r="AA55" s="200"/>
      <c r="AB55" s="200"/>
      <c r="AC55" s="200"/>
      <c r="AD55" s="200"/>
      <c r="AE55" s="200"/>
      <c r="AF55" s="200"/>
      <c r="AG55" s="200" t="s">
        <v>274</v>
      </c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</row>
    <row r="56" spans="1:60" ht="12.45" outlineLevel="1">
      <c r="A56" s="201"/>
      <c r="B56" s="202"/>
      <c r="C56" s="205" t="s">
        <v>275</v>
      </c>
      <c r="D56" s="206"/>
      <c r="E56" s="207">
        <v>26.928</v>
      </c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200"/>
      <c r="Z56" s="200"/>
      <c r="AA56" s="200"/>
      <c r="AB56" s="200"/>
      <c r="AC56" s="200"/>
      <c r="AD56" s="200"/>
      <c r="AE56" s="200"/>
      <c r="AF56" s="200"/>
      <c r="AG56" s="200" t="s">
        <v>133</v>
      </c>
      <c r="AH56" s="200">
        <v>0</v>
      </c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</row>
    <row r="57" spans="1:60" ht="12.45" outlineLevel="1">
      <c r="A57" s="191">
        <v>24</v>
      </c>
      <c r="B57" s="192" t="s">
        <v>276</v>
      </c>
      <c r="C57" s="193" t="s">
        <v>277</v>
      </c>
      <c r="D57" s="194" t="s">
        <v>116</v>
      </c>
      <c r="E57" s="195">
        <v>26.928</v>
      </c>
      <c r="F57" s="196"/>
      <c r="G57" s="197">
        <f>ROUND(E57*F57,2)</f>
        <v>0</v>
      </c>
      <c r="H57" s="196"/>
      <c r="I57" s="197">
        <f>ROUND(E57*H57,2)</f>
        <v>0</v>
      </c>
      <c r="J57" s="196"/>
      <c r="K57" s="197">
        <f>ROUND(E57*J57,2)</f>
        <v>0</v>
      </c>
      <c r="L57" s="197">
        <v>21</v>
      </c>
      <c r="M57" s="197">
        <f>G57*(1+L57/100)</f>
        <v>0</v>
      </c>
      <c r="N57" s="197">
        <v>0.00388</v>
      </c>
      <c r="O57" s="197">
        <f>ROUND(E57*N57,2)</f>
        <v>0.1</v>
      </c>
      <c r="P57" s="197">
        <v>0</v>
      </c>
      <c r="Q57" s="197">
        <f>ROUND(E57*P57,2)</f>
        <v>0</v>
      </c>
      <c r="R57" s="197"/>
      <c r="S57" s="197" t="s">
        <v>176</v>
      </c>
      <c r="T57" s="198" t="s">
        <v>177</v>
      </c>
      <c r="U57" s="199">
        <v>0</v>
      </c>
      <c r="V57" s="199">
        <f>ROUND(E57*U57,2)</f>
        <v>0</v>
      </c>
      <c r="W57" s="199"/>
      <c r="X57" s="199" t="s">
        <v>157</v>
      </c>
      <c r="Y57" s="200"/>
      <c r="Z57" s="200"/>
      <c r="AA57" s="200"/>
      <c r="AB57" s="200"/>
      <c r="AC57" s="200"/>
      <c r="AD57" s="200"/>
      <c r="AE57" s="200"/>
      <c r="AF57" s="200"/>
      <c r="AG57" s="200" t="s">
        <v>274</v>
      </c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</row>
    <row r="58" spans="1:60" ht="12.45" outlineLevel="1">
      <c r="A58" s="201"/>
      <c r="B58" s="202"/>
      <c r="C58" s="205" t="s">
        <v>275</v>
      </c>
      <c r="D58" s="206"/>
      <c r="E58" s="207">
        <v>26.928</v>
      </c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200"/>
      <c r="Z58" s="200"/>
      <c r="AA58" s="200"/>
      <c r="AB58" s="200"/>
      <c r="AC58" s="200"/>
      <c r="AD58" s="200"/>
      <c r="AE58" s="200"/>
      <c r="AF58" s="200"/>
      <c r="AG58" s="200" t="s">
        <v>133</v>
      </c>
      <c r="AH58" s="200">
        <v>0</v>
      </c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</row>
    <row r="59" spans="1:33" ht="12.45">
      <c r="A59" s="183" t="s">
        <v>112</v>
      </c>
      <c r="B59" s="184" t="s">
        <v>75</v>
      </c>
      <c r="C59" s="185" t="s">
        <v>76</v>
      </c>
      <c r="D59" s="186"/>
      <c r="E59" s="187"/>
      <c r="F59" s="188"/>
      <c r="G59" s="188">
        <f>SUMIF(AG60:AG60,"&lt;&gt;NOR",G60:G60)</f>
        <v>0</v>
      </c>
      <c r="H59" s="188"/>
      <c r="I59" s="188">
        <f>SUM(I60:I60)</f>
        <v>0</v>
      </c>
      <c r="J59" s="188"/>
      <c r="K59" s="188">
        <f>SUM(K60:K60)</f>
        <v>0</v>
      </c>
      <c r="L59" s="188"/>
      <c r="M59" s="188">
        <f>SUM(M60:M60)</f>
        <v>0</v>
      </c>
      <c r="N59" s="188"/>
      <c r="O59" s="188">
        <f>SUM(O60:O60)</f>
        <v>0</v>
      </c>
      <c r="P59" s="188"/>
      <c r="Q59" s="188">
        <f>SUM(Q60:Q60)</f>
        <v>0</v>
      </c>
      <c r="R59" s="188"/>
      <c r="S59" s="188"/>
      <c r="T59" s="189"/>
      <c r="U59" s="190"/>
      <c r="V59" s="190">
        <f>SUM(V60:V60)</f>
        <v>0</v>
      </c>
      <c r="W59" s="190"/>
      <c r="X59" s="190"/>
      <c r="AG59" t="s">
        <v>113</v>
      </c>
    </row>
    <row r="60" spans="1:60" ht="20.6" outlineLevel="1">
      <c r="A60" s="191">
        <v>25</v>
      </c>
      <c r="B60" s="192" t="s">
        <v>278</v>
      </c>
      <c r="C60" s="193" t="s">
        <v>279</v>
      </c>
      <c r="D60" s="194" t="s">
        <v>280</v>
      </c>
      <c r="E60" s="195">
        <v>12</v>
      </c>
      <c r="F60" s="196"/>
      <c r="G60" s="197">
        <f>ROUND(E60*F60,2)</f>
        <v>0</v>
      </c>
      <c r="H60" s="196"/>
      <c r="I60" s="197">
        <f>ROUND(E60*H60,2)</f>
        <v>0</v>
      </c>
      <c r="J60" s="196"/>
      <c r="K60" s="197">
        <f>ROUND(E60*J60,2)</f>
        <v>0</v>
      </c>
      <c r="L60" s="197">
        <v>21</v>
      </c>
      <c r="M60" s="197">
        <f>G60*(1+L60/100)</f>
        <v>0</v>
      </c>
      <c r="N60" s="197">
        <v>0</v>
      </c>
      <c r="O60" s="197">
        <f>ROUND(E60*N60,2)</f>
        <v>0</v>
      </c>
      <c r="P60" s="197">
        <v>0</v>
      </c>
      <c r="Q60" s="197">
        <f>ROUND(E60*P60,2)</f>
        <v>0</v>
      </c>
      <c r="R60" s="197"/>
      <c r="S60" s="197" t="s">
        <v>176</v>
      </c>
      <c r="T60" s="198" t="s">
        <v>177</v>
      </c>
      <c r="U60" s="199">
        <v>0</v>
      </c>
      <c r="V60" s="199">
        <f>ROUND(E60*U60,2)</f>
        <v>0</v>
      </c>
      <c r="W60" s="199"/>
      <c r="X60" s="199" t="s">
        <v>119</v>
      </c>
      <c r="Y60" s="200"/>
      <c r="Z60" s="200"/>
      <c r="AA60" s="200"/>
      <c r="AB60" s="200"/>
      <c r="AC60" s="200"/>
      <c r="AD60" s="200"/>
      <c r="AE60" s="200"/>
      <c r="AF60" s="200"/>
      <c r="AG60" s="200" t="s">
        <v>120</v>
      </c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</row>
    <row r="61" spans="1:33" ht="12.45">
      <c r="A61" s="162"/>
      <c r="B61" s="168"/>
      <c r="C61" s="208"/>
      <c r="D61" s="170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AE61">
        <v>15</v>
      </c>
      <c r="AF61">
        <v>21</v>
      </c>
      <c r="AG61" t="s">
        <v>99</v>
      </c>
    </row>
    <row r="62" spans="1:33" ht="12.45">
      <c r="A62" s="183"/>
      <c r="B62" s="184" t="s">
        <v>15</v>
      </c>
      <c r="C62" s="185"/>
      <c r="D62" s="209"/>
      <c r="E62" s="210"/>
      <c r="F62" s="210"/>
      <c r="G62" s="211">
        <f>G8+G23+G43+G45+G47+G50+G59</f>
        <v>0</v>
      </c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AE62">
        <f>SUMIF(L7:L60,AE61,G7:G60)</f>
        <v>0</v>
      </c>
      <c r="AF62">
        <f>SUMIF(L7:L60,AF61,G7:G60)</f>
        <v>0</v>
      </c>
      <c r="AG62" t="s">
        <v>211</v>
      </c>
    </row>
    <row r="63" spans="3:33" ht="12.45">
      <c r="C63" s="212"/>
      <c r="D63" s="110"/>
      <c r="AG63" t="s">
        <v>212</v>
      </c>
    </row>
    <row r="64" ht="12.45">
      <c r="D64" s="110"/>
    </row>
    <row r="65" ht="12.45">
      <c r="D65" s="110"/>
    </row>
    <row r="66" ht="12.45">
      <c r="D66" s="110"/>
    </row>
    <row r="67" ht="12.45">
      <c r="D67" s="110"/>
    </row>
    <row r="68" ht="12.45">
      <c r="D68" s="110"/>
    </row>
    <row r="69" ht="12.45">
      <c r="D69" s="110"/>
    </row>
    <row r="70" ht="12.45">
      <c r="D70" s="110"/>
    </row>
    <row r="71" ht="12.45">
      <c r="D71" s="110"/>
    </row>
    <row r="72" ht="12.45">
      <c r="D72" s="110"/>
    </row>
    <row r="73" ht="12.45">
      <c r="D73" s="110"/>
    </row>
    <row r="74" ht="12.45">
      <c r="D74" s="110"/>
    </row>
    <row r="75" ht="12.45">
      <c r="D75" s="110"/>
    </row>
    <row r="76" ht="12.45">
      <c r="D76" s="110"/>
    </row>
    <row r="77" ht="12.45">
      <c r="D77" s="110"/>
    </row>
    <row r="78" ht="12.45">
      <c r="D78" s="110"/>
    </row>
    <row r="79" ht="12.45">
      <c r="D79" s="110"/>
    </row>
    <row r="80" ht="12.45">
      <c r="D80" s="110"/>
    </row>
    <row r="81" ht="12.45">
      <c r="D81" s="110"/>
    </row>
    <row r="82" ht="12.45">
      <c r="D82" s="110"/>
    </row>
    <row r="83" ht="12.45">
      <c r="D83" s="110"/>
    </row>
    <row r="84" ht="12.45">
      <c r="D84" s="110"/>
    </row>
    <row r="85" ht="12.45">
      <c r="D85" s="110"/>
    </row>
    <row r="86" ht="12.45">
      <c r="D86" s="110"/>
    </row>
    <row r="87" ht="12.45">
      <c r="D87" s="110"/>
    </row>
    <row r="88" ht="12.45">
      <c r="D88" s="110"/>
    </row>
    <row r="89" ht="12.45">
      <c r="D89" s="110"/>
    </row>
    <row r="90" ht="12.45">
      <c r="D90" s="110"/>
    </row>
    <row r="91" ht="12.45">
      <c r="D91" s="110"/>
    </row>
    <row r="92" ht="12.45">
      <c r="D92" s="110"/>
    </row>
    <row r="93" ht="12.45">
      <c r="D93" s="110"/>
    </row>
    <row r="94" ht="12.45">
      <c r="D94" s="110"/>
    </row>
    <row r="95" ht="12.45">
      <c r="D95" s="110"/>
    </row>
    <row r="96" ht="12.45">
      <c r="D96" s="110"/>
    </row>
    <row r="97" ht="12.45">
      <c r="D97" s="110"/>
    </row>
    <row r="98" ht="12.45">
      <c r="D98" s="110"/>
    </row>
    <row r="99" ht="12.45">
      <c r="D99" s="110"/>
    </row>
    <row r="100" ht="12.45">
      <c r="D100" s="110"/>
    </row>
    <row r="101" ht="12.45">
      <c r="D101" s="110"/>
    </row>
    <row r="102" ht="12.45">
      <c r="D102" s="110"/>
    </row>
    <row r="103" ht="12.45">
      <c r="D103" s="110"/>
    </row>
    <row r="104" ht="12.45">
      <c r="D104" s="110"/>
    </row>
    <row r="105" ht="12.45">
      <c r="D105" s="110"/>
    </row>
    <row r="106" ht="12.45">
      <c r="D106" s="110"/>
    </row>
    <row r="107" ht="12.45">
      <c r="D107" s="110"/>
    </row>
    <row r="108" ht="12.45">
      <c r="D108" s="110"/>
    </row>
    <row r="109" ht="12.45">
      <c r="D109" s="110"/>
    </row>
    <row r="110" ht="12.45">
      <c r="D110" s="110"/>
    </row>
    <row r="111" ht="12.45">
      <c r="D111" s="110"/>
    </row>
    <row r="112" ht="12.45">
      <c r="D112" s="110"/>
    </row>
    <row r="113" ht="12.45">
      <c r="D113" s="110"/>
    </row>
    <row r="114" ht="12.45">
      <c r="D114" s="110"/>
    </row>
    <row r="115" ht="12.45">
      <c r="D115" s="110"/>
    </row>
    <row r="116" ht="12.45">
      <c r="D116" s="110"/>
    </row>
    <row r="117" ht="12.45">
      <c r="D117" s="110"/>
    </row>
    <row r="118" ht="12.45">
      <c r="D118" s="110"/>
    </row>
    <row r="119" ht="12.45">
      <c r="D119" s="110"/>
    </row>
    <row r="120" ht="12.45">
      <c r="D120" s="110"/>
    </row>
    <row r="121" ht="12.45">
      <c r="D121" s="110"/>
    </row>
    <row r="122" ht="12.45">
      <c r="D122" s="110"/>
    </row>
    <row r="123" ht="12.45">
      <c r="D123" s="110"/>
    </row>
    <row r="124" ht="12.45">
      <c r="D124" s="110"/>
    </row>
    <row r="125" ht="12.45">
      <c r="D125" s="110"/>
    </row>
    <row r="126" ht="12.45">
      <c r="D126" s="110"/>
    </row>
    <row r="127" ht="12.45">
      <c r="D127" s="110"/>
    </row>
    <row r="128" ht="12.45">
      <c r="D128" s="110"/>
    </row>
    <row r="129" ht="12.45">
      <c r="D129" s="110"/>
    </row>
    <row r="130" ht="12.45">
      <c r="D130" s="110"/>
    </row>
    <row r="131" ht="12.45">
      <c r="D131" s="110"/>
    </row>
    <row r="132" ht="12.45">
      <c r="D132" s="110"/>
    </row>
    <row r="133" ht="12.45">
      <c r="D133" s="110"/>
    </row>
    <row r="134" ht="12.45">
      <c r="D134" s="110"/>
    </row>
    <row r="135" ht="12.45">
      <c r="D135" s="110"/>
    </row>
    <row r="136" ht="12.45">
      <c r="D136" s="110"/>
    </row>
    <row r="137" ht="12.45">
      <c r="D137" s="110"/>
    </row>
    <row r="138" ht="12.45">
      <c r="D138" s="110"/>
    </row>
    <row r="139" ht="12.45">
      <c r="D139" s="110"/>
    </row>
    <row r="140" ht="12.45">
      <c r="D140" s="110"/>
    </row>
    <row r="141" ht="12.45">
      <c r="D141" s="110"/>
    </row>
    <row r="142" ht="12.45">
      <c r="D142" s="110"/>
    </row>
    <row r="143" ht="12.45">
      <c r="D143" s="110"/>
    </row>
    <row r="144" ht="12.45">
      <c r="D144" s="110"/>
    </row>
    <row r="145" ht="12.45">
      <c r="D145" s="110"/>
    </row>
    <row r="146" ht="12.45">
      <c r="D146" s="110"/>
    </row>
    <row r="147" ht="12.45">
      <c r="D147" s="110"/>
    </row>
    <row r="148" ht="12.45">
      <c r="D148" s="110"/>
    </row>
    <row r="149" ht="12.45">
      <c r="D149" s="110"/>
    </row>
    <row r="150" ht="12.45">
      <c r="D150" s="110"/>
    </row>
    <row r="151" ht="12.45">
      <c r="D151" s="110"/>
    </row>
    <row r="152" ht="12.45">
      <c r="D152" s="110"/>
    </row>
    <row r="153" ht="12.45">
      <c r="D153" s="110"/>
    </row>
    <row r="154" ht="12.45">
      <c r="D154" s="110"/>
    </row>
    <row r="155" ht="12.45">
      <c r="D155" s="110"/>
    </row>
    <row r="156" ht="12.45">
      <c r="D156" s="110"/>
    </row>
    <row r="157" ht="12.45">
      <c r="D157" s="110"/>
    </row>
    <row r="158" ht="12.45">
      <c r="D158" s="110"/>
    </row>
    <row r="159" ht="12.45">
      <c r="D159" s="110"/>
    </row>
    <row r="160" ht="12.45">
      <c r="D160" s="110"/>
    </row>
    <row r="161" ht="12.45">
      <c r="D161" s="110"/>
    </row>
    <row r="162" ht="12.45">
      <c r="D162" s="110"/>
    </row>
    <row r="163" ht="12.45">
      <c r="D163" s="110"/>
    </row>
    <row r="164" ht="12.45">
      <c r="D164" s="110"/>
    </row>
    <row r="165" ht="12.45">
      <c r="D165" s="110"/>
    </row>
    <row r="166" ht="12.45">
      <c r="D166" s="110"/>
    </row>
    <row r="167" ht="12.45">
      <c r="D167" s="110"/>
    </row>
    <row r="168" ht="12.45">
      <c r="D168" s="110"/>
    </row>
    <row r="169" ht="12.45">
      <c r="D169" s="110"/>
    </row>
    <row r="170" ht="12.45">
      <c r="D170" s="110"/>
    </row>
    <row r="171" ht="12.45">
      <c r="D171" s="110"/>
    </row>
    <row r="172" ht="12.45">
      <c r="D172" s="110"/>
    </row>
    <row r="173" ht="12.45">
      <c r="D173" s="110"/>
    </row>
    <row r="174" ht="12.45">
      <c r="D174" s="110"/>
    </row>
    <row r="175" ht="12.45">
      <c r="D175" s="110"/>
    </row>
    <row r="176" ht="12.45">
      <c r="D176" s="110"/>
    </row>
    <row r="177" ht="12.45">
      <c r="D177" s="110"/>
    </row>
    <row r="178" ht="12.45">
      <c r="D178" s="110"/>
    </row>
    <row r="179" ht="12.45">
      <c r="D179" s="110"/>
    </row>
    <row r="180" ht="12.45">
      <c r="D180" s="110"/>
    </row>
    <row r="181" ht="12.45">
      <c r="D181" s="110"/>
    </row>
    <row r="182" ht="12.45">
      <c r="D182" s="110"/>
    </row>
    <row r="183" ht="12.45">
      <c r="D183" s="110"/>
    </row>
    <row r="184" ht="12.45">
      <c r="D184" s="110"/>
    </row>
    <row r="185" ht="12.45">
      <c r="D185" s="110"/>
    </row>
    <row r="186" ht="12.45">
      <c r="D186" s="110"/>
    </row>
    <row r="187" ht="12.45">
      <c r="D187" s="110"/>
    </row>
    <row r="188" ht="12.45">
      <c r="D188" s="110"/>
    </row>
    <row r="189" ht="12.45">
      <c r="D189" s="110"/>
    </row>
    <row r="190" ht="12.45">
      <c r="D190" s="110"/>
    </row>
    <row r="191" ht="12.45">
      <c r="D191" s="110"/>
    </row>
    <row r="192" ht="12.45">
      <c r="D192" s="110"/>
    </row>
    <row r="193" ht="12.45">
      <c r="D193" s="110"/>
    </row>
    <row r="194" ht="12.45">
      <c r="D194" s="110"/>
    </row>
    <row r="195" ht="12.45">
      <c r="D195" s="110"/>
    </row>
    <row r="196" ht="12.45">
      <c r="D196" s="110"/>
    </row>
    <row r="197" ht="12.45">
      <c r="D197" s="110"/>
    </row>
    <row r="198" ht="12.45">
      <c r="D198" s="110"/>
    </row>
    <row r="199" ht="12.45">
      <c r="D199" s="110"/>
    </row>
    <row r="200" ht="12.45">
      <c r="D200" s="110"/>
    </row>
    <row r="201" ht="12.45">
      <c r="D201" s="110"/>
    </row>
    <row r="202" ht="12.45">
      <c r="D202" s="110"/>
    </row>
    <row r="203" ht="12.45">
      <c r="D203" s="110"/>
    </row>
    <row r="204" ht="12.45">
      <c r="D204" s="110"/>
    </row>
    <row r="205" ht="12.45">
      <c r="D205" s="110"/>
    </row>
    <row r="206" ht="12.45">
      <c r="D206" s="110"/>
    </row>
    <row r="207" ht="12.45">
      <c r="D207" s="110"/>
    </row>
    <row r="208" ht="12.45">
      <c r="D208" s="110"/>
    </row>
    <row r="209" ht="12.45">
      <c r="D209" s="110"/>
    </row>
    <row r="210" ht="12.45">
      <c r="D210" s="110"/>
    </row>
    <row r="211" ht="12.45">
      <c r="D211" s="110"/>
    </row>
    <row r="212" ht="12.45">
      <c r="D212" s="110"/>
    </row>
    <row r="213" ht="12.45">
      <c r="D213" s="110"/>
    </row>
    <row r="214" ht="12.45">
      <c r="D214" s="110"/>
    </row>
    <row r="215" ht="12.45">
      <c r="D215" s="110"/>
    </row>
    <row r="216" ht="12.45">
      <c r="D216" s="110"/>
    </row>
    <row r="217" ht="12.45">
      <c r="D217" s="110"/>
    </row>
    <row r="218" ht="12.45">
      <c r="D218" s="110"/>
    </row>
    <row r="219" ht="12.45">
      <c r="D219" s="110"/>
    </row>
    <row r="220" ht="12.45">
      <c r="D220" s="110"/>
    </row>
    <row r="221" ht="12.45">
      <c r="D221" s="110"/>
    </row>
    <row r="222" ht="12.45">
      <c r="D222" s="110"/>
    </row>
    <row r="223" ht="12.45">
      <c r="D223" s="110"/>
    </row>
    <row r="224" ht="12.45">
      <c r="D224" s="110"/>
    </row>
    <row r="225" ht="12.45">
      <c r="D225" s="110"/>
    </row>
    <row r="226" ht="12.45">
      <c r="D226" s="110"/>
    </row>
    <row r="227" ht="12.45">
      <c r="D227" s="110"/>
    </row>
    <row r="228" ht="12.45">
      <c r="D228" s="110"/>
    </row>
    <row r="229" ht="12.45">
      <c r="D229" s="110"/>
    </row>
    <row r="230" ht="12.45">
      <c r="D230" s="110"/>
    </row>
    <row r="231" ht="12.45">
      <c r="D231" s="110"/>
    </row>
    <row r="232" ht="12.45">
      <c r="D232" s="110"/>
    </row>
    <row r="233" ht="12.45">
      <c r="D233" s="110"/>
    </row>
    <row r="234" ht="12.45">
      <c r="D234" s="110"/>
    </row>
    <row r="235" ht="12.45">
      <c r="D235" s="110"/>
    </row>
    <row r="236" ht="12.45">
      <c r="D236" s="110"/>
    </row>
    <row r="237" ht="12.45">
      <c r="D237" s="110"/>
    </row>
    <row r="238" ht="12.45">
      <c r="D238" s="110"/>
    </row>
    <row r="239" ht="12.45">
      <c r="D239" s="110"/>
    </row>
    <row r="240" ht="12.45">
      <c r="D240" s="110"/>
    </row>
    <row r="241" ht="12.45">
      <c r="D241" s="110"/>
    </row>
    <row r="242" ht="12.45">
      <c r="D242" s="110"/>
    </row>
    <row r="243" ht="12.45">
      <c r="D243" s="110"/>
    </row>
    <row r="244" ht="12.45">
      <c r="D244" s="110"/>
    </row>
    <row r="245" ht="12.45">
      <c r="D245" s="110"/>
    </row>
    <row r="246" ht="12.45">
      <c r="D246" s="110"/>
    </row>
    <row r="247" ht="12.45">
      <c r="D247" s="110"/>
    </row>
    <row r="248" ht="12.45">
      <c r="D248" s="110"/>
    </row>
    <row r="249" ht="12.45">
      <c r="D249" s="110"/>
    </row>
    <row r="250" ht="12.45">
      <c r="D250" s="110"/>
    </row>
    <row r="251" ht="12.45">
      <c r="D251" s="110"/>
    </row>
    <row r="252" ht="12.45">
      <c r="D252" s="110"/>
    </row>
    <row r="253" ht="12.45">
      <c r="D253" s="110"/>
    </row>
    <row r="254" ht="12.45">
      <c r="D254" s="110"/>
    </row>
    <row r="255" ht="12.45">
      <c r="D255" s="110"/>
    </row>
    <row r="256" ht="12.45">
      <c r="D256" s="110"/>
    </row>
    <row r="257" ht="12.45">
      <c r="D257" s="110"/>
    </row>
    <row r="258" ht="12.45">
      <c r="D258" s="110"/>
    </row>
    <row r="259" ht="12.45">
      <c r="D259" s="110"/>
    </row>
    <row r="260" ht="12.45">
      <c r="D260" s="110"/>
    </row>
    <row r="261" ht="12.45">
      <c r="D261" s="110"/>
    </row>
    <row r="262" ht="12.45">
      <c r="D262" s="110"/>
    </row>
    <row r="263" ht="12.45">
      <c r="D263" s="110"/>
    </row>
    <row r="264" ht="12.45">
      <c r="D264" s="110"/>
    </row>
    <row r="265" ht="12.45">
      <c r="D265" s="110"/>
    </row>
    <row r="266" ht="12.45">
      <c r="D266" s="110"/>
    </row>
    <row r="267" ht="12.45">
      <c r="D267" s="110"/>
    </row>
    <row r="268" ht="12.45">
      <c r="D268" s="110"/>
    </row>
    <row r="269" ht="12.45">
      <c r="D269" s="110"/>
    </row>
    <row r="270" ht="12.45">
      <c r="D270" s="110"/>
    </row>
    <row r="271" ht="12.45">
      <c r="D271" s="110"/>
    </row>
    <row r="272" ht="12.45">
      <c r="D272" s="110"/>
    </row>
    <row r="273" ht="12.45">
      <c r="D273" s="110"/>
    </row>
    <row r="274" ht="12.45">
      <c r="D274" s="110"/>
    </row>
    <row r="275" ht="12.45">
      <c r="D275" s="110"/>
    </row>
    <row r="276" ht="12.45">
      <c r="D276" s="110"/>
    </row>
    <row r="277" ht="12.45">
      <c r="D277" s="110"/>
    </row>
    <row r="278" ht="12.45">
      <c r="D278" s="110"/>
    </row>
    <row r="279" ht="12.45">
      <c r="D279" s="110"/>
    </row>
    <row r="280" ht="12.45">
      <c r="D280" s="110"/>
    </row>
    <row r="281" ht="12.45">
      <c r="D281" s="110"/>
    </row>
    <row r="282" ht="12.45">
      <c r="D282" s="110"/>
    </row>
    <row r="283" ht="12.45">
      <c r="D283" s="110"/>
    </row>
    <row r="284" ht="12.45">
      <c r="D284" s="110"/>
    </row>
    <row r="285" ht="12.45">
      <c r="D285" s="110"/>
    </row>
    <row r="286" ht="12.45">
      <c r="D286" s="110"/>
    </row>
    <row r="287" ht="12.45">
      <c r="D287" s="110"/>
    </row>
    <row r="288" ht="12.45">
      <c r="D288" s="110"/>
    </row>
    <row r="289" ht="12.45">
      <c r="D289" s="110"/>
    </row>
    <row r="290" ht="12.45">
      <c r="D290" s="110"/>
    </row>
    <row r="291" ht="12.45">
      <c r="D291" s="110"/>
    </row>
    <row r="292" ht="12.45">
      <c r="D292" s="110"/>
    </row>
    <row r="293" ht="12.45">
      <c r="D293" s="110"/>
    </row>
    <row r="294" ht="12.45">
      <c r="D294" s="110"/>
    </row>
    <row r="295" ht="12.45">
      <c r="D295" s="110"/>
    </row>
    <row r="296" ht="12.45">
      <c r="D296" s="110"/>
    </row>
    <row r="297" ht="12.45">
      <c r="D297" s="110"/>
    </row>
    <row r="298" ht="12.45">
      <c r="D298" s="110"/>
    </row>
    <row r="299" ht="12.45">
      <c r="D299" s="110"/>
    </row>
    <row r="300" ht="12.45">
      <c r="D300" s="110"/>
    </row>
    <row r="301" ht="12.45">
      <c r="D301" s="110"/>
    </row>
    <row r="302" ht="12.45">
      <c r="D302" s="110"/>
    </row>
    <row r="303" ht="12.45">
      <c r="D303" s="110"/>
    </row>
    <row r="304" ht="12.45">
      <c r="D304" s="110"/>
    </row>
    <row r="305" ht="12.45">
      <c r="D305" s="110"/>
    </row>
    <row r="306" ht="12.45">
      <c r="D306" s="110"/>
    </row>
    <row r="307" ht="12.45">
      <c r="D307" s="110"/>
    </row>
    <row r="308" ht="12.45">
      <c r="D308" s="110"/>
    </row>
    <row r="309" ht="12.45">
      <c r="D309" s="110"/>
    </row>
    <row r="310" ht="12.45">
      <c r="D310" s="110"/>
    </row>
    <row r="311" ht="12.45">
      <c r="D311" s="110"/>
    </row>
    <row r="312" ht="12.45">
      <c r="D312" s="110"/>
    </row>
    <row r="313" ht="12.45">
      <c r="D313" s="110"/>
    </row>
    <row r="314" ht="12.45">
      <c r="D314" s="110"/>
    </row>
    <row r="315" ht="12.45">
      <c r="D315" s="110"/>
    </row>
    <row r="316" ht="12.45">
      <c r="D316" s="110"/>
    </row>
    <row r="317" ht="12.45">
      <c r="D317" s="110"/>
    </row>
    <row r="318" ht="12.45">
      <c r="D318" s="110"/>
    </row>
    <row r="319" ht="12.45">
      <c r="D319" s="110"/>
    </row>
    <row r="320" ht="12.45">
      <c r="D320" s="110"/>
    </row>
    <row r="321" ht="12.45">
      <c r="D321" s="110"/>
    </row>
    <row r="322" ht="12.45">
      <c r="D322" s="110"/>
    </row>
    <row r="323" ht="12.45">
      <c r="D323" s="110"/>
    </row>
    <row r="324" ht="12.45">
      <c r="D324" s="110"/>
    </row>
    <row r="325" ht="12.45">
      <c r="D325" s="110"/>
    </row>
    <row r="326" ht="12.45">
      <c r="D326" s="110"/>
    </row>
    <row r="327" ht="12.45">
      <c r="D327" s="110"/>
    </row>
    <row r="328" ht="12.45">
      <c r="D328" s="110"/>
    </row>
    <row r="329" ht="12.45">
      <c r="D329" s="110"/>
    </row>
    <row r="330" ht="12.45">
      <c r="D330" s="110"/>
    </row>
    <row r="331" ht="12.45">
      <c r="D331" s="110"/>
    </row>
    <row r="332" ht="12.45">
      <c r="D332" s="110"/>
    </row>
    <row r="333" ht="12.45">
      <c r="D333" s="110"/>
    </row>
    <row r="334" ht="12.45">
      <c r="D334" s="110"/>
    </row>
    <row r="335" ht="12.45">
      <c r="D335" s="110"/>
    </row>
    <row r="336" ht="12.45">
      <c r="D336" s="110"/>
    </row>
    <row r="337" ht="12.45">
      <c r="D337" s="110"/>
    </row>
    <row r="338" ht="12.45">
      <c r="D338" s="110"/>
    </row>
    <row r="339" ht="12.45">
      <c r="D339" s="110"/>
    </row>
    <row r="340" ht="12.45">
      <c r="D340" s="110"/>
    </row>
    <row r="341" ht="12.45">
      <c r="D341" s="110"/>
    </row>
    <row r="342" ht="12.45">
      <c r="D342" s="110"/>
    </row>
    <row r="343" ht="12.45">
      <c r="D343" s="110"/>
    </row>
    <row r="344" ht="12.45">
      <c r="D344" s="110"/>
    </row>
    <row r="345" ht="12.45">
      <c r="D345" s="110"/>
    </row>
    <row r="346" ht="12.45">
      <c r="D346" s="110"/>
    </row>
    <row r="347" ht="12.45">
      <c r="D347" s="110"/>
    </row>
    <row r="348" ht="12.45">
      <c r="D348" s="110"/>
    </row>
    <row r="349" ht="12.45">
      <c r="D349" s="110"/>
    </row>
    <row r="350" ht="12.45">
      <c r="D350" s="110"/>
    </row>
    <row r="351" ht="12.45">
      <c r="D351" s="110"/>
    </row>
    <row r="352" ht="12.45">
      <c r="D352" s="110"/>
    </row>
    <row r="353" ht="12.45">
      <c r="D353" s="110"/>
    </row>
    <row r="354" ht="12.45">
      <c r="D354" s="110"/>
    </row>
    <row r="355" ht="12.45">
      <c r="D355" s="110"/>
    </row>
    <row r="356" ht="12.45">
      <c r="D356" s="110"/>
    </row>
    <row r="357" ht="12.45">
      <c r="D357" s="110"/>
    </row>
    <row r="358" ht="12.45">
      <c r="D358" s="110"/>
    </row>
    <row r="359" ht="12.45">
      <c r="D359" s="110"/>
    </row>
    <row r="360" ht="12.45">
      <c r="D360" s="110"/>
    </row>
    <row r="361" ht="12.45">
      <c r="D361" s="110"/>
    </row>
    <row r="362" ht="12.45">
      <c r="D362" s="110"/>
    </row>
    <row r="363" ht="12.45">
      <c r="D363" s="110"/>
    </row>
    <row r="364" ht="12.45">
      <c r="D364" s="110"/>
    </row>
    <row r="365" ht="12.45">
      <c r="D365" s="110"/>
    </row>
    <row r="366" ht="12.45">
      <c r="D366" s="110"/>
    </row>
    <row r="367" ht="12.45">
      <c r="D367" s="110"/>
    </row>
    <row r="368" ht="12.45">
      <c r="D368" s="110"/>
    </row>
    <row r="369" ht="12.45">
      <c r="D369" s="110"/>
    </row>
    <row r="370" ht="12.45">
      <c r="D370" s="110"/>
    </row>
    <row r="371" ht="12.45">
      <c r="D371" s="110"/>
    </row>
    <row r="372" ht="12.45">
      <c r="D372" s="110"/>
    </row>
    <row r="373" ht="12.45">
      <c r="D373" s="110"/>
    </row>
    <row r="374" ht="12.45">
      <c r="D374" s="110"/>
    </row>
    <row r="375" ht="12.45">
      <c r="D375" s="110"/>
    </row>
    <row r="376" ht="12.45">
      <c r="D376" s="110"/>
    </row>
    <row r="377" ht="12.45">
      <c r="D377" s="110"/>
    </row>
    <row r="378" ht="12.45">
      <c r="D378" s="110"/>
    </row>
    <row r="379" ht="12.45">
      <c r="D379" s="110"/>
    </row>
    <row r="380" ht="12.45">
      <c r="D380" s="110"/>
    </row>
    <row r="381" ht="12.45">
      <c r="D381" s="110"/>
    </row>
    <row r="382" ht="12.45">
      <c r="D382" s="110"/>
    </row>
    <row r="383" ht="12.45">
      <c r="D383" s="110"/>
    </row>
    <row r="384" ht="12.45">
      <c r="D384" s="110"/>
    </row>
    <row r="385" ht="12.45">
      <c r="D385" s="110"/>
    </row>
    <row r="386" ht="12.45">
      <c r="D386" s="110"/>
    </row>
    <row r="387" ht="12.45">
      <c r="D387" s="110"/>
    </row>
    <row r="388" ht="12.45">
      <c r="D388" s="110"/>
    </row>
    <row r="389" ht="12.45">
      <c r="D389" s="110"/>
    </row>
    <row r="390" ht="12.45">
      <c r="D390" s="110"/>
    </row>
    <row r="391" ht="12.45">
      <c r="D391" s="110"/>
    </row>
    <row r="392" ht="12.45">
      <c r="D392" s="110"/>
    </row>
    <row r="393" ht="12.45">
      <c r="D393" s="110"/>
    </row>
    <row r="394" ht="12.45">
      <c r="D394" s="110"/>
    </row>
    <row r="395" ht="12.45">
      <c r="D395" s="110"/>
    </row>
    <row r="396" ht="12.45">
      <c r="D396" s="110"/>
    </row>
    <row r="397" ht="12.45">
      <c r="D397" s="110"/>
    </row>
    <row r="398" ht="12.45">
      <c r="D398" s="110"/>
    </row>
    <row r="399" ht="12.45">
      <c r="D399" s="110"/>
    </row>
    <row r="400" ht="12.45">
      <c r="D400" s="110"/>
    </row>
    <row r="401" ht="12.45">
      <c r="D401" s="110"/>
    </row>
    <row r="402" ht="12.45">
      <c r="D402" s="110"/>
    </row>
    <row r="403" ht="12.45">
      <c r="D403" s="110"/>
    </row>
    <row r="404" ht="12.45">
      <c r="D404" s="110"/>
    </row>
    <row r="405" ht="12.45">
      <c r="D405" s="110"/>
    </row>
    <row r="406" ht="12.45">
      <c r="D406" s="110"/>
    </row>
    <row r="407" ht="12.45">
      <c r="D407" s="110"/>
    </row>
    <row r="408" ht="12.45">
      <c r="D408" s="110"/>
    </row>
    <row r="409" ht="12.45">
      <c r="D409" s="110"/>
    </row>
    <row r="410" ht="12.45">
      <c r="D410" s="110"/>
    </row>
    <row r="411" ht="12.45">
      <c r="D411" s="110"/>
    </row>
    <row r="412" ht="12.45">
      <c r="D412" s="110"/>
    </row>
    <row r="413" ht="12.45">
      <c r="D413" s="110"/>
    </row>
    <row r="414" ht="12.45">
      <c r="D414" s="110"/>
    </row>
    <row r="415" ht="12.45">
      <c r="D415" s="110"/>
    </row>
    <row r="416" ht="12.45">
      <c r="D416" s="110"/>
    </row>
    <row r="417" ht="12.45">
      <c r="D417" s="110"/>
    </row>
    <row r="418" ht="12.45">
      <c r="D418" s="110"/>
    </row>
    <row r="419" ht="12.45">
      <c r="D419" s="110"/>
    </row>
    <row r="420" ht="12.45">
      <c r="D420" s="110"/>
    </row>
    <row r="421" ht="12.45">
      <c r="D421" s="110"/>
    </row>
    <row r="422" ht="12.45">
      <c r="D422" s="110"/>
    </row>
    <row r="423" ht="12.45">
      <c r="D423" s="110"/>
    </row>
    <row r="424" ht="12.45">
      <c r="D424" s="110"/>
    </row>
    <row r="425" ht="12.45">
      <c r="D425" s="110"/>
    </row>
    <row r="426" ht="12.45">
      <c r="D426" s="110"/>
    </row>
    <row r="427" ht="12.45">
      <c r="D427" s="110"/>
    </row>
    <row r="428" ht="12.45">
      <c r="D428" s="110"/>
    </row>
    <row r="429" ht="12.45">
      <c r="D429" s="110"/>
    </row>
    <row r="430" ht="12.45">
      <c r="D430" s="110"/>
    </row>
    <row r="431" ht="12.45">
      <c r="D431" s="110"/>
    </row>
    <row r="432" ht="12.45">
      <c r="D432" s="110"/>
    </row>
    <row r="433" ht="12.45">
      <c r="D433" s="110"/>
    </row>
    <row r="434" ht="12.45">
      <c r="D434" s="110"/>
    </row>
    <row r="435" ht="12.45">
      <c r="D435" s="110"/>
    </row>
    <row r="436" ht="12.45">
      <c r="D436" s="110"/>
    </row>
    <row r="437" ht="12.45">
      <c r="D437" s="110"/>
    </row>
    <row r="438" ht="12.45">
      <c r="D438" s="110"/>
    </row>
    <row r="439" ht="12.45">
      <c r="D439" s="110"/>
    </row>
    <row r="440" ht="12.45">
      <c r="D440" s="110"/>
    </row>
    <row r="441" ht="12.45">
      <c r="D441" s="110"/>
    </row>
    <row r="442" ht="12.45">
      <c r="D442" s="110"/>
    </row>
    <row r="443" ht="12.45">
      <c r="D443" s="110"/>
    </row>
    <row r="444" ht="12.45">
      <c r="D444" s="110"/>
    </row>
    <row r="445" ht="12.45">
      <c r="D445" s="110"/>
    </row>
    <row r="446" ht="12.45">
      <c r="D446" s="110"/>
    </row>
    <row r="447" ht="12.45">
      <c r="D447" s="110"/>
    </row>
    <row r="448" ht="12.45">
      <c r="D448" s="110"/>
    </row>
    <row r="449" ht="12.45">
      <c r="D449" s="110"/>
    </row>
    <row r="450" ht="12.45">
      <c r="D450" s="110"/>
    </row>
    <row r="451" ht="12.45">
      <c r="D451" s="110"/>
    </row>
    <row r="452" ht="12.45">
      <c r="D452" s="110"/>
    </row>
    <row r="453" ht="12.45">
      <c r="D453" s="110"/>
    </row>
    <row r="454" ht="12.45">
      <c r="D454" s="110"/>
    </row>
    <row r="455" ht="12.45">
      <c r="D455" s="110"/>
    </row>
    <row r="456" ht="12.45">
      <c r="D456" s="110"/>
    </row>
    <row r="457" ht="12.45">
      <c r="D457" s="110"/>
    </row>
    <row r="458" ht="12.45">
      <c r="D458" s="110"/>
    </row>
    <row r="459" ht="12.45">
      <c r="D459" s="110"/>
    </row>
    <row r="460" ht="12.45">
      <c r="D460" s="110"/>
    </row>
    <row r="461" ht="12.45">
      <c r="D461" s="110"/>
    </row>
    <row r="462" ht="12.45">
      <c r="D462" s="110"/>
    </row>
    <row r="463" ht="12.45">
      <c r="D463" s="110"/>
    </row>
    <row r="464" ht="12.45">
      <c r="D464" s="110"/>
    </row>
    <row r="465" ht="12.45">
      <c r="D465" s="110"/>
    </row>
    <row r="466" ht="12.45">
      <c r="D466" s="110"/>
    </row>
    <row r="467" ht="12.45">
      <c r="D467" s="110"/>
    </row>
    <row r="468" ht="12.45">
      <c r="D468" s="110"/>
    </row>
    <row r="469" ht="12.45">
      <c r="D469" s="110"/>
    </row>
    <row r="470" ht="12.45">
      <c r="D470" s="110"/>
    </row>
    <row r="471" ht="12.45">
      <c r="D471" s="110"/>
    </row>
    <row r="472" ht="12.45">
      <c r="D472" s="110"/>
    </row>
    <row r="473" ht="12.45">
      <c r="D473" s="110"/>
    </row>
    <row r="474" ht="12.45">
      <c r="D474" s="110"/>
    </row>
    <row r="475" ht="12.45">
      <c r="D475" s="110"/>
    </row>
    <row r="476" ht="12.45">
      <c r="D476" s="110"/>
    </row>
    <row r="477" ht="12.45">
      <c r="D477" s="110"/>
    </row>
    <row r="478" ht="12.45">
      <c r="D478" s="110"/>
    </row>
    <row r="479" ht="12.45">
      <c r="D479" s="110"/>
    </row>
    <row r="480" ht="12.45">
      <c r="D480" s="110"/>
    </row>
    <row r="481" ht="12.45">
      <c r="D481" s="110"/>
    </row>
    <row r="482" ht="12.45">
      <c r="D482" s="110"/>
    </row>
    <row r="483" ht="12.45">
      <c r="D483" s="110"/>
    </row>
    <row r="484" ht="12.45">
      <c r="D484" s="110"/>
    </row>
    <row r="485" ht="12.45">
      <c r="D485" s="110"/>
    </row>
    <row r="486" ht="12.45">
      <c r="D486" s="110"/>
    </row>
    <row r="487" ht="12.45">
      <c r="D487" s="110"/>
    </row>
    <row r="488" ht="12.45">
      <c r="D488" s="110"/>
    </row>
    <row r="489" ht="12.45">
      <c r="D489" s="110"/>
    </row>
    <row r="490" ht="12.45">
      <c r="D490" s="110"/>
    </row>
    <row r="491" ht="12.45">
      <c r="D491" s="110"/>
    </row>
    <row r="492" ht="12.45">
      <c r="D492" s="110"/>
    </row>
    <row r="493" ht="12.45">
      <c r="D493" s="110"/>
    </row>
    <row r="494" ht="12.45">
      <c r="D494" s="110"/>
    </row>
    <row r="495" ht="12.45">
      <c r="D495" s="110"/>
    </row>
    <row r="496" ht="12.45">
      <c r="D496" s="110"/>
    </row>
    <row r="497" ht="12.45">
      <c r="D497" s="110"/>
    </row>
    <row r="498" ht="12.45">
      <c r="D498" s="110"/>
    </row>
    <row r="499" ht="12.45">
      <c r="D499" s="110"/>
    </row>
    <row r="500" ht="12.45">
      <c r="D500" s="110"/>
    </row>
    <row r="501" ht="12.45">
      <c r="D501" s="110"/>
    </row>
    <row r="502" ht="12.45">
      <c r="D502" s="110"/>
    </row>
    <row r="503" ht="12.45">
      <c r="D503" s="110"/>
    </row>
    <row r="504" ht="12.45">
      <c r="D504" s="110"/>
    </row>
    <row r="505" ht="12.45">
      <c r="D505" s="110"/>
    </row>
    <row r="506" ht="12.45">
      <c r="D506" s="110"/>
    </row>
    <row r="507" ht="12.45">
      <c r="D507" s="110"/>
    </row>
    <row r="508" ht="12.45">
      <c r="D508" s="110"/>
    </row>
    <row r="509" ht="12.45">
      <c r="D509" s="110"/>
    </row>
    <row r="510" ht="12.45">
      <c r="D510" s="110"/>
    </row>
    <row r="511" ht="12.45">
      <c r="D511" s="110"/>
    </row>
    <row r="512" ht="12.45">
      <c r="D512" s="110"/>
    </row>
    <row r="513" ht="12.45">
      <c r="D513" s="110"/>
    </row>
    <row r="514" ht="12.45">
      <c r="D514" s="110"/>
    </row>
    <row r="515" ht="12.45">
      <c r="D515" s="110"/>
    </row>
    <row r="516" ht="12.45">
      <c r="D516" s="110"/>
    </row>
    <row r="517" ht="12.45">
      <c r="D517" s="110"/>
    </row>
    <row r="518" ht="12.45">
      <c r="D518" s="110"/>
    </row>
    <row r="519" ht="12.45">
      <c r="D519" s="110"/>
    </row>
    <row r="520" ht="12.45">
      <c r="D520" s="110"/>
    </row>
    <row r="521" ht="12.45">
      <c r="D521" s="110"/>
    </row>
    <row r="522" ht="12.45">
      <c r="D522" s="110"/>
    </row>
    <row r="523" ht="12.45">
      <c r="D523" s="110"/>
    </row>
    <row r="524" ht="12.45">
      <c r="D524" s="110"/>
    </row>
    <row r="525" ht="12.45">
      <c r="D525" s="110"/>
    </row>
    <row r="526" ht="12.45">
      <c r="D526" s="110"/>
    </row>
    <row r="527" ht="12.45">
      <c r="D527" s="110"/>
    </row>
    <row r="528" ht="12.45">
      <c r="D528" s="110"/>
    </row>
    <row r="529" ht="12.45">
      <c r="D529" s="110"/>
    </row>
    <row r="530" ht="12.45">
      <c r="D530" s="110"/>
    </row>
    <row r="531" ht="12.45">
      <c r="D531" s="110"/>
    </row>
    <row r="532" ht="12.45">
      <c r="D532" s="110"/>
    </row>
    <row r="533" ht="12.45">
      <c r="D533" s="110"/>
    </row>
    <row r="534" ht="12.45">
      <c r="D534" s="110"/>
    </row>
    <row r="535" ht="12.45">
      <c r="D535" s="110"/>
    </row>
    <row r="536" ht="12.45">
      <c r="D536" s="110"/>
    </row>
    <row r="537" ht="12.45">
      <c r="D537" s="110"/>
    </row>
    <row r="538" ht="12.45">
      <c r="D538" s="110"/>
    </row>
    <row r="539" ht="12.45">
      <c r="D539" s="110"/>
    </row>
    <row r="540" ht="12.45">
      <c r="D540" s="110"/>
    </row>
    <row r="541" ht="12.45">
      <c r="D541" s="110"/>
    </row>
    <row r="542" ht="12.45">
      <c r="D542" s="110"/>
    </row>
    <row r="543" ht="12.45">
      <c r="D543" s="110"/>
    </row>
    <row r="544" ht="12.45">
      <c r="D544" s="110"/>
    </row>
    <row r="545" ht="12.45">
      <c r="D545" s="110"/>
    </row>
    <row r="546" ht="12.45">
      <c r="D546" s="110"/>
    </row>
    <row r="547" ht="12.45">
      <c r="D547" s="110"/>
    </row>
    <row r="548" ht="12.45">
      <c r="D548" s="110"/>
    </row>
    <row r="549" ht="12.45">
      <c r="D549" s="110"/>
    </row>
    <row r="550" ht="12.45">
      <c r="D550" s="110"/>
    </row>
    <row r="551" ht="12.45">
      <c r="D551" s="110"/>
    </row>
    <row r="552" ht="12.45">
      <c r="D552" s="110"/>
    </row>
    <row r="553" ht="12.45">
      <c r="D553" s="110"/>
    </row>
    <row r="554" ht="12.45">
      <c r="D554" s="110"/>
    </row>
    <row r="555" ht="12.45">
      <c r="D555" s="110"/>
    </row>
    <row r="556" ht="12.45">
      <c r="D556" s="110"/>
    </row>
    <row r="557" ht="12.45">
      <c r="D557" s="110"/>
    </row>
    <row r="558" ht="12.45">
      <c r="D558" s="110"/>
    </row>
    <row r="559" ht="12.45">
      <c r="D559" s="110"/>
    </row>
    <row r="560" ht="12.45">
      <c r="D560" s="110"/>
    </row>
    <row r="561" ht="12.45">
      <c r="D561" s="110"/>
    </row>
    <row r="562" ht="12.45">
      <c r="D562" s="110"/>
    </row>
    <row r="563" ht="12.45">
      <c r="D563" s="110"/>
    </row>
    <row r="564" ht="12.45">
      <c r="D564" s="110"/>
    </row>
    <row r="565" ht="12.45">
      <c r="D565" s="110"/>
    </row>
    <row r="566" ht="12.45">
      <c r="D566" s="110"/>
    </row>
    <row r="567" ht="12.45">
      <c r="D567" s="110"/>
    </row>
    <row r="568" ht="12.45">
      <c r="D568" s="110"/>
    </row>
    <row r="569" ht="12.45">
      <c r="D569" s="110"/>
    </row>
    <row r="570" ht="12.45">
      <c r="D570" s="110"/>
    </row>
    <row r="571" ht="12.45">
      <c r="D571" s="110"/>
    </row>
    <row r="572" ht="12.45">
      <c r="D572" s="110"/>
    </row>
    <row r="573" ht="12.45">
      <c r="D573" s="110"/>
    </row>
    <row r="574" ht="12.45">
      <c r="D574" s="110"/>
    </row>
    <row r="575" ht="12.45">
      <c r="D575" s="110"/>
    </row>
    <row r="576" ht="12.45">
      <c r="D576" s="110"/>
    </row>
    <row r="577" ht="12.45">
      <c r="D577" s="110"/>
    </row>
    <row r="578" ht="12.45">
      <c r="D578" s="110"/>
    </row>
    <row r="579" ht="12.45">
      <c r="D579" s="110"/>
    </row>
    <row r="580" ht="12.45">
      <c r="D580" s="110"/>
    </row>
    <row r="581" ht="12.45">
      <c r="D581" s="110"/>
    </row>
    <row r="582" ht="12.45">
      <c r="D582" s="110"/>
    </row>
    <row r="583" ht="12.45">
      <c r="D583" s="110"/>
    </row>
    <row r="584" ht="12.45">
      <c r="D584" s="110"/>
    </row>
    <row r="585" ht="12.45">
      <c r="D585" s="110"/>
    </row>
    <row r="586" ht="12.45">
      <c r="D586" s="110"/>
    </row>
    <row r="587" ht="12.45">
      <c r="D587" s="110"/>
    </row>
    <row r="588" ht="12.45">
      <c r="D588" s="110"/>
    </row>
    <row r="589" ht="12.45">
      <c r="D589" s="110"/>
    </row>
    <row r="590" ht="12.45">
      <c r="D590" s="110"/>
    </row>
    <row r="591" ht="12.45">
      <c r="D591" s="110"/>
    </row>
    <row r="592" ht="12.45">
      <c r="D592" s="110"/>
    </row>
    <row r="593" ht="12.45">
      <c r="D593" s="110"/>
    </row>
    <row r="594" ht="12.45">
      <c r="D594" s="110"/>
    </row>
    <row r="595" ht="12.45">
      <c r="D595" s="110"/>
    </row>
    <row r="596" ht="12.45">
      <c r="D596" s="110"/>
    </row>
    <row r="597" ht="12.45">
      <c r="D597" s="110"/>
    </row>
    <row r="598" ht="12.45">
      <c r="D598" s="110"/>
    </row>
    <row r="599" ht="12.45">
      <c r="D599" s="110"/>
    </row>
    <row r="600" ht="12.45">
      <c r="D600" s="110"/>
    </row>
    <row r="601" ht="12.45">
      <c r="D601" s="110"/>
    </row>
    <row r="602" ht="12.45">
      <c r="D602" s="110"/>
    </row>
    <row r="603" ht="12.45">
      <c r="D603" s="110"/>
    </row>
    <row r="604" ht="12.45">
      <c r="D604" s="110"/>
    </row>
    <row r="605" ht="12.45">
      <c r="D605" s="110"/>
    </row>
    <row r="606" ht="12.45">
      <c r="D606" s="110"/>
    </row>
    <row r="607" ht="12.45">
      <c r="D607" s="110"/>
    </row>
    <row r="608" ht="12.45">
      <c r="D608" s="110"/>
    </row>
    <row r="609" ht="12.45">
      <c r="D609" s="110"/>
    </row>
    <row r="610" ht="12.45">
      <c r="D610" s="110"/>
    </row>
    <row r="611" ht="12.45">
      <c r="D611" s="110"/>
    </row>
    <row r="612" ht="12.45">
      <c r="D612" s="110"/>
    </row>
    <row r="613" ht="12.45">
      <c r="D613" s="110"/>
    </row>
    <row r="614" ht="12.45">
      <c r="D614" s="110"/>
    </row>
    <row r="615" ht="12.45">
      <c r="D615" s="110"/>
    </row>
    <row r="616" ht="12.45">
      <c r="D616" s="110"/>
    </row>
    <row r="617" ht="12.45">
      <c r="D617" s="110"/>
    </row>
    <row r="618" ht="12.45">
      <c r="D618" s="110"/>
    </row>
    <row r="619" ht="12.45">
      <c r="D619" s="110"/>
    </row>
    <row r="620" ht="12.45">
      <c r="D620" s="110"/>
    </row>
    <row r="621" ht="12.45">
      <c r="D621" s="110"/>
    </row>
    <row r="622" ht="12.45">
      <c r="D622" s="110"/>
    </row>
    <row r="623" ht="12.45">
      <c r="D623" s="110"/>
    </row>
    <row r="624" ht="12.45">
      <c r="D624" s="110"/>
    </row>
    <row r="625" ht="12.45">
      <c r="D625" s="110"/>
    </row>
    <row r="626" ht="12.45">
      <c r="D626" s="110"/>
    </row>
    <row r="627" ht="12.45">
      <c r="D627" s="110"/>
    </row>
    <row r="628" ht="12.45">
      <c r="D628" s="110"/>
    </row>
    <row r="629" ht="12.45">
      <c r="D629" s="110"/>
    </row>
    <row r="630" ht="12.45">
      <c r="D630" s="110"/>
    </row>
    <row r="631" ht="12.45">
      <c r="D631" s="110"/>
    </row>
    <row r="632" ht="12.45">
      <c r="D632" s="110"/>
    </row>
    <row r="633" ht="12.45">
      <c r="D633" s="110"/>
    </row>
    <row r="634" ht="12.45">
      <c r="D634" s="110"/>
    </row>
    <row r="635" ht="12.45">
      <c r="D635" s="110"/>
    </row>
    <row r="636" ht="12.45">
      <c r="D636" s="110"/>
    </row>
    <row r="637" ht="12.45">
      <c r="D637" s="110"/>
    </row>
    <row r="638" ht="12.45">
      <c r="D638" s="110"/>
    </row>
    <row r="639" ht="12.45">
      <c r="D639" s="110"/>
    </row>
    <row r="640" ht="12.45">
      <c r="D640" s="110"/>
    </row>
    <row r="641" ht="12.45">
      <c r="D641" s="110"/>
    </row>
    <row r="642" ht="12.45">
      <c r="D642" s="110"/>
    </row>
    <row r="643" ht="12.45">
      <c r="D643" s="110"/>
    </row>
    <row r="644" ht="12.45">
      <c r="D644" s="110"/>
    </row>
    <row r="645" ht="12.45">
      <c r="D645" s="110"/>
    </row>
    <row r="646" ht="12.45">
      <c r="D646" s="110"/>
    </row>
    <row r="647" ht="12.45">
      <c r="D647" s="110"/>
    </row>
    <row r="648" ht="12.45">
      <c r="D648" s="110"/>
    </row>
    <row r="649" ht="12.45">
      <c r="D649" s="110"/>
    </row>
    <row r="650" ht="12.45">
      <c r="D650" s="110"/>
    </row>
    <row r="651" ht="12.45">
      <c r="D651" s="110"/>
    </row>
    <row r="652" ht="12.45">
      <c r="D652" s="110"/>
    </row>
    <row r="653" ht="12.45">
      <c r="D653" s="110"/>
    </row>
    <row r="654" ht="12.45">
      <c r="D654" s="110"/>
    </row>
    <row r="655" ht="12.45">
      <c r="D655" s="110"/>
    </row>
    <row r="656" ht="12.45">
      <c r="D656" s="110"/>
    </row>
    <row r="657" ht="12.45">
      <c r="D657" s="110"/>
    </row>
    <row r="658" ht="12.45">
      <c r="D658" s="110"/>
    </row>
    <row r="659" ht="12.45">
      <c r="D659" s="110"/>
    </row>
    <row r="660" ht="12.45">
      <c r="D660" s="110"/>
    </row>
    <row r="661" ht="12.45">
      <c r="D661" s="110"/>
    </row>
    <row r="662" ht="12.45">
      <c r="D662" s="110"/>
    </row>
    <row r="663" ht="12.45">
      <c r="D663" s="110"/>
    </row>
    <row r="664" ht="12.45">
      <c r="D664" s="110"/>
    </row>
    <row r="665" ht="12.45">
      <c r="D665" s="110"/>
    </row>
    <row r="666" ht="12.45">
      <c r="D666" s="110"/>
    </row>
    <row r="667" ht="12.45">
      <c r="D667" s="110"/>
    </row>
    <row r="668" ht="12.45">
      <c r="D668" s="110"/>
    </row>
    <row r="669" ht="12.45">
      <c r="D669" s="110"/>
    </row>
    <row r="670" ht="12.45">
      <c r="D670" s="110"/>
    </row>
    <row r="671" ht="12.45">
      <c r="D671" s="110"/>
    </row>
    <row r="672" ht="12.45">
      <c r="D672" s="110"/>
    </row>
    <row r="673" ht="12.45">
      <c r="D673" s="110"/>
    </row>
    <row r="674" ht="12.45">
      <c r="D674" s="110"/>
    </row>
    <row r="675" ht="12.45">
      <c r="D675" s="110"/>
    </row>
    <row r="676" ht="12.45">
      <c r="D676" s="110"/>
    </row>
    <row r="677" ht="12.45">
      <c r="D677" s="110"/>
    </row>
    <row r="678" ht="12.45">
      <c r="D678" s="110"/>
    </row>
    <row r="679" ht="12.45">
      <c r="D679" s="110"/>
    </row>
    <row r="680" ht="12.45">
      <c r="D680" s="110"/>
    </row>
    <row r="681" ht="12.45">
      <c r="D681" s="110"/>
    </row>
    <row r="682" ht="12.45">
      <c r="D682" s="110"/>
    </row>
    <row r="683" ht="12.45">
      <c r="D683" s="110"/>
    </row>
    <row r="684" ht="12.45">
      <c r="D684" s="110"/>
    </row>
    <row r="685" ht="12.45">
      <c r="D685" s="110"/>
    </row>
    <row r="686" ht="12.45">
      <c r="D686" s="110"/>
    </row>
    <row r="687" ht="12.45">
      <c r="D687" s="110"/>
    </row>
    <row r="688" ht="12.45">
      <c r="D688" s="110"/>
    </row>
    <row r="689" ht="12.45">
      <c r="D689" s="110"/>
    </row>
    <row r="690" ht="12.45">
      <c r="D690" s="110"/>
    </row>
    <row r="691" ht="12.45">
      <c r="D691" s="110"/>
    </row>
    <row r="692" ht="12.45">
      <c r="D692" s="110"/>
    </row>
    <row r="693" ht="12.45">
      <c r="D693" s="110"/>
    </row>
    <row r="694" ht="12.45">
      <c r="D694" s="110"/>
    </row>
    <row r="695" ht="12.45">
      <c r="D695" s="110"/>
    </row>
    <row r="696" ht="12.45">
      <c r="D696" s="110"/>
    </row>
    <row r="697" ht="12.45">
      <c r="D697" s="110"/>
    </row>
    <row r="698" ht="12.45">
      <c r="D698" s="110"/>
    </row>
    <row r="699" ht="12.45">
      <c r="D699" s="110"/>
    </row>
    <row r="700" ht="12.45">
      <c r="D700" s="110"/>
    </row>
    <row r="701" ht="12.45">
      <c r="D701" s="110"/>
    </row>
    <row r="702" ht="12.45">
      <c r="D702" s="110"/>
    </row>
    <row r="703" ht="12.45">
      <c r="D703" s="110"/>
    </row>
    <row r="704" ht="12.45">
      <c r="D704" s="110"/>
    </row>
    <row r="705" ht="12.45">
      <c r="D705" s="110"/>
    </row>
    <row r="706" ht="12.45">
      <c r="D706" s="110"/>
    </row>
    <row r="707" ht="12.45">
      <c r="D707" s="110"/>
    </row>
    <row r="708" ht="12.45">
      <c r="D708" s="110"/>
    </row>
    <row r="709" ht="12.45">
      <c r="D709" s="110"/>
    </row>
    <row r="710" ht="12.45">
      <c r="D710" s="110"/>
    </row>
    <row r="711" ht="12.45">
      <c r="D711" s="110"/>
    </row>
    <row r="712" ht="12.45">
      <c r="D712" s="110"/>
    </row>
    <row r="713" ht="12.45">
      <c r="D713" s="110"/>
    </row>
    <row r="714" ht="12.45">
      <c r="D714" s="110"/>
    </row>
    <row r="715" ht="12.45">
      <c r="D715" s="110"/>
    </row>
    <row r="716" ht="12.45">
      <c r="D716" s="110"/>
    </row>
    <row r="717" ht="12.45">
      <c r="D717" s="110"/>
    </row>
    <row r="718" ht="12.45">
      <c r="D718" s="110"/>
    </row>
    <row r="719" ht="12.45">
      <c r="D719" s="110"/>
    </row>
    <row r="720" ht="12.45">
      <c r="D720" s="110"/>
    </row>
    <row r="721" ht="12.45">
      <c r="D721" s="110"/>
    </row>
    <row r="722" ht="12.45">
      <c r="D722" s="110"/>
    </row>
    <row r="723" ht="12.45">
      <c r="D723" s="110"/>
    </row>
    <row r="724" ht="12.45">
      <c r="D724" s="110"/>
    </row>
    <row r="725" ht="12.45">
      <c r="D725" s="110"/>
    </row>
    <row r="726" ht="12.45">
      <c r="D726" s="110"/>
    </row>
    <row r="727" ht="12.45">
      <c r="D727" s="110"/>
    </row>
    <row r="728" ht="12.45">
      <c r="D728" s="110"/>
    </row>
    <row r="729" ht="12.45">
      <c r="D729" s="110"/>
    </row>
    <row r="730" ht="12.45">
      <c r="D730" s="110"/>
    </row>
    <row r="731" ht="12.45">
      <c r="D731" s="110"/>
    </row>
    <row r="732" ht="12.45">
      <c r="D732" s="110"/>
    </row>
    <row r="733" ht="12.45">
      <c r="D733" s="110"/>
    </row>
    <row r="734" ht="12.45">
      <c r="D734" s="110"/>
    </row>
    <row r="735" ht="12.45">
      <c r="D735" s="110"/>
    </row>
    <row r="736" ht="12.45">
      <c r="D736" s="110"/>
    </row>
    <row r="737" ht="12.45">
      <c r="D737" s="110"/>
    </row>
    <row r="738" ht="12.45">
      <c r="D738" s="110"/>
    </row>
    <row r="739" ht="12.45">
      <c r="D739" s="110"/>
    </row>
    <row r="740" ht="12.45">
      <c r="D740" s="110"/>
    </row>
    <row r="741" ht="12.45">
      <c r="D741" s="110"/>
    </row>
    <row r="742" ht="12.45">
      <c r="D742" s="110"/>
    </row>
    <row r="743" ht="12.45">
      <c r="D743" s="110"/>
    </row>
    <row r="744" ht="12.45">
      <c r="D744" s="110"/>
    </row>
    <row r="745" ht="12.45">
      <c r="D745" s="110"/>
    </row>
    <row r="746" ht="12.45">
      <c r="D746" s="110"/>
    </row>
    <row r="747" ht="12.45">
      <c r="D747" s="110"/>
    </row>
    <row r="748" ht="12.45">
      <c r="D748" s="110"/>
    </row>
    <row r="749" ht="12.45">
      <c r="D749" s="110"/>
    </row>
    <row r="750" ht="12.45">
      <c r="D750" s="110"/>
    </row>
    <row r="751" ht="12.45">
      <c r="D751" s="110"/>
    </row>
    <row r="752" ht="12.45">
      <c r="D752" s="110"/>
    </row>
    <row r="753" ht="12.45">
      <c r="D753" s="110"/>
    </row>
    <row r="754" ht="12.45">
      <c r="D754" s="110"/>
    </row>
    <row r="755" ht="12.45">
      <c r="D755" s="110"/>
    </row>
    <row r="756" ht="12.45">
      <c r="D756" s="110"/>
    </row>
    <row r="757" ht="12.45">
      <c r="D757" s="110"/>
    </row>
    <row r="758" ht="12.45">
      <c r="D758" s="110"/>
    </row>
    <row r="759" ht="12.45">
      <c r="D759" s="110"/>
    </row>
    <row r="760" ht="12.45">
      <c r="D760" s="110"/>
    </row>
    <row r="761" ht="12.45">
      <c r="D761" s="110"/>
    </row>
    <row r="762" ht="12.45">
      <c r="D762" s="110"/>
    </row>
    <row r="763" ht="12.45">
      <c r="D763" s="110"/>
    </row>
    <row r="764" ht="12.45">
      <c r="D764" s="110"/>
    </row>
    <row r="765" ht="12.45">
      <c r="D765" s="110"/>
    </row>
    <row r="766" ht="12.45">
      <c r="D766" s="110"/>
    </row>
    <row r="767" ht="12.45">
      <c r="D767" s="110"/>
    </row>
    <row r="768" ht="12.45">
      <c r="D768" s="110"/>
    </row>
    <row r="769" ht="12.45">
      <c r="D769" s="110"/>
    </row>
    <row r="770" ht="12.45">
      <c r="D770" s="110"/>
    </row>
    <row r="771" ht="12.45">
      <c r="D771" s="110"/>
    </row>
    <row r="772" ht="12.45">
      <c r="D772" s="110"/>
    </row>
    <row r="773" ht="12.45">
      <c r="D773" s="110"/>
    </row>
    <row r="774" ht="12.45">
      <c r="D774" s="110"/>
    </row>
    <row r="775" ht="12.45">
      <c r="D775" s="110"/>
    </row>
    <row r="776" ht="12.45">
      <c r="D776" s="110"/>
    </row>
    <row r="777" ht="12.45">
      <c r="D777" s="110"/>
    </row>
    <row r="778" ht="12.45">
      <c r="D778" s="110"/>
    </row>
    <row r="779" ht="12.45">
      <c r="D779" s="110"/>
    </row>
    <row r="780" ht="12.45">
      <c r="D780" s="110"/>
    </row>
    <row r="781" ht="12.45">
      <c r="D781" s="110"/>
    </row>
    <row r="782" ht="12.45">
      <c r="D782" s="110"/>
    </row>
    <row r="783" ht="12.45">
      <c r="D783" s="110"/>
    </row>
    <row r="784" ht="12.45">
      <c r="D784" s="110"/>
    </row>
    <row r="785" ht="12.45">
      <c r="D785" s="110"/>
    </row>
    <row r="786" ht="12.45">
      <c r="D786" s="110"/>
    </row>
    <row r="787" ht="12.45">
      <c r="D787" s="110"/>
    </row>
    <row r="788" ht="12.45">
      <c r="D788" s="110"/>
    </row>
    <row r="789" ht="12.45">
      <c r="D789" s="110"/>
    </row>
    <row r="790" ht="12.45">
      <c r="D790" s="110"/>
    </row>
    <row r="791" ht="12.45">
      <c r="D791" s="110"/>
    </row>
    <row r="792" ht="12.45">
      <c r="D792" s="110"/>
    </row>
    <row r="793" ht="12.45">
      <c r="D793" s="110"/>
    </row>
    <row r="794" ht="12.45">
      <c r="D794" s="110"/>
    </row>
    <row r="795" ht="12.45">
      <c r="D795" s="110"/>
    </row>
    <row r="796" ht="12.45">
      <c r="D796" s="110"/>
    </row>
    <row r="797" ht="12.45">
      <c r="D797" s="110"/>
    </row>
    <row r="798" ht="12.45">
      <c r="D798" s="110"/>
    </row>
    <row r="799" ht="12.45">
      <c r="D799" s="110"/>
    </row>
    <row r="800" ht="12.45">
      <c r="D800" s="110"/>
    </row>
    <row r="801" ht="12.45">
      <c r="D801" s="110"/>
    </row>
    <row r="802" ht="12.45">
      <c r="D802" s="110"/>
    </row>
    <row r="803" ht="12.45">
      <c r="D803" s="110"/>
    </row>
    <row r="804" ht="12.45">
      <c r="D804" s="110"/>
    </row>
    <row r="805" ht="12.45">
      <c r="D805" s="110"/>
    </row>
    <row r="806" ht="12.45">
      <c r="D806" s="110"/>
    </row>
    <row r="807" ht="12.45">
      <c r="D807" s="110"/>
    </row>
    <row r="808" ht="12.45">
      <c r="D808" s="110"/>
    </row>
    <row r="809" ht="12.45">
      <c r="D809" s="110"/>
    </row>
    <row r="810" ht="12.45">
      <c r="D810" s="110"/>
    </row>
    <row r="811" ht="12.45">
      <c r="D811" s="110"/>
    </row>
    <row r="812" ht="12.45">
      <c r="D812" s="110"/>
    </row>
    <row r="813" ht="12.45">
      <c r="D813" s="110"/>
    </row>
    <row r="814" ht="12.45">
      <c r="D814" s="110"/>
    </row>
    <row r="815" ht="12.45">
      <c r="D815" s="110"/>
    </row>
    <row r="816" ht="12.45">
      <c r="D816" s="110"/>
    </row>
    <row r="817" ht="12.45">
      <c r="D817" s="110"/>
    </row>
    <row r="818" ht="12.45">
      <c r="D818" s="110"/>
    </row>
    <row r="819" ht="12.45">
      <c r="D819" s="110"/>
    </row>
    <row r="820" ht="12.45">
      <c r="D820" s="110"/>
    </row>
    <row r="821" ht="12.45">
      <c r="D821" s="110"/>
    </row>
    <row r="822" ht="12.45">
      <c r="D822" s="110"/>
    </row>
    <row r="823" ht="12.45">
      <c r="D823" s="110"/>
    </row>
    <row r="824" ht="12.45">
      <c r="D824" s="110"/>
    </row>
    <row r="825" ht="12.45">
      <c r="D825" s="110"/>
    </row>
    <row r="826" ht="12.45">
      <c r="D826" s="110"/>
    </row>
    <row r="827" ht="12.45">
      <c r="D827" s="110"/>
    </row>
    <row r="828" ht="12.45">
      <c r="D828" s="110"/>
    </row>
    <row r="829" ht="12.45">
      <c r="D829" s="110"/>
    </row>
    <row r="830" ht="12.45">
      <c r="D830" s="110"/>
    </row>
    <row r="831" ht="12.45">
      <c r="D831" s="110"/>
    </row>
    <row r="832" ht="12.45">
      <c r="D832" s="110"/>
    </row>
    <row r="833" ht="12.45">
      <c r="D833" s="110"/>
    </row>
    <row r="834" ht="12.45">
      <c r="D834" s="110"/>
    </row>
    <row r="835" ht="12.45">
      <c r="D835" s="110"/>
    </row>
    <row r="836" ht="12.45">
      <c r="D836" s="110"/>
    </row>
    <row r="837" ht="12.45">
      <c r="D837" s="110"/>
    </row>
    <row r="838" ht="12.45">
      <c r="D838" s="110"/>
    </row>
    <row r="839" ht="12.45">
      <c r="D839" s="110"/>
    </row>
    <row r="840" ht="12.45">
      <c r="D840" s="110"/>
    </row>
    <row r="841" ht="12.45">
      <c r="D841" s="110"/>
    </row>
    <row r="842" ht="12.45">
      <c r="D842" s="110"/>
    </row>
    <row r="843" ht="12.45">
      <c r="D843" s="110"/>
    </row>
    <row r="844" ht="12.45">
      <c r="D844" s="110"/>
    </row>
    <row r="845" ht="12.45">
      <c r="D845" s="110"/>
    </row>
    <row r="846" ht="12.45">
      <c r="D846" s="110"/>
    </row>
    <row r="847" ht="12.45">
      <c r="D847" s="110"/>
    </row>
    <row r="848" ht="12.45">
      <c r="D848" s="110"/>
    </row>
    <row r="849" ht="12.45">
      <c r="D849" s="110"/>
    </row>
    <row r="850" ht="12.45">
      <c r="D850" s="110"/>
    </row>
    <row r="851" ht="12.45">
      <c r="D851" s="110"/>
    </row>
    <row r="852" ht="12.45">
      <c r="D852" s="110"/>
    </row>
    <row r="853" ht="12.45">
      <c r="D853" s="110"/>
    </row>
    <row r="854" ht="12.45">
      <c r="D854" s="110"/>
    </row>
    <row r="855" ht="12.45">
      <c r="D855" s="110"/>
    </row>
    <row r="856" ht="12.45">
      <c r="D856" s="110"/>
    </row>
    <row r="857" ht="12.45">
      <c r="D857" s="110"/>
    </row>
    <row r="858" ht="12.45">
      <c r="D858" s="110"/>
    </row>
    <row r="859" ht="12.45">
      <c r="D859" s="110"/>
    </row>
    <row r="860" ht="12.45">
      <c r="D860" s="110"/>
    </row>
    <row r="861" ht="12.45">
      <c r="D861" s="110"/>
    </row>
    <row r="862" ht="12.45">
      <c r="D862" s="110"/>
    </row>
    <row r="863" ht="12.45">
      <c r="D863" s="110"/>
    </row>
    <row r="864" ht="12.45">
      <c r="D864" s="110"/>
    </row>
    <row r="865" ht="12.45">
      <c r="D865" s="110"/>
    </row>
    <row r="866" ht="12.45">
      <c r="D866" s="110"/>
    </row>
    <row r="867" ht="12.45">
      <c r="D867" s="110"/>
    </row>
    <row r="868" ht="12.45">
      <c r="D868" s="110"/>
    </row>
    <row r="869" ht="12.45">
      <c r="D869" s="110"/>
    </row>
    <row r="870" ht="12.45">
      <c r="D870" s="110"/>
    </row>
    <row r="871" ht="12.45">
      <c r="D871" s="110"/>
    </row>
    <row r="872" ht="12.45">
      <c r="D872" s="110"/>
    </row>
    <row r="873" ht="12.45">
      <c r="D873" s="110"/>
    </row>
    <row r="874" ht="12.45">
      <c r="D874" s="110"/>
    </row>
    <row r="875" ht="12.45">
      <c r="D875" s="110"/>
    </row>
    <row r="876" ht="12.45">
      <c r="D876" s="110"/>
    </row>
    <row r="877" ht="12.45">
      <c r="D877" s="110"/>
    </row>
    <row r="878" ht="12.45">
      <c r="D878" s="110"/>
    </row>
    <row r="879" ht="12.45">
      <c r="D879" s="110"/>
    </row>
    <row r="880" ht="12.45">
      <c r="D880" s="110"/>
    </row>
    <row r="881" ht="12.45">
      <c r="D881" s="110"/>
    </row>
    <row r="882" ht="12.45">
      <c r="D882" s="110"/>
    </row>
    <row r="883" ht="12.45">
      <c r="D883" s="110"/>
    </row>
    <row r="884" ht="12.45">
      <c r="D884" s="110"/>
    </row>
    <row r="885" ht="12.45">
      <c r="D885" s="110"/>
    </row>
    <row r="886" ht="12.45">
      <c r="D886" s="110"/>
    </row>
    <row r="887" ht="12.45">
      <c r="D887" s="110"/>
    </row>
    <row r="888" ht="12.45">
      <c r="D888" s="110"/>
    </row>
    <row r="889" ht="12.45">
      <c r="D889" s="110"/>
    </row>
    <row r="890" ht="12.45">
      <c r="D890" s="110"/>
    </row>
    <row r="891" ht="12.45">
      <c r="D891" s="110"/>
    </row>
    <row r="892" ht="12.45">
      <c r="D892" s="110"/>
    </row>
    <row r="893" ht="12.45">
      <c r="D893" s="110"/>
    </row>
    <row r="894" ht="12.45">
      <c r="D894" s="110"/>
    </row>
    <row r="895" ht="12.45">
      <c r="D895" s="110"/>
    </row>
    <row r="896" ht="12.45">
      <c r="D896" s="110"/>
    </row>
    <row r="897" ht="12.45">
      <c r="D897" s="110"/>
    </row>
    <row r="898" ht="12.45">
      <c r="D898" s="110"/>
    </row>
    <row r="899" ht="12.45">
      <c r="D899" s="110"/>
    </row>
    <row r="900" ht="12.45">
      <c r="D900" s="110"/>
    </row>
    <row r="901" ht="12.45">
      <c r="D901" s="110"/>
    </row>
    <row r="902" ht="12.45">
      <c r="D902" s="110"/>
    </row>
    <row r="903" ht="12.45">
      <c r="D903" s="110"/>
    </row>
    <row r="904" ht="12.45">
      <c r="D904" s="110"/>
    </row>
    <row r="905" ht="12.45">
      <c r="D905" s="110"/>
    </row>
    <row r="906" ht="12.45">
      <c r="D906" s="110"/>
    </row>
    <row r="907" ht="12.45">
      <c r="D907" s="110"/>
    </row>
    <row r="908" ht="12.45">
      <c r="D908" s="110"/>
    </row>
    <row r="909" ht="12.45">
      <c r="D909" s="110"/>
    </row>
    <row r="910" ht="12.45">
      <c r="D910" s="110"/>
    </row>
    <row r="911" ht="12.45">
      <c r="D911" s="110"/>
    </row>
    <row r="912" ht="12.45">
      <c r="D912" s="110"/>
    </row>
    <row r="913" ht="12.45">
      <c r="D913" s="110"/>
    </row>
    <row r="914" ht="12.45">
      <c r="D914" s="110"/>
    </row>
    <row r="915" ht="12.45">
      <c r="D915" s="110"/>
    </row>
    <row r="916" ht="12.45">
      <c r="D916" s="110"/>
    </row>
    <row r="917" ht="12.45">
      <c r="D917" s="110"/>
    </row>
    <row r="918" ht="12.45">
      <c r="D918" s="110"/>
    </row>
    <row r="919" ht="12.45">
      <c r="D919" s="110"/>
    </row>
    <row r="920" ht="12.45">
      <c r="D920" s="110"/>
    </row>
    <row r="921" ht="12.45">
      <c r="D921" s="110"/>
    </row>
    <row r="922" ht="12.45">
      <c r="D922" s="110"/>
    </row>
    <row r="923" ht="12.45">
      <c r="D923" s="110"/>
    </row>
    <row r="924" ht="12.45">
      <c r="D924" s="110"/>
    </row>
    <row r="925" ht="12.45">
      <c r="D925" s="110"/>
    </row>
    <row r="926" ht="12.45">
      <c r="D926" s="110"/>
    </row>
    <row r="927" ht="12.45">
      <c r="D927" s="110"/>
    </row>
    <row r="928" ht="12.45">
      <c r="D928" s="110"/>
    </row>
    <row r="929" ht="12.45">
      <c r="D929" s="110"/>
    </row>
    <row r="930" ht="12.45">
      <c r="D930" s="110"/>
    </row>
    <row r="931" ht="12.45">
      <c r="D931" s="110"/>
    </row>
    <row r="932" ht="12.45">
      <c r="D932" s="110"/>
    </row>
    <row r="933" ht="12.45">
      <c r="D933" s="110"/>
    </row>
    <row r="934" ht="12.45">
      <c r="D934" s="110"/>
    </row>
    <row r="935" ht="12.45">
      <c r="D935" s="110"/>
    </row>
    <row r="936" ht="12.45">
      <c r="D936" s="110"/>
    </row>
    <row r="937" ht="12.45">
      <c r="D937" s="110"/>
    </row>
    <row r="938" ht="12.45">
      <c r="D938" s="110"/>
    </row>
    <row r="939" ht="12.45">
      <c r="D939" s="110"/>
    </row>
    <row r="940" ht="12.45">
      <c r="D940" s="110"/>
    </row>
    <row r="941" ht="12.45">
      <c r="D941" s="110"/>
    </row>
    <row r="942" ht="12.45">
      <c r="D942" s="110"/>
    </row>
    <row r="943" ht="12.45">
      <c r="D943" s="110"/>
    </row>
    <row r="944" ht="12.45">
      <c r="D944" s="110"/>
    </row>
    <row r="945" ht="12.45">
      <c r="D945" s="110"/>
    </row>
    <row r="946" ht="12.45">
      <c r="D946" s="110"/>
    </row>
    <row r="947" ht="12.45">
      <c r="D947" s="110"/>
    </row>
    <row r="948" ht="12.45">
      <c r="D948" s="110"/>
    </row>
    <row r="949" ht="12.45">
      <c r="D949" s="110"/>
    </row>
    <row r="950" ht="12.45">
      <c r="D950" s="110"/>
    </row>
    <row r="951" ht="12.45">
      <c r="D951" s="110"/>
    </row>
    <row r="952" ht="12.45">
      <c r="D952" s="110"/>
    </row>
    <row r="953" ht="12.45">
      <c r="D953" s="110"/>
    </row>
    <row r="954" ht="12.45">
      <c r="D954" s="110"/>
    </row>
    <row r="955" ht="12.45">
      <c r="D955" s="110"/>
    </row>
    <row r="956" ht="12.45">
      <c r="D956" s="110"/>
    </row>
    <row r="957" ht="12.45">
      <c r="D957" s="110"/>
    </row>
    <row r="958" ht="12.45">
      <c r="D958" s="110"/>
    </row>
    <row r="959" ht="12.45">
      <c r="D959" s="110"/>
    </row>
    <row r="960" ht="12.45">
      <c r="D960" s="110"/>
    </row>
    <row r="961" ht="12.45">
      <c r="D961" s="110"/>
    </row>
    <row r="962" ht="12.45">
      <c r="D962" s="110"/>
    </row>
    <row r="963" ht="12.45">
      <c r="D963" s="110"/>
    </row>
    <row r="964" ht="12.45">
      <c r="D964" s="110"/>
    </row>
    <row r="965" ht="12.45">
      <c r="D965" s="110"/>
    </row>
    <row r="966" ht="12.45">
      <c r="D966" s="110"/>
    </row>
    <row r="967" ht="12.45">
      <c r="D967" s="110"/>
    </row>
    <row r="968" ht="12.45">
      <c r="D968" s="110"/>
    </row>
    <row r="969" ht="12.45">
      <c r="D969" s="110"/>
    </row>
    <row r="970" ht="12.45">
      <c r="D970" s="110"/>
    </row>
    <row r="971" ht="12.45">
      <c r="D971" s="110"/>
    </row>
    <row r="972" ht="12.45">
      <c r="D972" s="110"/>
    </row>
    <row r="973" ht="12.45">
      <c r="D973" s="110"/>
    </row>
    <row r="974" ht="12.45">
      <c r="D974" s="110"/>
    </row>
    <row r="975" ht="12.45">
      <c r="D975" s="110"/>
    </row>
    <row r="976" ht="12.45">
      <c r="D976" s="110"/>
    </row>
    <row r="977" ht="12.45">
      <c r="D977" s="110"/>
    </row>
    <row r="978" ht="12.45">
      <c r="D978" s="110"/>
    </row>
    <row r="979" ht="12.45">
      <c r="D979" s="110"/>
    </row>
    <row r="980" ht="12.45">
      <c r="D980" s="110"/>
    </row>
    <row r="981" ht="12.45">
      <c r="D981" s="110"/>
    </row>
    <row r="982" ht="12.45">
      <c r="D982" s="110"/>
    </row>
    <row r="983" ht="12.45">
      <c r="D983" s="110"/>
    </row>
    <row r="984" ht="12.45">
      <c r="D984" s="110"/>
    </row>
    <row r="985" ht="12.45">
      <c r="D985" s="110"/>
    </row>
    <row r="986" ht="12.45">
      <c r="D986" s="110"/>
    </row>
    <row r="987" ht="12.45">
      <c r="D987" s="110"/>
    </row>
    <row r="988" ht="12.45">
      <c r="D988" s="110"/>
    </row>
    <row r="989" ht="12.45">
      <c r="D989" s="110"/>
    </row>
    <row r="990" ht="12.45">
      <c r="D990" s="110"/>
    </row>
    <row r="991" ht="12.45">
      <c r="D991" s="110"/>
    </row>
    <row r="992" ht="12.45">
      <c r="D992" s="110"/>
    </row>
    <row r="993" ht="12.45">
      <c r="D993" s="110"/>
    </row>
    <row r="994" ht="12.45">
      <c r="D994" s="110"/>
    </row>
    <row r="995" ht="12.45">
      <c r="D995" s="110"/>
    </row>
    <row r="996" ht="12.45">
      <c r="D996" s="110"/>
    </row>
    <row r="997" ht="12.45">
      <c r="D997" s="110"/>
    </row>
    <row r="998" ht="12.45">
      <c r="D998" s="110"/>
    </row>
    <row r="999" ht="12.45">
      <c r="D999" s="110"/>
    </row>
    <row r="1000" ht="12.45">
      <c r="D1000" s="110"/>
    </row>
    <row r="1001" ht="12.45">
      <c r="D1001" s="110"/>
    </row>
    <row r="1002" ht="12.45">
      <c r="D1002" s="110"/>
    </row>
    <row r="1003" ht="12.45">
      <c r="D1003" s="110"/>
    </row>
    <row r="1004" ht="12.45">
      <c r="D1004" s="110"/>
    </row>
    <row r="1005" ht="12.45">
      <c r="D1005" s="110"/>
    </row>
    <row r="1006" ht="12.45">
      <c r="D1006" s="110"/>
    </row>
    <row r="1007" ht="12.45">
      <c r="D1007" s="110"/>
    </row>
    <row r="1008" ht="12.45">
      <c r="D1008" s="110"/>
    </row>
    <row r="1009" ht="12.45">
      <c r="D1009" s="110"/>
    </row>
    <row r="1010" ht="12.45">
      <c r="D1010" s="110"/>
    </row>
    <row r="1011" ht="12.45">
      <c r="D1011" s="110"/>
    </row>
    <row r="1012" ht="12.45">
      <c r="D1012" s="110"/>
    </row>
    <row r="1013" ht="12.45">
      <c r="D1013" s="110"/>
    </row>
    <row r="1014" ht="12.45">
      <c r="D1014" s="110"/>
    </row>
    <row r="1015" ht="12.45">
      <c r="D1015" s="110"/>
    </row>
    <row r="1016" ht="12.45">
      <c r="D1016" s="110"/>
    </row>
    <row r="1017" ht="12.45">
      <c r="D1017" s="110"/>
    </row>
    <row r="1018" ht="12.45">
      <c r="D1018" s="110"/>
    </row>
    <row r="1019" ht="12.45">
      <c r="D1019" s="110"/>
    </row>
    <row r="1020" ht="12.45">
      <c r="D1020" s="110"/>
    </row>
    <row r="1021" ht="12.45">
      <c r="D1021" s="110"/>
    </row>
    <row r="1022" ht="12.45">
      <c r="D1022" s="110"/>
    </row>
    <row r="1023" ht="12.45">
      <c r="D1023" s="110"/>
    </row>
    <row r="1024" ht="12.45">
      <c r="D1024" s="110"/>
    </row>
    <row r="1025" ht="12.45">
      <c r="D1025" s="110"/>
    </row>
    <row r="1026" ht="12.45">
      <c r="D1026" s="110"/>
    </row>
    <row r="1027" ht="12.45">
      <c r="D1027" s="110"/>
    </row>
    <row r="1028" ht="12.45">
      <c r="D1028" s="110"/>
    </row>
    <row r="1029" ht="12.45">
      <c r="D1029" s="110"/>
    </row>
    <row r="1030" ht="12.45">
      <c r="D1030" s="110"/>
    </row>
    <row r="1031" ht="12.45">
      <c r="D1031" s="110"/>
    </row>
    <row r="1032" ht="12.45">
      <c r="D1032" s="110"/>
    </row>
    <row r="1033" ht="12.45">
      <c r="D1033" s="110"/>
    </row>
    <row r="1034" ht="12.45">
      <c r="D1034" s="110"/>
    </row>
    <row r="1035" ht="12.45">
      <c r="D1035" s="110"/>
    </row>
    <row r="1036" ht="12.45">
      <c r="D1036" s="110"/>
    </row>
    <row r="1037" ht="12.45">
      <c r="D1037" s="110"/>
    </row>
    <row r="1038" ht="12.45">
      <c r="D1038" s="110"/>
    </row>
    <row r="1039" ht="12.45">
      <c r="D1039" s="110"/>
    </row>
    <row r="1040" ht="12.45">
      <c r="D1040" s="110"/>
    </row>
    <row r="1041" ht="12.45">
      <c r="D1041" s="110"/>
    </row>
    <row r="1042" ht="12.45">
      <c r="D1042" s="110"/>
    </row>
    <row r="1043" ht="12.45">
      <c r="D1043" s="110"/>
    </row>
    <row r="1044" ht="12.45">
      <c r="D1044" s="110"/>
    </row>
    <row r="1045" ht="12.45">
      <c r="D1045" s="110"/>
    </row>
    <row r="1046" ht="12.45">
      <c r="D1046" s="110"/>
    </row>
    <row r="1047" ht="12.45">
      <c r="D1047" s="110"/>
    </row>
    <row r="1048" ht="12.45">
      <c r="D1048" s="110"/>
    </row>
    <row r="1049" ht="12.45">
      <c r="D1049" s="110"/>
    </row>
    <row r="1050" ht="12.45">
      <c r="D1050" s="110"/>
    </row>
    <row r="1051" ht="12.45">
      <c r="D1051" s="110"/>
    </row>
    <row r="1052" ht="12.45">
      <c r="D1052" s="110"/>
    </row>
    <row r="1053" ht="12.45">
      <c r="D1053" s="110"/>
    </row>
    <row r="1054" ht="12.45">
      <c r="D1054" s="110"/>
    </row>
    <row r="1055" ht="12.45">
      <c r="D1055" s="110"/>
    </row>
    <row r="1056" ht="12.45">
      <c r="D1056" s="110"/>
    </row>
    <row r="1057" ht="12.45">
      <c r="D1057" s="110"/>
    </row>
    <row r="1058" ht="12.45">
      <c r="D1058" s="110"/>
    </row>
    <row r="1059" ht="12.45">
      <c r="D1059" s="110"/>
    </row>
    <row r="1060" ht="12.45">
      <c r="D1060" s="110"/>
    </row>
    <row r="1061" ht="12.45">
      <c r="D1061" s="110"/>
    </row>
    <row r="1062" ht="12.45">
      <c r="D1062" s="110"/>
    </row>
    <row r="1063" ht="12.45">
      <c r="D1063" s="110"/>
    </row>
  </sheetData>
  <sheetProtection password="9231" sheet="1"/>
  <mergeCells count="12">
    <mergeCell ref="A1:G1"/>
    <mergeCell ref="C2:G2"/>
    <mergeCell ref="C3:G3"/>
    <mergeCell ref="C4:G4"/>
    <mergeCell ref="C10:G10"/>
    <mergeCell ref="C13:G13"/>
    <mergeCell ref="C15:G15"/>
    <mergeCell ref="C25:G25"/>
    <mergeCell ref="C27:G27"/>
    <mergeCell ref="C32:G32"/>
    <mergeCell ref="C36:G36"/>
    <mergeCell ref="C49:G49"/>
  </mergeCells>
  <printOptions/>
  <pageMargins left="0.590277777777778" right="0.196527777777778" top="0.984027777777778" bottom="0.984722222222222" header="0.511805555555555" footer="0.492361111111111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1028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50390625" style="171" customWidth="1"/>
    <col min="3" max="3" width="63.25390625" style="171" customWidth="1"/>
    <col min="4" max="4" width="4.875" style="0" customWidth="1"/>
    <col min="5" max="5" width="10.50390625" style="0" customWidth="1"/>
    <col min="6" max="6" width="9.875" style="0" customWidth="1"/>
    <col min="7" max="7" width="12.75390625" style="0" customWidth="1"/>
    <col min="8" max="17" width="11.50390625" style="0" hidden="1" customWidth="1"/>
    <col min="18" max="18" width="6.875" style="0" customWidth="1"/>
    <col min="20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84</v>
      </c>
      <c r="B1" s="172"/>
      <c r="C1" s="172"/>
      <c r="D1" s="172"/>
      <c r="E1" s="172"/>
      <c r="F1" s="172"/>
      <c r="G1" s="172"/>
      <c r="AG1" t="s">
        <v>85</v>
      </c>
    </row>
    <row r="2" spans="1:33" ht="25" customHeight="1">
      <c r="A2" s="165" t="s">
        <v>81</v>
      </c>
      <c r="B2" s="166" t="s">
        <v>5</v>
      </c>
      <c r="C2" s="173" t="s">
        <v>6</v>
      </c>
      <c r="D2" s="173"/>
      <c r="E2" s="173"/>
      <c r="F2" s="173"/>
      <c r="G2" s="173"/>
      <c r="AG2" t="s">
        <v>86</v>
      </c>
    </row>
    <row r="3" spans="1:33" ht="25" customHeight="1">
      <c r="A3" s="165" t="s">
        <v>82</v>
      </c>
      <c r="B3" s="166" t="s">
        <v>51</v>
      </c>
      <c r="C3" s="173" t="s">
        <v>52</v>
      </c>
      <c r="D3" s="173"/>
      <c r="E3" s="173"/>
      <c r="F3" s="173"/>
      <c r="G3" s="173"/>
      <c r="AC3" s="171" t="s">
        <v>86</v>
      </c>
      <c r="AG3" t="s">
        <v>87</v>
      </c>
    </row>
    <row r="4" spans="1:33" ht="25" customHeight="1">
      <c r="A4" s="174" t="s">
        <v>83</v>
      </c>
      <c r="B4" s="175" t="s">
        <v>53</v>
      </c>
      <c r="C4" s="176" t="s">
        <v>48</v>
      </c>
      <c r="D4" s="176"/>
      <c r="E4" s="176"/>
      <c r="F4" s="176"/>
      <c r="G4" s="176"/>
      <c r="AG4" t="s">
        <v>88</v>
      </c>
    </row>
    <row r="5" ht="12.45">
      <c r="D5" s="110"/>
    </row>
    <row r="6" spans="1:24" ht="37.3">
      <c r="A6" s="177" t="s">
        <v>89</v>
      </c>
      <c r="B6" s="178" t="s">
        <v>90</v>
      </c>
      <c r="C6" s="178" t="s">
        <v>91</v>
      </c>
      <c r="D6" s="179" t="s">
        <v>92</v>
      </c>
      <c r="E6" s="177" t="s">
        <v>93</v>
      </c>
      <c r="F6" s="177" t="s">
        <v>94</v>
      </c>
      <c r="G6" s="177" t="s">
        <v>15</v>
      </c>
      <c r="H6" s="180" t="s">
        <v>95</v>
      </c>
      <c r="I6" s="180" t="s">
        <v>96</v>
      </c>
      <c r="J6" s="180" t="s">
        <v>97</v>
      </c>
      <c r="K6" s="180" t="s">
        <v>98</v>
      </c>
      <c r="L6" s="180" t="s">
        <v>99</v>
      </c>
      <c r="M6" s="180" t="s">
        <v>100</v>
      </c>
      <c r="N6" s="180" t="s">
        <v>101</v>
      </c>
      <c r="O6" s="180" t="s">
        <v>102</v>
      </c>
      <c r="P6" s="180" t="s">
        <v>103</v>
      </c>
      <c r="Q6" s="180" t="s">
        <v>104</v>
      </c>
      <c r="R6" s="180" t="s">
        <v>105</v>
      </c>
      <c r="S6" s="180" t="s">
        <v>106</v>
      </c>
      <c r="T6" s="180" t="s">
        <v>107</v>
      </c>
      <c r="U6" s="180" t="s">
        <v>108</v>
      </c>
      <c r="V6" s="180" t="s">
        <v>109</v>
      </c>
      <c r="W6" s="180" t="s">
        <v>110</v>
      </c>
      <c r="X6" s="180" t="s">
        <v>111</v>
      </c>
    </row>
    <row r="7" spans="1:24" ht="12.45" hidden="1">
      <c r="A7" s="162"/>
      <c r="B7" s="168"/>
      <c r="C7" s="168"/>
      <c r="D7" s="170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33" ht="12.45">
      <c r="A8" s="183" t="s">
        <v>112</v>
      </c>
      <c r="B8" s="184" t="s">
        <v>19</v>
      </c>
      <c r="C8" s="185" t="s">
        <v>20</v>
      </c>
      <c r="D8" s="186"/>
      <c r="E8" s="187"/>
      <c r="F8" s="188"/>
      <c r="G8" s="188">
        <f>SUMIF(AG9:AG17,"&lt;&gt;NOR",G9:G17)</f>
        <v>0</v>
      </c>
      <c r="H8" s="188"/>
      <c r="I8" s="188">
        <f>SUM(I9:I17)</f>
        <v>0</v>
      </c>
      <c r="J8" s="188"/>
      <c r="K8" s="188">
        <f>SUM(K9:K17)</f>
        <v>0</v>
      </c>
      <c r="L8" s="188"/>
      <c r="M8" s="188">
        <f>SUM(M9:M17)</f>
        <v>0</v>
      </c>
      <c r="N8" s="188"/>
      <c r="O8" s="188">
        <f>SUM(O9:O17)</f>
        <v>0</v>
      </c>
      <c r="P8" s="188"/>
      <c r="Q8" s="188">
        <f>SUM(Q9:Q17)</f>
        <v>0</v>
      </c>
      <c r="R8" s="188"/>
      <c r="S8" s="188"/>
      <c r="T8" s="189"/>
      <c r="U8" s="190"/>
      <c r="V8" s="190">
        <f>SUM(V9:V17)</f>
        <v>0</v>
      </c>
      <c r="W8" s="190"/>
      <c r="X8" s="190"/>
      <c r="AG8" t="s">
        <v>113</v>
      </c>
    </row>
    <row r="9" spans="1:60" ht="12.45" outlineLevel="1">
      <c r="A9" s="191">
        <v>1</v>
      </c>
      <c r="B9" s="192" t="s">
        <v>281</v>
      </c>
      <c r="C9" s="193" t="s">
        <v>282</v>
      </c>
      <c r="D9" s="194" t="s">
        <v>283</v>
      </c>
      <c r="E9" s="195">
        <v>1</v>
      </c>
      <c r="F9" s="196"/>
      <c r="G9" s="197">
        <f>ROUND(E9*F9,2)</f>
        <v>0</v>
      </c>
      <c r="H9" s="196"/>
      <c r="I9" s="197">
        <f>ROUND(E9*H9,2)</f>
        <v>0</v>
      </c>
      <c r="J9" s="196"/>
      <c r="K9" s="197">
        <f>ROUND(E9*J9,2)</f>
        <v>0</v>
      </c>
      <c r="L9" s="197">
        <v>21</v>
      </c>
      <c r="M9" s="197">
        <f>G9*(1+L9/100)</f>
        <v>0</v>
      </c>
      <c r="N9" s="197">
        <v>0</v>
      </c>
      <c r="O9" s="197">
        <f>ROUND(E9*N9,2)</f>
        <v>0</v>
      </c>
      <c r="P9" s="197">
        <v>0</v>
      </c>
      <c r="Q9" s="197">
        <f>ROUND(E9*P9,2)</f>
        <v>0</v>
      </c>
      <c r="R9" s="197"/>
      <c r="S9" s="197" t="s">
        <v>176</v>
      </c>
      <c r="T9" s="198" t="s">
        <v>177</v>
      </c>
      <c r="U9" s="199">
        <v>0</v>
      </c>
      <c r="V9" s="199">
        <f>ROUND(E9*U9,2)</f>
        <v>0</v>
      </c>
      <c r="W9" s="199"/>
      <c r="X9" s="199" t="s">
        <v>119</v>
      </c>
      <c r="Y9" s="200"/>
      <c r="Z9" s="200"/>
      <c r="AA9" s="200"/>
      <c r="AB9" s="200"/>
      <c r="AC9" s="200"/>
      <c r="AD9" s="200"/>
      <c r="AE9" s="200"/>
      <c r="AF9" s="200"/>
      <c r="AG9" s="200" t="s">
        <v>120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45" outlineLevel="1">
      <c r="A10" s="191">
        <v>2</v>
      </c>
      <c r="B10" s="192" t="s">
        <v>284</v>
      </c>
      <c r="C10" s="193" t="s">
        <v>285</v>
      </c>
      <c r="D10" s="194" t="s">
        <v>283</v>
      </c>
      <c r="E10" s="195">
        <v>1</v>
      </c>
      <c r="F10" s="196"/>
      <c r="G10" s="197">
        <f>ROUND(E10*F10,2)</f>
        <v>0</v>
      </c>
      <c r="H10" s="196"/>
      <c r="I10" s="197">
        <f>ROUND(E10*H10,2)</f>
        <v>0</v>
      </c>
      <c r="J10" s="196"/>
      <c r="K10" s="197">
        <f>ROUND(E10*J10,2)</f>
        <v>0</v>
      </c>
      <c r="L10" s="197">
        <v>21</v>
      </c>
      <c r="M10" s="197">
        <f>G10*(1+L10/100)</f>
        <v>0</v>
      </c>
      <c r="N10" s="197">
        <v>0</v>
      </c>
      <c r="O10" s="197">
        <f>ROUND(E10*N10,2)</f>
        <v>0</v>
      </c>
      <c r="P10" s="197">
        <v>0</v>
      </c>
      <c r="Q10" s="197">
        <f>ROUND(E10*P10,2)</f>
        <v>0</v>
      </c>
      <c r="R10" s="197"/>
      <c r="S10" s="197" t="s">
        <v>176</v>
      </c>
      <c r="T10" s="198" t="s">
        <v>177</v>
      </c>
      <c r="U10" s="199">
        <v>0</v>
      </c>
      <c r="V10" s="199">
        <f>ROUND(E10*U10,2)</f>
        <v>0</v>
      </c>
      <c r="W10" s="199"/>
      <c r="X10" s="199" t="s">
        <v>119</v>
      </c>
      <c r="Y10" s="200"/>
      <c r="Z10" s="200"/>
      <c r="AA10" s="200"/>
      <c r="AB10" s="200"/>
      <c r="AC10" s="200"/>
      <c r="AD10" s="200"/>
      <c r="AE10" s="200"/>
      <c r="AF10" s="200"/>
      <c r="AG10" s="200" t="s">
        <v>120</v>
      </c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2.45" outlineLevel="1">
      <c r="A11" s="191">
        <v>3</v>
      </c>
      <c r="B11" s="192" t="s">
        <v>286</v>
      </c>
      <c r="C11" s="193" t="s">
        <v>287</v>
      </c>
      <c r="D11" s="194" t="s">
        <v>283</v>
      </c>
      <c r="E11" s="195">
        <v>1</v>
      </c>
      <c r="F11" s="196"/>
      <c r="G11" s="197">
        <f>ROUND(E11*F11,2)</f>
        <v>0</v>
      </c>
      <c r="H11" s="196"/>
      <c r="I11" s="197">
        <f>ROUND(E11*H11,2)</f>
        <v>0</v>
      </c>
      <c r="J11" s="196"/>
      <c r="K11" s="197">
        <f>ROUND(E11*J11,2)</f>
        <v>0</v>
      </c>
      <c r="L11" s="197">
        <v>21</v>
      </c>
      <c r="M11" s="197">
        <f>G11*(1+L11/100)</f>
        <v>0</v>
      </c>
      <c r="N11" s="197">
        <v>0</v>
      </c>
      <c r="O11" s="197">
        <f>ROUND(E11*N11,2)</f>
        <v>0</v>
      </c>
      <c r="P11" s="197">
        <v>0</v>
      </c>
      <c r="Q11" s="197">
        <f>ROUND(E11*P11,2)</f>
        <v>0</v>
      </c>
      <c r="R11" s="197"/>
      <c r="S11" s="197" t="s">
        <v>176</v>
      </c>
      <c r="T11" s="198" t="s">
        <v>177</v>
      </c>
      <c r="U11" s="199">
        <v>0</v>
      </c>
      <c r="V11" s="199">
        <f>ROUND(E11*U11,2)</f>
        <v>0</v>
      </c>
      <c r="W11" s="199"/>
      <c r="X11" s="199" t="s">
        <v>119</v>
      </c>
      <c r="Y11" s="200"/>
      <c r="Z11" s="200"/>
      <c r="AA11" s="200"/>
      <c r="AB11" s="200"/>
      <c r="AC11" s="200"/>
      <c r="AD11" s="200"/>
      <c r="AE11" s="200"/>
      <c r="AF11" s="200"/>
      <c r="AG11" s="200" t="s">
        <v>120</v>
      </c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0" ht="12.45" outlineLevel="1">
      <c r="A12" s="191">
        <v>4</v>
      </c>
      <c r="B12" s="192" t="s">
        <v>288</v>
      </c>
      <c r="C12" s="193" t="s">
        <v>289</v>
      </c>
      <c r="D12" s="194" t="s">
        <v>283</v>
      </c>
      <c r="E12" s="195">
        <v>1</v>
      </c>
      <c r="F12" s="196"/>
      <c r="G12" s="197">
        <f>ROUND(E12*F12,2)</f>
        <v>0</v>
      </c>
      <c r="H12" s="196"/>
      <c r="I12" s="197">
        <f>ROUND(E12*H12,2)</f>
        <v>0</v>
      </c>
      <c r="J12" s="196"/>
      <c r="K12" s="197">
        <f>ROUND(E12*J12,2)</f>
        <v>0</v>
      </c>
      <c r="L12" s="197">
        <v>21</v>
      </c>
      <c r="M12" s="197">
        <f>G12*(1+L12/100)</f>
        <v>0</v>
      </c>
      <c r="N12" s="197">
        <v>0</v>
      </c>
      <c r="O12" s="197">
        <f>ROUND(E12*N12,2)</f>
        <v>0</v>
      </c>
      <c r="P12" s="197">
        <v>0</v>
      </c>
      <c r="Q12" s="197">
        <f>ROUND(E12*P12,2)</f>
        <v>0</v>
      </c>
      <c r="R12" s="197"/>
      <c r="S12" s="197" t="s">
        <v>176</v>
      </c>
      <c r="T12" s="198" t="s">
        <v>177</v>
      </c>
      <c r="U12" s="199">
        <v>0</v>
      </c>
      <c r="V12" s="199">
        <f>ROUND(E12*U12,2)</f>
        <v>0</v>
      </c>
      <c r="W12" s="199"/>
      <c r="X12" s="199" t="s">
        <v>119</v>
      </c>
      <c r="Y12" s="200"/>
      <c r="Z12" s="200"/>
      <c r="AA12" s="200"/>
      <c r="AB12" s="200"/>
      <c r="AC12" s="200"/>
      <c r="AD12" s="200"/>
      <c r="AE12" s="200"/>
      <c r="AF12" s="200"/>
      <c r="AG12" s="200" t="s">
        <v>120</v>
      </c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0" ht="12.45" outlineLevel="1">
      <c r="A13" s="191">
        <v>5</v>
      </c>
      <c r="B13" s="192" t="s">
        <v>290</v>
      </c>
      <c r="C13" s="193" t="s">
        <v>291</v>
      </c>
      <c r="D13" s="194" t="s">
        <v>283</v>
      </c>
      <c r="E13" s="195">
        <v>1</v>
      </c>
      <c r="F13" s="196"/>
      <c r="G13" s="197">
        <f>ROUND(E13*F13,2)</f>
        <v>0</v>
      </c>
      <c r="H13" s="196"/>
      <c r="I13" s="197">
        <f>ROUND(E13*H13,2)</f>
        <v>0</v>
      </c>
      <c r="J13" s="196"/>
      <c r="K13" s="197">
        <f>ROUND(E13*J13,2)</f>
        <v>0</v>
      </c>
      <c r="L13" s="197">
        <v>21</v>
      </c>
      <c r="M13" s="197">
        <f>G13*(1+L13/100)</f>
        <v>0</v>
      </c>
      <c r="N13" s="197">
        <v>0</v>
      </c>
      <c r="O13" s="197">
        <f>ROUND(E13*N13,2)</f>
        <v>0</v>
      </c>
      <c r="P13" s="197">
        <v>0</v>
      </c>
      <c r="Q13" s="197">
        <f>ROUND(E13*P13,2)</f>
        <v>0</v>
      </c>
      <c r="R13" s="197"/>
      <c r="S13" s="197" t="s">
        <v>176</v>
      </c>
      <c r="T13" s="198" t="s">
        <v>177</v>
      </c>
      <c r="U13" s="199">
        <v>0</v>
      </c>
      <c r="V13" s="199">
        <f>ROUND(E13*U13,2)</f>
        <v>0</v>
      </c>
      <c r="W13" s="199"/>
      <c r="X13" s="199" t="s">
        <v>119</v>
      </c>
      <c r="Y13" s="200"/>
      <c r="Z13" s="200"/>
      <c r="AA13" s="200"/>
      <c r="AB13" s="200"/>
      <c r="AC13" s="200"/>
      <c r="AD13" s="200"/>
      <c r="AE13" s="200"/>
      <c r="AF13" s="200"/>
      <c r="AG13" s="200" t="s">
        <v>120</v>
      </c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  <row r="14" spans="1:60" ht="12.45" outlineLevel="1">
      <c r="A14" s="191">
        <v>6</v>
      </c>
      <c r="B14" s="192" t="s">
        <v>53</v>
      </c>
      <c r="C14" s="193" t="s">
        <v>292</v>
      </c>
      <c r="D14" s="194" t="s">
        <v>293</v>
      </c>
      <c r="E14" s="195">
        <v>1</v>
      </c>
      <c r="F14" s="196"/>
      <c r="G14" s="197">
        <f>ROUND(E14*F14,2)</f>
        <v>0</v>
      </c>
      <c r="H14" s="196"/>
      <c r="I14" s="197">
        <f>ROUND(E14*H14,2)</f>
        <v>0</v>
      </c>
      <c r="J14" s="196"/>
      <c r="K14" s="197">
        <f>ROUND(E14*J14,2)</f>
        <v>0</v>
      </c>
      <c r="L14" s="197">
        <v>21</v>
      </c>
      <c r="M14" s="197">
        <f>G14*(1+L14/100)</f>
        <v>0</v>
      </c>
      <c r="N14" s="197">
        <v>0</v>
      </c>
      <c r="O14" s="197">
        <f>ROUND(E14*N14,2)</f>
        <v>0</v>
      </c>
      <c r="P14" s="197">
        <v>0</v>
      </c>
      <c r="Q14" s="197">
        <f>ROUND(E14*P14,2)</f>
        <v>0</v>
      </c>
      <c r="R14" s="197"/>
      <c r="S14" s="197" t="s">
        <v>176</v>
      </c>
      <c r="T14" s="198" t="s">
        <v>177</v>
      </c>
      <c r="U14" s="199">
        <v>0</v>
      </c>
      <c r="V14" s="199">
        <f>ROUND(E14*U14,2)</f>
        <v>0</v>
      </c>
      <c r="W14" s="199"/>
      <c r="X14" s="199" t="s">
        <v>119</v>
      </c>
      <c r="Y14" s="200"/>
      <c r="Z14" s="200"/>
      <c r="AA14" s="200"/>
      <c r="AB14" s="200"/>
      <c r="AC14" s="200"/>
      <c r="AD14" s="200"/>
      <c r="AE14" s="200"/>
      <c r="AF14" s="200"/>
      <c r="AG14" s="200" t="s">
        <v>120</v>
      </c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0" ht="20.6" outlineLevel="1">
      <c r="A15" s="191">
        <v>7</v>
      </c>
      <c r="B15" s="192" t="s">
        <v>58</v>
      </c>
      <c r="C15" s="193" t="s">
        <v>294</v>
      </c>
      <c r="D15" s="194" t="s">
        <v>293</v>
      </c>
      <c r="E15" s="195">
        <v>1</v>
      </c>
      <c r="F15" s="196"/>
      <c r="G15" s="197">
        <f>ROUND(E15*F15,2)</f>
        <v>0</v>
      </c>
      <c r="H15" s="196"/>
      <c r="I15" s="197">
        <f>ROUND(E15*H15,2)</f>
        <v>0</v>
      </c>
      <c r="J15" s="196"/>
      <c r="K15" s="197">
        <f>ROUND(E15*J15,2)</f>
        <v>0</v>
      </c>
      <c r="L15" s="197">
        <v>21</v>
      </c>
      <c r="M15" s="197">
        <f>G15*(1+L15/100)</f>
        <v>0</v>
      </c>
      <c r="N15" s="197">
        <v>0</v>
      </c>
      <c r="O15" s="197">
        <f>ROUND(E15*N15,2)</f>
        <v>0</v>
      </c>
      <c r="P15" s="197">
        <v>0</v>
      </c>
      <c r="Q15" s="197">
        <f>ROUND(E15*P15,2)</f>
        <v>0</v>
      </c>
      <c r="R15" s="197"/>
      <c r="S15" s="197" t="s">
        <v>176</v>
      </c>
      <c r="T15" s="198" t="s">
        <v>177</v>
      </c>
      <c r="U15" s="199">
        <v>0</v>
      </c>
      <c r="V15" s="199">
        <f>ROUND(E15*U15,2)</f>
        <v>0</v>
      </c>
      <c r="W15" s="199"/>
      <c r="X15" s="199" t="s">
        <v>119</v>
      </c>
      <c r="Y15" s="200"/>
      <c r="Z15" s="200"/>
      <c r="AA15" s="200"/>
      <c r="AB15" s="200"/>
      <c r="AC15" s="200"/>
      <c r="AD15" s="200"/>
      <c r="AE15" s="200"/>
      <c r="AF15" s="200"/>
      <c r="AG15" s="200" t="s">
        <v>120</v>
      </c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12.45" outlineLevel="1">
      <c r="A16" s="191">
        <v>8</v>
      </c>
      <c r="B16" s="192" t="s">
        <v>60</v>
      </c>
      <c r="C16" s="193" t="s">
        <v>295</v>
      </c>
      <c r="D16" s="194" t="s">
        <v>293</v>
      </c>
      <c r="E16" s="195">
        <v>1</v>
      </c>
      <c r="F16" s="196"/>
      <c r="G16" s="197">
        <f>ROUND(E16*F16,2)</f>
        <v>0</v>
      </c>
      <c r="H16" s="196"/>
      <c r="I16" s="197">
        <f>ROUND(E16*H16,2)</f>
        <v>0</v>
      </c>
      <c r="J16" s="196"/>
      <c r="K16" s="197">
        <f>ROUND(E16*J16,2)</f>
        <v>0</v>
      </c>
      <c r="L16" s="197">
        <v>21</v>
      </c>
      <c r="M16" s="197">
        <f>G16*(1+L16/100)</f>
        <v>0</v>
      </c>
      <c r="N16" s="197">
        <v>0</v>
      </c>
      <c r="O16" s="197">
        <f>ROUND(E16*N16,2)</f>
        <v>0</v>
      </c>
      <c r="P16" s="197">
        <v>0</v>
      </c>
      <c r="Q16" s="197">
        <f>ROUND(E16*P16,2)</f>
        <v>0</v>
      </c>
      <c r="R16" s="197"/>
      <c r="S16" s="197" t="s">
        <v>176</v>
      </c>
      <c r="T16" s="198" t="s">
        <v>177</v>
      </c>
      <c r="U16" s="199">
        <v>0</v>
      </c>
      <c r="V16" s="199">
        <f>ROUND(E16*U16,2)</f>
        <v>0</v>
      </c>
      <c r="W16" s="199"/>
      <c r="X16" s="199" t="s">
        <v>119</v>
      </c>
      <c r="Y16" s="200"/>
      <c r="Z16" s="200"/>
      <c r="AA16" s="200"/>
      <c r="AB16" s="200"/>
      <c r="AC16" s="200"/>
      <c r="AD16" s="200"/>
      <c r="AE16" s="200"/>
      <c r="AF16" s="200"/>
      <c r="AG16" s="200" t="s">
        <v>120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</row>
    <row r="17" spans="1:60" ht="12.45" outlineLevel="1">
      <c r="A17" s="191">
        <v>9</v>
      </c>
      <c r="B17" s="192" t="s">
        <v>62</v>
      </c>
      <c r="C17" s="193" t="s">
        <v>296</v>
      </c>
      <c r="D17" s="194" t="s">
        <v>293</v>
      </c>
      <c r="E17" s="195">
        <v>1</v>
      </c>
      <c r="F17" s="196"/>
      <c r="G17" s="197">
        <f>ROUND(E17*F17,2)</f>
        <v>0</v>
      </c>
      <c r="H17" s="196"/>
      <c r="I17" s="197">
        <f>ROUND(E17*H17,2)</f>
        <v>0</v>
      </c>
      <c r="J17" s="196"/>
      <c r="K17" s="197">
        <f>ROUND(E17*J17,2)</f>
        <v>0</v>
      </c>
      <c r="L17" s="197">
        <v>21</v>
      </c>
      <c r="M17" s="197">
        <f>G17*(1+L17/100)</f>
        <v>0</v>
      </c>
      <c r="N17" s="197">
        <v>0</v>
      </c>
      <c r="O17" s="197">
        <f>ROUND(E17*N17,2)</f>
        <v>0</v>
      </c>
      <c r="P17" s="197">
        <v>0</v>
      </c>
      <c r="Q17" s="197">
        <f>ROUND(E17*P17,2)</f>
        <v>0</v>
      </c>
      <c r="R17" s="197"/>
      <c r="S17" s="197" t="s">
        <v>176</v>
      </c>
      <c r="T17" s="198" t="s">
        <v>177</v>
      </c>
      <c r="U17" s="199">
        <v>0</v>
      </c>
      <c r="V17" s="199">
        <f>ROUND(E17*U17,2)</f>
        <v>0</v>
      </c>
      <c r="W17" s="199"/>
      <c r="X17" s="199" t="s">
        <v>119</v>
      </c>
      <c r="Y17" s="200"/>
      <c r="Z17" s="200"/>
      <c r="AA17" s="200"/>
      <c r="AB17" s="200"/>
      <c r="AC17" s="200"/>
      <c r="AD17" s="200"/>
      <c r="AE17" s="200"/>
      <c r="AF17" s="200"/>
      <c r="AG17" s="200" t="s">
        <v>120</v>
      </c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33" ht="12.45">
      <c r="A18" s="183" t="s">
        <v>112</v>
      </c>
      <c r="B18" s="184" t="s">
        <v>21</v>
      </c>
      <c r="C18" s="185" t="s">
        <v>22</v>
      </c>
      <c r="D18" s="186"/>
      <c r="E18" s="187"/>
      <c r="F18" s="188"/>
      <c r="G18" s="188">
        <f>SUMIF(AG19:AG25,"&lt;&gt;NOR",G19:G25)</f>
        <v>0</v>
      </c>
      <c r="H18" s="188"/>
      <c r="I18" s="188">
        <f>SUM(I19:I25)</f>
        <v>0</v>
      </c>
      <c r="J18" s="188"/>
      <c r="K18" s="188">
        <f>SUM(K19:K25)</f>
        <v>0</v>
      </c>
      <c r="L18" s="188"/>
      <c r="M18" s="188">
        <f>SUM(M19:M25)</f>
        <v>0</v>
      </c>
      <c r="N18" s="188"/>
      <c r="O18" s="188">
        <f>SUM(O19:O25)</f>
        <v>0</v>
      </c>
      <c r="P18" s="188"/>
      <c r="Q18" s="188">
        <f>SUM(Q19:Q25)</f>
        <v>0</v>
      </c>
      <c r="R18" s="188"/>
      <c r="S18" s="188"/>
      <c r="T18" s="189"/>
      <c r="U18" s="190"/>
      <c r="V18" s="190">
        <f>SUM(V19:V25)</f>
        <v>0</v>
      </c>
      <c r="W18" s="190"/>
      <c r="X18" s="190"/>
      <c r="AG18" t="s">
        <v>113</v>
      </c>
    </row>
    <row r="19" spans="1:60" ht="20.6" outlineLevel="1">
      <c r="A19" s="191">
        <v>10</v>
      </c>
      <c r="B19" s="192" t="s">
        <v>64</v>
      </c>
      <c r="C19" s="193" t="s">
        <v>297</v>
      </c>
      <c r="D19" s="194" t="s">
        <v>298</v>
      </c>
      <c r="E19" s="195">
        <v>1</v>
      </c>
      <c r="F19" s="196"/>
      <c r="G19" s="197">
        <f>ROUND(E19*F19,2)</f>
        <v>0</v>
      </c>
      <c r="H19" s="196"/>
      <c r="I19" s="197">
        <f>ROUND(E19*H19,2)</f>
        <v>0</v>
      </c>
      <c r="J19" s="196"/>
      <c r="K19" s="197">
        <f>ROUND(E19*J19,2)</f>
        <v>0</v>
      </c>
      <c r="L19" s="197">
        <v>21</v>
      </c>
      <c r="M19" s="197">
        <f>G19*(1+L19/100)</f>
        <v>0</v>
      </c>
      <c r="N19" s="197">
        <v>0</v>
      </c>
      <c r="O19" s="197">
        <f>ROUND(E19*N19,2)</f>
        <v>0</v>
      </c>
      <c r="P19" s="197">
        <v>0</v>
      </c>
      <c r="Q19" s="197">
        <f>ROUND(E19*P19,2)</f>
        <v>0</v>
      </c>
      <c r="R19" s="197"/>
      <c r="S19" s="197" t="s">
        <v>176</v>
      </c>
      <c r="T19" s="198" t="s">
        <v>177</v>
      </c>
      <c r="U19" s="199">
        <v>0</v>
      </c>
      <c r="V19" s="199">
        <f>ROUND(E19*U19,2)</f>
        <v>0</v>
      </c>
      <c r="W19" s="199"/>
      <c r="X19" s="199" t="s">
        <v>119</v>
      </c>
      <c r="Y19" s="200"/>
      <c r="Z19" s="200"/>
      <c r="AA19" s="200"/>
      <c r="AB19" s="200"/>
      <c r="AC19" s="200"/>
      <c r="AD19" s="200"/>
      <c r="AE19" s="200"/>
      <c r="AF19" s="200"/>
      <c r="AG19" s="200" t="s">
        <v>120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12.45" outlineLevel="1">
      <c r="A20" s="191">
        <v>11</v>
      </c>
      <c r="B20" s="192" t="s">
        <v>299</v>
      </c>
      <c r="C20" s="193" t="s">
        <v>300</v>
      </c>
      <c r="D20" s="194" t="s">
        <v>293</v>
      </c>
      <c r="E20" s="195">
        <v>1</v>
      </c>
      <c r="F20" s="196"/>
      <c r="G20" s="197">
        <f>ROUND(E20*F20,2)</f>
        <v>0</v>
      </c>
      <c r="H20" s="196"/>
      <c r="I20" s="197">
        <f>ROUND(E20*H20,2)</f>
        <v>0</v>
      </c>
      <c r="J20" s="196"/>
      <c r="K20" s="197">
        <f>ROUND(E20*J20,2)</f>
        <v>0</v>
      </c>
      <c r="L20" s="197">
        <v>21</v>
      </c>
      <c r="M20" s="197">
        <f>G20*(1+L20/100)</f>
        <v>0</v>
      </c>
      <c r="N20" s="197">
        <v>0</v>
      </c>
      <c r="O20" s="197">
        <f>ROUND(E20*N20,2)</f>
        <v>0</v>
      </c>
      <c r="P20" s="197">
        <v>0</v>
      </c>
      <c r="Q20" s="197">
        <f>ROUND(E20*P20,2)</f>
        <v>0</v>
      </c>
      <c r="R20" s="197"/>
      <c r="S20" s="197" t="s">
        <v>176</v>
      </c>
      <c r="T20" s="198" t="s">
        <v>177</v>
      </c>
      <c r="U20" s="199">
        <v>0</v>
      </c>
      <c r="V20" s="199">
        <f>ROUND(E20*U20,2)</f>
        <v>0</v>
      </c>
      <c r="W20" s="199"/>
      <c r="X20" s="199" t="s">
        <v>119</v>
      </c>
      <c r="Y20" s="200"/>
      <c r="Z20" s="200"/>
      <c r="AA20" s="200"/>
      <c r="AB20" s="200"/>
      <c r="AC20" s="200"/>
      <c r="AD20" s="200"/>
      <c r="AE20" s="200"/>
      <c r="AF20" s="200"/>
      <c r="AG20" s="200" t="s">
        <v>120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20.6" outlineLevel="1">
      <c r="A21" s="191">
        <v>12</v>
      </c>
      <c r="B21" s="192" t="s">
        <v>301</v>
      </c>
      <c r="C21" s="193" t="s">
        <v>302</v>
      </c>
      <c r="D21" s="194" t="s">
        <v>293</v>
      </c>
      <c r="E21" s="195">
        <v>1</v>
      </c>
      <c r="F21" s="196"/>
      <c r="G21" s="197">
        <f>ROUND(E21*F21,2)</f>
        <v>0</v>
      </c>
      <c r="H21" s="196"/>
      <c r="I21" s="197">
        <f>ROUND(E21*H21,2)</f>
        <v>0</v>
      </c>
      <c r="J21" s="196"/>
      <c r="K21" s="197">
        <f>ROUND(E21*J21,2)</f>
        <v>0</v>
      </c>
      <c r="L21" s="197">
        <v>21</v>
      </c>
      <c r="M21" s="197">
        <f>G21*(1+L21/100)</f>
        <v>0</v>
      </c>
      <c r="N21" s="197">
        <v>0</v>
      </c>
      <c r="O21" s="197">
        <f>ROUND(E21*N21,2)</f>
        <v>0</v>
      </c>
      <c r="P21" s="197">
        <v>0</v>
      </c>
      <c r="Q21" s="197">
        <f>ROUND(E21*P21,2)</f>
        <v>0</v>
      </c>
      <c r="R21" s="197"/>
      <c r="S21" s="197" t="s">
        <v>176</v>
      </c>
      <c r="T21" s="198" t="s">
        <v>177</v>
      </c>
      <c r="U21" s="199">
        <v>0</v>
      </c>
      <c r="V21" s="199">
        <f>ROUND(E21*U21,2)</f>
        <v>0</v>
      </c>
      <c r="W21" s="199"/>
      <c r="X21" s="199" t="s">
        <v>119</v>
      </c>
      <c r="Y21" s="200"/>
      <c r="Z21" s="200"/>
      <c r="AA21" s="200"/>
      <c r="AB21" s="200"/>
      <c r="AC21" s="200"/>
      <c r="AD21" s="200"/>
      <c r="AE21" s="200"/>
      <c r="AF21" s="200"/>
      <c r="AG21" s="200" t="s">
        <v>120</v>
      </c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12.45" outlineLevel="1">
      <c r="A22" s="191">
        <v>13</v>
      </c>
      <c r="B22" s="192" t="s">
        <v>66</v>
      </c>
      <c r="C22" s="193" t="s">
        <v>303</v>
      </c>
      <c r="D22" s="194" t="s">
        <v>298</v>
      </c>
      <c r="E22" s="195">
        <v>1</v>
      </c>
      <c r="F22" s="196"/>
      <c r="G22" s="197">
        <f>ROUND(E22*F22,2)</f>
        <v>0</v>
      </c>
      <c r="H22" s="196"/>
      <c r="I22" s="197">
        <f>ROUND(E22*H22,2)</f>
        <v>0</v>
      </c>
      <c r="J22" s="196"/>
      <c r="K22" s="197">
        <f>ROUND(E22*J22,2)</f>
        <v>0</v>
      </c>
      <c r="L22" s="197">
        <v>21</v>
      </c>
      <c r="M22" s="197">
        <f>G22*(1+L22/100)</f>
        <v>0</v>
      </c>
      <c r="N22" s="197">
        <v>0</v>
      </c>
      <c r="O22" s="197">
        <f>ROUND(E22*N22,2)</f>
        <v>0</v>
      </c>
      <c r="P22" s="197">
        <v>0</v>
      </c>
      <c r="Q22" s="197">
        <f>ROUND(E22*P22,2)</f>
        <v>0</v>
      </c>
      <c r="R22" s="197"/>
      <c r="S22" s="197" t="s">
        <v>176</v>
      </c>
      <c r="T22" s="198" t="s">
        <v>177</v>
      </c>
      <c r="U22" s="199">
        <v>0</v>
      </c>
      <c r="V22" s="199">
        <f>ROUND(E22*U22,2)</f>
        <v>0</v>
      </c>
      <c r="W22" s="199"/>
      <c r="X22" s="199" t="s">
        <v>119</v>
      </c>
      <c r="Y22" s="200"/>
      <c r="Z22" s="200"/>
      <c r="AA22" s="200"/>
      <c r="AB22" s="200"/>
      <c r="AC22" s="200"/>
      <c r="AD22" s="200"/>
      <c r="AE22" s="200"/>
      <c r="AF22" s="200"/>
      <c r="AG22" s="200" t="s">
        <v>120</v>
      </c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60" ht="12.45" outlineLevel="1">
      <c r="A23" s="191">
        <v>14</v>
      </c>
      <c r="B23" s="192" t="s">
        <v>304</v>
      </c>
      <c r="C23" s="193" t="s">
        <v>305</v>
      </c>
      <c r="D23" s="194" t="s">
        <v>175</v>
      </c>
      <c r="E23" s="195">
        <v>1</v>
      </c>
      <c r="F23" s="196"/>
      <c r="G23" s="197">
        <f>ROUND(E23*F23,2)</f>
        <v>0</v>
      </c>
      <c r="H23" s="196"/>
      <c r="I23" s="197">
        <f>ROUND(E23*H23,2)</f>
        <v>0</v>
      </c>
      <c r="J23" s="196"/>
      <c r="K23" s="197">
        <f>ROUND(E23*J23,2)</f>
        <v>0</v>
      </c>
      <c r="L23" s="197">
        <v>21</v>
      </c>
      <c r="M23" s="197">
        <f>G23*(1+L23/100)</f>
        <v>0</v>
      </c>
      <c r="N23" s="197">
        <v>0</v>
      </c>
      <c r="O23" s="197">
        <f>ROUND(E23*N23,2)</f>
        <v>0</v>
      </c>
      <c r="P23" s="197">
        <v>0</v>
      </c>
      <c r="Q23" s="197">
        <f>ROUND(E23*P23,2)</f>
        <v>0</v>
      </c>
      <c r="R23" s="197"/>
      <c r="S23" s="197" t="s">
        <v>176</v>
      </c>
      <c r="T23" s="198" t="s">
        <v>177</v>
      </c>
      <c r="U23" s="199">
        <v>0</v>
      </c>
      <c r="V23" s="199">
        <f>ROUND(E23*U23,2)</f>
        <v>0</v>
      </c>
      <c r="W23" s="199"/>
      <c r="X23" s="199" t="s">
        <v>119</v>
      </c>
      <c r="Y23" s="200"/>
      <c r="Z23" s="200"/>
      <c r="AA23" s="200"/>
      <c r="AB23" s="200"/>
      <c r="AC23" s="200"/>
      <c r="AD23" s="200"/>
      <c r="AE23" s="200"/>
      <c r="AF23" s="200"/>
      <c r="AG23" s="200" t="s">
        <v>120</v>
      </c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</row>
    <row r="24" spans="1:60" ht="12.45" outlineLevel="1">
      <c r="A24" s="191">
        <v>15</v>
      </c>
      <c r="B24" s="192" t="s">
        <v>306</v>
      </c>
      <c r="C24" s="193" t="s">
        <v>307</v>
      </c>
      <c r="D24" s="194" t="s">
        <v>175</v>
      </c>
      <c r="E24" s="195">
        <v>1</v>
      </c>
      <c r="F24" s="196"/>
      <c r="G24" s="197">
        <f>ROUND(E24*F24,2)</f>
        <v>0</v>
      </c>
      <c r="H24" s="196"/>
      <c r="I24" s="197">
        <f>ROUND(E24*H24,2)</f>
        <v>0</v>
      </c>
      <c r="J24" s="196"/>
      <c r="K24" s="197">
        <f>ROUND(E24*J24,2)</f>
        <v>0</v>
      </c>
      <c r="L24" s="197">
        <v>21</v>
      </c>
      <c r="M24" s="197">
        <f>G24*(1+L24/100)</f>
        <v>0</v>
      </c>
      <c r="N24" s="197">
        <v>0</v>
      </c>
      <c r="O24" s="197">
        <f>ROUND(E24*N24,2)</f>
        <v>0</v>
      </c>
      <c r="P24" s="197">
        <v>0</v>
      </c>
      <c r="Q24" s="197">
        <f>ROUND(E24*P24,2)</f>
        <v>0</v>
      </c>
      <c r="R24" s="197"/>
      <c r="S24" s="197" t="s">
        <v>176</v>
      </c>
      <c r="T24" s="198" t="s">
        <v>177</v>
      </c>
      <c r="U24" s="199">
        <v>0</v>
      </c>
      <c r="V24" s="199">
        <f>ROUND(E24*U24,2)</f>
        <v>0</v>
      </c>
      <c r="W24" s="199"/>
      <c r="X24" s="199" t="s">
        <v>119</v>
      </c>
      <c r="Y24" s="200"/>
      <c r="Z24" s="200"/>
      <c r="AA24" s="200"/>
      <c r="AB24" s="200"/>
      <c r="AC24" s="200"/>
      <c r="AD24" s="200"/>
      <c r="AE24" s="200"/>
      <c r="AF24" s="200"/>
      <c r="AG24" s="200" t="s">
        <v>120</v>
      </c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12.45" outlineLevel="1">
      <c r="A25" s="191">
        <v>16</v>
      </c>
      <c r="B25" s="192" t="s">
        <v>308</v>
      </c>
      <c r="C25" s="193" t="s">
        <v>309</v>
      </c>
      <c r="D25" s="194" t="s">
        <v>283</v>
      </c>
      <c r="E25" s="195">
        <v>1</v>
      </c>
      <c r="F25" s="196"/>
      <c r="G25" s="197">
        <f>ROUND(E25*F25,2)</f>
        <v>0</v>
      </c>
      <c r="H25" s="196"/>
      <c r="I25" s="197">
        <f>ROUND(E25*H25,2)</f>
        <v>0</v>
      </c>
      <c r="J25" s="196"/>
      <c r="K25" s="197">
        <f>ROUND(E25*J25,2)</f>
        <v>0</v>
      </c>
      <c r="L25" s="197">
        <v>21</v>
      </c>
      <c r="M25" s="197">
        <f>G25*(1+L25/100)</f>
        <v>0</v>
      </c>
      <c r="N25" s="197">
        <v>0</v>
      </c>
      <c r="O25" s="197">
        <f>ROUND(E25*N25,2)</f>
        <v>0</v>
      </c>
      <c r="P25" s="197">
        <v>0</v>
      </c>
      <c r="Q25" s="197">
        <f>ROUND(E25*P25,2)</f>
        <v>0</v>
      </c>
      <c r="R25" s="197"/>
      <c r="S25" s="197" t="s">
        <v>176</v>
      </c>
      <c r="T25" s="198" t="s">
        <v>177</v>
      </c>
      <c r="U25" s="199">
        <v>0</v>
      </c>
      <c r="V25" s="199">
        <f>ROUND(E25*U25,2)</f>
        <v>0</v>
      </c>
      <c r="W25" s="199"/>
      <c r="X25" s="199" t="s">
        <v>119</v>
      </c>
      <c r="Y25" s="200"/>
      <c r="Z25" s="200"/>
      <c r="AA25" s="200"/>
      <c r="AB25" s="200"/>
      <c r="AC25" s="200"/>
      <c r="AD25" s="200"/>
      <c r="AE25" s="200"/>
      <c r="AF25" s="200"/>
      <c r="AG25" s="200" t="s">
        <v>120</v>
      </c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</row>
    <row r="26" spans="1:33" ht="12.45">
      <c r="A26" s="162"/>
      <c r="B26" s="168"/>
      <c r="C26" s="208"/>
      <c r="D26" s="170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AE26">
        <v>15</v>
      </c>
      <c r="AF26">
        <v>21</v>
      </c>
      <c r="AG26" t="s">
        <v>99</v>
      </c>
    </row>
    <row r="27" spans="1:33" ht="12.45">
      <c r="A27" s="183"/>
      <c r="B27" s="184" t="s">
        <v>15</v>
      </c>
      <c r="C27" s="185"/>
      <c r="D27" s="209"/>
      <c r="E27" s="210"/>
      <c r="F27" s="210"/>
      <c r="G27" s="211">
        <f>G8+G18</f>
        <v>0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AE27">
        <f>SUMIF(L7:L25,AE26,G7:G25)</f>
        <v>0</v>
      </c>
      <c r="AF27">
        <f>SUMIF(L7:L25,AF26,G7:G25)</f>
        <v>0</v>
      </c>
      <c r="AG27" t="s">
        <v>211</v>
      </c>
    </row>
    <row r="28" spans="3:33" ht="12.45">
      <c r="C28" s="212"/>
      <c r="D28" s="110"/>
      <c r="AG28" t="s">
        <v>212</v>
      </c>
    </row>
    <row r="29" ht="12.45">
      <c r="D29" s="110"/>
    </row>
    <row r="30" ht="12.45">
      <c r="D30" s="110"/>
    </row>
    <row r="31" ht="12.45">
      <c r="D31" s="110"/>
    </row>
    <row r="32" ht="12.45">
      <c r="D32" s="110"/>
    </row>
    <row r="33" ht="12.45">
      <c r="D33" s="110"/>
    </row>
    <row r="34" ht="12.45">
      <c r="D34" s="110"/>
    </row>
    <row r="35" ht="12.45">
      <c r="D35" s="110"/>
    </row>
    <row r="36" ht="12.45">
      <c r="D36" s="110"/>
    </row>
    <row r="37" ht="12.45">
      <c r="D37" s="110"/>
    </row>
    <row r="38" ht="12.45">
      <c r="D38" s="110"/>
    </row>
    <row r="39" ht="12.45">
      <c r="D39" s="110"/>
    </row>
    <row r="40" ht="12.45">
      <c r="D40" s="110"/>
    </row>
    <row r="41" ht="12.45">
      <c r="D41" s="110"/>
    </row>
    <row r="42" ht="12.45">
      <c r="D42" s="110"/>
    </row>
    <row r="43" ht="12.45">
      <c r="D43" s="110"/>
    </row>
    <row r="44" ht="12.45">
      <c r="D44" s="110"/>
    </row>
    <row r="45" ht="12.45">
      <c r="D45" s="110"/>
    </row>
    <row r="46" ht="12.45">
      <c r="D46" s="110"/>
    </row>
    <row r="47" ht="12.45">
      <c r="D47" s="110"/>
    </row>
    <row r="48" ht="12.45">
      <c r="D48" s="110"/>
    </row>
    <row r="49" ht="12.45">
      <c r="D49" s="110"/>
    </row>
    <row r="50" ht="12.45">
      <c r="D50" s="110"/>
    </row>
    <row r="51" ht="12.45">
      <c r="D51" s="110"/>
    </row>
    <row r="52" ht="12.45">
      <c r="D52" s="110"/>
    </row>
    <row r="53" ht="12.45">
      <c r="D53" s="110"/>
    </row>
    <row r="54" ht="12.45">
      <c r="D54" s="110"/>
    </row>
    <row r="55" ht="12.45">
      <c r="D55" s="110"/>
    </row>
    <row r="56" ht="12.45">
      <c r="D56" s="110"/>
    </row>
    <row r="57" ht="12.45">
      <c r="D57" s="110"/>
    </row>
    <row r="58" ht="12.45">
      <c r="D58" s="110"/>
    </row>
    <row r="59" ht="12.45">
      <c r="D59" s="110"/>
    </row>
    <row r="60" ht="12.45">
      <c r="D60" s="110"/>
    </row>
    <row r="61" ht="12.45">
      <c r="D61" s="110"/>
    </row>
    <row r="62" ht="12.45">
      <c r="D62" s="110"/>
    </row>
    <row r="63" ht="12.45">
      <c r="D63" s="110"/>
    </row>
    <row r="64" ht="12.45">
      <c r="D64" s="110"/>
    </row>
    <row r="65" ht="12.45">
      <c r="D65" s="110"/>
    </row>
    <row r="66" ht="12.45">
      <c r="D66" s="110"/>
    </row>
    <row r="67" ht="12.45">
      <c r="D67" s="110"/>
    </row>
    <row r="68" ht="12.45">
      <c r="D68" s="110"/>
    </row>
    <row r="69" ht="12.45">
      <c r="D69" s="110"/>
    </row>
    <row r="70" ht="12.45">
      <c r="D70" s="110"/>
    </row>
    <row r="71" ht="12.45">
      <c r="D71" s="110"/>
    </row>
    <row r="72" ht="12.45">
      <c r="D72" s="110"/>
    </row>
    <row r="73" ht="12.45">
      <c r="D73" s="110"/>
    </row>
    <row r="74" ht="12.45">
      <c r="D74" s="110"/>
    </row>
    <row r="75" ht="12.45">
      <c r="D75" s="110"/>
    </row>
    <row r="76" ht="12.45">
      <c r="D76" s="110"/>
    </row>
    <row r="77" ht="12.45">
      <c r="D77" s="110"/>
    </row>
    <row r="78" ht="12.45">
      <c r="D78" s="110"/>
    </row>
    <row r="79" ht="12.45">
      <c r="D79" s="110"/>
    </row>
    <row r="80" ht="12.45">
      <c r="D80" s="110"/>
    </row>
    <row r="81" ht="12.45">
      <c r="D81" s="110"/>
    </row>
    <row r="82" ht="12.45">
      <c r="D82" s="110"/>
    </row>
    <row r="83" ht="12.45">
      <c r="D83" s="110"/>
    </row>
    <row r="84" ht="12.45">
      <c r="D84" s="110"/>
    </row>
    <row r="85" ht="12.45">
      <c r="D85" s="110"/>
    </row>
    <row r="86" ht="12.45">
      <c r="D86" s="110"/>
    </row>
    <row r="87" ht="12.45">
      <c r="D87" s="110"/>
    </row>
    <row r="88" ht="12.45">
      <c r="D88" s="110"/>
    </row>
    <row r="89" ht="12.45">
      <c r="D89" s="110"/>
    </row>
    <row r="90" ht="12.45">
      <c r="D90" s="110"/>
    </row>
    <row r="91" ht="12.45">
      <c r="D91" s="110"/>
    </row>
    <row r="92" ht="12.45">
      <c r="D92" s="110"/>
    </row>
    <row r="93" ht="12.45">
      <c r="D93" s="110"/>
    </row>
    <row r="94" ht="12.45">
      <c r="D94" s="110"/>
    </row>
    <row r="95" ht="12.45">
      <c r="D95" s="110"/>
    </row>
    <row r="96" ht="12.45">
      <c r="D96" s="110"/>
    </row>
    <row r="97" ht="12.45">
      <c r="D97" s="110"/>
    </row>
    <row r="98" ht="12.45">
      <c r="D98" s="110"/>
    </row>
    <row r="99" ht="12.45">
      <c r="D99" s="110"/>
    </row>
    <row r="100" ht="12.45">
      <c r="D100" s="110"/>
    </row>
    <row r="101" ht="12.45">
      <c r="D101" s="110"/>
    </row>
    <row r="102" ht="12.45">
      <c r="D102" s="110"/>
    </row>
    <row r="103" ht="12.45">
      <c r="D103" s="110"/>
    </row>
    <row r="104" ht="12.45">
      <c r="D104" s="110"/>
    </row>
    <row r="105" ht="12.45">
      <c r="D105" s="110"/>
    </row>
    <row r="106" ht="12.45">
      <c r="D106" s="110"/>
    </row>
    <row r="107" ht="12.45">
      <c r="D107" s="110"/>
    </row>
    <row r="108" ht="12.45">
      <c r="D108" s="110"/>
    </row>
    <row r="109" ht="12.45">
      <c r="D109" s="110"/>
    </row>
    <row r="110" ht="12.45">
      <c r="D110" s="110"/>
    </row>
    <row r="111" ht="12.45">
      <c r="D111" s="110"/>
    </row>
    <row r="112" ht="12.45">
      <c r="D112" s="110"/>
    </row>
    <row r="113" ht="12.45">
      <c r="D113" s="110"/>
    </row>
    <row r="114" ht="12.45">
      <c r="D114" s="110"/>
    </row>
    <row r="115" ht="12.45">
      <c r="D115" s="110"/>
    </row>
    <row r="116" ht="12.45">
      <c r="D116" s="110"/>
    </row>
    <row r="117" ht="12.45">
      <c r="D117" s="110"/>
    </row>
    <row r="118" ht="12.45">
      <c r="D118" s="110"/>
    </row>
    <row r="119" ht="12.45">
      <c r="D119" s="110"/>
    </row>
    <row r="120" ht="12.45">
      <c r="D120" s="110"/>
    </row>
    <row r="121" ht="12.45">
      <c r="D121" s="110"/>
    </row>
    <row r="122" ht="12.45">
      <c r="D122" s="110"/>
    </row>
    <row r="123" ht="12.45">
      <c r="D123" s="110"/>
    </row>
    <row r="124" ht="12.45">
      <c r="D124" s="110"/>
    </row>
    <row r="125" ht="12.45">
      <c r="D125" s="110"/>
    </row>
    <row r="126" ht="12.45">
      <c r="D126" s="110"/>
    </row>
    <row r="127" ht="12.45">
      <c r="D127" s="110"/>
    </row>
    <row r="128" ht="12.45">
      <c r="D128" s="110"/>
    </row>
    <row r="129" ht="12.45">
      <c r="D129" s="110"/>
    </row>
    <row r="130" ht="12.45">
      <c r="D130" s="110"/>
    </row>
    <row r="131" ht="12.45">
      <c r="D131" s="110"/>
    </row>
    <row r="132" ht="12.45">
      <c r="D132" s="110"/>
    </row>
    <row r="133" ht="12.45">
      <c r="D133" s="110"/>
    </row>
    <row r="134" ht="12.45">
      <c r="D134" s="110"/>
    </row>
    <row r="135" ht="12.45">
      <c r="D135" s="110"/>
    </row>
    <row r="136" ht="12.45">
      <c r="D136" s="110"/>
    </row>
    <row r="137" ht="12.45">
      <c r="D137" s="110"/>
    </row>
    <row r="138" ht="12.45">
      <c r="D138" s="110"/>
    </row>
    <row r="139" ht="12.45">
      <c r="D139" s="110"/>
    </row>
    <row r="140" ht="12.45">
      <c r="D140" s="110"/>
    </row>
    <row r="141" ht="12.45">
      <c r="D141" s="110"/>
    </row>
    <row r="142" ht="12.45">
      <c r="D142" s="110"/>
    </row>
    <row r="143" ht="12.45">
      <c r="D143" s="110"/>
    </row>
    <row r="144" ht="12.45">
      <c r="D144" s="110"/>
    </row>
    <row r="145" ht="12.45">
      <c r="D145" s="110"/>
    </row>
    <row r="146" ht="12.45">
      <c r="D146" s="110"/>
    </row>
    <row r="147" ht="12.45">
      <c r="D147" s="110"/>
    </row>
    <row r="148" ht="12.45">
      <c r="D148" s="110"/>
    </row>
    <row r="149" ht="12.45">
      <c r="D149" s="110"/>
    </row>
    <row r="150" ht="12.45">
      <c r="D150" s="110"/>
    </row>
    <row r="151" ht="12.45">
      <c r="D151" s="110"/>
    </row>
    <row r="152" ht="12.45">
      <c r="D152" s="110"/>
    </row>
    <row r="153" ht="12.45">
      <c r="D153" s="110"/>
    </row>
    <row r="154" ht="12.45">
      <c r="D154" s="110"/>
    </row>
    <row r="155" ht="12.45">
      <c r="D155" s="110"/>
    </row>
    <row r="156" ht="12.45">
      <c r="D156" s="110"/>
    </row>
    <row r="157" ht="12.45">
      <c r="D157" s="110"/>
    </row>
    <row r="158" ht="12.45">
      <c r="D158" s="110"/>
    </row>
    <row r="159" ht="12.45">
      <c r="D159" s="110"/>
    </row>
    <row r="160" ht="12.45">
      <c r="D160" s="110"/>
    </row>
    <row r="161" ht="12.45">
      <c r="D161" s="110"/>
    </row>
    <row r="162" ht="12.45">
      <c r="D162" s="110"/>
    </row>
    <row r="163" ht="12.45">
      <c r="D163" s="110"/>
    </row>
    <row r="164" ht="12.45">
      <c r="D164" s="110"/>
    </row>
    <row r="165" ht="12.45">
      <c r="D165" s="110"/>
    </row>
    <row r="166" ht="12.45">
      <c r="D166" s="110"/>
    </row>
    <row r="167" ht="12.45">
      <c r="D167" s="110"/>
    </row>
    <row r="168" ht="12.45">
      <c r="D168" s="110"/>
    </row>
    <row r="169" ht="12.45">
      <c r="D169" s="110"/>
    </row>
    <row r="170" ht="12.45">
      <c r="D170" s="110"/>
    </row>
    <row r="171" ht="12.45">
      <c r="D171" s="110"/>
    </row>
    <row r="172" ht="12.45">
      <c r="D172" s="110"/>
    </row>
    <row r="173" ht="12.45">
      <c r="D173" s="110"/>
    </row>
    <row r="174" ht="12.45">
      <c r="D174" s="110"/>
    </row>
    <row r="175" ht="12.45">
      <c r="D175" s="110"/>
    </row>
    <row r="176" ht="12.45">
      <c r="D176" s="110"/>
    </row>
    <row r="177" ht="12.45">
      <c r="D177" s="110"/>
    </row>
    <row r="178" ht="12.45">
      <c r="D178" s="110"/>
    </row>
    <row r="179" ht="12.45">
      <c r="D179" s="110"/>
    </row>
    <row r="180" ht="12.45">
      <c r="D180" s="110"/>
    </row>
    <row r="181" ht="12.45">
      <c r="D181" s="110"/>
    </row>
    <row r="182" ht="12.45">
      <c r="D182" s="110"/>
    </row>
    <row r="183" ht="12.45">
      <c r="D183" s="110"/>
    </row>
    <row r="184" ht="12.45">
      <c r="D184" s="110"/>
    </row>
    <row r="185" ht="12.45">
      <c r="D185" s="110"/>
    </row>
    <row r="186" ht="12.45">
      <c r="D186" s="110"/>
    </row>
    <row r="187" ht="12.45">
      <c r="D187" s="110"/>
    </row>
    <row r="188" ht="12.45">
      <c r="D188" s="110"/>
    </row>
    <row r="189" ht="12.45">
      <c r="D189" s="110"/>
    </row>
    <row r="190" ht="12.45">
      <c r="D190" s="110"/>
    </row>
    <row r="191" ht="12.45">
      <c r="D191" s="110"/>
    </row>
    <row r="192" ht="12.45">
      <c r="D192" s="110"/>
    </row>
    <row r="193" ht="12.45">
      <c r="D193" s="110"/>
    </row>
    <row r="194" ht="12.45">
      <c r="D194" s="110"/>
    </row>
    <row r="195" ht="12.45">
      <c r="D195" s="110"/>
    </row>
    <row r="196" ht="12.45">
      <c r="D196" s="110"/>
    </row>
    <row r="197" ht="12.45">
      <c r="D197" s="110"/>
    </row>
    <row r="198" ht="12.45">
      <c r="D198" s="110"/>
    </row>
    <row r="199" ht="12.45">
      <c r="D199" s="110"/>
    </row>
    <row r="200" ht="12.45">
      <c r="D200" s="110"/>
    </row>
    <row r="201" ht="12.45">
      <c r="D201" s="110"/>
    </row>
    <row r="202" ht="12.45">
      <c r="D202" s="110"/>
    </row>
    <row r="203" ht="12.45">
      <c r="D203" s="110"/>
    </row>
    <row r="204" ht="12.45">
      <c r="D204" s="110"/>
    </row>
    <row r="205" ht="12.45">
      <c r="D205" s="110"/>
    </row>
    <row r="206" ht="12.45">
      <c r="D206" s="110"/>
    </row>
    <row r="207" ht="12.45">
      <c r="D207" s="110"/>
    </row>
    <row r="208" ht="12.45">
      <c r="D208" s="110"/>
    </row>
    <row r="209" ht="12.45">
      <c r="D209" s="110"/>
    </row>
    <row r="210" ht="12.45">
      <c r="D210" s="110"/>
    </row>
    <row r="211" ht="12.45">
      <c r="D211" s="110"/>
    </row>
    <row r="212" ht="12.45">
      <c r="D212" s="110"/>
    </row>
    <row r="213" ht="12.45">
      <c r="D213" s="110"/>
    </row>
    <row r="214" ht="12.45">
      <c r="D214" s="110"/>
    </row>
    <row r="215" ht="12.45">
      <c r="D215" s="110"/>
    </row>
    <row r="216" ht="12.45">
      <c r="D216" s="110"/>
    </row>
    <row r="217" ht="12.45">
      <c r="D217" s="110"/>
    </row>
    <row r="218" ht="12.45">
      <c r="D218" s="110"/>
    </row>
    <row r="219" ht="12.45">
      <c r="D219" s="110"/>
    </row>
    <row r="220" ht="12.45">
      <c r="D220" s="110"/>
    </row>
    <row r="221" ht="12.45">
      <c r="D221" s="110"/>
    </row>
    <row r="222" ht="12.45">
      <c r="D222" s="110"/>
    </row>
    <row r="223" ht="12.45">
      <c r="D223" s="110"/>
    </row>
    <row r="224" ht="12.45">
      <c r="D224" s="110"/>
    </row>
    <row r="225" ht="12.45">
      <c r="D225" s="110"/>
    </row>
    <row r="226" ht="12.45">
      <c r="D226" s="110"/>
    </row>
    <row r="227" ht="12.45">
      <c r="D227" s="110"/>
    </row>
    <row r="228" ht="12.45">
      <c r="D228" s="110"/>
    </row>
    <row r="229" ht="12.45">
      <c r="D229" s="110"/>
    </row>
    <row r="230" ht="12.45">
      <c r="D230" s="110"/>
    </row>
    <row r="231" ht="12.45">
      <c r="D231" s="110"/>
    </row>
    <row r="232" ht="12.45">
      <c r="D232" s="110"/>
    </row>
    <row r="233" ht="12.45">
      <c r="D233" s="110"/>
    </row>
    <row r="234" ht="12.45">
      <c r="D234" s="110"/>
    </row>
    <row r="235" ht="12.45">
      <c r="D235" s="110"/>
    </row>
    <row r="236" ht="12.45">
      <c r="D236" s="110"/>
    </row>
    <row r="237" ht="12.45">
      <c r="D237" s="110"/>
    </row>
    <row r="238" ht="12.45">
      <c r="D238" s="110"/>
    </row>
    <row r="239" ht="12.45">
      <c r="D239" s="110"/>
    </row>
    <row r="240" ht="12.45">
      <c r="D240" s="110"/>
    </row>
    <row r="241" ht="12.45">
      <c r="D241" s="110"/>
    </row>
    <row r="242" ht="12.45">
      <c r="D242" s="110"/>
    </row>
    <row r="243" ht="12.45">
      <c r="D243" s="110"/>
    </row>
    <row r="244" ht="12.45">
      <c r="D244" s="110"/>
    </row>
    <row r="245" ht="12.45">
      <c r="D245" s="110"/>
    </row>
    <row r="246" ht="12.45">
      <c r="D246" s="110"/>
    </row>
    <row r="247" ht="12.45">
      <c r="D247" s="110"/>
    </row>
    <row r="248" ht="12.45">
      <c r="D248" s="110"/>
    </row>
    <row r="249" ht="12.45">
      <c r="D249" s="110"/>
    </row>
    <row r="250" ht="12.45">
      <c r="D250" s="110"/>
    </row>
    <row r="251" ht="12.45">
      <c r="D251" s="110"/>
    </row>
    <row r="252" ht="12.45">
      <c r="D252" s="110"/>
    </row>
    <row r="253" ht="12.45">
      <c r="D253" s="110"/>
    </row>
    <row r="254" ht="12.45">
      <c r="D254" s="110"/>
    </row>
    <row r="255" ht="12.45">
      <c r="D255" s="110"/>
    </row>
    <row r="256" ht="12.45">
      <c r="D256" s="110"/>
    </row>
    <row r="257" ht="12.45">
      <c r="D257" s="110"/>
    </row>
    <row r="258" ht="12.45">
      <c r="D258" s="110"/>
    </row>
    <row r="259" ht="12.45">
      <c r="D259" s="110"/>
    </row>
    <row r="260" ht="12.45">
      <c r="D260" s="110"/>
    </row>
    <row r="261" ht="12.45">
      <c r="D261" s="110"/>
    </row>
    <row r="262" ht="12.45">
      <c r="D262" s="110"/>
    </row>
    <row r="263" ht="12.45">
      <c r="D263" s="110"/>
    </row>
    <row r="264" ht="12.45">
      <c r="D264" s="110"/>
    </row>
    <row r="265" ht="12.45">
      <c r="D265" s="110"/>
    </row>
    <row r="266" ht="12.45">
      <c r="D266" s="110"/>
    </row>
    <row r="267" ht="12.45">
      <c r="D267" s="110"/>
    </row>
    <row r="268" ht="12.45">
      <c r="D268" s="110"/>
    </row>
    <row r="269" ht="12.45">
      <c r="D269" s="110"/>
    </row>
    <row r="270" ht="12.45">
      <c r="D270" s="110"/>
    </row>
    <row r="271" ht="12.45">
      <c r="D271" s="110"/>
    </row>
    <row r="272" ht="12.45">
      <c r="D272" s="110"/>
    </row>
    <row r="273" ht="12.45">
      <c r="D273" s="110"/>
    </row>
    <row r="274" ht="12.45">
      <c r="D274" s="110"/>
    </row>
    <row r="275" ht="12.45">
      <c r="D275" s="110"/>
    </row>
    <row r="276" ht="12.45">
      <c r="D276" s="110"/>
    </row>
    <row r="277" ht="12.45">
      <c r="D277" s="110"/>
    </row>
    <row r="278" ht="12.45">
      <c r="D278" s="110"/>
    </row>
    <row r="279" ht="12.45">
      <c r="D279" s="110"/>
    </row>
    <row r="280" ht="12.45">
      <c r="D280" s="110"/>
    </row>
    <row r="281" ht="12.45">
      <c r="D281" s="110"/>
    </row>
    <row r="282" ht="12.45">
      <c r="D282" s="110"/>
    </row>
    <row r="283" ht="12.45">
      <c r="D283" s="110"/>
    </row>
    <row r="284" ht="12.45">
      <c r="D284" s="110"/>
    </row>
    <row r="285" ht="12.45">
      <c r="D285" s="110"/>
    </row>
    <row r="286" ht="12.45">
      <c r="D286" s="110"/>
    </row>
    <row r="287" ht="12.45">
      <c r="D287" s="110"/>
    </row>
    <row r="288" ht="12.45">
      <c r="D288" s="110"/>
    </row>
    <row r="289" ht="12.45">
      <c r="D289" s="110"/>
    </row>
    <row r="290" ht="12.45">
      <c r="D290" s="110"/>
    </row>
    <row r="291" ht="12.45">
      <c r="D291" s="110"/>
    </row>
    <row r="292" ht="12.45">
      <c r="D292" s="110"/>
    </row>
    <row r="293" ht="12.45">
      <c r="D293" s="110"/>
    </row>
    <row r="294" ht="12.45">
      <c r="D294" s="110"/>
    </row>
    <row r="295" ht="12.45">
      <c r="D295" s="110"/>
    </row>
    <row r="296" ht="12.45">
      <c r="D296" s="110"/>
    </row>
    <row r="297" ht="12.45">
      <c r="D297" s="110"/>
    </row>
    <row r="298" ht="12.45">
      <c r="D298" s="110"/>
    </row>
    <row r="299" ht="12.45">
      <c r="D299" s="110"/>
    </row>
    <row r="300" ht="12.45">
      <c r="D300" s="110"/>
    </row>
    <row r="301" ht="12.45">
      <c r="D301" s="110"/>
    </row>
    <row r="302" ht="12.45">
      <c r="D302" s="110"/>
    </row>
    <row r="303" ht="12.45">
      <c r="D303" s="110"/>
    </row>
    <row r="304" ht="12.45">
      <c r="D304" s="110"/>
    </row>
    <row r="305" ht="12.45">
      <c r="D305" s="110"/>
    </row>
    <row r="306" ht="12.45">
      <c r="D306" s="110"/>
    </row>
    <row r="307" ht="12.45">
      <c r="D307" s="110"/>
    </row>
    <row r="308" ht="12.45">
      <c r="D308" s="110"/>
    </row>
    <row r="309" ht="12.45">
      <c r="D309" s="110"/>
    </row>
    <row r="310" ht="12.45">
      <c r="D310" s="110"/>
    </row>
    <row r="311" ht="12.45">
      <c r="D311" s="110"/>
    </row>
    <row r="312" ht="12.45">
      <c r="D312" s="110"/>
    </row>
    <row r="313" ht="12.45">
      <c r="D313" s="110"/>
    </row>
    <row r="314" ht="12.45">
      <c r="D314" s="110"/>
    </row>
    <row r="315" ht="12.45">
      <c r="D315" s="110"/>
    </row>
    <row r="316" ht="12.45">
      <c r="D316" s="110"/>
    </row>
    <row r="317" ht="12.45">
      <c r="D317" s="110"/>
    </row>
    <row r="318" ht="12.45">
      <c r="D318" s="110"/>
    </row>
    <row r="319" ht="12.45">
      <c r="D319" s="110"/>
    </row>
    <row r="320" ht="12.45">
      <c r="D320" s="110"/>
    </row>
    <row r="321" ht="12.45">
      <c r="D321" s="110"/>
    </row>
    <row r="322" ht="12.45">
      <c r="D322" s="110"/>
    </row>
    <row r="323" ht="12.45">
      <c r="D323" s="110"/>
    </row>
    <row r="324" ht="12.45">
      <c r="D324" s="110"/>
    </row>
    <row r="325" ht="12.45">
      <c r="D325" s="110"/>
    </row>
    <row r="326" ht="12.45">
      <c r="D326" s="110"/>
    </row>
    <row r="327" ht="12.45">
      <c r="D327" s="110"/>
    </row>
    <row r="328" ht="12.45">
      <c r="D328" s="110"/>
    </row>
    <row r="329" ht="12.45">
      <c r="D329" s="110"/>
    </row>
    <row r="330" ht="12.45">
      <c r="D330" s="110"/>
    </row>
    <row r="331" ht="12.45">
      <c r="D331" s="110"/>
    </row>
    <row r="332" ht="12.45">
      <c r="D332" s="110"/>
    </row>
    <row r="333" ht="12.45">
      <c r="D333" s="110"/>
    </row>
    <row r="334" ht="12.45">
      <c r="D334" s="110"/>
    </row>
    <row r="335" ht="12.45">
      <c r="D335" s="110"/>
    </row>
    <row r="336" ht="12.45">
      <c r="D336" s="110"/>
    </row>
    <row r="337" ht="12.45">
      <c r="D337" s="110"/>
    </row>
    <row r="338" ht="12.45">
      <c r="D338" s="110"/>
    </row>
    <row r="339" ht="12.45">
      <c r="D339" s="110"/>
    </row>
    <row r="340" ht="12.45">
      <c r="D340" s="110"/>
    </row>
    <row r="341" ht="12.45">
      <c r="D341" s="110"/>
    </row>
    <row r="342" ht="12.45">
      <c r="D342" s="110"/>
    </row>
    <row r="343" ht="12.45">
      <c r="D343" s="110"/>
    </row>
    <row r="344" ht="12.45">
      <c r="D344" s="110"/>
    </row>
    <row r="345" ht="12.45">
      <c r="D345" s="110"/>
    </row>
    <row r="346" ht="12.45">
      <c r="D346" s="110"/>
    </row>
    <row r="347" ht="12.45">
      <c r="D347" s="110"/>
    </row>
    <row r="348" ht="12.45">
      <c r="D348" s="110"/>
    </row>
    <row r="349" ht="12.45">
      <c r="D349" s="110"/>
    </row>
    <row r="350" ht="12.45">
      <c r="D350" s="110"/>
    </row>
    <row r="351" ht="12.45">
      <c r="D351" s="110"/>
    </row>
    <row r="352" ht="12.45">
      <c r="D352" s="110"/>
    </row>
    <row r="353" ht="12.45">
      <c r="D353" s="110"/>
    </row>
    <row r="354" ht="12.45">
      <c r="D354" s="110"/>
    </row>
    <row r="355" ht="12.45">
      <c r="D355" s="110"/>
    </row>
    <row r="356" ht="12.45">
      <c r="D356" s="110"/>
    </row>
    <row r="357" ht="12.45">
      <c r="D357" s="110"/>
    </row>
    <row r="358" ht="12.45">
      <c r="D358" s="110"/>
    </row>
    <row r="359" ht="12.45">
      <c r="D359" s="110"/>
    </row>
    <row r="360" ht="12.45">
      <c r="D360" s="110"/>
    </row>
    <row r="361" ht="12.45">
      <c r="D361" s="110"/>
    </row>
    <row r="362" ht="12.45">
      <c r="D362" s="110"/>
    </row>
    <row r="363" ht="12.45">
      <c r="D363" s="110"/>
    </row>
    <row r="364" ht="12.45">
      <c r="D364" s="110"/>
    </row>
    <row r="365" ht="12.45">
      <c r="D365" s="110"/>
    </row>
    <row r="366" ht="12.45">
      <c r="D366" s="110"/>
    </row>
    <row r="367" ht="12.45">
      <c r="D367" s="110"/>
    </row>
    <row r="368" ht="12.45">
      <c r="D368" s="110"/>
    </row>
    <row r="369" ht="12.45">
      <c r="D369" s="110"/>
    </row>
    <row r="370" ht="12.45">
      <c r="D370" s="110"/>
    </row>
    <row r="371" ht="12.45">
      <c r="D371" s="110"/>
    </row>
    <row r="372" ht="12.45">
      <c r="D372" s="110"/>
    </row>
    <row r="373" ht="12.45">
      <c r="D373" s="110"/>
    </row>
    <row r="374" ht="12.45">
      <c r="D374" s="110"/>
    </row>
    <row r="375" ht="12.45">
      <c r="D375" s="110"/>
    </row>
    <row r="376" ht="12.45">
      <c r="D376" s="110"/>
    </row>
    <row r="377" ht="12.45">
      <c r="D377" s="110"/>
    </row>
    <row r="378" ht="12.45">
      <c r="D378" s="110"/>
    </row>
    <row r="379" ht="12.45">
      <c r="D379" s="110"/>
    </row>
    <row r="380" ht="12.45">
      <c r="D380" s="110"/>
    </row>
    <row r="381" ht="12.45">
      <c r="D381" s="110"/>
    </row>
    <row r="382" ht="12.45">
      <c r="D382" s="110"/>
    </row>
    <row r="383" ht="12.45">
      <c r="D383" s="110"/>
    </row>
    <row r="384" ht="12.45">
      <c r="D384" s="110"/>
    </row>
    <row r="385" ht="12.45">
      <c r="D385" s="110"/>
    </row>
    <row r="386" ht="12.45">
      <c r="D386" s="110"/>
    </row>
    <row r="387" ht="12.45">
      <c r="D387" s="110"/>
    </row>
    <row r="388" ht="12.45">
      <c r="D388" s="110"/>
    </row>
    <row r="389" ht="12.45">
      <c r="D389" s="110"/>
    </row>
    <row r="390" ht="12.45">
      <c r="D390" s="110"/>
    </row>
    <row r="391" ht="12.45">
      <c r="D391" s="110"/>
    </row>
    <row r="392" ht="12.45">
      <c r="D392" s="110"/>
    </row>
    <row r="393" ht="12.45">
      <c r="D393" s="110"/>
    </row>
    <row r="394" ht="12.45">
      <c r="D394" s="110"/>
    </row>
    <row r="395" ht="12.45">
      <c r="D395" s="110"/>
    </row>
    <row r="396" ht="12.45">
      <c r="D396" s="110"/>
    </row>
    <row r="397" ht="12.45">
      <c r="D397" s="110"/>
    </row>
    <row r="398" ht="12.45">
      <c r="D398" s="110"/>
    </row>
    <row r="399" ht="12.45">
      <c r="D399" s="110"/>
    </row>
    <row r="400" ht="12.45">
      <c r="D400" s="110"/>
    </row>
    <row r="401" ht="12.45">
      <c r="D401" s="110"/>
    </row>
    <row r="402" ht="12.45">
      <c r="D402" s="110"/>
    </row>
    <row r="403" ht="12.45">
      <c r="D403" s="110"/>
    </row>
    <row r="404" ht="12.45">
      <c r="D404" s="110"/>
    </row>
    <row r="405" ht="12.45">
      <c r="D405" s="110"/>
    </row>
    <row r="406" ht="12.45">
      <c r="D406" s="110"/>
    </row>
    <row r="407" ht="12.45">
      <c r="D407" s="110"/>
    </row>
    <row r="408" ht="12.45">
      <c r="D408" s="110"/>
    </row>
    <row r="409" ht="12.45">
      <c r="D409" s="110"/>
    </row>
    <row r="410" ht="12.45">
      <c r="D410" s="110"/>
    </row>
    <row r="411" ht="12.45">
      <c r="D411" s="110"/>
    </row>
    <row r="412" ht="12.45">
      <c r="D412" s="110"/>
    </row>
    <row r="413" ht="12.45">
      <c r="D413" s="110"/>
    </row>
    <row r="414" ht="12.45">
      <c r="D414" s="110"/>
    </row>
    <row r="415" ht="12.45">
      <c r="D415" s="110"/>
    </row>
    <row r="416" ht="12.45">
      <c r="D416" s="110"/>
    </row>
    <row r="417" ht="12.45">
      <c r="D417" s="110"/>
    </row>
    <row r="418" ht="12.45">
      <c r="D418" s="110"/>
    </row>
    <row r="419" ht="12.45">
      <c r="D419" s="110"/>
    </row>
    <row r="420" ht="12.45">
      <c r="D420" s="110"/>
    </row>
    <row r="421" ht="12.45">
      <c r="D421" s="110"/>
    </row>
    <row r="422" ht="12.45">
      <c r="D422" s="110"/>
    </row>
    <row r="423" ht="12.45">
      <c r="D423" s="110"/>
    </row>
    <row r="424" ht="12.45">
      <c r="D424" s="110"/>
    </row>
    <row r="425" ht="12.45">
      <c r="D425" s="110"/>
    </row>
    <row r="426" ht="12.45">
      <c r="D426" s="110"/>
    </row>
    <row r="427" ht="12.45">
      <c r="D427" s="110"/>
    </row>
    <row r="428" ht="12.45">
      <c r="D428" s="110"/>
    </row>
    <row r="429" ht="12.45">
      <c r="D429" s="110"/>
    </row>
    <row r="430" ht="12.45">
      <c r="D430" s="110"/>
    </row>
    <row r="431" ht="12.45">
      <c r="D431" s="110"/>
    </row>
    <row r="432" ht="12.45">
      <c r="D432" s="110"/>
    </row>
    <row r="433" ht="12.45">
      <c r="D433" s="110"/>
    </row>
    <row r="434" ht="12.45">
      <c r="D434" s="110"/>
    </row>
    <row r="435" ht="12.45">
      <c r="D435" s="110"/>
    </row>
    <row r="436" ht="12.45">
      <c r="D436" s="110"/>
    </row>
    <row r="437" ht="12.45">
      <c r="D437" s="110"/>
    </row>
    <row r="438" ht="12.45">
      <c r="D438" s="110"/>
    </row>
    <row r="439" ht="12.45">
      <c r="D439" s="110"/>
    </row>
    <row r="440" ht="12.45">
      <c r="D440" s="110"/>
    </row>
    <row r="441" ht="12.45">
      <c r="D441" s="110"/>
    </row>
    <row r="442" ht="12.45">
      <c r="D442" s="110"/>
    </row>
    <row r="443" ht="12.45">
      <c r="D443" s="110"/>
    </row>
    <row r="444" ht="12.45">
      <c r="D444" s="110"/>
    </row>
    <row r="445" ht="12.45">
      <c r="D445" s="110"/>
    </row>
    <row r="446" ht="12.45">
      <c r="D446" s="110"/>
    </row>
    <row r="447" ht="12.45">
      <c r="D447" s="110"/>
    </row>
    <row r="448" ht="12.45">
      <c r="D448" s="110"/>
    </row>
    <row r="449" ht="12.45">
      <c r="D449" s="110"/>
    </row>
    <row r="450" ht="12.45">
      <c r="D450" s="110"/>
    </row>
    <row r="451" ht="12.45">
      <c r="D451" s="110"/>
    </row>
    <row r="452" ht="12.45">
      <c r="D452" s="110"/>
    </row>
    <row r="453" ht="12.45">
      <c r="D453" s="110"/>
    </row>
    <row r="454" ht="12.45">
      <c r="D454" s="110"/>
    </row>
    <row r="455" ht="12.45">
      <c r="D455" s="110"/>
    </row>
    <row r="456" ht="12.45">
      <c r="D456" s="110"/>
    </row>
    <row r="457" ht="12.45">
      <c r="D457" s="110"/>
    </row>
    <row r="458" ht="12.45">
      <c r="D458" s="110"/>
    </row>
    <row r="459" ht="12.45">
      <c r="D459" s="110"/>
    </row>
    <row r="460" ht="12.45">
      <c r="D460" s="110"/>
    </row>
    <row r="461" ht="12.45">
      <c r="D461" s="110"/>
    </row>
    <row r="462" ht="12.45">
      <c r="D462" s="110"/>
    </row>
    <row r="463" ht="12.45">
      <c r="D463" s="110"/>
    </row>
    <row r="464" ht="12.45">
      <c r="D464" s="110"/>
    </row>
    <row r="465" ht="12.45">
      <c r="D465" s="110"/>
    </row>
    <row r="466" ht="12.45">
      <c r="D466" s="110"/>
    </row>
    <row r="467" ht="12.45">
      <c r="D467" s="110"/>
    </row>
    <row r="468" ht="12.45">
      <c r="D468" s="110"/>
    </row>
    <row r="469" ht="12.45">
      <c r="D469" s="110"/>
    </row>
    <row r="470" ht="12.45">
      <c r="D470" s="110"/>
    </row>
    <row r="471" ht="12.45">
      <c r="D471" s="110"/>
    </row>
    <row r="472" ht="12.45">
      <c r="D472" s="110"/>
    </row>
    <row r="473" ht="12.45">
      <c r="D473" s="110"/>
    </row>
    <row r="474" ht="12.45">
      <c r="D474" s="110"/>
    </row>
    <row r="475" ht="12.45">
      <c r="D475" s="110"/>
    </row>
    <row r="476" ht="12.45">
      <c r="D476" s="110"/>
    </row>
    <row r="477" ht="12.45">
      <c r="D477" s="110"/>
    </row>
    <row r="478" ht="12.45">
      <c r="D478" s="110"/>
    </row>
    <row r="479" ht="12.45">
      <c r="D479" s="110"/>
    </row>
    <row r="480" ht="12.45">
      <c r="D480" s="110"/>
    </row>
    <row r="481" ht="12.45">
      <c r="D481" s="110"/>
    </row>
    <row r="482" ht="12.45">
      <c r="D482" s="110"/>
    </row>
    <row r="483" ht="12.45">
      <c r="D483" s="110"/>
    </row>
    <row r="484" ht="12.45">
      <c r="D484" s="110"/>
    </row>
    <row r="485" ht="12.45">
      <c r="D485" s="110"/>
    </row>
    <row r="486" ht="12.45">
      <c r="D486" s="110"/>
    </row>
    <row r="487" ht="12.45">
      <c r="D487" s="110"/>
    </row>
    <row r="488" ht="12.45">
      <c r="D488" s="110"/>
    </row>
    <row r="489" ht="12.45">
      <c r="D489" s="110"/>
    </row>
    <row r="490" ht="12.45">
      <c r="D490" s="110"/>
    </row>
    <row r="491" ht="12.45">
      <c r="D491" s="110"/>
    </row>
    <row r="492" ht="12.45">
      <c r="D492" s="110"/>
    </row>
    <row r="493" ht="12.45">
      <c r="D493" s="110"/>
    </row>
    <row r="494" ht="12.45">
      <c r="D494" s="110"/>
    </row>
    <row r="495" ht="12.45">
      <c r="D495" s="110"/>
    </row>
    <row r="496" ht="12.45">
      <c r="D496" s="110"/>
    </row>
    <row r="497" ht="12.45">
      <c r="D497" s="110"/>
    </row>
    <row r="498" ht="12.45">
      <c r="D498" s="110"/>
    </row>
    <row r="499" ht="12.45">
      <c r="D499" s="110"/>
    </row>
    <row r="500" ht="12.45">
      <c r="D500" s="110"/>
    </row>
    <row r="501" ht="12.45">
      <c r="D501" s="110"/>
    </row>
    <row r="502" ht="12.45">
      <c r="D502" s="110"/>
    </row>
    <row r="503" ht="12.45">
      <c r="D503" s="110"/>
    </row>
    <row r="504" ht="12.45">
      <c r="D504" s="110"/>
    </row>
    <row r="505" ht="12.45">
      <c r="D505" s="110"/>
    </row>
    <row r="506" ht="12.45">
      <c r="D506" s="110"/>
    </row>
    <row r="507" ht="12.45">
      <c r="D507" s="110"/>
    </row>
    <row r="508" ht="12.45">
      <c r="D508" s="110"/>
    </row>
    <row r="509" ht="12.45">
      <c r="D509" s="110"/>
    </row>
    <row r="510" ht="12.45">
      <c r="D510" s="110"/>
    </row>
    <row r="511" ht="12.45">
      <c r="D511" s="110"/>
    </row>
    <row r="512" ht="12.45">
      <c r="D512" s="110"/>
    </row>
    <row r="513" ht="12.45">
      <c r="D513" s="110"/>
    </row>
    <row r="514" ht="12.45">
      <c r="D514" s="110"/>
    </row>
    <row r="515" ht="12.45">
      <c r="D515" s="110"/>
    </row>
    <row r="516" ht="12.45">
      <c r="D516" s="110"/>
    </row>
    <row r="517" ht="12.45">
      <c r="D517" s="110"/>
    </row>
    <row r="518" ht="12.45">
      <c r="D518" s="110"/>
    </row>
    <row r="519" ht="12.45">
      <c r="D519" s="110"/>
    </row>
    <row r="520" ht="12.45">
      <c r="D520" s="110"/>
    </row>
    <row r="521" ht="12.45">
      <c r="D521" s="110"/>
    </row>
    <row r="522" ht="12.45">
      <c r="D522" s="110"/>
    </row>
    <row r="523" ht="12.45">
      <c r="D523" s="110"/>
    </row>
    <row r="524" ht="12.45">
      <c r="D524" s="110"/>
    </row>
    <row r="525" ht="12.45">
      <c r="D525" s="110"/>
    </row>
    <row r="526" ht="12.45">
      <c r="D526" s="110"/>
    </row>
    <row r="527" ht="12.45">
      <c r="D527" s="110"/>
    </row>
    <row r="528" ht="12.45">
      <c r="D528" s="110"/>
    </row>
    <row r="529" ht="12.45">
      <c r="D529" s="110"/>
    </row>
    <row r="530" ht="12.45">
      <c r="D530" s="110"/>
    </row>
    <row r="531" ht="12.45">
      <c r="D531" s="110"/>
    </row>
    <row r="532" ht="12.45">
      <c r="D532" s="110"/>
    </row>
    <row r="533" ht="12.45">
      <c r="D533" s="110"/>
    </row>
    <row r="534" ht="12.45">
      <c r="D534" s="110"/>
    </row>
    <row r="535" ht="12.45">
      <c r="D535" s="110"/>
    </row>
    <row r="536" ht="12.45">
      <c r="D536" s="110"/>
    </row>
    <row r="537" ht="12.45">
      <c r="D537" s="110"/>
    </row>
    <row r="538" ht="12.45">
      <c r="D538" s="110"/>
    </row>
    <row r="539" ht="12.45">
      <c r="D539" s="110"/>
    </row>
    <row r="540" ht="12.45">
      <c r="D540" s="110"/>
    </row>
    <row r="541" ht="12.45">
      <c r="D541" s="110"/>
    </row>
    <row r="542" ht="12.45">
      <c r="D542" s="110"/>
    </row>
    <row r="543" ht="12.45">
      <c r="D543" s="110"/>
    </row>
    <row r="544" ht="12.45">
      <c r="D544" s="110"/>
    </row>
    <row r="545" ht="12.45">
      <c r="D545" s="110"/>
    </row>
    <row r="546" ht="12.45">
      <c r="D546" s="110"/>
    </row>
    <row r="547" ht="12.45">
      <c r="D547" s="110"/>
    </row>
    <row r="548" ht="12.45">
      <c r="D548" s="110"/>
    </row>
    <row r="549" ht="12.45">
      <c r="D549" s="110"/>
    </row>
    <row r="550" ht="12.45">
      <c r="D550" s="110"/>
    </row>
    <row r="551" ht="12.45">
      <c r="D551" s="110"/>
    </row>
    <row r="552" ht="12.45">
      <c r="D552" s="110"/>
    </row>
    <row r="553" ht="12.45">
      <c r="D553" s="110"/>
    </row>
    <row r="554" ht="12.45">
      <c r="D554" s="110"/>
    </row>
    <row r="555" ht="12.45">
      <c r="D555" s="110"/>
    </row>
    <row r="556" ht="12.45">
      <c r="D556" s="110"/>
    </row>
    <row r="557" ht="12.45">
      <c r="D557" s="110"/>
    </row>
    <row r="558" ht="12.45">
      <c r="D558" s="110"/>
    </row>
    <row r="559" ht="12.45">
      <c r="D559" s="110"/>
    </row>
    <row r="560" ht="12.45">
      <c r="D560" s="110"/>
    </row>
    <row r="561" ht="12.45">
      <c r="D561" s="110"/>
    </row>
    <row r="562" ht="12.45">
      <c r="D562" s="110"/>
    </row>
    <row r="563" ht="12.45">
      <c r="D563" s="110"/>
    </row>
    <row r="564" ht="12.45">
      <c r="D564" s="110"/>
    </row>
    <row r="565" ht="12.45">
      <c r="D565" s="110"/>
    </row>
    <row r="566" ht="12.45">
      <c r="D566" s="110"/>
    </row>
    <row r="567" ht="12.45">
      <c r="D567" s="110"/>
    </row>
    <row r="568" ht="12.45">
      <c r="D568" s="110"/>
    </row>
    <row r="569" ht="12.45">
      <c r="D569" s="110"/>
    </row>
    <row r="570" ht="12.45">
      <c r="D570" s="110"/>
    </row>
    <row r="571" ht="12.45">
      <c r="D571" s="110"/>
    </row>
    <row r="572" ht="12.45">
      <c r="D572" s="110"/>
    </row>
    <row r="573" ht="12.45">
      <c r="D573" s="110"/>
    </row>
    <row r="574" ht="12.45">
      <c r="D574" s="110"/>
    </row>
    <row r="575" ht="12.45">
      <c r="D575" s="110"/>
    </row>
    <row r="576" ht="12.45">
      <c r="D576" s="110"/>
    </row>
    <row r="577" ht="12.45">
      <c r="D577" s="110"/>
    </row>
    <row r="578" ht="12.45">
      <c r="D578" s="110"/>
    </row>
    <row r="579" ht="12.45">
      <c r="D579" s="110"/>
    </row>
    <row r="580" ht="12.45">
      <c r="D580" s="110"/>
    </row>
    <row r="581" ht="12.45">
      <c r="D581" s="110"/>
    </row>
    <row r="582" ht="12.45">
      <c r="D582" s="110"/>
    </row>
    <row r="583" ht="12.45">
      <c r="D583" s="110"/>
    </row>
    <row r="584" ht="12.45">
      <c r="D584" s="110"/>
    </row>
    <row r="585" ht="12.45">
      <c r="D585" s="110"/>
    </row>
    <row r="586" ht="12.45">
      <c r="D586" s="110"/>
    </row>
    <row r="587" ht="12.45">
      <c r="D587" s="110"/>
    </row>
    <row r="588" ht="12.45">
      <c r="D588" s="110"/>
    </row>
    <row r="589" ht="12.45">
      <c r="D589" s="110"/>
    </row>
    <row r="590" ht="12.45">
      <c r="D590" s="110"/>
    </row>
    <row r="591" ht="12.45">
      <c r="D591" s="110"/>
    </row>
    <row r="592" ht="12.45">
      <c r="D592" s="110"/>
    </row>
    <row r="593" ht="12.45">
      <c r="D593" s="110"/>
    </row>
    <row r="594" ht="12.45">
      <c r="D594" s="110"/>
    </row>
    <row r="595" ht="12.45">
      <c r="D595" s="110"/>
    </row>
    <row r="596" ht="12.45">
      <c r="D596" s="110"/>
    </row>
    <row r="597" ht="12.45">
      <c r="D597" s="110"/>
    </row>
    <row r="598" ht="12.45">
      <c r="D598" s="110"/>
    </row>
    <row r="599" ht="12.45">
      <c r="D599" s="110"/>
    </row>
    <row r="600" ht="12.45">
      <c r="D600" s="110"/>
    </row>
    <row r="601" ht="12.45">
      <c r="D601" s="110"/>
    </row>
    <row r="602" ht="12.45">
      <c r="D602" s="110"/>
    </row>
    <row r="603" ht="12.45">
      <c r="D603" s="110"/>
    </row>
    <row r="604" ht="12.45">
      <c r="D604" s="110"/>
    </row>
    <row r="605" ht="12.45">
      <c r="D605" s="110"/>
    </row>
    <row r="606" ht="12.45">
      <c r="D606" s="110"/>
    </row>
    <row r="607" ht="12.45">
      <c r="D607" s="110"/>
    </row>
    <row r="608" ht="12.45">
      <c r="D608" s="110"/>
    </row>
    <row r="609" ht="12.45">
      <c r="D609" s="110"/>
    </row>
    <row r="610" ht="12.45">
      <c r="D610" s="110"/>
    </row>
    <row r="611" ht="12.45">
      <c r="D611" s="110"/>
    </row>
    <row r="612" ht="12.45">
      <c r="D612" s="110"/>
    </row>
    <row r="613" ht="12.45">
      <c r="D613" s="110"/>
    </row>
    <row r="614" ht="12.45">
      <c r="D614" s="110"/>
    </row>
    <row r="615" ht="12.45">
      <c r="D615" s="110"/>
    </row>
    <row r="616" ht="12.45">
      <c r="D616" s="110"/>
    </row>
    <row r="617" ht="12.45">
      <c r="D617" s="110"/>
    </row>
    <row r="618" ht="12.45">
      <c r="D618" s="110"/>
    </row>
    <row r="619" ht="12.45">
      <c r="D619" s="110"/>
    </row>
    <row r="620" ht="12.45">
      <c r="D620" s="110"/>
    </row>
    <row r="621" ht="12.45">
      <c r="D621" s="110"/>
    </row>
    <row r="622" ht="12.45">
      <c r="D622" s="110"/>
    </row>
    <row r="623" ht="12.45">
      <c r="D623" s="110"/>
    </row>
    <row r="624" ht="12.45">
      <c r="D624" s="110"/>
    </row>
    <row r="625" ht="12.45">
      <c r="D625" s="110"/>
    </row>
    <row r="626" ht="12.45">
      <c r="D626" s="110"/>
    </row>
    <row r="627" ht="12.45">
      <c r="D627" s="110"/>
    </row>
    <row r="628" ht="12.45">
      <c r="D628" s="110"/>
    </row>
    <row r="629" ht="12.45">
      <c r="D629" s="110"/>
    </row>
    <row r="630" ht="12.45">
      <c r="D630" s="110"/>
    </row>
    <row r="631" ht="12.45">
      <c r="D631" s="110"/>
    </row>
    <row r="632" ht="12.45">
      <c r="D632" s="110"/>
    </row>
    <row r="633" ht="12.45">
      <c r="D633" s="110"/>
    </row>
    <row r="634" ht="12.45">
      <c r="D634" s="110"/>
    </row>
    <row r="635" ht="12.45">
      <c r="D635" s="110"/>
    </row>
    <row r="636" ht="12.45">
      <c r="D636" s="110"/>
    </row>
    <row r="637" ht="12.45">
      <c r="D637" s="110"/>
    </row>
    <row r="638" ht="12.45">
      <c r="D638" s="110"/>
    </row>
    <row r="639" ht="12.45">
      <c r="D639" s="110"/>
    </row>
    <row r="640" ht="12.45">
      <c r="D640" s="110"/>
    </row>
    <row r="641" ht="12.45">
      <c r="D641" s="110"/>
    </row>
    <row r="642" ht="12.45">
      <c r="D642" s="110"/>
    </row>
    <row r="643" ht="12.45">
      <c r="D643" s="110"/>
    </row>
    <row r="644" ht="12.45">
      <c r="D644" s="110"/>
    </row>
    <row r="645" ht="12.45">
      <c r="D645" s="110"/>
    </row>
    <row r="646" ht="12.45">
      <c r="D646" s="110"/>
    </row>
    <row r="647" ht="12.45">
      <c r="D647" s="110"/>
    </row>
    <row r="648" ht="12.45">
      <c r="D648" s="110"/>
    </row>
    <row r="649" ht="12.45">
      <c r="D649" s="110"/>
    </row>
    <row r="650" ht="12.45">
      <c r="D650" s="110"/>
    </row>
    <row r="651" ht="12.45">
      <c r="D651" s="110"/>
    </row>
    <row r="652" ht="12.45">
      <c r="D652" s="110"/>
    </row>
    <row r="653" ht="12.45">
      <c r="D653" s="110"/>
    </row>
    <row r="654" ht="12.45">
      <c r="D654" s="110"/>
    </row>
    <row r="655" ht="12.45">
      <c r="D655" s="110"/>
    </row>
    <row r="656" ht="12.45">
      <c r="D656" s="110"/>
    </row>
    <row r="657" ht="12.45">
      <c r="D657" s="110"/>
    </row>
    <row r="658" ht="12.45">
      <c r="D658" s="110"/>
    </row>
    <row r="659" ht="12.45">
      <c r="D659" s="110"/>
    </row>
    <row r="660" ht="12.45">
      <c r="D660" s="110"/>
    </row>
    <row r="661" ht="12.45">
      <c r="D661" s="110"/>
    </row>
    <row r="662" ht="12.45">
      <c r="D662" s="110"/>
    </row>
    <row r="663" ht="12.45">
      <c r="D663" s="110"/>
    </row>
    <row r="664" ht="12.45">
      <c r="D664" s="110"/>
    </row>
    <row r="665" ht="12.45">
      <c r="D665" s="110"/>
    </row>
    <row r="666" ht="12.45">
      <c r="D666" s="110"/>
    </row>
    <row r="667" ht="12.45">
      <c r="D667" s="110"/>
    </row>
    <row r="668" ht="12.45">
      <c r="D668" s="110"/>
    </row>
    <row r="669" ht="12.45">
      <c r="D669" s="110"/>
    </row>
    <row r="670" ht="12.45">
      <c r="D670" s="110"/>
    </row>
    <row r="671" ht="12.45">
      <c r="D671" s="110"/>
    </row>
    <row r="672" ht="12.45">
      <c r="D672" s="110"/>
    </row>
    <row r="673" ht="12.45">
      <c r="D673" s="110"/>
    </row>
    <row r="674" ht="12.45">
      <c r="D674" s="110"/>
    </row>
    <row r="675" ht="12.45">
      <c r="D675" s="110"/>
    </row>
    <row r="676" ht="12.45">
      <c r="D676" s="110"/>
    </row>
    <row r="677" ht="12.45">
      <c r="D677" s="110"/>
    </row>
    <row r="678" ht="12.45">
      <c r="D678" s="110"/>
    </row>
    <row r="679" ht="12.45">
      <c r="D679" s="110"/>
    </row>
    <row r="680" ht="12.45">
      <c r="D680" s="110"/>
    </row>
    <row r="681" ht="12.45">
      <c r="D681" s="110"/>
    </row>
    <row r="682" ht="12.45">
      <c r="D682" s="110"/>
    </row>
    <row r="683" ht="12.45">
      <c r="D683" s="110"/>
    </row>
    <row r="684" ht="12.45">
      <c r="D684" s="110"/>
    </row>
    <row r="685" ht="12.45">
      <c r="D685" s="110"/>
    </row>
    <row r="686" ht="12.45">
      <c r="D686" s="110"/>
    </row>
    <row r="687" ht="12.45">
      <c r="D687" s="110"/>
    </row>
    <row r="688" ht="12.45">
      <c r="D688" s="110"/>
    </row>
    <row r="689" ht="12.45">
      <c r="D689" s="110"/>
    </row>
    <row r="690" ht="12.45">
      <c r="D690" s="110"/>
    </row>
    <row r="691" ht="12.45">
      <c r="D691" s="110"/>
    </row>
    <row r="692" ht="12.45">
      <c r="D692" s="110"/>
    </row>
    <row r="693" ht="12.45">
      <c r="D693" s="110"/>
    </row>
    <row r="694" ht="12.45">
      <c r="D694" s="110"/>
    </row>
    <row r="695" ht="12.45">
      <c r="D695" s="110"/>
    </row>
    <row r="696" ht="12.45">
      <c r="D696" s="110"/>
    </row>
    <row r="697" ht="12.45">
      <c r="D697" s="110"/>
    </row>
    <row r="698" ht="12.45">
      <c r="D698" s="110"/>
    </row>
    <row r="699" ht="12.45">
      <c r="D699" s="110"/>
    </row>
    <row r="700" ht="12.45">
      <c r="D700" s="110"/>
    </row>
    <row r="701" ht="12.45">
      <c r="D701" s="110"/>
    </row>
    <row r="702" ht="12.45">
      <c r="D702" s="110"/>
    </row>
    <row r="703" ht="12.45">
      <c r="D703" s="110"/>
    </row>
    <row r="704" ht="12.45">
      <c r="D704" s="110"/>
    </row>
    <row r="705" ht="12.45">
      <c r="D705" s="110"/>
    </row>
    <row r="706" ht="12.45">
      <c r="D706" s="110"/>
    </row>
    <row r="707" ht="12.45">
      <c r="D707" s="110"/>
    </row>
    <row r="708" ht="12.45">
      <c r="D708" s="110"/>
    </row>
    <row r="709" ht="12.45">
      <c r="D709" s="110"/>
    </row>
    <row r="710" ht="12.45">
      <c r="D710" s="110"/>
    </row>
    <row r="711" ht="12.45">
      <c r="D711" s="110"/>
    </row>
    <row r="712" ht="12.45">
      <c r="D712" s="110"/>
    </row>
    <row r="713" ht="12.45">
      <c r="D713" s="110"/>
    </row>
    <row r="714" ht="12.45">
      <c r="D714" s="110"/>
    </row>
    <row r="715" ht="12.45">
      <c r="D715" s="110"/>
    </row>
    <row r="716" ht="12.45">
      <c r="D716" s="110"/>
    </row>
    <row r="717" ht="12.45">
      <c r="D717" s="110"/>
    </row>
    <row r="718" ht="12.45">
      <c r="D718" s="110"/>
    </row>
    <row r="719" ht="12.45">
      <c r="D719" s="110"/>
    </row>
    <row r="720" ht="12.45">
      <c r="D720" s="110"/>
    </row>
    <row r="721" ht="12.45">
      <c r="D721" s="110"/>
    </row>
    <row r="722" ht="12.45">
      <c r="D722" s="110"/>
    </row>
    <row r="723" ht="12.45">
      <c r="D723" s="110"/>
    </row>
    <row r="724" ht="12.45">
      <c r="D724" s="110"/>
    </row>
    <row r="725" ht="12.45">
      <c r="D725" s="110"/>
    </row>
    <row r="726" ht="12.45">
      <c r="D726" s="110"/>
    </row>
    <row r="727" ht="12.45">
      <c r="D727" s="110"/>
    </row>
    <row r="728" ht="12.45">
      <c r="D728" s="110"/>
    </row>
    <row r="729" ht="12.45">
      <c r="D729" s="110"/>
    </row>
    <row r="730" ht="12.45">
      <c r="D730" s="110"/>
    </row>
    <row r="731" ht="12.45">
      <c r="D731" s="110"/>
    </row>
    <row r="732" ht="12.45">
      <c r="D732" s="110"/>
    </row>
    <row r="733" ht="12.45">
      <c r="D733" s="110"/>
    </row>
    <row r="734" ht="12.45">
      <c r="D734" s="110"/>
    </row>
    <row r="735" ht="12.45">
      <c r="D735" s="110"/>
    </row>
    <row r="736" ht="12.45">
      <c r="D736" s="110"/>
    </row>
    <row r="737" ht="12.45">
      <c r="D737" s="110"/>
    </row>
    <row r="738" ht="12.45">
      <c r="D738" s="110"/>
    </row>
    <row r="739" ht="12.45">
      <c r="D739" s="110"/>
    </row>
    <row r="740" ht="12.45">
      <c r="D740" s="110"/>
    </row>
    <row r="741" ht="12.45">
      <c r="D741" s="110"/>
    </row>
    <row r="742" ht="12.45">
      <c r="D742" s="110"/>
    </row>
    <row r="743" ht="12.45">
      <c r="D743" s="110"/>
    </row>
    <row r="744" ht="12.45">
      <c r="D744" s="110"/>
    </row>
    <row r="745" ht="12.45">
      <c r="D745" s="110"/>
    </row>
    <row r="746" ht="12.45">
      <c r="D746" s="110"/>
    </row>
    <row r="747" ht="12.45">
      <c r="D747" s="110"/>
    </row>
    <row r="748" ht="12.45">
      <c r="D748" s="110"/>
    </row>
    <row r="749" ht="12.45">
      <c r="D749" s="110"/>
    </row>
    <row r="750" ht="12.45">
      <c r="D750" s="110"/>
    </row>
    <row r="751" ht="12.45">
      <c r="D751" s="110"/>
    </row>
    <row r="752" ht="12.45">
      <c r="D752" s="110"/>
    </row>
    <row r="753" ht="12.45">
      <c r="D753" s="110"/>
    </row>
    <row r="754" ht="12.45">
      <c r="D754" s="110"/>
    </row>
    <row r="755" ht="12.45">
      <c r="D755" s="110"/>
    </row>
    <row r="756" ht="12.45">
      <c r="D756" s="110"/>
    </row>
    <row r="757" ht="12.45">
      <c r="D757" s="110"/>
    </row>
    <row r="758" ht="12.45">
      <c r="D758" s="110"/>
    </row>
    <row r="759" ht="12.45">
      <c r="D759" s="110"/>
    </row>
    <row r="760" ht="12.45">
      <c r="D760" s="110"/>
    </row>
    <row r="761" ht="12.45">
      <c r="D761" s="110"/>
    </row>
    <row r="762" ht="12.45">
      <c r="D762" s="110"/>
    </row>
    <row r="763" ht="12.45">
      <c r="D763" s="110"/>
    </row>
    <row r="764" ht="12.45">
      <c r="D764" s="110"/>
    </row>
    <row r="765" ht="12.45">
      <c r="D765" s="110"/>
    </row>
    <row r="766" ht="12.45">
      <c r="D766" s="110"/>
    </row>
    <row r="767" ht="12.45">
      <c r="D767" s="110"/>
    </row>
    <row r="768" ht="12.45">
      <c r="D768" s="110"/>
    </row>
    <row r="769" ht="12.45">
      <c r="D769" s="110"/>
    </row>
    <row r="770" ht="12.45">
      <c r="D770" s="110"/>
    </row>
    <row r="771" ht="12.45">
      <c r="D771" s="110"/>
    </row>
    <row r="772" ht="12.45">
      <c r="D772" s="110"/>
    </row>
    <row r="773" ht="12.45">
      <c r="D773" s="110"/>
    </row>
    <row r="774" ht="12.45">
      <c r="D774" s="110"/>
    </row>
    <row r="775" ht="12.45">
      <c r="D775" s="110"/>
    </row>
    <row r="776" ht="12.45">
      <c r="D776" s="110"/>
    </row>
    <row r="777" ht="12.45">
      <c r="D777" s="110"/>
    </row>
    <row r="778" ht="12.45">
      <c r="D778" s="110"/>
    </row>
    <row r="779" ht="12.45">
      <c r="D779" s="110"/>
    </row>
    <row r="780" ht="12.45">
      <c r="D780" s="110"/>
    </row>
    <row r="781" ht="12.45">
      <c r="D781" s="110"/>
    </row>
    <row r="782" ht="12.45">
      <c r="D782" s="110"/>
    </row>
    <row r="783" ht="12.45">
      <c r="D783" s="110"/>
    </row>
    <row r="784" ht="12.45">
      <c r="D784" s="110"/>
    </row>
    <row r="785" ht="12.45">
      <c r="D785" s="110"/>
    </row>
    <row r="786" ht="12.45">
      <c r="D786" s="110"/>
    </row>
    <row r="787" ht="12.45">
      <c r="D787" s="110"/>
    </row>
    <row r="788" ht="12.45">
      <c r="D788" s="110"/>
    </row>
    <row r="789" ht="12.45">
      <c r="D789" s="110"/>
    </row>
    <row r="790" ht="12.45">
      <c r="D790" s="110"/>
    </row>
    <row r="791" ht="12.45">
      <c r="D791" s="110"/>
    </row>
    <row r="792" ht="12.45">
      <c r="D792" s="110"/>
    </row>
    <row r="793" ht="12.45">
      <c r="D793" s="110"/>
    </row>
    <row r="794" ht="12.45">
      <c r="D794" s="110"/>
    </row>
    <row r="795" ht="12.45">
      <c r="D795" s="110"/>
    </row>
    <row r="796" ht="12.45">
      <c r="D796" s="110"/>
    </row>
    <row r="797" ht="12.45">
      <c r="D797" s="110"/>
    </row>
    <row r="798" ht="12.45">
      <c r="D798" s="110"/>
    </row>
    <row r="799" ht="12.45">
      <c r="D799" s="110"/>
    </row>
    <row r="800" ht="12.45">
      <c r="D800" s="110"/>
    </row>
    <row r="801" ht="12.45">
      <c r="D801" s="110"/>
    </row>
    <row r="802" ht="12.45">
      <c r="D802" s="110"/>
    </row>
    <row r="803" ht="12.45">
      <c r="D803" s="110"/>
    </row>
    <row r="804" ht="12.45">
      <c r="D804" s="110"/>
    </row>
    <row r="805" ht="12.45">
      <c r="D805" s="110"/>
    </row>
    <row r="806" ht="12.45">
      <c r="D806" s="110"/>
    </row>
    <row r="807" ht="12.45">
      <c r="D807" s="110"/>
    </row>
    <row r="808" ht="12.45">
      <c r="D808" s="110"/>
    </row>
    <row r="809" ht="12.45">
      <c r="D809" s="110"/>
    </row>
    <row r="810" ht="12.45">
      <c r="D810" s="110"/>
    </row>
    <row r="811" ht="12.45">
      <c r="D811" s="110"/>
    </row>
    <row r="812" ht="12.45">
      <c r="D812" s="110"/>
    </row>
    <row r="813" ht="12.45">
      <c r="D813" s="110"/>
    </row>
    <row r="814" ht="12.45">
      <c r="D814" s="110"/>
    </row>
    <row r="815" ht="12.45">
      <c r="D815" s="110"/>
    </row>
    <row r="816" ht="12.45">
      <c r="D816" s="110"/>
    </row>
    <row r="817" ht="12.45">
      <c r="D817" s="110"/>
    </row>
    <row r="818" ht="12.45">
      <c r="D818" s="110"/>
    </row>
    <row r="819" ht="12.45">
      <c r="D819" s="110"/>
    </row>
    <row r="820" ht="12.45">
      <c r="D820" s="110"/>
    </row>
    <row r="821" ht="12.45">
      <c r="D821" s="110"/>
    </row>
    <row r="822" ht="12.45">
      <c r="D822" s="110"/>
    </row>
    <row r="823" ht="12.45">
      <c r="D823" s="110"/>
    </row>
    <row r="824" ht="12.45">
      <c r="D824" s="110"/>
    </row>
    <row r="825" ht="12.45">
      <c r="D825" s="110"/>
    </row>
    <row r="826" ht="12.45">
      <c r="D826" s="110"/>
    </row>
    <row r="827" ht="12.45">
      <c r="D827" s="110"/>
    </row>
    <row r="828" ht="12.45">
      <c r="D828" s="110"/>
    </row>
    <row r="829" ht="12.45">
      <c r="D829" s="110"/>
    </row>
    <row r="830" ht="12.45">
      <c r="D830" s="110"/>
    </row>
    <row r="831" ht="12.45">
      <c r="D831" s="110"/>
    </row>
    <row r="832" ht="12.45">
      <c r="D832" s="110"/>
    </row>
    <row r="833" ht="12.45">
      <c r="D833" s="110"/>
    </row>
    <row r="834" ht="12.45">
      <c r="D834" s="110"/>
    </row>
    <row r="835" ht="12.45">
      <c r="D835" s="110"/>
    </row>
    <row r="836" ht="12.45">
      <c r="D836" s="110"/>
    </row>
    <row r="837" ht="12.45">
      <c r="D837" s="110"/>
    </row>
    <row r="838" ht="12.45">
      <c r="D838" s="110"/>
    </row>
    <row r="839" ht="12.45">
      <c r="D839" s="110"/>
    </row>
    <row r="840" ht="12.45">
      <c r="D840" s="110"/>
    </row>
    <row r="841" ht="12.45">
      <c r="D841" s="110"/>
    </row>
    <row r="842" ht="12.45">
      <c r="D842" s="110"/>
    </row>
    <row r="843" ht="12.45">
      <c r="D843" s="110"/>
    </row>
    <row r="844" ht="12.45">
      <c r="D844" s="110"/>
    </row>
    <row r="845" ht="12.45">
      <c r="D845" s="110"/>
    </row>
    <row r="846" ht="12.45">
      <c r="D846" s="110"/>
    </row>
    <row r="847" ht="12.45">
      <c r="D847" s="110"/>
    </row>
    <row r="848" ht="12.45">
      <c r="D848" s="110"/>
    </row>
    <row r="849" ht="12.45">
      <c r="D849" s="110"/>
    </row>
    <row r="850" ht="12.45">
      <c r="D850" s="110"/>
    </row>
    <row r="851" ht="12.45">
      <c r="D851" s="110"/>
    </row>
    <row r="852" ht="12.45">
      <c r="D852" s="110"/>
    </row>
    <row r="853" ht="12.45">
      <c r="D853" s="110"/>
    </row>
    <row r="854" ht="12.45">
      <c r="D854" s="110"/>
    </row>
    <row r="855" ht="12.45">
      <c r="D855" s="110"/>
    </row>
    <row r="856" ht="12.45">
      <c r="D856" s="110"/>
    </row>
    <row r="857" ht="12.45">
      <c r="D857" s="110"/>
    </row>
    <row r="858" ht="12.45">
      <c r="D858" s="110"/>
    </row>
    <row r="859" ht="12.45">
      <c r="D859" s="110"/>
    </row>
    <row r="860" ht="12.45">
      <c r="D860" s="110"/>
    </row>
    <row r="861" ht="12.45">
      <c r="D861" s="110"/>
    </row>
    <row r="862" ht="12.45">
      <c r="D862" s="110"/>
    </row>
    <row r="863" ht="12.45">
      <c r="D863" s="110"/>
    </row>
    <row r="864" ht="12.45">
      <c r="D864" s="110"/>
    </row>
    <row r="865" ht="12.45">
      <c r="D865" s="110"/>
    </row>
    <row r="866" ht="12.45">
      <c r="D866" s="110"/>
    </row>
    <row r="867" ht="12.45">
      <c r="D867" s="110"/>
    </row>
    <row r="868" ht="12.45">
      <c r="D868" s="110"/>
    </row>
    <row r="869" ht="12.45">
      <c r="D869" s="110"/>
    </row>
    <row r="870" ht="12.45">
      <c r="D870" s="110"/>
    </row>
    <row r="871" ht="12.45">
      <c r="D871" s="110"/>
    </row>
    <row r="872" ht="12.45">
      <c r="D872" s="110"/>
    </row>
    <row r="873" ht="12.45">
      <c r="D873" s="110"/>
    </row>
    <row r="874" ht="12.45">
      <c r="D874" s="110"/>
    </row>
    <row r="875" ht="12.45">
      <c r="D875" s="110"/>
    </row>
    <row r="876" ht="12.45">
      <c r="D876" s="110"/>
    </row>
    <row r="877" ht="12.45">
      <c r="D877" s="110"/>
    </row>
    <row r="878" ht="12.45">
      <c r="D878" s="110"/>
    </row>
    <row r="879" ht="12.45">
      <c r="D879" s="110"/>
    </row>
    <row r="880" ht="12.45">
      <c r="D880" s="110"/>
    </row>
    <row r="881" ht="12.45">
      <c r="D881" s="110"/>
    </row>
    <row r="882" ht="12.45">
      <c r="D882" s="110"/>
    </row>
    <row r="883" ht="12.45">
      <c r="D883" s="110"/>
    </row>
    <row r="884" ht="12.45">
      <c r="D884" s="110"/>
    </row>
    <row r="885" ht="12.45">
      <c r="D885" s="110"/>
    </row>
    <row r="886" ht="12.45">
      <c r="D886" s="110"/>
    </row>
    <row r="887" ht="12.45">
      <c r="D887" s="110"/>
    </row>
    <row r="888" ht="12.45">
      <c r="D888" s="110"/>
    </row>
    <row r="889" ht="12.45">
      <c r="D889" s="110"/>
    </row>
    <row r="890" ht="12.45">
      <c r="D890" s="110"/>
    </row>
    <row r="891" ht="12.45">
      <c r="D891" s="110"/>
    </row>
    <row r="892" ht="12.45">
      <c r="D892" s="110"/>
    </row>
    <row r="893" ht="12.45">
      <c r="D893" s="110"/>
    </row>
    <row r="894" ht="12.45">
      <c r="D894" s="110"/>
    </row>
    <row r="895" ht="12.45">
      <c r="D895" s="110"/>
    </row>
    <row r="896" ht="12.45">
      <c r="D896" s="110"/>
    </row>
    <row r="897" ht="12.45">
      <c r="D897" s="110"/>
    </row>
    <row r="898" ht="12.45">
      <c r="D898" s="110"/>
    </row>
    <row r="899" ht="12.45">
      <c r="D899" s="110"/>
    </row>
    <row r="900" ht="12.45">
      <c r="D900" s="110"/>
    </row>
    <row r="901" ht="12.45">
      <c r="D901" s="110"/>
    </row>
    <row r="902" ht="12.45">
      <c r="D902" s="110"/>
    </row>
    <row r="903" ht="12.45">
      <c r="D903" s="110"/>
    </row>
    <row r="904" ht="12.45">
      <c r="D904" s="110"/>
    </row>
    <row r="905" ht="12.45">
      <c r="D905" s="110"/>
    </row>
    <row r="906" ht="12.45">
      <c r="D906" s="110"/>
    </row>
    <row r="907" ht="12.45">
      <c r="D907" s="110"/>
    </row>
    <row r="908" ht="12.45">
      <c r="D908" s="110"/>
    </row>
    <row r="909" ht="12.45">
      <c r="D909" s="110"/>
    </row>
    <row r="910" ht="12.45">
      <c r="D910" s="110"/>
    </row>
    <row r="911" ht="12.45">
      <c r="D911" s="110"/>
    </row>
    <row r="912" ht="12.45">
      <c r="D912" s="110"/>
    </row>
    <row r="913" ht="12.45">
      <c r="D913" s="110"/>
    </row>
    <row r="914" ht="12.45">
      <c r="D914" s="110"/>
    </row>
    <row r="915" ht="12.45">
      <c r="D915" s="110"/>
    </row>
    <row r="916" ht="12.45">
      <c r="D916" s="110"/>
    </row>
    <row r="917" ht="12.45">
      <c r="D917" s="110"/>
    </row>
    <row r="918" ht="12.45">
      <c r="D918" s="110"/>
    </row>
    <row r="919" ht="12.45">
      <c r="D919" s="110"/>
    </row>
    <row r="920" ht="12.45">
      <c r="D920" s="110"/>
    </row>
    <row r="921" ht="12.45">
      <c r="D921" s="110"/>
    </row>
    <row r="922" ht="12.45">
      <c r="D922" s="110"/>
    </row>
    <row r="923" ht="12.45">
      <c r="D923" s="110"/>
    </row>
    <row r="924" ht="12.45">
      <c r="D924" s="110"/>
    </row>
    <row r="925" ht="12.45">
      <c r="D925" s="110"/>
    </row>
    <row r="926" ht="12.45">
      <c r="D926" s="110"/>
    </row>
    <row r="927" ht="12.45">
      <c r="D927" s="110"/>
    </row>
    <row r="928" ht="12.45">
      <c r="D928" s="110"/>
    </row>
    <row r="929" ht="12.45">
      <c r="D929" s="110"/>
    </row>
    <row r="930" ht="12.45">
      <c r="D930" s="110"/>
    </row>
    <row r="931" ht="12.45">
      <c r="D931" s="110"/>
    </row>
    <row r="932" ht="12.45">
      <c r="D932" s="110"/>
    </row>
    <row r="933" ht="12.45">
      <c r="D933" s="110"/>
    </row>
    <row r="934" ht="12.45">
      <c r="D934" s="110"/>
    </row>
    <row r="935" ht="12.45">
      <c r="D935" s="110"/>
    </row>
    <row r="936" ht="12.45">
      <c r="D936" s="110"/>
    </row>
    <row r="937" ht="12.45">
      <c r="D937" s="110"/>
    </row>
    <row r="938" ht="12.45">
      <c r="D938" s="110"/>
    </row>
    <row r="939" ht="12.45">
      <c r="D939" s="110"/>
    </row>
    <row r="940" ht="12.45">
      <c r="D940" s="110"/>
    </row>
    <row r="941" ht="12.45">
      <c r="D941" s="110"/>
    </row>
    <row r="942" ht="12.45">
      <c r="D942" s="110"/>
    </row>
    <row r="943" ht="12.45">
      <c r="D943" s="110"/>
    </row>
    <row r="944" ht="12.45">
      <c r="D944" s="110"/>
    </row>
    <row r="945" ht="12.45">
      <c r="D945" s="110"/>
    </row>
    <row r="946" ht="12.45">
      <c r="D946" s="110"/>
    </row>
    <row r="947" ht="12.45">
      <c r="D947" s="110"/>
    </row>
    <row r="948" ht="12.45">
      <c r="D948" s="110"/>
    </row>
    <row r="949" ht="12.45">
      <c r="D949" s="110"/>
    </row>
    <row r="950" ht="12.45">
      <c r="D950" s="110"/>
    </row>
    <row r="951" ht="12.45">
      <c r="D951" s="110"/>
    </row>
    <row r="952" ht="12.45">
      <c r="D952" s="110"/>
    </row>
    <row r="953" ht="12.45">
      <c r="D953" s="110"/>
    </row>
    <row r="954" ht="12.45">
      <c r="D954" s="110"/>
    </row>
    <row r="955" ht="12.45">
      <c r="D955" s="110"/>
    </row>
    <row r="956" ht="12.45">
      <c r="D956" s="110"/>
    </row>
    <row r="957" ht="12.45">
      <c r="D957" s="110"/>
    </row>
    <row r="958" ht="12.45">
      <c r="D958" s="110"/>
    </row>
    <row r="959" ht="12.45">
      <c r="D959" s="110"/>
    </row>
    <row r="960" ht="12.45">
      <c r="D960" s="110"/>
    </row>
    <row r="961" ht="12.45">
      <c r="D961" s="110"/>
    </row>
    <row r="962" ht="12.45">
      <c r="D962" s="110"/>
    </row>
    <row r="963" ht="12.45">
      <c r="D963" s="110"/>
    </row>
    <row r="964" ht="12.45">
      <c r="D964" s="110"/>
    </row>
    <row r="965" ht="12.45">
      <c r="D965" s="110"/>
    </row>
    <row r="966" ht="12.45">
      <c r="D966" s="110"/>
    </row>
    <row r="967" ht="12.45">
      <c r="D967" s="110"/>
    </row>
    <row r="968" ht="12.45">
      <c r="D968" s="110"/>
    </row>
    <row r="969" ht="12.45">
      <c r="D969" s="110"/>
    </row>
    <row r="970" ht="12.45">
      <c r="D970" s="110"/>
    </row>
    <row r="971" ht="12.45">
      <c r="D971" s="110"/>
    </row>
    <row r="972" ht="12.45">
      <c r="D972" s="110"/>
    </row>
    <row r="973" ht="12.45">
      <c r="D973" s="110"/>
    </row>
    <row r="974" ht="12.45">
      <c r="D974" s="110"/>
    </row>
    <row r="975" ht="12.45">
      <c r="D975" s="110"/>
    </row>
    <row r="976" ht="12.45">
      <c r="D976" s="110"/>
    </row>
    <row r="977" ht="12.45">
      <c r="D977" s="110"/>
    </row>
    <row r="978" ht="12.45">
      <c r="D978" s="110"/>
    </row>
    <row r="979" ht="12.45">
      <c r="D979" s="110"/>
    </row>
    <row r="980" ht="12.45">
      <c r="D980" s="110"/>
    </row>
    <row r="981" ht="12.45">
      <c r="D981" s="110"/>
    </row>
    <row r="982" ht="12.45">
      <c r="D982" s="110"/>
    </row>
    <row r="983" ht="12.45">
      <c r="D983" s="110"/>
    </row>
    <row r="984" ht="12.45">
      <c r="D984" s="110"/>
    </row>
    <row r="985" ht="12.45">
      <c r="D985" s="110"/>
    </row>
    <row r="986" ht="12.45">
      <c r="D986" s="110"/>
    </row>
    <row r="987" ht="12.45">
      <c r="D987" s="110"/>
    </row>
    <row r="988" ht="12.45">
      <c r="D988" s="110"/>
    </row>
    <row r="989" ht="12.45">
      <c r="D989" s="110"/>
    </row>
    <row r="990" ht="12.45">
      <c r="D990" s="110"/>
    </row>
    <row r="991" ht="12.45">
      <c r="D991" s="110"/>
    </row>
    <row r="992" ht="12.45">
      <c r="D992" s="110"/>
    </row>
    <row r="993" ht="12.45">
      <c r="D993" s="110"/>
    </row>
    <row r="994" ht="12.45">
      <c r="D994" s="110"/>
    </row>
    <row r="995" ht="12.45">
      <c r="D995" s="110"/>
    </row>
    <row r="996" ht="12.45">
      <c r="D996" s="110"/>
    </row>
    <row r="997" ht="12.45">
      <c r="D997" s="110"/>
    </row>
    <row r="998" ht="12.45">
      <c r="D998" s="110"/>
    </row>
    <row r="999" ht="12.45">
      <c r="D999" s="110"/>
    </row>
    <row r="1000" ht="12.45">
      <c r="D1000" s="110"/>
    </row>
    <row r="1001" ht="12.45">
      <c r="D1001" s="110"/>
    </row>
    <row r="1002" ht="12.45">
      <c r="D1002" s="110"/>
    </row>
    <row r="1003" ht="12.45">
      <c r="D1003" s="110"/>
    </row>
    <row r="1004" ht="12.45">
      <c r="D1004" s="110"/>
    </row>
    <row r="1005" ht="12.45">
      <c r="D1005" s="110"/>
    </row>
    <row r="1006" ht="12.45">
      <c r="D1006" s="110"/>
    </row>
    <row r="1007" ht="12.45">
      <c r="D1007" s="110"/>
    </row>
    <row r="1008" ht="12.45">
      <c r="D1008" s="110"/>
    </row>
    <row r="1009" ht="12.45">
      <c r="D1009" s="110"/>
    </row>
    <row r="1010" ht="12.45">
      <c r="D1010" s="110"/>
    </row>
    <row r="1011" ht="12.45">
      <c r="D1011" s="110"/>
    </row>
    <row r="1012" ht="12.45">
      <c r="D1012" s="110"/>
    </row>
    <row r="1013" ht="12.45">
      <c r="D1013" s="110"/>
    </row>
    <row r="1014" ht="12.45">
      <c r="D1014" s="110"/>
    </row>
    <row r="1015" ht="12.45">
      <c r="D1015" s="110"/>
    </row>
    <row r="1016" ht="12.45">
      <c r="D1016" s="110"/>
    </row>
    <row r="1017" ht="12.45">
      <c r="D1017" s="110"/>
    </row>
    <row r="1018" ht="12.45">
      <c r="D1018" s="110"/>
    </row>
    <row r="1019" ht="12.45">
      <c r="D1019" s="110"/>
    </row>
    <row r="1020" ht="12.45">
      <c r="D1020" s="110"/>
    </row>
    <row r="1021" ht="12.45">
      <c r="D1021" s="110"/>
    </row>
    <row r="1022" ht="12.45">
      <c r="D1022" s="110"/>
    </row>
    <row r="1023" ht="12.45">
      <c r="D1023" s="110"/>
    </row>
    <row r="1024" ht="12.45">
      <c r="D1024" s="110"/>
    </row>
    <row r="1025" ht="12.45">
      <c r="D1025" s="110"/>
    </row>
    <row r="1026" ht="12.45">
      <c r="D1026" s="110"/>
    </row>
    <row r="1027" ht="12.45">
      <c r="D1027" s="110"/>
    </row>
    <row r="1028" ht="12.45">
      <c r="D1028" s="110"/>
    </row>
  </sheetData>
  <sheetProtection password="9231" sheet="1"/>
  <mergeCells count="4">
    <mergeCell ref="A1:G1"/>
    <mergeCell ref="C2:G2"/>
    <mergeCell ref="C3:G3"/>
    <mergeCell ref="C4:G4"/>
  </mergeCells>
  <printOptions/>
  <pageMargins left="0.590277777777778" right="0.196527777777778" top="0.984027777777778" bottom="0.984722222222222" header="0.511805555555555" footer="0.492361111111111"/>
  <pageSetup horizontalDpi="300" verticalDpi="300" orientation="landscape" paperSize="9" copies="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2019-03-19T12:27:02Z</cp:lastPrinted>
  <dcterms:created xsi:type="dcterms:W3CDTF">2009-04-08T07:15:50Z</dcterms:created>
  <dcterms:modified xsi:type="dcterms:W3CDTF">2022-01-28T13:45:04Z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