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101 1 Pol" sheetId="12" r:id="rId4"/>
    <sheet name="401-1 1 Pol" sheetId="13" r:id="rId5"/>
    <sheet name="401-2 1 Pol" sheetId="14" r:id="rId6"/>
    <sheet name="999 1 Pol" sheetId="15" r:id="rId7"/>
  </sheets>
  <externalReferences>
    <externalReference r:id="rId8"/>
  </externalReferences>
  <definedNames>
    <definedName name="CelkemDPHVypocet" localSheetId="1">Stavba!$H$49</definedName>
    <definedName name="CenaCelkem">Stavba!$G$29</definedName>
    <definedName name="CenaCelkemBezDPH">Stavba!$G$28</definedName>
    <definedName name="CenaCelkemVypocet" localSheetId="1">Stavba!$I$49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'101 1 Pol'!$1:$7</definedName>
    <definedName name="_xlnm.Print_Titles" localSheetId="4">'401-1 1 Pol'!$1:$7</definedName>
    <definedName name="_xlnm.Print_Titles" localSheetId="5">'401-2 1 Pol'!$1:$7</definedName>
    <definedName name="_xlnm.Print_Titles" localSheetId="6">'999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'101 1 Pol'!$A$1:$X$160</definedName>
    <definedName name="_xlnm.Print_Area" localSheetId="4">'401-1 1 Pol'!$A$1:$X$18</definedName>
    <definedName name="_xlnm.Print_Area" localSheetId="5">'401-2 1 Pol'!$A$1:$X$17</definedName>
    <definedName name="_xlnm.Print_Area" localSheetId="6">'999 1 Pol'!$A$1:$X$55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Stavba!$F$49</definedName>
    <definedName name="ZakladDPHZakl">Stavba!$G$25</definedName>
    <definedName name="ZakladDPHZaklVypocet" localSheetId="1">Stavba!$G$49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/>
  <c r="I64"/>
  <c r="I63"/>
  <c r="I62"/>
  <c r="I61"/>
  <c r="I60"/>
  <c r="I59"/>
  <c r="I58"/>
  <c r="I57"/>
  <c r="I56"/>
  <c r="G48"/>
  <c r="F48"/>
  <c r="G47"/>
  <c r="F47"/>
  <c r="G46"/>
  <c r="F46"/>
  <c r="G45"/>
  <c r="F45"/>
  <c r="G44"/>
  <c r="F44"/>
  <c r="G43"/>
  <c r="F43"/>
  <c r="G42"/>
  <c r="F42"/>
  <c r="G41"/>
  <c r="F41"/>
  <c r="G39"/>
  <c r="F39"/>
  <c r="G54" i="15"/>
  <c r="BA43"/>
  <c r="BA37"/>
  <c r="BA35"/>
  <c r="BA29"/>
  <c r="BA24"/>
  <c r="BA21"/>
  <c r="BA19"/>
  <c r="BA13"/>
  <c r="BA10"/>
  <c r="G9"/>
  <c r="G18"/>
  <c r="G20"/>
  <c r="G8"/>
  <c r="I9"/>
  <c r="I18"/>
  <c r="I20"/>
  <c r="I8"/>
  <c r="K9"/>
  <c r="K18"/>
  <c r="K20"/>
  <c r="K8"/>
  <c r="M9"/>
  <c r="M18"/>
  <c r="M20"/>
  <c r="M8"/>
  <c r="O9"/>
  <c r="O18"/>
  <c r="O20"/>
  <c r="O8"/>
  <c r="Q9"/>
  <c r="Q18"/>
  <c r="Q20"/>
  <c r="Q8"/>
  <c r="V9"/>
  <c r="V18"/>
  <c r="V20"/>
  <c r="V8"/>
  <c r="G23"/>
  <c r="G30"/>
  <c r="G31"/>
  <c r="G22"/>
  <c r="I23"/>
  <c r="I30"/>
  <c r="I31"/>
  <c r="I22"/>
  <c r="K23"/>
  <c r="K30"/>
  <c r="K31"/>
  <c r="K22"/>
  <c r="M23"/>
  <c r="M30"/>
  <c r="M31"/>
  <c r="M22"/>
  <c r="O23"/>
  <c r="O30"/>
  <c r="O31"/>
  <c r="O22"/>
  <c r="Q23"/>
  <c r="Q30"/>
  <c r="Q31"/>
  <c r="Q22"/>
  <c r="V23"/>
  <c r="V30"/>
  <c r="V31"/>
  <c r="V22"/>
  <c r="G33"/>
  <c r="G36"/>
  <c r="G38"/>
  <c r="G39"/>
  <c r="G40"/>
  <c r="G32"/>
  <c r="I33"/>
  <c r="I36"/>
  <c r="I38"/>
  <c r="I39"/>
  <c r="I40"/>
  <c r="I32"/>
  <c r="K33"/>
  <c r="K36"/>
  <c r="K38"/>
  <c r="K39"/>
  <c r="K40"/>
  <c r="K32"/>
  <c r="M33"/>
  <c r="M36"/>
  <c r="M38"/>
  <c r="M39"/>
  <c r="M40"/>
  <c r="M32"/>
  <c r="O33"/>
  <c r="O36"/>
  <c r="O38"/>
  <c r="O39"/>
  <c r="O40"/>
  <c r="O32"/>
  <c r="Q33"/>
  <c r="Q36"/>
  <c r="Q38"/>
  <c r="Q39"/>
  <c r="Q40"/>
  <c r="Q32"/>
  <c r="V33"/>
  <c r="V36"/>
  <c r="V38"/>
  <c r="V39"/>
  <c r="V40"/>
  <c r="V32"/>
  <c r="G42"/>
  <c r="G44"/>
  <c r="G46"/>
  <c r="G47"/>
  <c r="G41"/>
  <c r="I42"/>
  <c r="I44"/>
  <c r="I46"/>
  <c r="I47"/>
  <c r="I41"/>
  <c r="K42"/>
  <c r="K44"/>
  <c r="K46"/>
  <c r="K47"/>
  <c r="K41"/>
  <c r="M42"/>
  <c r="M44"/>
  <c r="M46"/>
  <c r="M47"/>
  <c r="M41"/>
  <c r="O42"/>
  <c r="O44"/>
  <c r="O46"/>
  <c r="O47"/>
  <c r="O41"/>
  <c r="Q42"/>
  <c r="Q44"/>
  <c r="Q46"/>
  <c r="Q47"/>
  <c r="Q41"/>
  <c r="V42"/>
  <c r="V44"/>
  <c r="V46"/>
  <c r="V47"/>
  <c r="V41"/>
  <c r="AE54"/>
  <c r="AF54"/>
  <c r="G16" i="14"/>
  <c r="G9"/>
  <c r="G10"/>
  <c r="G11"/>
  <c r="G13"/>
  <c r="G14"/>
  <c r="G8"/>
  <c r="I9"/>
  <c r="I10"/>
  <c r="I11"/>
  <c r="I13"/>
  <c r="I14"/>
  <c r="I8"/>
  <c r="K9"/>
  <c r="K10"/>
  <c r="K11"/>
  <c r="K13"/>
  <c r="K14"/>
  <c r="K8"/>
  <c r="M9"/>
  <c r="M10"/>
  <c r="M11"/>
  <c r="M13"/>
  <c r="M14"/>
  <c r="M8"/>
  <c r="O9"/>
  <c r="O10"/>
  <c r="O11"/>
  <c r="O13"/>
  <c r="O14"/>
  <c r="O8"/>
  <c r="Q9"/>
  <c r="Q10"/>
  <c r="Q11"/>
  <c r="Q13"/>
  <c r="Q14"/>
  <c r="Q8"/>
  <c r="V9"/>
  <c r="V10"/>
  <c r="V11"/>
  <c r="V13"/>
  <c r="V14"/>
  <c r="V8"/>
  <c r="AE16"/>
  <c r="AF16"/>
  <c r="G17" i="13"/>
  <c r="G9"/>
  <c r="G10"/>
  <c r="G11"/>
  <c r="G12"/>
  <c r="G13"/>
  <c r="G14"/>
  <c r="G8"/>
  <c r="I9"/>
  <c r="I10"/>
  <c r="I11"/>
  <c r="I12"/>
  <c r="I13"/>
  <c r="I14"/>
  <c r="I8"/>
  <c r="K9"/>
  <c r="K10"/>
  <c r="K11"/>
  <c r="K12"/>
  <c r="K13"/>
  <c r="K14"/>
  <c r="K8"/>
  <c r="M9"/>
  <c r="M10"/>
  <c r="M11"/>
  <c r="M12"/>
  <c r="M13"/>
  <c r="M14"/>
  <c r="M8"/>
  <c r="O9"/>
  <c r="O10"/>
  <c r="O11"/>
  <c r="O12"/>
  <c r="O13"/>
  <c r="O14"/>
  <c r="O8"/>
  <c r="Q9"/>
  <c r="Q10"/>
  <c r="Q11"/>
  <c r="Q12"/>
  <c r="Q13"/>
  <c r="Q14"/>
  <c r="Q8"/>
  <c r="V9"/>
  <c r="V10"/>
  <c r="V11"/>
  <c r="V12"/>
  <c r="V13"/>
  <c r="V14"/>
  <c r="V8"/>
  <c r="AE17"/>
  <c r="AF17"/>
  <c r="G159" i="12"/>
  <c r="BA108"/>
  <c r="BA87"/>
  <c r="BA81"/>
  <c r="BA32"/>
  <c r="BA19"/>
  <c r="BA16"/>
  <c r="BA14"/>
  <c r="G9"/>
  <c r="G11"/>
  <c r="G13"/>
  <c r="G15"/>
  <c r="G18"/>
  <c r="G22"/>
  <c r="G25"/>
  <c r="G28"/>
  <c r="G31"/>
  <c r="G34"/>
  <c r="G35"/>
  <c r="G37"/>
  <c r="G39"/>
  <c r="G41"/>
  <c r="G42"/>
  <c r="G43"/>
  <c r="G44"/>
  <c r="G8"/>
  <c r="I9"/>
  <c r="I11"/>
  <c r="I13"/>
  <c r="I15"/>
  <c r="I18"/>
  <c r="I22"/>
  <c r="I25"/>
  <c r="I28"/>
  <c r="I31"/>
  <c r="I34"/>
  <c r="I35"/>
  <c r="I37"/>
  <c r="I39"/>
  <c r="I41"/>
  <c r="I42"/>
  <c r="I43"/>
  <c r="I44"/>
  <c r="I8"/>
  <c r="K9"/>
  <c r="K11"/>
  <c r="K13"/>
  <c r="K15"/>
  <c r="K18"/>
  <c r="K22"/>
  <c r="K25"/>
  <c r="K28"/>
  <c r="K31"/>
  <c r="K34"/>
  <c r="K35"/>
  <c r="K37"/>
  <c r="K39"/>
  <c r="K41"/>
  <c r="K42"/>
  <c r="K43"/>
  <c r="K44"/>
  <c r="K8"/>
  <c r="M9"/>
  <c r="M11"/>
  <c r="M13"/>
  <c r="M15"/>
  <c r="M18"/>
  <c r="M22"/>
  <c r="M25"/>
  <c r="M28"/>
  <c r="M31"/>
  <c r="M34"/>
  <c r="M35"/>
  <c r="M37"/>
  <c r="M39"/>
  <c r="M41"/>
  <c r="M42"/>
  <c r="M43"/>
  <c r="M44"/>
  <c r="M8"/>
  <c r="O9"/>
  <c r="O11"/>
  <c r="O13"/>
  <c r="O15"/>
  <c r="O18"/>
  <c r="O22"/>
  <c r="O25"/>
  <c r="O28"/>
  <c r="O31"/>
  <c r="O34"/>
  <c r="O35"/>
  <c r="O37"/>
  <c r="O39"/>
  <c r="O41"/>
  <c r="O42"/>
  <c r="O43"/>
  <c r="O44"/>
  <c r="O8"/>
  <c r="Q9"/>
  <c r="Q11"/>
  <c r="Q13"/>
  <c r="Q15"/>
  <c r="Q18"/>
  <c r="Q22"/>
  <c r="Q25"/>
  <c r="Q28"/>
  <c r="Q31"/>
  <c r="Q34"/>
  <c r="Q35"/>
  <c r="Q37"/>
  <c r="Q39"/>
  <c r="Q41"/>
  <c r="Q42"/>
  <c r="Q43"/>
  <c r="Q44"/>
  <c r="Q8"/>
  <c r="V9"/>
  <c r="V11"/>
  <c r="V13"/>
  <c r="V15"/>
  <c r="V18"/>
  <c r="V22"/>
  <c r="V25"/>
  <c r="V28"/>
  <c r="V31"/>
  <c r="V34"/>
  <c r="V35"/>
  <c r="V37"/>
  <c r="V39"/>
  <c r="V41"/>
  <c r="V42"/>
  <c r="V43"/>
  <c r="V44"/>
  <c r="V8"/>
  <c r="G47"/>
  <c r="G49"/>
  <c r="G50"/>
  <c r="G52"/>
  <c r="G55"/>
  <c r="G57"/>
  <c r="G60"/>
  <c r="G63"/>
  <c r="G66"/>
  <c r="G69"/>
  <c r="G72"/>
  <c r="G74"/>
  <c r="G76"/>
  <c r="G77"/>
  <c r="G78"/>
  <c r="G79"/>
  <c r="G80"/>
  <c r="G86"/>
  <c r="G91"/>
  <c r="G92"/>
  <c r="G96"/>
  <c r="G100"/>
  <c r="G102"/>
  <c r="G105"/>
  <c r="G46"/>
  <c r="I47"/>
  <c r="I49"/>
  <c r="I50"/>
  <c r="I52"/>
  <c r="I55"/>
  <c r="I57"/>
  <c r="I60"/>
  <c r="I63"/>
  <c r="I66"/>
  <c r="I69"/>
  <c r="I72"/>
  <c r="I74"/>
  <c r="I76"/>
  <c r="I77"/>
  <c r="I78"/>
  <c r="I79"/>
  <c r="I80"/>
  <c r="I86"/>
  <c r="I91"/>
  <c r="I92"/>
  <c r="I96"/>
  <c r="I100"/>
  <c r="I102"/>
  <c r="I105"/>
  <c r="I46"/>
  <c r="K47"/>
  <c r="K49"/>
  <c r="K50"/>
  <c r="K52"/>
  <c r="K55"/>
  <c r="K57"/>
  <c r="K60"/>
  <c r="K63"/>
  <c r="K66"/>
  <c r="K69"/>
  <c r="K72"/>
  <c r="K74"/>
  <c r="K76"/>
  <c r="K77"/>
  <c r="K78"/>
  <c r="K79"/>
  <c r="K80"/>
  <c r="K86"/>
  <c r="K91"/>
  <c r="K92"/>
  <c r="K96"/>
  <c r="K100"/>
  <c r="K102"/>
  <c r="K105"/>
  <c r="K46"/>
  <c r="M47"/>
  <c r="M49"/>
  <c r="M50"/>
  <c r="M52"/>
  <c r="M55"/>
  <c r="M57"/>
  <c r="M60"/>
  <c r="M63"/>
  <c r="M66"/>
  <c r="M69"/>
  <c r="M72"/>
  <c r="M74"/>
  <c r="M76"/>
  <c r="M77"/>
  <c r="M78"/>
  <c r="M79"/>
  <c r="M80"/>
  <c r="M86"/>
  <c r="M91"/>
  <c r="M92"/>
  <c r="M96"/>
  <c r="M100"/>
  <c r="M102"/>
  <c r="M105"/>
  <c r="M46"/>
  <c r="O47"/>
  <c r="O49"/>
  <c r="O50"/>
  <c r="O52"/>
  <c r="O55"/>
  <c r="O57"/>
  <c r="O60"/>
  <c r="O63"/>
  <c r="O66"/>
  <c r="O69"/>
  <c r="O72"/>
  <c r="O74"/>
  <c r="O76"/>
  <c r="O77"/>
  <c r="O78"/>
  <c r="O79"/>
  <c r="O80"/>
  <c r="O86"/>
  <c r="O91"/>
  <c r="O92"/>
  <c r="O96"/>
  <c r="O100"/>
  <c r="O102"/>
  <c r="O105"/>
  <c r="O46"/>
  <c r="Q47"/>
  <c r="Q49"/>
  <c r="Q50"/>
  <c r="Q52"/>
  <c r="Q55"/>
  <c r="Q57"/>
  <c r="Q60"/>
  <c r="Q63"/>
  <c r="Q66"/>
  <c r="Q69"/>
  <c r="Q72"/>
  <c r="Q74"/>
  <c r="Q76"/>
  <c r="Q77"/>
  <c r="Q78"/>
  <c r="Q79"/>
  <c r="Q80"/>
  <c r="Q86"/>
  <c r="Q91"/>
  <c r="Q92"/>
  <c r="Q96"/>
  <c r="Q100"/>
  <c r="Q102"/>
  <c r="Q105"/>
  <c r="Q46"/>
  <c r="V47"/>
  <c r="V49"/>
  <c r="V50"/>
  <c r="V52"/>
  <c r="V55"/>
  <c r="V57"/>
  <c r="V60"/>
  <c r="V63"/>
  <c r="V66"/>
  <c r="V69"/>
  <c r="V72"/>
  <c r="V74"/>
  <c r="V76"/>
  <c r="V77"/>
  <c r="V78"/>
  <c r="V79"/>
  <c r="V80"/>
  <c r="V86"/>
  <c r="V91"/>
  <c r="V92"/>
  <c r="V96"/>
  <c r="V100"/>
  <c r="V102"/>
  <c r="V105"/>
  <c r="V46"/>
  <c r="G107"/>
  <c r="G110"/>
  <c r="G111"/>
  <c r="G106"/>
  <c r="I107"/>
  <c r="I110"/>
  <c r="I111"/>
  <c r="I106"/>
  <c r="K107"/>
  <c r="K110"/>
  <c r="K111"/>
  <c r="K106"/>
  <c r="M107"/>
  <c r="M110"/>
  <c r="M111"/>
  <c r="M106"/>
  <c r="O107"/>
  <c r="O110"/>
  <c r="O111"/>
  <c r="O106"/>
  <c r="Q107"/>
  <c r="Q110"/>
  <c r="Q111"/>
  <c r="Q106"/>
  <c r="V107"/>
  <c r="V110"/>
  <c r="V111"/>
  <c r="V106"/>
  <c r="G113"/>
  <c r="G116"/>
  <c r="G117"/>
  <c r="G119"/>
  <c r="G120"/>
  <c r="G121"/>
  <c r="G122"/>
  <c r="G123"/>
  <c r="G124"/>
  <c r="G125"/>
  <c r="G126"/>
  <c r="G127"/>
  <c r="G128"/>
  <c r="G129"/>
  <c r="G132"/>
  <c r="G135"/>
  <c r="G138"/>
  <c r="G140"/>
  <c r="G141"/>
  <c r="G112"/>
  <c r="I113"/>
  <c r="I116"/>
  <c r="I117"/>
  <c r="I119"/>
  <c r="I120"/>
  <c r="I121"/>
  <c r="I122"/>
  <c r="I123"/>
  <c r="I124"/>
  <c r="I125"/>
  <c r="I126"/>
  <c r="I127"/>
  <c r="I128"/>
  <c r="I129"/>
  <c r="I132"/>
  <c r="I135"/>
  <c r="I138"/>
  <c r="I140"/>
  <c r="I141"/>
  <c r="I112"/>
  <c r="K113"/>
  <c r="K116"/>
  <c r="K117"/>
  <c r="K119"/>
  <c r="K120"/>
  <c r="K121"/>
  <c r="K122"/>
  <c r="K123"/>
  <c r="K124"/>
  <c r="K125"/>
  <c r="K126"/>
  <c r="K127"/>
  <c r="K128"/>
  <c r="K129"/>
  <c r="K132"/>
  <c r="K135"/>
  <c r="K138"/>
  <c r="K140"/>
  <c r="K141"/>
  <c r="K112"/>
  <c r="M113"/>
  <c r="M116"/>
  <c r="M117"/>
  <c r="M119"/>
  <c r="M120"/>
  <c r="M121"/>
  <c r="M122"/>
  <c r="M123"/>
  <c r="M124"/>
  <c r="M125"/>
  <c r="M126"/>
  <c r="M127"/>
  <c r="M128"/>
  <c r="M129"/>
  <c r="M132"/>
  <c r="M135"/>
  <c r="M138"/>
  <c r="M140"/>
  <c r="M141"/>
  <c r="M112"/>
  <c r="O113"/>
  <c r="O116"/>
  <c r="O117"/>
  <c r="O119"/>
  <c r="O120"/>
  <c r="O121"/>
  <c r="O122"/>
  <c r="O123"/>
  <c r="O124"/>
  <c r="O125"/>
  <c r="O126"/>
  <c r="O127"/>
  <c r="O128"/>
  <c r="O129"/>
  <c r="O132"/>
  <c r="O135"/>
  <c r="O138"/>
  <c r="O140"/>
  <c r="O141"/>
  <c r="O112"/>
  <c r="Q113"/>
  <c r="Q116"/>
  <c r="Q117"/>
  <c r="Q119"/>
  <c r="Q120"/>
  <c r="Q121"/>
  <c r="Q122"/>
  <c r="Q123"/>
  <c r="Q124"/>
  <c r="Q125"/>
  <c r="Q126"/>
  <c r="Q127"/>
  <c r="Q128"/>
  <c r="Q129"/>
  <c r="Q132"/>
  <c r="Q135"/>
  <c r="Q138"/>
  <c r="Q140"/>
  <c r="Q141"/>
  <c r="Q112"/>
  <c r="V113"/>
  <c r="V116"/>
  <c r="V117"/>
  <c r="V119"/>
  <c r="V120"/>
  <c r="V121"/>
  <c r="V122"/>
  <c r="V123"/>
  <c r="V124"/>
  <c r="V125"/>
  <c r="V126"/>
  <c r="V127"/>
  <c r="V128"/>
  <c r="V129"/>
  <c r="V132"/>
  <c r="V135"/>
  <c r="V138"/>
  <c r="V140"/>
  <c r="V141"/>
  <c r="V112"/>
  <c r="G143"/>
  <c r="G144"/>
  <c r="G142"/>
  <c r="I143"/>
  <c r="I144"/>
  <c r="I142"/>
  <c r="K143"/>
  <c r="K144"/>
  <c r="K142"/>
  <c r="M143"/>
  <c r="M144"/>
  <c r="M142"/>
  <c r="O143"/>
  <c r="O144"/>
  <c r="O142"/>
  <c r="Q143"/>
  <c r="Q144"/>
  <c r="Q142"/>
  <c r="V143"/>
  <c r="V144"/>
  <c r="V142"/>
  <c r="G147"/>
  <c r="G146"/>
  <c r="I147"/>
  <c r="I146"/>
  <c r="K147"/>
  <c r="K146"/>
  <c r="M147"/>
  <c r="M146"/>
  <c r="O147"/>
  <c r="O146"/>
  <c r="Q147"/>
  <c r="Q146"/>
  <c r="V147"/>
  <c r="V146"/>
  <c r="G150"/>
  <c r="G152"/>
  <c r="G154"/>
  <c r="G156"/>
  <c r="G149"/>
  <c r="I150"/>
  <c r="I152"/>
  <c r="I154"/>
  <c r="I156"/>
  <c r="I149"/>
  <c r="K150"/>
  <c r="K152"/>
  <c r="K154"/>
  <c r="K156"/>
  <c r="K149"/>
  <c r="M150"/>
  <c r="M152"/>
  <c r="M154"/>
  <c r="M156"/>
  <c r="M149"/>
  <c r="O150"/>
  <c r="O152"/>
  <c r="O154"/>
  <c r="O156"/>
  <c r="O149"/>
  <c r="Q150"/>
  <c r="Q152"/>
  <c r="Q154"/>
  <c r="Q156"/>
  <c r="Q149"/>
  <c r="V150"/>
  <c r="V152"/>
  <c r="V154"/>
  <c r="V156"/>
  <c r="V149"/>
  <c r="AE159"/>
  <c r="AF159"/>
  <c r="I20" i="1"/>
  <c r="I19"/>
  <c r="I18"/>
  <c r="I17"/>
  <c r="I16"/>
  <c r="I66"/>
  <c r="J56"/>
  <c r="J57"/>
  <c r="J58"/>
  <c r="J59"/>
  <c r="J60"/>
  <c r="J61"/>
  <c r="J62"/>
  <c r="J63"/>
  <c r="J64"/>
  <c r="J65"/>
  <c r="J66"/>
  <c r="F49"/>
  <c r="G23"/>
  <c r="A23"/>
  <c r="G24"/>
  <c r="G49"/>
  <c r="G25"/>
  <c r="A25"/>
  <c r="G26"/>
  <c r="A27"/>
  <c r="G29"/>
  <c r="A29"/>
  <c r="G28"/>
  <c r="G27"/>
  <c r="A26"/>
  <c r="A24"/>
  <c r="H39"/>
  <c r="H49"/>
  <c r="I39"/>
  <c r="I49"/>
  <c r="J39"/>
  <c r="J49"/>
  <c r="H48"/>
  <c r="I48"/>
  <c r="J48"/>
  <c r="H47"/>
  <c r="I47"/>
  <c r="J47"/>
  <c r="H46"/>
  <c r="I46"/>
  <c r="J46"/>
  <c r="H45"/>
  <c r="I45"/>
  <c r="J45"/>
  <c r="H44"/>
  <c r="I44"/>
  <c r="J44"/>
  <c r="H43"/>
  <c r="I43"/>
  <c r="J43"/>
  <c r="H42"/>
  <c r="I42"/>
  <c r="J42"/>
  <c r="H41"/>
  <c r="I41"/>
  <c r="J41"/>
  <c r="H40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<sst xmlns="http://schemas.openxmlformats.org/spreadsheetml/2006/main" count="1257" uniqueCount="401">
  <si>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</si>
  <si>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</si>
  <si>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</si>
  <si>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</si>
  <si>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</si>
  <si>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</si>
  <si>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</si>
  <si>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</si>
  <si>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</si>
  <si>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</si>
  <si>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</si>
  <si>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</si>
  <si>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</si>
  <si>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</si>
  <si>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</si>
  <si>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</si>
  <si>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</si>
  <si>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</si>
  <si>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</si>
  <si>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</si>
  <si>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</si>
  <si>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</si>
  <si>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</si>
  <si>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</si>
  <si>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</si>
  <si>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</si>
  <si>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</si>
  <si>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</si>
  <si>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</si>
  <si>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</si>
  <si>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</si>
  <si>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</si>
  <si>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</si>
  <si>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</si>
  <si>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</si>
  <si>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</si>
  <si>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</si>
  <si>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</si>
  <si>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</si>
  <si>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</si>
  <si>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</si>
  <si>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</si>
  <si>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</si>
  <si>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Jan Červinka</t>
  </si>
  <si>
    <t>1710</t>
  </si>
  <si>
    <t>Rekonstrukce ul. Lesní v NMnM</t>
  </si>
  <si>
    <t>Stavba</t>
  </si>
  <si>
    <t>Stavební objekt</t>
  </si>
  <si>
    <t>101</t>
  </si>
  <si>
    <t xml:space="preserve">Komunikace, chodník, stezka pro chodce a cyklisty, uliční vpusti </t>
  </si>
  <si>
    <t>1</t>
  </si>
  <si>
    <t>Rozpočet</t>
  </si>
  <si>
    <t>401-1</t>
  </si>
  <si>
    <t>Veřejné osvětlení</t>
  </si>
  <si>
    <t>401-2</t>
  </si>
  <si>
    <t>Datová chránička</t>
  </si>
  <si>
    <t>999</t>
  </si>
  <si>
    <t>Vedlejší a ostatní náklady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</si>
  <si>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</si>
  <si>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</si>
  <si>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</si>
  <si>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</si>
  <si>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</si>
  <si>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</si>
  <si>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</si>
  <si>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</si>
  <si>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</si>
  <si>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</si>
  <si>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</si>
  <si>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</si>
  <si>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</si>
  <si>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</si>
  <si>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</si>
  <si>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</si>
  <si>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</si>
  <si>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</si>
  <si>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</si>
  <si>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</si>
  <si>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</si>
  <si>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</si>
  <si>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</si>
  <si>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</si>
  <si>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</si>
  <si>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</si>
  <si>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</si>
  <si>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</si>
  <si>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</si>
  <si>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</si>
  <si>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</si>
  <si>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</si>
  <si>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</si>
  <si>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</si>
  <si>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</si>
  <si>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</si>
  <si>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</si>
  <si>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</si>
  <si>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</si>
  <si>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</si>
  <si>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</si>
  <si>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</si>
  <si>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</si>
  <si>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</si>
  <si>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</si>
  <si>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</si>
  <si>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</si>
  <si>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</si>
  <si>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</si>
  <si>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</si>
  <si>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113107635R00</t>
  </si>
  <si>
    <t>Odstranění podkladů nebo krytů z kameniva hrubého drceného, v ploše jednotlivě nad 50 m2, tloušťka vrstvy 350 mm</t>
  </si>
  <si>
    <t>m2</t>
  </si>
  <si>
    <t>822-1</t>
  </si>
  <si>
    <t>RTS 21/ II</t>
  </si>
  <si>
    <t>Práce</t>
  </si>
  <si>
    <t>POL1_1</t>
  </si>
  <si>
    <t>2060+420-910</t>
  </si>
  <si>
    <t>VV</t>
  </si>
  <si>
    <t>113108415R00</t>
  </si>
  <si>
    <t>Odstranění podkladů nebo krytů živičných, v ploše jednotlivě nad 50 m2, tloušťka vrstvy 150 mm</t>
  </si>
  <si>
    <t>POL1_</t>
  </si>
  <si>
    <t>MK : 2060+420-910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</si>
  <si>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</si>
  <si>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</si>
  <si>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</si>
  <si>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</si>
  <si>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SPI</t>
  </si>
  <si>
    <t>121101101R00</t>
  </si>
  <si>
    <t>Sejmutí ornice s přemístěním na vzdálenost do 50 m</t>
  </si>
  <si>
    <t>m3</t>
  </si>
  <si>
    <t>800-1</t>
  </si>
  <si>
    <t>nebo lesní půdy, s vodorovným přemístěním na hromady v místě upotřebení nebo na dočasné či trvalé skládky se složením</t>
  </si>
  <si>
    <t>(470-120)*0,15</t>
  </si>
  <si>
    <t>122202202R00</t>
  </si>
  <si>
    <t>Odkopávky a prokopávky pro silnice v hornině 3 přes 100 do 1 000 m3</t>
  </si>
  <si>
    <t>s přemístěním výkopku v příčných profilech na vzdálenost do 15 m nebo s naložením na dopravní prostředek.</t>
  </si>
  <si>
    <t>470*0,4</t>
  </si>
  <si>
    <t>sjezdy : 62*0,4</t>
  </si>
  <si>
    <t>167101101R00</t>
  </si>
  <si>
    <t>Nakládání, skládání, překládání neulehlého výkopku nakládání výkopku_x000D_
 do 100 m3, z horniny 1 až 4</t>
  </si>
  <si>
    <t>62*0,4</t>
  </si>
  <si>
    <t>180402112R00</t>
  </si>
  <si>
    <t>Založení trávníku parkový trávník, výsevem, na svahu přes 1:5 do 1:2</t>
  </si>
  <si>
    <t>823-1</t>
  </si>
  <si>
    <t>na půdě předem připravené s pokosením, naložením, odvozem odpadu do 20 km a se složením,</t>
  </si>
  <si>
    <t>11+222</t>
  </si>
  <si>
    <t>181101102R00</t>
  </si>
  <si>
    <t>Úprava pláně v zářezech v hornině 1 až 4, se zhutněním</t>
  </si>
  <si>
    <t>vyrovnáním výškových rozdílů, ploch vodorovných a ploch do sklonu 1 : 5.</t>
  </si>
  <si>
    <t>2060+420+470</t>
  </si>
  <si>
    <t>182301122R00</t>
  </si>
  <si>
    <t>Rozprostření a urovnání ornice ve svahu v souvislé ploše do 500 m2, tloušťka vrstvy přes 100 do 150 mm</t>
  </si>
  <si>
    <t>s případným nutným přemístěním hromad nebo dočasných skládek na místo potřeby ze vzdálenosti do 30 m, ve svahu sklonu přes 1 : 5,</t>
  </si>
  <si>
    <t>199000002R00</t>
  </si>
  <si>
    <t>Poplatky za skládku horniny 1- 4</t>
  </si>
  <si>
    <t>01</t>
  </si>
  <si>
    <t>Rozebrání dlažeb stávajících sjezdů, vč. likvidace, vč. obrub</t>
  </si>
  <si>
    <t>Vlastní</t>
  </si>
  <si>
    <t>Indiv</t>
  </si>
  <si>
    <t>RD č.p.: 451, 313, 1376, 1383, 960, 1380</t>
  </si>
  <si>
    <t>POP</t>
  </si>
  <si>
    <t>02</t>
  </si>
  <si>
    <t>Rozebrání dlažeb stávajících sjezdů, následné znovu položení, případné bourání betonových ploch a následné dobetonávky k novým obrubám</t>
  </si>
  <si>
    <t>sjezdy a vstupy k RD č.p.: 300, 750, 958, 775, 959, 751, 752, 788, 753</t>
  </si>
  <si>
    <t>03</t>
  </si>
  <si>
    <t>Vodorovné přemístění suti na skládku - vzdálenost odvozu dle nabídky dodavatele</t>
  </si>
  <si>
    <t>1570*0,35</t>
  </si>
  <si>
    <t>112101104R00-13</t>
  </si>
  <si>
    <t>Kácení stromů listnatých o průměru kmene nad 90 cm</t>
  </si>
  <si>
    <t>kus</t>
  </si>
  <si>
    <t>112201104R00-13</t>
  </si>
  <si>
    <t>Odstranění pařezů pod úrovní, o průměru nad 90 cm</t>
  </si>
  <si>
    <t>162701105V00</t>
  </si>
  <si>
    <t>Vodorovné přemístění výkopku z hor.1-4 na skládku - vzdálenost odvozu dle nabídky dodavatele</t>
  </si>
  <si>
    <t>00572400R</t>
  </si>
  <si>
    <t>směs travní parková, pro běžnou zátěž</t>
  </si>
  <si>
    <t>kg</t>
  </si>
  <si>
    <t>SPCM</t>
  </si>
  <si>
    <t>Specifikace</t>
  </si>
  <si>
    <t>POL3_1</t>
  </si>
  <si>
    <t>233*0,04</t>
  </si>
  <si>
    <t>564831111RT4</t>
  </si>
  <si>
    <t>Podklad ze štěrkodrti s rozprostřením a zhutněním frakce 0-63 mm, tloušťka po zhutnění 100 mm</t>
  </si>
  <si>
    <t>sjezdy : 60</t>
  </si>
  <si>
    <t>564861111RT4</t>
  </si>
  <si>
    <t>Podklad ze štěrkodrti s rozprostřením a zhutněním frakce 0-63 mm, tloušťka po zhutnění 200 mm</t>
  </si>
  <si>
    <t>410-140</t>
  </si>
  <si>
    <t>stezka : 240</t>
  </si>
  <si>
    <t>chodník : 360</t>
  </si>
  <si>
    <t>1780-730</t>
  </si>
  <si>
    <t>565141211R00</t>
  </si>
  <si>
    <t>Podklad z kameniva obaleného asfaltem ACP 16+ až ACP 22+, v pruhu šířky přes 3 m, třídy 1, tloušťka po zhutnění 60 mm</t>
  </si>
  <si>
    <t>s rozprostřením a zhutněním</t>
  </si>
  <si>
    <t>567122112R00</t>
  </si>
  <si>
    <t>Podklad z kameniva zpevněného cementem SC C8/10, tloušťka po zhutnění 130 mm</t>
  </si>
  <si>
    <t>bez dilatačních spár, s rozprostřením a zhutněním, ošetřením povrchu podkladu vodou</t>
  </si>
  <si>
    <t>stezka : 400-160</t>
  </si>
  <si>
    <t>573111111R00</t>
  </si>
  <si>
    <t>Postřik živičný infiltrační s posypem kamenivem v množství 0,6 kg/m2</t>
  </si>
  <si>
    <t>z asfaltu silničního</t>
  </si>
  <si>
    <t>573211111R00</t>
  </si>
  <si>
    <t>Postřik živičný spojovací bez posypu kamenivem z asfaltu silničního, v množství od 0,5 do 0,7 kg/m2</t>
  </si>
  <si>
    <t>577142112R00</t>
  </si>
  <si>
    <t>Beton asfaltový s rozprostřením a zhutněním v pruhu šířky přes 3 m, ACO 11+ nebo ACO 16+, tloušťky 50 mm, plochy přes 1000 m2</t>
  </si>
  <si>
    <t>577142112RT2</t>
  </si>
  <si>
    <t>Beton asfaltový s rozprostřením a zhutněním v pruhu šířky přes 3 m, ACO 11+ nebo ACO 16+, tloušťky 50 mm, plochy od 201 do 1000 m2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</si>
  <si>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</si>
  <si>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</si>
  <si>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</si>
  <si>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dlažba černá (stezka) : 112+88+85-163</t>
  </si>
  <si>
    <t>dlažba šedá (stezka) : 22</t>
  </si>
  <si>
    <t>dlažba červená : 30</t>
  </si>
  <si>
    <t>dlažba slepecká (stezka) : 165*0,4</t>
  </si>
  <si>
    <t>dlažba černá (chodník) : 345-285</t>
  </si>
  <si>
    <t>dlažba šedá (chodník) : 305-22</t>
  </si>
  <si>
    <t>dlažba slepecká (chodník) : 17</t>
  </si>
  <si>
    <t>596291113R00</t>
  </si>
  <si>
    <t>Řezání zámkové dlažby tloušťky 80 mm</t>
  </si>
  <si>
    <t>592451170R-01</t>
  </si>
  <si>
    <t>Betonová dlažba, parketa 20x10x8 cm přírodní, Rovná hrana</t>
  </si>
  <si>
    <t>POL3_</t>
  </si>
  <si>
    <t>Rovná hrana</t>
  </si>
  <si>
    <t>stezka : 22*1,05</t>
  </si>
  <si>
    <t>chodník : (305-22)*1,05</t>
  </si>
  <si>
    <t>592451170R-02</t>
  </si>
  <si>
    <t>Betonová dlažba, parketa 20x10x8 cm černá, Rovná hrana</t>
  </si>
  <si>
    <t>černá - Rovná hrana</t>
  </si>
  <si>
    <t>stezka : (112+88+85-163)*1,05</t>
  </si>
  <si>
    <t>chodník : (345-285)*1,05</t>
  </si>
  <si>
    <t>592451170R-04</t>
  </si>
  <si>
    <t>Betonová dlažba s drážkou - umělá vodící linie, šedá, 200x200x80</t>
  </si>
  <si>
    <t xml:space="preserve">m2    </t>
  </si>
  <si>
    <t>červená - Rovná hrana</t>
  </si>
  <si>
    <t>59245264R</t>
  </si>
  <si>
    <t>dlažba betonová dvouvrstvá; obdélník; dlaždice pro nevidomé; červená; l = 200 mm; š = 100 mm; tl. 80,0 mm</t>
  </si>
  <si>
    <t>stezka : (165*0,4)*1,05</t>
  </si>
  <si>
    <t>chodník : 17*1,05</t>
  </si>
  <si>
    <t>04</t>
  </si>
  <si>
    <t>Asfaltová zálivka svislých styků mezi novými povrchy vozovky a ostatními konstrukcemi a prvky</t>
  </si>
  <si>
    <t xml:space="preserve">m     </t>
  </si>
  <si>
    <t>R-položka</t>
  </si>
  <si>
    <t>POL12_1</t>
  </si>
  <si>
    <t>831260014RAC</t>
  </si>
  <si>
    <t>Kanalizace z trub kameninových DN 150, hloubka 2,0 m</t>
  </si>
  <si>
    <t>AP-HSV</t>
  </si>
  <si>
    <t>Agregovaná položka</t>
  </si>
  <si>
    <t>POL2_</t>
  </si>
  <si>
    <t>hloubení rýh zapažených šířky do 200 cm v hornině 3, pažení a rozepření rýh příložné (pro jakoukoliv mezerovitost) včetně přepažování  a odstranění rozepření, svislé přemístění výkopku, uložení výkopku do 3 m od okraje výkopu, naložení přebytku po zásypu na dopravní prostředek, odvoz do 6 km a uložení na skládku, lože pod potrubí ze štěrkopísku fr. do 63 mm, dodávka a osazení půlených obrubníků pod potrubí, dodávka a montáž potrubí z trub kameninových ve sklonu do 20 %, dodávka a montáž kameninových tvarovek jednoosých a odbočných (1 kus/20 m potrubí), obetonování potrubí betonem prostým C -/7,5 včetně bednění, obsyp potrubí prohozenou sypaninou připravenou podél výkopu ve vzdálenosti do 3 m od jeho okraje, zásyp rýhy sypaninou z jakékoliv horniny, s uložením výkopku ve vrstvách, se zhutněním.</t>
  </si>
  <si>
    <t>5+1+1+1+3+3,5+5+3,5+5+8+8</t>
  </si>
  <si>
    <t>2828</t>
  </si>
  <si>
    <t>D+M Vpusť žlabová, 4,0m, litinová mříž D400 kN, + kalový koš, dle PD, včetně napojení</t>
  </si>
  <si>
    <t>894411010RAG-13</t>
  </si>
  <si>
    <t>D+M Vpusť uliční z dílců DN 500,s odkalištěm,napojení, provedení dle PD,, DN 150, mříž litina 500x500 40 t, vč napojení/navrtávky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</si>
  <si>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</si>
  <si>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</si>
  <si>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</si>
  <si>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432+295+10+22+22+275</t>
  </si>
  <si>
    <t>917932111RT2</t>
  </si>
  <si>
    <t>Osazení silniční přídlažby  z betonových dlaždic o rozměru 500x250 mm,  , lože z betonu C12/15, včetně dodávky přídlažby</t>
  </si>
  <si>
    <t>919735112R00</t>
  </si>
  <si>
    <t>Řezání stávajících krytů nebo podkladů živičných, hloubky přes 50 do 100 mm</t>
  </si>
  <si>
    <t>včetně spotřeby vody</t>
  </si>
  <si>
    <t>05</t>
  </si>
  <si>
    <t>Osaz.sloupku dopr.značky na stožár VO, včetně dodávky značky č.C 9b</t>
  </si>
  <si>
    <t>06</t>
  </si>
  <si>
    <t>Přesun stávajících svislých DZ, dle PD</t>
  </si>
  <si>
    <t>07</t>
  </si>
  <si>
    <t>Zřízení vodorovného značení - DZ č. V4 - dl. 19m</t>
  </si>
  <si>
    <t>08</t>
  </si>
  <si>
    <t>Zřízení vodorovného značení - piktogram "chodců a cyklistů"</t>
  </si>
  <si>
    <t>09</t>
  </si>
  <si>
    <t>Zřízení vodorovného značení - piktogram "koridor pro cyklisty"</t>
  </si>
  <si>
    <t>10</t>
  </si>
  <si>
    <t>Přemístění odpadkového koše</t>
  </si>
  <si>
    <t>11</t>
  </si>
  <si>
    <t>Zásyp kačírkem 16/32, tl. 20 cm (doplnění pásu pro VO)</t>
  </si>
  <si>
    <t>12</t>
  </si>
  <si>
    <t>Výměna litinové mříže 500x500mm, D400kN, osazení do nové nivelety</t>
  </si>
  <si>
    <t xml:space="preserve">ks    </t>
  </si>
  <si>
    <t>13</t>
  </si>
  <si>
    <t>Osaz.sloupku dopr.značky vč. bet.základu+Al patka, včetně dodávky sloupku a značky č.C 9a</t>
  </si>
  <si>
    <t>14</t>
  </si>
  <si>
    <t>Osazení šachet do nové nivelety, dle PD, (vyrovnávací prstenec 2x200mm, 1x díl šachty 1000/250mm)</t>
  </si>
  <si>
    <t>59217010R</t>
  </si>
  <si>
    <t>obrubník silniční materiál beton; l = 1000,0 mm; š = 150,0 mm; h = 250,0 mm; barva přírodní</t>
  </si>
  <si>
    <t>(5+16+21+20+40+53+19+18+34+5+14+38+16+24+28+16+18+5+7+5+8+10+12)</t>
  </si>
  <si>
    <t>ztratné : 22</t>
  </si>
  <si>
    <t>59217020R</t>
  </si>
  <si>
    <t>obrubník silniční nájezdový; materiál beton; l = 1000,0 mm; š = 148,5 mm; h = 145,0 mm; barva přírodní</t>
  </si>
  <si>
    <t>275</t>
  </si>
  <si>
    <t>ztratné : 14</t>
  </si>
  <si>
    <t>592174230R</t>
  </si>
  <si>
    <t>obrubník chodníkový materiál beton; l = 1000,0 mm; š = 80,0 mm; h = 250,0 mm; barva šedá</t>
  </si>
  <si>
    <t>58+4+3+24+5+12+4+5+2+23+14+7+92+18+21+2+1</t>
  </si>
  <si>
    <t>ztratné : 15</t>
  </si>
  <si>
    <t>592174230R-01</t>
  </si>
  <si>
    <t>Obrubník chodníkový, obloukový 1000/80/250 R500, přírodní</t>
  </si>
  <si>
    <t>oblouk R500</t>
  </si>
  <si>
    <t>59217480R</t>
  </si>
  <si>
    <t>obrubník silniční přechodový levý; materiál beton; l = 1000,0 mm; š = 150,0 mm; výškový rozsah h = 150 až 250 mm; barva šedá</t>
  </si>
  <si>
    <t>59217481R</t>
  </si>
  <si>
    <t>obrubník silniční přechodový pravý; materiál beton; l = 1000,0 mm; š = 150,0 mm; výškový rozsah h = 150 až 250 mm; barva šedá</t>
  </si>
  <si>
    <t>1518</t>
  </si>
  <si>
    <t>Vybourání žlabové vpusti, vč. odvozu a skládkovného</t>
  </si>
  <si>
    <t>96687    OA0</t>
  </si>
  <si>
    <t>VYBOURÁNÍ ULIČNÍCH VPUSTÍ KOMPLETNÍCH</t>
  </si>
  <si>
    <t>EXP 17</t>
  </si>
  <si>
    <t>vč. poplatků za skládku</t>
  </si>
  <si>
    <t>998225111R00</t>
  </si>
  <si>
    <t>Přesun hmot komunikací a letišť, kryt živičný jakékoliv délky objektu</t>
  </si>
  <si>
    <t>t</t>
  </si>
  <si>
    <t>RTS 20/ I</t>
  </si>
  <si>
    <t>Přesun hmot</t>
  </si>
  <si>
    <t>POL7_</t>
  </si>
  <si>
    <t>vodorovně do 200 m</t>
  </si>
  <si>
    <t>979990001R00</t>
  </si>
  <si>
    <t>Poplatek za skládku stavební suti</t>
  </si>
  <si>
    <t>801-3</t>
  </si>
  <si>
    <t>podkladní kamenivo : (1570*0,35)*2,1</t>
  </si>
  <si>
    <t>979990103R00</t>
  </si>
  <si>
    <t>Poplatek za skládku beton do 30x30 cm</t>
  </si>
  <si>
    <t>obrubniky : (600*0,25*0,15)*2,2</t>
  </si>
  <si>
    <t>979990112R00</t>
  </si>
  <si>
    <t>Poplatek za skládku suti - obalované kam. - asfalt</t>
  </si>
  <si>
    <t>1570*0,15*2,3</t>
  </si>
  <si>
    <t>979083117R00-13</t>
  </si>
  <si>
    <t>Vodorovné přemístění suti na skládku - vzdálenost dle nabídky zhotovitele</t>
  </si>
  <si>
    <t>Přesun suti</t>
  </si>
  <si>
    <t>POL8_</t>
  </si>
  <si>
    <t xml:space="preserve"> - vzdálenost dle nabídky zhotovitele</t>
  </si>
  <si>
    <t>SUM</t>
  </si>
  <si>
    <t>END</t>
  </si>
  <si>
    <t>Napojení v místě nového sloupu veřejného osvětlení, D+M rozvaděče VO</t>
  </si>
  <si>
    <t>soubor</t>
  </si>
  <si>
    <t>Demontáž stávajícího kompletního sloupu VO výšky 6 m včetně základů, odvoz a likvidace, dle požadavků správce VO</t>
  </si>
  <si>
    <t>D+M kabelu pro VO, chráničky, zemnění, obsypu, výstražné fólie..., dle PD</t>
  </si>
  <si>
    <t>D+M kompletního sloupu VO výšky 6 m včetně zemních prací, výložníku, základů, napojení a svítidla, dle PD a požadavků správce VO</t>
  </si>
  <si>
    <t>El. revize a ostatní nutné doklady pro uvedení VO do provozu</t>
  </si>
  <si>
    <t>Výkop pro kabel VO a datové chráničky, š.0,8m, hl.0,9m, vč. zásypu, 50% celku</t>
  </si>
  <si>
    <t>380/2</t>
  </si>
  <si>
    <t>Dodávka a uložení chrániček datových kabelů - mikro HDPE 12/8, červená, dle PD a správce</t>
  </si>
  <si>
    <t>Dodávka a uložení chrániček datových kabelů - svazek mikro HDPE 7 x 12/8, dle PD a správce</t>
  </si>
  <si>
    <t>Samostatný výkop pro datové chráničky, š.0,4 m, hl.0,9 m, vč. zásypu</t>
  </si>
  <si>
    <t>D+M rozvaděč sloupkový optický ORU 3 SIS</t>
  </si>
  <si>
    <t>005121010R</t>
  </si>
  <si>
    <t>Vybudování zařízení staveniště</t>
  </si>
  <si>
    <t>Soubor</t>
  </si>
  <si>
    <t>VRN</t>
  </si>
  <si>
    <t>POL99_8</t>
  </si>
  <si>
    <t>Položka zahrnuje i náklady na zabezpečení staveniště, dále</t>
  </si>
  <si>
    <t>Zhotovitel nacení položku na základě svého POV.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</si>
  <si>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</si>
  <si>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</si>
  <si>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</si>
  <si>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</si>
  <si>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</si>
  <si>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</si>
  <si>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005241010R</t>
  </si>
  <si>
    <t xml:space="preserve">Dokumentace skutečného provedení </t>
  </si>
  <si>
    <t>· v případě liniových staveb elaborát pro uložení věcných břemen.</t>
  </si>
  <si>
    <t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t>
  </si>
  <si>
    <t>4</t>
  </si>
  <si>
    <t>Vypracování geometrického plánu</t>
  </si>
  <si>
    <t>Zajistění bezpečného a nepřerušovaného provozu v prostoru dotčeném stavbou, průchod pěších i průjezd vozidel</t>
  </si>
  <si>
    <t>soub.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</si>
  <si>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</si>
  <si>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</si>
  <si>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</si>
  <si>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</si>
  <si>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</si>
  <si>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</si>
  <si>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Koordinační činnost dodavatele v rámci stavby, včetně koordinační činnosti se subdodavateli</t>
  </si>
  <si>
    <t>2</t>
  </si>
  <si>
    <t>Inženýrská činnost pro uvedení celého díla do užívání, zajištění dokladů pro uvedení díla do provozu</t>
  </si>
  <si>
    <t>3</t>
  </si>
  <si>
    <t>Předání a převzetí staveniště, stavby, účast na kontrolních dnech, na kolaudačních řízeních</t>
  </si>
  <si>
    <t>6</t>
  </si>
  <si>
    <t>Přechodné dopravní značení a zařízení</t>
  </si>
  <si>
    <t>kpl</t>
  </si>
  <si>
    <t>-zahrnuje dopravní opatření (dopravní značky a zařízení, zákazy vjezdu, vstupu), dočasné zábory a dopravní zařízení</t>
  </si>
  <si>
    <t>Vyřízení zvláštního užívání místních komunikací</t>
  </si>
  <si>
    <t>-projednání dopravní inspektorát, správa komunikací, obecní úřad</t>
  </si>
  <si>
    <t>9</t>
  </si>
  <si>
    <t>Statická zkouška únosnosti pláně</t>
  </si>
  <si>
    <t>7</t>
  </si>
  <si>
    <t>Geodetické zaměření dokončeného díla</t>
  </si>
  <si>
    <t>Zahrnuje zaměření dokončeného díla Microstation s vyhotovením  polohopisu a výškopisu.</t>
  </si>
  <si>
    <t>-ostatní zaměření a kartografické práce potřebné pro realizaci stavby</t>
  </si>
  <si>
    <t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t>
  </si>
  <si>
    <t>-vnitrostaveništní komunikace, mosty do 5 m délky</t>
  </si>
  <si>
    <t>-zábory, vyřízení povolení pro zábory			-venkovní osvětlení staveniště, výkopů, manipulačních skladových ploch</t>
  </si>
  <si>
    <t>-revizní zprávy zařízení staveniště</t>
  </si>
  <si>
    <t>-čistící zóny u výjezdů ze staveniště</t>
  </si>
  <si>
    <t>-součástí je i projednání povolení</t>
  </si>
  <si>
    <t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t>
  </si>
  <si>
    <t>· projektovou dokumentaci se zakreslením všech změn odsouhlasených správcem stavby</t>
  </si>
  <si>
    <t>·dokumentaci od příslušných předepsaných zkoušek</t>
  </si>
  <si>
    <t>Koncept dokumentace skutečného provedení  bude předložen objednateli k odsouhlasení.</t>
  </si>
  <si>
    <t>Geodetické zaměření rohů stavby, stabilizace bodů a sestavení laviček.</t>
  </si>
  <si>
    <t>-zaměření skutečného provedení</t>
  </si>
  <si>
    <t>-zaměření pro záborové plány</t>
  </si>
  <si>
    <t>-zaměření pro vecná břemena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</si>
</sst>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7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17" xfId="0" applyNumberFormat="1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vertical="center" wrapText="1"/>
    </xf>
    <xf numFmtId="4" fontId="10" fillId="5" borderId="16" xfId="0" applyNumberFormat="1" applyFont="1" applyFill="1" applyBorder="1" applyAlignment="1">
      <alignment horizontal="center" vertical="center" wrapText="1" shrinkToFit="1"/>
    </xf>
    <xf numFmtId="4" fontId="7" fillId="5" borderId="16" xfId="0" applyNumberFormat="1" applyFont="1" applyFill="1" applyBorder="1" applyAlignment="1">
      <alignment horizontal="center" vertical="center" wrapText="1" shrinkToFit="1"/>
    </xf>
    <xf numFmtId="3" fontId="7" fillId="5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shrinkToFit="1"/>
    </xf>
    <xf numFmtId="3" fontId="0" fillId="3" borderId="16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3" fontId="7" fillId="0" borderId="16" xfId="0" applyNumberFormat="1" applyFont="1" applyBorder="1" applyAlignment="1">
      <alignment vertical="center"/>
    </xf>
    <xf numFmtId="3" fontId="7" fillId="3" borderId="16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5" fillId="0" borderId="16" xfId="0" applyFont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49" fontId="0" fillId="5" borderId="16" xfId="0" applyNumberFormat="1" applyFill="1" applyBorder="1"/>
    <xf numFmtId="0" fontId="0" fillId="5" borderId="16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7" xfId="0" applyFont="1" applyFill="1" applyBorder="1" applyAlignment="1">
      <alignment vertical="top"/>
    </xf>
    <xf numFmtId="49" fontId="8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8" xfId="0" applyFont="1" applyFill="1" applyBorder="1" applyAlignment="1">
      <alignment horizontal="center" vertical="top" shrinkToFit="1"/>
    </xf>
    <xf numFmtId="164" fontId="8" fillId="3" borderId="8" xfId="0" applyNumberFormat="1" applyFont="1" applyFill="1" applyBorder="1" applyAlignment="1">
      <alignment vertical="top" shrinkToFit="1"/>
    </xf>
    <xf numFmtId="4" fontId="8" fillId="3" borderId="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4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19" xfId="0" applyNumberFormat="1" applyFont="1" applyFill="1" applyBorder="1" applyAlignment="1">
      <alignment vertical="top"/>
    </xf>
    <xf numFmtId="49" fontId="8" fillId="3" borderId="8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0" fillId="3" borderId="1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9" fontId="6" fillId="3" borderId="13" xfId="0" applyNumberFormat="1" applyFont="1" applyFill="1" applyBorder="1" applyAlignment="1">
      <alignment horizontal="left" vertical="center"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9" fillId="0" borderId="13" xfId="0" applyNumberFormat="1" applyFont="1" applyBorder="1" applyAlignment="1">
      <alignment horizontal="left" vertical="top" wrapText="1"/>
    </xf>
    <xf numFmtId="0" fontId="19" fillId="0" borderId="13" xfId="0" applyNumberFormat="1" applyFont="1" applyBorder="1" applyAlignment="1">
      <alignment vertical="top" wrapText="1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45"/>
  <sheetData>
    <row r="1" spans="1:7">
      <c r="A1" s="21" t="s">
        <v>38</v>
      </c>
    </row>
    <row r="2" spans="1:7" ht="57.75" customHeight="1">
      <c r="A2" s="177" t="s">
        <v>39</v>
      </c>
      <c r="B2" s="177"/>
      <c r="C2" s="177"/>
      <c r="D2" s="177"/>
      <c r="E2" s="177"/>
      <c r="F2" s="177"/>
      <c r="G2" s="177"/>
    </row>
  </sheetData>
  <sheetProtection password="9231"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45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>
      <c r="A2" s="2"/>
      <c r="B2" s="76" t="s">
        <v>22</v>
      </c>
      <c r="C2" s="77"/>
      <c r="D2" s="78" t="s">
        <v>44</v>
      </c>
      <c r="E2" s="197" t="s">
        <v>45</v>
      </c>
      <c r="F2" s="198"/>
      <c r="G2" s="198"/>
      <c r="H2" s="198"/>
      <c r="I2" s="198"/>
      <c r="J2" s="199"/>
      <c r="O2" s="1"/>
    </row>
    <row r="3" spans="1:15" ht="27" hidden="1" customHeight="1">
      <c r="A3" s="2"/>
      <c r="B3" s="79"/>
      <c r="C3" s="77"/>
      <c r="D3" s="80"/>
      <c r="E3" s="200"/>
      <c r="F3" s="201"/>
      <c r="G3" s="201"/>
      <c r="H3" s="201"/>
      <c r="I3" s="201"/>
      <c r="J3" s="202"/>
    </row>
    <row r="4" spans="1:15" ht="23.25" customHeight="1">
      <c r="A4" s="2"/>
      <c r="B4" s="81"/>
      <c r="C4" s="82"/>
      <c r="D4" s="83"/>
      <c r="E4" s="205"/>
      <c r="F4" s="205"/>
      <c r="G4" s="205"/>
      <c r="H4" s="205"/>
      <c r="I4" s="205"/>
      <c r="J4" s="206"/>
    </row>
    <row r="5" spans="1:15" ht="24" customHeight="1">
      <c r="A5" s="2"/>
      <c r="B5" s="31" t="s">
        <v>42</v>
      </c>
      <c r="D5" s="209"/>
      <c r="E5" s="210"/>
      <c r="F5" s="210"/>
      <c r="G5" s="210"/>
      <c r="H5" s="18" t="s">
        <v>40</v>
      </c>
      <c r="I5" s="22"/>
      <c r="J5" s="8"/>
    </row>
    <row r="6" spans="1:15" ht="15.75" customHeight="1">
      <c r="A6" s="2"/>
      <c r="B6" s="28"/>
      <c r="C6" s="55"/>
      <c r="D6" s="211"/>
      <c r="E6" s="212"/>
      <c r="F6" s="212"/>
      <c r="G6" s="212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5"/>
      <c r="E11" s="185"/>
      <c r="F11" s="185"/>
      <c r="G11" s="185"/>
      <c r="H11" s="18" t="s">
        <v>40</v>
      </c>
      <c r="I11" s="84"/>
      <c r="J11" s="8"/>
    </row>
    <row r="12" spans="1:15" ht="15.75" customHeight="1">
      <c r="A12" s="2"/>
      <c r="B12" s="28"/>
      <c r="C12" s="55"/>
      <c r="D12" s="204"/>
      <c r="E12" s="204"/>
      <c r="F12" s="204"/>
      <c r="G12" s="204"/>
      <c r="H12" s="18" t="s">
        <v>34</v>
      </c>
      <c r="I12" s="84"/>
      <c r="J12" s="8"/>
    </row>
    <row r="13" spans="1:15" ht="15.75" customHeight="1">
      <c r="A13" s="2"/>
      <c r="B13" s="29"/>
      <c r="C13" s="56"/>
      <c r="D13" s="85"/>
      <c r="E13" s="207"/>
      <c r="F13" s="208"/>
      <c r="G13" s="208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3"/>
      <c r="F15" s="203"/>
      <c r="G15" s="186"/>
      <c r="H15" s="186"/>
      <c r="I15" s="186" t="s">
        <v>29</v>
      </c>
      <c r="J15" s="187"/>
    </row>
    <row r="16" spans="1:15" ht="23.25" customHeight="1">
      <c r="A16" s="138" t="s">
        <v>24</v>
      </c>
      <c r="B16" s="38" t="s">
        <v>24</v>
      </c>
      <c r="C16" s="62"/>
      <c r="D16" s="63"/>
      <c r="E16" s="188"/>
      <c r="F16" s="196"/>
      <c r="G16" s="188"/>
      <c r="H16" s="196"/>
      <c r="I16" s="188">
        <f>SUMIF(F56:F65,A16,I56:I65)+SUMIF(F56:F65,"PSU",I56:I65)</f>
        <v>0</v>
      </c>
      <c r="J16" s="189"/>
    </row>
    <row r="17" spans="1:10" ht="23.25" customHeight="1">
      <c r="A17" s="138" t="s">
        <v>25</v>
      </c>
      <c r="B17" s="38" t="s">
        <v>25</v>
      </c>
      <c r="C17" s="62"/>
      <c r="D17" s="63"/>
      <c r="E17" s="188"/>
      <c r="F17" s="196"/>
      <c r="G17" s="188"/>
      <c r="H17" s="196"/>
      <c r="I17" s="188">
        <f>SUMIF(F56:F65,A17,I56:I65)</f>
        <v>0</v>
      </c>
      <c r="J17" s="189"/>
    </row>
    <row r="18" spans="1:10" ht="23.25" customHeight="1">
      <c r="A18" s="138" t="s">
        <v>26</v>
      </c>
      <c r="B18" s="38" t="s">
        <v>26</v>
      </c>
      <c r="C18" s="62"/>
      <c r="D18" s="63"/>
      <c r="E18" s="188"/>
      <c r="F18" s="196"/>
      <c r="G18" s="188"/>
      <c r="H18" s="196"/>
      <c r="I18" s="188">
        <f>SUMIF(F56:F65,A18,I56:I65)</f>
        <v>0</v>
      </c>
      <c r="J18" s="189"/>
    </row>
    <row r="19" spans="1:10" ht="23.25" customHeight="1">
      <c r="A19" s="138" t="s">
        <v>78</v>
      </c>
      <c r="B19" s="38" t="s">
        <v>27</v>
      </c>
      <c r="C19" s="62"/>
      <c r="D19" s="63"/>
      <c r="E19" s="188"/>
      <c r="F19" s="196"/>
      <c r="G19" s="188"/>
      <c r="H19" s="196"/>
      <c r="I19" s="188">
        <f>SUMIF(F56:F65,A19,I56:I65)</f>
        <v>0</v>
      </c>
      <c r="J19" s="189"/>
    </row>
    <row r="20" spans="1:10" ht="23.25" customHeight="1">
      <c r="A20" s="138" t="s">
        <v>79</v>
      </c>
      <c r="B20" s="38" t="s">
        <v>28</v>
      </c>
      <c r="C20" s="62"/>
      <c r="D20" s="63"/>
      <c r="E20" s="188"/>
      <c r="F20" s="196"/>
      <c r="G20" s="188"/>
      <c r="H20" s="196"/>
      <c r="I20" s="188">
        <f>SUMIF(F56:F65,A20,I56:I65)</f>
        <v>0</v>
      </c>
      <c r="J20" s="189"/>
    </row>
    <row r="21" spans="1:10" ht="23.25" customHeight="1">
      <c r="A21" s="2"/>
      <c r="B21" s="48" t="s">
        <v>29</v>
      </c>
      <c r="C21" s="64"/>
      <c r="D21" s="65"/>
      <c r="E21" s="222"/>
      <c r="F21" s="223"/>
      <c r="G21" s="222"/>
      <c r="H21" s="223"/>
      <c r="I21" s="222">
        <f>SUM(I16:J20)</f>
        <v>0</v>
      </c>
      <c r="J21" s="227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5">
        <f ca="1">ZakladDPHSniVypocet</f>
        <v>0</v>
      </c>
      <c r="H23" s="216"/>
      <c r="I23" s="216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5">
        <f ca="1">ZakladDPHZaklVypocet</f>
        <v>0</v>
      </c>
      <c r="H25" s="216"/>
      <c r="I25" s="216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3">
        <f ca="1">A25</f>
        <v>0</v>
      </c>
      <c r="H26" s="194"/>
      <c r="I26" s="194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5">
        <f ca="1">CenaCelkem-(ZakladDPHSni+DPHSni+ZakladDPHZakl+DPHZakl)</f>
        <v>0</v>
      </c>
      <c r="H27" s="195"/>
      <c r="I27" s="195"/>
      <c r="J27" s="41" t="str">
        <f t="shared" ca="1" si="0"/>
        <v>CZK</v>
      </c>
    </row>
    <row r="28" spans="1:10" ht="27.75" hidden="1" customHeight="1" thickBot="1">
      <c r="A28" s="2"/>
      <c r="B28" s="112" t="s">
        <v>23</v>
      </c>
      <c r="C28" s="113"/>
      <c r="D28" s="113"/>
      <c r="E28" s="114"/>
      <c r="F28" s="115"/>
      <c r="G28" s="217">
        <f ca="1">ZakladDPHSniVypocet+ZakladDPHZaklVypocet</f>
        <v>0</v>
      </c>
      <c r="H28" s="217"/>
      <c r="I28" s="217"/>
      <c r="J28" s="116" t="str">
        <f t="shared" ca="1" si="0"/>
        <v>CZK</v>
      </c>
    </row>
    <row r="29" spans="1:10" ht="27.75" customHeight="1" thickBot="1">
      <c r="A29" s="2">
        <f>(A27-INT(A27))*100</f>
        <v>0</v>
      </c>
      <c r="B29" s="112" t="s">
        <v>35</v>
      </c>
      <c r="C29" s="117"/>
      <c r="D29" s="117"/>
      <c r="E29" s="117"/>
      <c r="F29" s="118"/>
      <c r="G29" s="228">
        <f>A27</f>
        <v>0</v>
      </c>
      <c r="H29" s="228"/>
      <c r="I29" s="228"/>
      <c r="J29" s="119" t="s">
        <v>59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46</v>
      </c>
      <c r="C39" s="181"/>
      <c r="D39" s="181"/>
      <c r="E39" s="181"/>
      <c r="F39" s="99">
        <f ca="1">'101 1 Pol'!AE159+'401-1 1 Pol'!AE17+'401-2 1 Pol'!AE16+'999 1 Pol'!AE54</f>
        <v>0</v>
      </c>
      <c r="G39" s="100">
        <f ca="1">'101 1 Pol'!AF159+'401-1 1 Pol'!AF17+'401-2 1 Pol'!AF16+'999 1 Pol'!AF54</f>
        <v>0</v>
      </c>
      <c r="H39" s="101">
        <f t="shared" ref="H39:H48" ca="1" si="1">(F39*SazbaDPH1/100)+(G39*SazbaDPH2/100)</f>
        <v>0</v>
      </c>
      <c r="I39" s="101">
        <f>F39+G39+H39</f>
        <v>0</v>
      </c>
      <c r="J39" s="102" t="str">
        <f ca="1">IF(CenaCelkemVypocet=0,"",I39/CenaCelkemVypocet*100)</f>
        <v/>
      </c>
    </row>
    <row r="40" spans="1:10" ht="25.5" customHeight="1">
      <c r="A40" s="88">
        <v>2</v>
      </c>
      <c r="B40" s="103"/>
      <c r="C40" s="180" t="s">
        <v>47</v>
      </c>
      <c r="D40" s="180"/>
      <c r="E40" s="180"/>
      <c r="F40" s="104"/>
      <c r="G40" s="105"/>
      <c r="H40" s="105">
        <f t="shared" ca="1" si="1"/>
        <v>0</v>
      </c>
      <c r="I40" s="105"/>
      <c r="J40" s="106"/>
    </row>
    <row r="41" spans="1:10" ht="25.5" customHeight="1">
      <c r="A41" s="88">
        <v>2</v>
      </c>
      <c r="B41" s="103" t="s">
        <v>48</v>
      </c>
      <c r="C41" s="180" t="s">
        <v>49</v>
      </c>
      <c r="D41" s="180"/>
      <c r="E41" s="180"/>
      <c r="F41" s="104">
        <f ca="1">'101 1 Pol'!AE159</f>
        <v>0</v>
      </c>
      <c r="G41" s="105">
        <f ca="1">'101 1 Pol'!AF159</f>
        <v>0</v>
      </c>
      <c r="H41" s="105">
        <f t="shared" ca="1" si="1"/>
        <v>0</v>
      </c>
      <c r="I41" s="105">
        <f t="shared" ref="I41:I48" si="2">F41+G41+H41</f>
        <v>0</v>
      </c>
      <c r="J41" s="106" t="str">
        <f t="shared" ref="J41:J48" ca="1" si="3">IF(CenaCelkemVypocet=0,"",I41/CenaCelkemVypocet*100)</f>
        <v/>
      </c>
    </row>
    <row r="42" spans="1:10" ht="25.5" customHeight="1">
      <c r="A42" s="88">
        <v>3</v>
      </c>
      <c r="B42" s="107" t="s">
        <v>50</v>
      </c>
      <c r="C42" s="181" t="s">
        <v>51</v>
      </c>
      <c r="D42" s="181"/>
      <c r="E42" s="181"/>
      <c r="F42" s="108">
        <f ca="1">'101 1 Pol'!AE159</f>
        <v>0</v>
      </c>
      <c r="G42" s="101">
        <f ca="1">'101 1 Pol'!AF159</f>
        <v>0</v>
      </c>
      <c r="H42" s="101">
        <f t="shared" ca="1" si="1"/>
        <v>0</v>
      </c>
      <c r="I42" s="101">
        <f t="shared" si="2"/>
        <v>0</v>
      </c>
      <c r="J42" s="102" t="str">
        <f t="shared" ca="1" si="3"/>
        <v/>
      </c>
    </row>
    <row r="43" spans="1:10" ht="25.5" customHeight="1">
      <c r="A43" s="88">
        <v>2</v>
      </c>
      <c r="B43" s="103" t="s">
        <v>52</v>
      </c>
      <c r="C43" s="180" t="s">
        <v>53</v>
      </c>
      <c r="D43" s="180"/>
      <c r="E43" s="180"/>
      <c r="F43" s="104">
        <f ca="1">'401-1 1 Pol'!AE17</f>
        <v>0</v>
      </c>
      <c r="G43" s="105">
        <f ca="1">'401-1 1 Pol'!AF17</f>
        <v>0</v>
      </c>
      <c r="H43" s="105">
        <f t="shared" ca="1" si="1"/>
        <v>0</v>
      </c>
      <c r="I43" s="105">
        <f t="shared" si="2"/>
        <v>0</v>
      </c>
      <c r="J43" s="106" t="str">
        <f t="shared" ca="1" si="3"/>
        <v/>
      </c>
    </row>
    <row r="44" spans="1:10" ht="25.5" customHeight="1">
      <c r="A44" s="88">
        <v>3</v>
      </c>
      <c r="B44" s="107" t="s">
        <v>50</v>
      </c>
      <c r="C44" s="181" t="s">
        <v>51</v>
      </c>
      <c r="D44" s="181"/>
      <c r="E44" s="181"/>
      <c r="F44" s="108">
        <f ca="1">'401-1 1 Pol'!AE17</f>
        <v>0</v>
      </c>
      <c r="G44" s="101">
        <f ca="1">'401-1 1 Pol'!AF17</f>
        <v>0</v>
      </c>
      <c r="H44" s="101">
        <f t="shared" ca="1" si="1"/>
        <v>0</v>
      </c>
      <c r="I44" s="101">
        <f t="shared" si="2"/>
        <v>0</v>
      </c>
      <c r="J44" s="102" t="str">
        <f t="shared" ca="1" si="3"/>
        <v/>
      </c>
    </row>
    <row r="45" spans="1:10" ht="25.5" customHeight="1">
      <c r="A45" s="88">
        <v>2</v>
      </c>
      <c r="B45" s="103" t="s">
        <v>54</v>
      </c>
      <c r="C45" s="180" t="s">
        <v>55</v>
      </c>
      <c r="D45" s="180"/>
      <c r="E45" s="180"/>
      <c r="F45" s="104">
        <f ca="1">'401-2 1 Pol'!AE16</f>
        <v>0</v>
      </c>
      <c r="G45" s="105">
        <f ca="1">'401-2 1 Pol'!AF16</f>
        <v>0</v>
      </c>
      <c r="H45" s="105">
        <f t="shared" ca="1" si="1"/>
        <v>0</v>
      </c>
      <c r="I45" s="105">
        <f t="shared" si="2"/>
        <v>0</v>
      </c>
      <c r="J45" s="106" t="str">
        <f t="shared" ca="1" si="3"/>
        <v/>
      </c>
    </row>
    <row r="46" spans="1:10" ht="25.5" customHeight="1">
      <c r="A46" s="88">
        <v>3</v>
      </c>
      <c r="B46" s="107" t="s">
        <v>50</v>
      </c>
      <c r="C46" s="181" t="s">
        <v>51</v>
      </c>
      <c r="D46" s="181"/>
      <c r="E46" s="181"/>
      <c r="F46" s="108">
        <f ca="1">'401-2 1 Pol'!AE16</f>
        <v>0</v>
      </c>
      <c r="G46" s="101">
        <f ca="1">'401-2 1 Pol'!AF16</f>
        <v>0</v>
      </c>
      <c r="H46" s="101">
        <f t="shared" ca="1" si="1"/>
        <v>0</v>
      </c>
      <c r="I46" s="101">
        <f t="shared" si="2"/>
        <v>0</v>
      </c>
      <c r="J46" s="102" t="str">
        <f t="shared" ca="1" si="3"/>
        <v/>
      </c>
    </row>
    <row r="47" spans="1:10" ht="25.5" customHeight="1">
      <c r="A47" s="88">
        <v>2</v>
      </c>
      <c r="B47" s="103" t="s">
        <v>56</v>
      </c>
      <c r="C47" s="180" t="s">
        <v>57</v>
      </c>
      <c r="D47" s="180"/>
      <c r="E47" s="180"/>
      <c r="F47" s="104">
        <f ca="1">'999 1 Pol'!AE54</f>
        <v>0</v>
      </c>
      <c r="G47" s="105">
        <f ca="1">'999 1 Pol'!AF54</f>
        <v>0</v>
      </c>
      <c r="H47" s="105">
        <f t="shared" ca="1" si="1"/>
        <v>0</v>
      </c>
      <c r="I47" s="105">
        <f t="shared" si="2"/>
        <v>0</v>
      </c>
      <c r="J47" s="106" t="str">
        <f t="shared" ca="1" si="3"/>
        <v/>
      </c>
    </row>
    <row r="48" spans="1:10" ht="25.5" customHeight="1">
      <c r="A48" s="88">
        <v>3</v>
      </c>
      <c r="B48" s="107" t="s">
        <v>50</v>
      </c>
      <c r="C48" s="181" t="s">
        <v>51</v>
      </c>
      <c r="D48" s="181"/>
      <c r="E48" s="181"/>
      <c r="F48" s="108">
        <f ca="1">'999 1 Pol'!AE54</f>
        <v>0</v>
      </c>
      <c r="G48" s="101">
        <f ca="1">'999 1 Pol'!AF54</f>
        <v>0</v>
      </c>
      <c r="H48" s="101">
        <f t="shared" ca="1" si="1"/>
        <v>0</v>
      </c>
      <c r="I48" s="101">
        <f t="shared" si="2"/>
        <v>0</v>
      </c>
      <c r="J48" s="102" t="str">
        <f t="shared" ca="1" si="3"/>
        <v/>
      </c>
    </row>
    <row r="49" spans="1:10" ht="25.5" customHeight="1">
      <c r="A49" s="88"/>
      <c r="B49" s="182" t="s">
        <v>58</v>
      </c>
      <c r="C49" s="183"/>
      <c r="D49" s="183"/>
      <c r="E49" s="184"/>
      <c r="F49" s="109">
        <f>SUMIF(A39:A48,"=1",F39:F48)</f>
        <v>0</v>
      </c>
      <c r="G49" s="110">
        <f>SUMIF(A39:A48,"=1",G39:G48)</f>
        <v>0</v>
      </c>
      <c r="H49" s="110">
        <f>SUMIF(A39:A48,"=1",H39:H48)</f>
        <v>0</v>
      </c>
      <c r="I49" s="110">
        <f>SUMIF(A39:A48,"=1",I39:I48)</f>
        <v>0</v>
      </c>
      <c r="J49" s="111">
        <f>SUMIF(A39:A48,"=1",J39:J48)</f>
        <v>0</v>
      </c>
    </row>
    <row r="53" spans="1:10" ht="15.45">
      <c r="B53" s="120" t="s">
        <v>60</v>
      </c>
    </row>
    <row r="55" spans="1:10" ht="25.5" customHeight="1">
      <c r="A55" s="122"/>
      <c r="B55" s="125" t="s">
        <v>17</v>
      </c>
      <c r="C55" s="125" t="s">
        <v>5</v>
      </c>
      <c r="D55" s="126"/>
      <c r="E55" s="126"/>
      <c r="F55" s="127" t="s">
        <v>61</v>
      </c>
      <c r="G55" s="127"/>
      <c r="H55" s="127"/>
      <c r="I55" s="127" t="s">
        <v>29</v>
      </c>
      <c r="J55" s="127" t="s">
        <v>0</v>
      </c>
    </row>
    <row r="56" spans="1:10" ht="36.75" customHeight="1">
      <c r="A56" s="123"/>
      <c r="B56" s="128" t="s">
        <v>50</v>
      </c>
      <c r="C56" s="178" t="s">
        <v>62</v>
      </c>
      <c r="D56" s="179"/>
      <c r="E56" s="179"/>
      <c r="F56" s="134" t="s">
        <v>24</v>
      </c>
      <c r="G56" s="135"/>
      <c r="H56" s="135"/>
      <c r="I56" s="135">
        <f ca="1">'101 1 Pol'!G8</f>
        <v>0</v>
      </c>
      <c r="J56" s="132" t="str">
        <f>IF(I66=0,"",I56/I66*100)</f>
        <v/>
      </c>
    </row>
    <row r="57" spans="1:10" ht="36.75" customHeight="1">
      <c r="A57" s="123"/>
      <c r="B57" s="128" t="s">
        <v>63</v>
      </c>
      <c r="C57" s="178" t="s">
        <v>64</v>
      </c>
      <c r="D57" s="179"/>
      <c r="E57" s="179"/>
      <c r="F57" s="134" t="s">
        <v>24</v>
      </c>
      <c r="G57" s="135"/>
      <c r="H57" s="135"/>
      <c r="I57" s="135">
        <f ca="1">'101 1 Pol'!G46</f>
        <v>0</v>
      </c>
      <c r="J57" s="132" t="str">
        <f>IF(I66=0,"",I57/I66*100)</f>
        <v/>
      </c>
    </row>
    <row r="58" spans="1:10" ht="36.75" customHeight="1">
      <c r="A58" s="123"/>
      <c r="B58" s="128" t="s">
        <v>65</v>
      </c>
      <c r="C58" s="178" t="s">
        <v>66</v>
      </c>
      <c r="D58" s="179"/>
      <c r="E58" s="179"/>
      <c r="F58" s="134" t="s">
        <v>24</v>
      </c>
      <c r="G58" s="135"/>
      <c r="H58" s="135"/>
      <c r="I58" s="135">
        <f ca="1">'101 1 Pol'!G106</f>
        <v>0</v>
      </c>
      <c r="J58" s="132" t="str">
        <f>IF(I66=0,"",I58/I66*100)</f>
        <v/>
      </c>
    </row>
    <row r="59" spans="1:10" ht="36.75" customHeight="1">
      <c r="A59" s="123"/>
      <c r="B59" s="128" t="s">
        <v>67</v>
      </c>
      <c r="C59" s="178" t="s">
        <v>68</v>
      </c>
      <c r="D59" s="179"/>
      <c r="E59" s="179"/>
      <c r="F59" s="134" t="s">
        <v>24</v>
      </c>
      <c r="G59" s="135"/>
      <c r="H59" s="135"/>
      <c r="I59" s="135">
        <f ca="1">'101 1 Pol'!G112</f>
        <v>0</v>
      </c>
      <c r="J59" s="132" t="str">
        <f>IF(I66=0,"",I59/I66*100)</f>
        <v/>
      </c>
    </row>
    <row r="60" spans="1:10" ht="36.75" customHeight="1">
      <c r="A60" s="123"/>
      <c r="B60" s="128" t="s">
        <v>69</v>
      </c>
      <c r="C60" s="178" t="s">
        <v>70</v>
      </c>
      <c r="D60" s="179"/>
      <c r="E60" s="179"/>
      <c r="F60" s="134" t="s">
        <v>24</v>
      </c>
      <c r="G60" s="135"/>
      <c r="H60" s="135"/>
      <c r="I60" s="135">
        <f ca="1">'101 1 Pol'!G142</f>
        <v>0</v>
      </c>
      <c r="J60" s="132" t="str">
        <f>IF(I66=0,"",I60/I66*100)</f>
        <v/>
      </c>
    </row>
    <row r="61" spans="1:10" ht="36.75" customHeight="1">
      <c r="A61" s="123"/>
      <c r="B61" s="128" t="s">
        <v>71</v>
      </c>
      <c r="C61" s="178" t="s">
        <v>72</v>
      </c>
      <c r="D61" s="179"/>
      <c r="E61" s="179"/>
      <c r="F61" s="134" t="s">
        <v>24</v>
      </c>
      <c r="G61" s="135"/>
      <c r="H61" s="135"/>
      <c r="I61" s="135">
        <f ca="1">'101 1 Pol'!G146</f>
        <v>0</v>
      </c>
      <c r="J61" s="132" t="str">
        <f>IF(I66=0,"",I61/I66*100)</f>
        <v/>
      </c>
    </row>
    <row r="62" spans="1:10" ht="36.75" customHeight="1">
      <c r="A62" s="123"/>
      <c r="B62" s="128" t="s">
        <v>73</v>
      </c>
      <c r="C62" s="178" t="s">
        <v>74</v>
      </c>
      <c r="D62" s="179"/>
      <c r="E62" s="179"/>
      <c r="F62" s="134" t="s">
        <v>26</v>
      </c>
      <c r="G62" s="135"/>
      <c r="H62" s="135"/>
      <c r="I62" s="135">
        <f ca="1">'401-1 1 Pol'!G8+'401-2 1 Pol'!G8</f>
        <v>0</v>
      </c>
      <c r="J62" s="132" t="str">
        <f>IF(I66=0,"",I62/I66*100)</f>
        <v/>
      </c>
    </row>
    <row r="63" spans="1:10" ht="36.75" customHeight="1">
      <c r="A63" s="123"/>
      <c r="B63" s="128" t="s">
        <v>75</v>
      </c>
      <c r="C63" s="178" t="s">
        <v>76</v>
      </c>
      <c r="D63" s="179"/>
      <c r="E63" s="179"/>
      <c r="F63" s="134" t="s">
        <v>77</v>
      </c>
      <c r="G63" s="135"/>
      <c r="H63" s="135"/>
      <c r="I63" s="135">
        <f ca="1">'101 1 Pol'!G149</f>
        <v>0</v>
      </c>
      <c r="J63" s="132" t="str">
        <f>IF(I66=0,"",I63/I66*100)</f>
        <v/>
      </c>
    </row>
    <row r="64" spans="1:10" ht="36.75" customHeight="1">
      <c r="A64" s="123"/>
      <c r="B64" s="128" t="s">
        <v>78</v>
      </c>
      <c r="C64" s="178" t="s">
        <v>27</v>
      </c>
      <c r="D64" s="179"/>
      <c r="E64" s="179"/>
      <c r="F64" s="134" t="s">
        <v>78</v>
      </c>
      <c r="G64" s="135"/>
      <c r="H64" s="135"/>
      <c r="I64" s="135">
        <f ca="1">'999 1 Pol'!G8+'999 1 Pol'!G32</f>
        <v>0</v>
      </c>
      <c r="J64" s="132" t="str">
        <f>IF(I66=0,"",I64/I66*100)</f>
        <v/>
      </c>
    </row>
    <row r="65" spans="1:10" ht="36.75" customHeight="1">
      <c r="A65" s="123"/>
      <c r="B65" s="128" t="s">
        <v>79</v>
      </c>
      <c r="C65" s="178" t="s">
        <v>28</v>
      </c>
      <c r="D65" s="179"/>
      <c r="E65" s="179"/>
      <c r="F65" s="134" t="s">
        <v>79</v>
      </c>
      <c r="G65" s="135"/>
      <c r="H65" s="135"/>
      <c r="I65" s="135">
        <f ca="1">'999 1 Pol'!G22+'999 1 Pol'!G41</f>
        <v>0</v>
      </c>
      <c r="J65" s="132" t="str">
        <f>IF(I66=0,"",I65/I66*100)</f>
        <v/>
      </c>
    </row>
    <row r="66" spans="1:10" ht="25.5" customHeight="1">
      <c r="A66" s="124"/>
      <c r="B66" s="129" t="s">
        <v>1</v>
      </c>
      <c r="C66" s="130"/>
      <c r="D66" s="131"/>
      <c r="E66" s="131"/>
      <c r="F66" s="136"/>
      <c r="G66" s="137"/>
      <c r="H66" s="137"/>
      <c r="I66" s="137">
        <f>SUM(I56:I65)</f>
        <v>0</v>
      </c>
      <c r="J66" s="133">
        <f>SUM(J56:J65)</f>
        <v>0</v>
      </c>
    </row>
    <row r="67" spans="1:10">
      <c r="F67" s="86"/>
      <c r="G67" s="86"/>
      <c r="H67" s="86"/>
      <c r="I67" s="86"/>
      <c r="J67" s="87"/>
    </row>
    <row r="68" spans="1:10">
      <c r="F68" s="86"/>
      <c r="G68" s="86"/>
      <c r="H68" s="86"/>
      <c r="I68" s="86"/>
      <c r="J68" s="87"/>
    </row>
    <row r="69" spans="1:10">
      <c r="F69" s="86"/>
      <c r="G69" s="86"/>
      <c r="H69" s="86"/>
      <c r="I69" s="86"/>
      <c r="J69" s="87"/>
    </row>
  </sheetData>
  <sheetProtection password="923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I20:J20"/>
    <mergeCell ref="I21:J21"/>
    <mergeCell ref="G19:H19"/>
    <mergeCell ref="G20:H20"/>
    <mergeCell ref="G29:I29"/>
    <mergeCell ref="D6:G6"/>
    <mergeCell ref="E7:G7"/>
    <mergeCell ref="G25:I25"/>
    <mergeCell ref="I19:J19"/>
    <mergeCell ref="G28:I28"/>
    <mergeCell ref="D34:E34"/>
    <mergeCell ref="G34:I34"/>
    <mergeCell ref="E21:F21"/>
    <mergeCell ref="G21:H21"/>
    <mergeCell ref="G24:I24"/>
    <mergeCell ref="E3:J3"/>
    <mergeCell ref="E15:F15"/>
    <mergeCell ref="E17:F17"/>
    <mergeCell ref="D12:G12"/>
    <mergeCell ref="E4:J4"/>
    <mergeCell ref="G16:H16"/>
    <mergeCell ref="G17:H17"/>
    <mergeCell ref="E16:F16"/>
    <mergeCell ref="E13:G13"/>
    <mergeCell ref="D5:G5"/>
    <mergeCell ref="I15:J15"/>
    <mergeCell ref="I16:J16"/>
    <mergeCell ref="B1:J1"/>
    <mergeCell ref="G26:I26"/>
    <mergeCell ref="G27:I27"/>
    <mergeCell ref="G18:H18"/>
    <mergeCell ref="I17:J17"/>
    <mergeCell ref="I18:J18"/>
    <mergeCell ref="E18:F18"/>
    <mergeCell ref="E2:J2"/>
    <mergeCell ref="C39:E39"/>
    <mergeCell ref="C40:E40"/>
    <mergeCell ref="C41:E41"/>
    <mergeCell ref="C42:E42"/>
    <mergeCell ref="D11:G11"/>
    <mergeCell ref="G15:H15"/>
    <mergeCell ref="D35:E35"/>
    <mergeCell ref="G23:I23"/>
    <mergeCell ref="E19:F19"/>
    <mergeCell ref="E20:F20"/>
    <mergeCell ref="C47:E47"/>
    <mergeCell ref="C48:E48"/>
    <mergeCell ref="B49:E49"/>
    <mergeCell ref="C56:E56"/>
    <mergeCell ref="C43:E43"/>
    <mergeCell ref="C44:E44"/>
    <mergeCell ref="C45:E45"/>
    <mergeCell ref="C46:E46"/>
    <mergeCell ref="C65:E65"/>
    <mergeCell ref="C61:E61"/>
    <mergeCell ref="C62:E62"/>
    <mergeCell ref="C63:E63"/>
    <mergeCell ref="C64:E64"/>
    <mergeCell ref="C57:E57"/>
    <mergeCell ref="C58:E58"/>
    <mergeCell ref="C59:E59"/>
    <mergeCell ref="C60:E6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>
      <c r="A1" s="229" t="s">
        <v>6</v>
      </c>
      <c r="B1" s="229"/>
      <c r="C1" s="230"/>
      <c r="D1" s="229"/>
      <c r="E1" s="229"/>
      <c r="F1" s="229"/>
      <c r="G1" s="229"/>
    </row>
    <row r="2" spans="1:7" ht="25" customHeight="1">
      <c r="A2" s="50" t="s">
        <v>7</v>
      </c>
      <c r="B2" s="49"/>
      <c r="C2" s="231"/>
      <c r="D2" s="231"/>
      <c r="E2" s="231"/>
      <c r="F2" s="231"/>
      <c r="G2" s="232"/>
    </row>
    <row r="3" spans="1:7" ht="25" customHeight="1">
      <c r="A3" s="50" t="s">
        <v>8</v>
      </c>
      <c r="B3" s="49"/>
      <c r="C3" s="231"/>
      <c r="D3" s="231"/>
      <c r="E3" s="231"/>
      <c r="F3" s="231"/>
      <c r="G3" s="232"/>
    </row>
    <row r="4" spans="1:7" ht="25" customHeight="1">
      <c r="A4" s="50" t="s">
        <v>9</v>
      </c>
      <c r="B4" s="49"/>
      <c r="C4" s="231"/>
      <c r="D4" s="231"/>
      <c r="E4" s="231"/>
      <c r="F4" s="231"/>
      <c r="G4" s="232"/>
    </row>
    <row r="5" spans="1:7">
      <c r="B5" s="4"/>
      <c r="C5" s="5"/>
      <c r="D5" s="6"/>
    </row>
  </sheetData>
  <sheetProtection password="923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/>
  <cols>
    <col min="1" max="1" width="3.3828125" customWidth="1"/>
    <col min="2" max="2" width="12.53515625" style="121" customWidth="1"/>
    <col min="3" max="3" width="63.2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  <col min="53" max="53" width="98.61328125" customWidth="1"/>
  </cols>
  <sheetData>
    <row r="1" spans="1:60" ht="15.75" customHeight="1">
      <c r="A1" s="237" t="s">
        <v>80</v>
      </c>
      <c r="B1" s="237"/>
      <c r="C1" s="237"/>
      <c r="D1" s="237"/>
      <c r="E1" s="237"/>
      <c r="F1" s="237"/>
      <c r="G1" s="237"/>
      <c r="AG1" t="s">
        <v>81</v>
      </c>
    </row>
    <row r="2" spans="1:60" ht="25" customHeight="1">
      <c r="A2" s="139" t="s">
        <v>7</v>
      </c>
      <c r="B2" s="49" t="s">
        <v>44</v>
      </c>
      <c r="C2" s="238" t="s">
        <v>45</v>
      </c>
      <c r="D2" s="239"/>
      <c r="E2" s="239"/>
      <c r="F2" s="239"/>
      <c r="G2" s="240"/>
      <c r="AG2" t="s">
        <v>82</v>
      </c>
    </row>
    <row r="3" spans="1:60" ht="25" customHeight="1">
      <c r="A3" s="139" t="s">
        <v>8</v>
      </c>
      <c r="B3" s="49" t="s">
        <v>48</v>
      </c>
      <c r="C3" s="238" t="s">
        <v>49</v>
      </c>
      <c r="D3" s="239"/>
      <c r="E3" s="239"/>
      <c r="F3" s="239"/>
      <c r="G3" s="240"/>
      <c r="AC3" s="121" t="s">
        <v>82</v>
      </c>
      <c r="AG3" t="s">
        <v>83</v>
      </c>
    </row>
    <row r="4" spans="1:60" ht="25" customHeight="1">
      <c r="A4" s="140" t="s">
        <v>9</v>
      </c>
      <c r="B4" s="141" t="s">
        <v>50</v>
      </c>
      <c r="C4" s="241" t="s">
        <v>51</v>
      </c>
      <c r="D4" s="242"/>
      <c r="E4" s="242"/>
      <c r="F4" s="242"/>
      <c r="G4" s="243"/>
      <c r="AG4" t="s">
        <v>84</v>
      </c>
    </row>
    <row r="5" spans="1:60">
      <c r="D5" s="10"/>
    </row>
    <row r="6" spans="1:60" ht="37.299999999999997">
      <c r="A6" s="142" t="s">
        <v>85</v>
      </c>
      <c r="B6" s="144" t="s">
        <v>86</v>
      </c>
      <c r="C6" s="144" t="s">
        <v>87</v>
      </c>
      <c r="D6" s="143" t="s">
        <v>88</v>
      </c>
      <c r="E6" s="142" t="s">
        <v>89</v>
      </c>
      <c r="F6" s="142" t="s">
        <v>90</v>
      </c>
      <c r="G6" s="142" t="s">
        <v>29</v>
      </c>
      <c r="H6" s="145" t="s">
        <v>30</v>
      </c>
      <c r="I6" s="145" t="s">
        <v>91</v>
      </c>
      <c r="J6" s="145" t="s">
        <v>31</v>
      </c>
      <c r="K6" s="145" t="s">
        <v>92</v>
      </c>
      <c r="L6" s="145" t="s">
        <v>93</v>
      </c>
      <c r="M6" s="145" t="s">
        <v>94</v>
      </c>
      <c r="N6" s="145" t="s">
        <v>95</v>
      </c>
      <c r="O6" s="145" t="s">
        <v>96</v>
      </c>
      <c r="P6" s="145" t="s">
        <v>97</v>
      </c>
      <c r="Q6" s="145" t="s">
        <v>98</v>
      </c>
      <c r="R6" s="145" t="s">
        <v>99</v>
      </c>
      <c r="S6" s="145" t="s">
        <v>100</v>
      </c>
      <c r="T6" s="145" t="s">
        <v>101</v>
      </c>
      <c r="U6" s="145" t="s">
        <v>102</v>
      </c>
      <c r="V6" s="145" t="s">
        <v>103</v>
      </c>
      <c r="W6" s="145" t="s">
        <v>104</v>
      </c>
      <c r="X6" s="145" t="s">
        <v>105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106</v>
      </c>
      <c r="B8" s="150" t="s">
        <v>50</v>
      </c>
      <c r="C8" s="172" t="s">
        <v>62</v>
      </c>
      <c r="D8" s="159"/>
      <c r="E8" s="160"/>
      <c r="F8" s="161"/>
      <c r="G8" s="161">
        <f>SUMIF(AG9:AG45,"&lt;&gt;NOR",G9:G45)</f>
        <v>0</v>
      </c>
      <c r="H8" s="161"/>
      <c r="I8" s="161">
        <f>SUM(I9:I45)</f>
        <v>0</v>
      </c>
      <c r="J8" s="161"/>
      <c r="K8" s="161">
        <f>SUM(K9:K45)</f>
        <v>0</v>
      </c>
      <c r="L8" s="161"/>
      <c r="M8" s="161">
        <f>SUM(M9:M45)</f>
        <v>0</v>
      </c>
      <c r="N8" s="161"/>
      <c r="O8" s="161">
        <f>SUM(O9:O45)</f>
        <v>0.01</v>
      </c>
      <c r="P8" s="161"/>
      <c r="Q8" s="161">
        <f>SUM(Q9:Q45)</f>
        <v>1905.56</v>
      </c>
      <c r="R8" s="161"/>
      <c r="S8" s="161"/>
      <c r="T8" s="162"/>
      <c r="U8" s="158"/>
      <c r="V8" s="158">
        <f>SUM(V9:V45)</f>
        <v>1313.2199999999998</v>
      </c>
      <c r="W8" s="158"/>
      <c r="X8" s="158"/>
      <c r="AG8" t="s">
        <v>107</v>
      </c>
    </row>
    <row r="9" spans="1:60" ht="20.6" outlineLevel="1">
      <c r="A9" s="163">
        <v>1</v>
      </c>
      <c r="B9" s="164" t="s">
        <v>108</v>
      </c>
      <c r="C9" s="173" t="s">
        <v>109</v>
      </c>
      <c r="D9" s="165" t="s">
        <v>110</v>
      </c>
      <c r="E9" s="166">
        <v>1570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0.77</v>
      </c>
      <c r="Q9" s="168">
        <f>ROUND(E9*P9,2)</f>
        <v>1208.9000000000001</v>
      </c>
      <c r="R9" s="168" t="s">
        <v>111</v>
      </c>
      <c r="S9" s="168" t="s">
        <v>112</v>
      </c>
      <c r="T9" s="169" t="s">
        <v>112</v>
      </c>
      <c r="U9" s="155">
        <v>0.13</v>
      </c>
      <c r="V9" s="155">
        <f>ROUND(E9*U9,2)</f>
        <v>204.1</v>
      </c>
      <c r="W9" s="155"/>
      <c r="X9" s="155" t="s">
        <v>113</v>
      </c>
      <c r="Y9" s="146"/>
      <c r="Z9" s="146"/>
      <c r="AA9" s="146"/>
      <c r="AB9" s="146"/>
      <c r="AC9" s="146"/>
      <c r="AD9" s="146"/>
      <c r="AE9" s="146"/>
      <c r="AF9" s="146"/>
      <c r="AG9" s="146" t="s">
        <v>114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53"/>
      <c r="B10" s="154"/>
      <c r="C10" s="174" t="s">
        <v>115</v>
      </c>
      <c r="D10" s="156"/>
      <c r="E10" s="157">
        <v>1570</v>
      </c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116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0.6" outlineLevel="1">
      <c r="A11" s="163">
        <v>2</v>
      </c>
      <c r="B11" s="164" t="s">
        <v>117</v>
      </c>
      <c r="C11" s="173" t="s">
        <v>118</v>
      </c>
      <c r="D11" s="165" t="s">
        <v>110</v>
      </c>
      <c r="E11" s="166">
        <v>1570</v>
      </c>
      <c r="F11" s="167"/>
      <c r="G11" s="168">
        <f>ROUND(E11*F11,2)</f>
        <v>0</v>
      </c>
      <c r="H11" s="167"/>
      <c r="I11" s="168">
        <f>ROUND(E11*H11,2)</f>
        <v>0</v>
      </c>
      <c r="J11" s="167"/>
      <c r="K11" s="168">
        <f>ROUND(E11*J11,2)</f>
        <v>0</v>
      </c>
      <c r="L11" s="168">
        <v>21</v>
      </c>
      <c r="M11" s="168">
        <f>G11*(1+L11/100)</f>
        <v>0</v>
      </c>
      <c r="N11" s="168">
        <v>0</v>
      </c>
      <c r="O11" s="168">
        <f>ROUND(E11*N11,2)</f>
        <v>0</v>
      </c>
      <c r="P11" s="168">
        <v>0.33</v>
      </c>
      <c r="Q11" s="168">
        <f>ROUND(E11*P11,2)</f>
        <v>518.1</v>
      </c>
      <c r="R11" s="168" t="s">
        <v>111</v>
      </c>
      <c r="S11" s="168" t="s">
        <v>112</v>
      </c>
      <c r="T11" s="169" t="s">
        <v>112</v>
      </c>
      <c r="U11" s="155">
        <v>0.11</v>
      </c>
      <c r="V11" s="155">
        <f>ROUND(E11*U11,2)</f>
        <v>172.7</v>
      </c>
      <c r="W11" s="155"/>
      <c r="X11" s="155" t="s">
        <v>113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119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53"/>
      <c r="B12" s="154"/>
      <c r="C12" s="174" t="s">
        <v>120</v>
      </c>
      <c r="D12" s="156"/>
      <c r="E12" s="157">
        <v>1570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116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63">
        <v>3</v>
      </c>
      <c r="B13" s="164" t="s">
        <v>121</v>
      </c>
      <c r="C13" s="173" t="s">
        <v>122</v>
      </c>
      <c r="D13" s="165" t="s">
        <v>123</v>
      </c>
      <c r="E13" s="166">
        <v>600</v>
      </c>
      <c r="F13" s="167"/>
      <c r="G13" s="168">
        <f>ROUND(E13*F13,2)</f>
        <v>0</v>
      </c>
      <c r="H13" s="167"/>
      <c r="I13" s="168">
        <f>ROUND(E13*H13,2)</f>
        <v>0</v>
      </c>
      <c r="J13" s="167"/>
      <c r="K13" s="168">
        <f>ROUND(E13*J13,2)</f>
        <v>0</v>
      </c>
      <c r="L13" s="168">
        <v>21</v>
      </c>
      <c r="M13" s="168">
        <f>G13*(1+L13/100)</f>
        <v>0</v>
      </c>
      <c r="N13" s="168">
        <v>0</v>
      </c>
      <c r="O13" s="168">
        <f>ROUND(E13*N13,2)</f>
        <v>0</v>
      </c>
      <c r="P13" s="168">
        <v>0.27</v>
      </c>
      <c r="Q13" s="168">
        <f>ROUND(E13*P13,2)</f>
        <v>162</v>
      </c>
      <c r="R13" s="168" t="s">
        <v>111</v>
      </c>
      <c r="S13" s="168" t="s">
        <v>112</v>
      </c>
      <c r="T13" s="169" t="s">
        <v>112</v>
      </c>
      <c r="U13" s="155">
        <v>0.12</v>
      </c>
      <c r="V13" s="155">
        <f>ROUND(E13*U13,2)</f>
        <v>72</v>
      </c>
      <c r="W13" s="155"/>
      <c r="X13" s="155" t="s">
        <v>113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114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53"/>
      <c r="B14" s="154"/>
      <c r="C14" s="235" t="s">
        <v>124</v>
      </c>
      <c r="D14" s="236"/>
      <c r="E14" s="236"/>
      <c r="F14" s="236"/>
      <c r="G14" s="236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6"/>
      <c r="Z14" s="146"/>
      <c r="AA14" s="146"/>
      <c r="AB14" s="146"/>
      <c r="AC14" s="146"/>
      <c r="AD14" s="146"/>
      <c r="AE14" s="146"/>
      <c r="AF14" s="146"/>
      <c r="AG14" s="146" t="s">
        <v>125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70" t="str">
        <f>C14</f>
        <v>s vybouráním lože, s přemístěním hmot na skládku na vzdálenost do 3 m nebo naložením na dopravní prostředek</v>
      </c>
      <c r="BB14" s="146"/>
      <c r="BC14" s="146"/>
      <c r="BD14" s="146"/>
      <c r="BE14" s="146"/>
      <c r="BF14" s="146"/>
      <c r="BG14" s="146"/>
      <c r="BH14" s="146"/>
    </row>
    <row r="15" spans="1:60" outlineLevel="1">
      <c r="A15" s="163">
        <v>4</v>
      </c>
      <c r="B15" s="164" t="s">
        <v>126</v>
      </c>
      <c r="C15" s="173" t="s">
        <v>127</v>
      </c>
      <c r="D15" s="165" t="s">
        <v>128</v>
      </c>
      <c r="E15" s="166">
        <v>52.5</v>
      </c>
      <c r="F15" s="167"/>
      <c r="G15" s="168">
        <f>ROUND(E15*F15,2)</f>
        <v>0</v>
      </c>
      <c r="H15" s="167"/>
      <c r="I15" s="168">
        <f>ROUND(E15*H15,2)</f>
        <v>0</v>
      </c>
      <c r="J15" s="167"/>
      <c r="K15" s="168">
        <f>ROUND(E15*J15,2)</f>
        <v>0</v>
      </c>
      <c r="L15" s="168">
        <v>21</v>
      </c>
      <c r="M15" s="168">
        <f>G15*(1+L15/100)</f>
        <v>0</v>
      </c>
      <c r="N15" s="168">
        <v>0</v>
      </c>
      <c r="O15" s="168">
        <f>ROUND(E15*N15,2)</f>
        <v>0</v>
      </c>
      <c r="P15" s="168">
        <v>0</v>
      </c>
      <c r="Q15" s="168">
        <f>ROUND(E15*P15,2)</f>
        <v>0</v>
      </c>
      <c r="R15" s="168" t="s">
        <v>129</v>
      </c>
      <c r="S15" s="168" t="s">
        <v>112</v>
      </c>
      <c r="T15" s="169" t="s">
        <v>112</v>
      </c>
      <c r="U15" s="155">
        <v>9.7000000000000003E-2</v>
      </c>
      <c r="V15" s="155">
        <f>ROUND(E15*U15,2)</f>
        <v>5.09</v>
      </c>
      <c r="W15" s="155"/>
      <c r="X15" s="155" t="s">
        <v>113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114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53"/>
      <c r="B16" s="154"/>
      <c r="C16" s="235" t="s">
        <v>130</v>
      </c>
      <c r="D16" s="236"/>
      <c r="E16" s="236"/>
      <c r="F16" s="236"/>
      <c r="G16" s="236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125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70" t="str">
        <f>C16</f>
        <v>nebo lesní půdy, s vodorovným přemístěním na hromady v místě upotřebení nebo na dočasné či trvalé skládky se složením</v>
      </c>
      <c r="BB16" s="146"/>
      <c r="BC16" s="146"/>
      <c r="BD16" s="146"/>
      <c r="BE16" s="146"/>
      <c r="BF16" s="146"/>
      <c r="BG16" s="146"/>
      <c r="BH16" s="146"/>
    </row>
    <row r="17" spans="1:60" outlineLevel="1">
      <c r="A17" s="153"/>
      <c r="B17" s="154"/>
      <c r="C17" s="174" t="s">
        <v>131</v>
      </c>
      <c r="D17" s="156"/>
      <c r="E17" s="157">
        <v>52.5</v>
      </c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46"/>
      <c r="Z17" s="146"/>
      <c r="AA17" s="146"/>
      <c r="AB17" s="146"/>
      <c r="AC17" s="146"/>
      <c r="AD17" s="146"/>
      <c r="AE17" s="146"/>
      <c r="AF17" s="146"/>
      <c r="AG17" s="146" t="s">
        <v>116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63">
        <v>5</v>
      </c>
      <c r="B18" s="164" t="s">
        <v>132</v>
      </c>
      <c r="C18" s="173" t="s">
        <v>133</v>
      </c>
      <c r="D18" s="165" t="s">
        <v>128</v>
      </c>
      <c r="E18" s="166">
        <v>212.8</v>
      </c>
      <c r="F18" s="167"/>
      <c r="G18" s="168">
        <f>ROUND(E18*F18,2)</f>
        <v>0</v>
      </c>
      <c r="H18" s="167"/>
      <c r="I18" s="168">
        <f>ROUND(E18*H18,2)</f>
        <v>0</v>
      </c>
      <c r="J18" s="167"/>
      <c r="K18" s="168">
        <f>ROUND(E18*J18,2)</f>
        <v>0</v>
      </c>
      <c r="L18" s="168">
        <v>21</v>
      </c>
      <c r="M18" s="168">
        <f>G18*(1+L18/100)</f>
        <v>0</v>
      </c>
      <c r="N18" s="168">
        <v>0</v>
      </c>
      <c r="O18" s="168">
        <f>ROUND(E18*N18,2)</f>
        <v>0</v>
      </c>
      <c r="P18" s="168">
        <v>0</v>
      </c>
      <c r="Q18" s="168">
        <f>ROUND(E18*P18,2)</f>
        <v>0</v>
      </c>
      <c r="R18" s="168" t="s">
        <v>129</v>
      </c>
      <c r="S18" s="168" t="s">
        <v>112</v>
      </c>
      <c r="T18" s="169" t="s">
        <v>112</v>
      </c>
      <c r="U18" s="155">
        <v>0.22</v>
      </c>
      <c r="V18" s="155">
        <f>ROUND(E18*U18,2)</f>
        <v>46.82</v>
      </c>
      <c r="W18" s="155"/>
      <c r="X18" s="155" t="s">
        <v>113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119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53"/>
      <c r="B19" s="154"/>
      <c r="C19" s="235" t="s">
        <v>134</v>
      </c>
      <c r="D19" s="236"/>
      <c r="E19" s="236"/>
      <c r="F19" s="236"/>
      <c r="G19" s="236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 t="s">
        <v>125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70" t="str">
        <f>C19</f>
        <v>s přemístěním výkopku v příčných profilech na vzdálenost do 15 m nebo s naložením na dopravní prostředek.</v>
      </c>
      <c r="BB19" s="146"/>
      <c r="BC19" s="146"/>
      <c r="BD19" s="146"/>
      <c r="BE19" s="146"/>
      <c r="BF19" s="146"/>
      <c r="BG19" s="146"/>
      <c r="BH19" s="146"/>
    </row>
    <row r="20" spans="1:60" outlineLevel="1">
      <c r="A20" s="153"/>
      <c r="B20" s="154"/>
      <c r="C20" s="174" t="s">
        <v>135</v>
      </c>
      <c r="D20" s="156"/>
      <c r="E20" s="157">
        <v>188</v>
      </c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 t="s">
        <v>116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53"/>
      <c r="B21" s="154"/>
      <c r="C21" s="174" t="s">
        <v>136</v>
      </c>
      <c r="D21" s="156"/>
      <c r="E21" s="157">
        <v>24.8</v>
      </c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116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0.6" outlineLevel="1">
      <c r="A22" s="163">
        <v>6</v>
      </c>
      <c r="B22" s="164" t="s">
        <v>137</v>
      </c>
      <c r="C22" s="173" t="s">
        <v>138</v>
      </c>
      <c r="D22" s="165" t="s">
        <v>128</v>
      </c>
      <c r="E22" s="166">
        <v>212.8</v>
      </c>
      <c r="F22" s="167"/>
      <c r="G22" s="168">
        <f>ROUND(E22*F22,2)</f>
        <v>0</v>
      </c>
      <c r="H22" s="167"/>
      <c r="I22" s="168">
        <f>ROUND(E22*H22,2)</f>
        <v>0</v>
      </c>
      <c r="J22" s="167"/>
      <c r="K22" s="168">
        <f>ROUND(E22*J22,2)</f>
        <v>0</v>
      </c>
      <c r="L22" s="168">
        <v>21</v>
      </c>
      <c r="M22" s="168">
        <f>G22*(1+L22/100)</f>
        <v>0</v>
      </c>
      <c r="N22" s="168">
        <v>0</v>
      </c>
      <c r="O22" s="168">
        <f>ROUND(E22*N22,2)</f>
        <v>0</v>
      </c>
      <c r="P22" s="168">
        <v>0</v>
      </c>
      <c r="Q22" s="168">
        <f>ROUND(E22*P22,2)</f>
        <v>0</v>
      </c>
      <c r="R22" s="168" t="s">
        <v>129</v>
      </c>
      <c r="S22" s="168" t="s">
        <v>112</v>
      </c>
      <c r="T22" s="169" t="s">
        <v>112</v>
      </c>
      <c r="U22" s="155">
        <v>0.65</v>
      </c>
      <c r="V22" s="155">
        <f>ROUND(E22*U22,2)</f>
        <v>138.32</v>
      </c>
      <c r="W22" s="155"/>
      <c r="X22" s="155" t="s">
        <v>113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114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53"/>
      <c r="B23" s="154"/>
      <c r="C23" s="174" t="s">
        <v>135</v>
      </c>
      <c r="D23" s="156"/>
      <c r="E23" s="157">
        <v>188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 t="s">
        <v>116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53"/>
      <c r="B24" s="154"/>
      <c r="C24" s="174" t="s">
        <v>139</v>
      </c>
      <c r="D24" s="156"/>
      <c r="E24" s="157">
        <v>24.8</v>
      </c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 t="s">
        <v>116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>
      <c r="A25" s="163">
        <v>7</v>
      </c>
      <c r="B25" s="164" t="s">
        <v>140</v>
      </c>
      <c r="C25" s="173" t="s">
        <v>141</v>
      </c>
      <c r="D25" s="165" t="s">
        <v>110</v>
      </c>
      <c r="E25" s="166">
        <v>233</v>
      </c>
      <c r="F25" s="167"/>
      <c r="G25" s="168">
        <f>ROUND(E25*F25,2)</f>
        <v>0</v>
      </c>
      <c r="H25" s="167"/>
      <c r="I25" s="168">
        <f>ROUND(E25*H25,2)</f>
        <v>0</v>
      </c>
      <c r="J25" s="167"/>
      <c r="K25" s="168">
        <f>ROUND(E25*J25,2)</f>
        <v>0</v>
      </c>
      <c r="L25" s="168">
        <v>21</v>
      </c>
      <c r="M25" s="168">
        <f>G25*(1+L25/100)</f>
        <v>0</v>
      </c>
      <c r="N25" s="168">
        <v>0</v>
      </c>
      <c r="O25" s="168">
        <f>ROUND(E25*N25,2)</f>
        <v>0</v>
      </c>
      <c r="P25" s="168">
        <v>0</v>
      </c>
      <c r="Q25" s="168">
        <f>ROUND(E25*P25,2)</f>
        <v>0</v>
      </c>
      <c r="R25" s="168" t="s">
        <v>142</v>
      </c>
      <c r="S25" s="168" t="s">
        <v>112</v>
      </c>
      <c r="T25" s="169" t="s">
        <v>112</v>
      </c>
      <c r="U25" s="155">
        <v>0.1</v>
      </c>
      <c r="V25" s="155">
        <f>ROUND(E25*U25,2)</f>
        <v>23.3</v>
      </c>
      <c r="W25" s="155"/>
      <c r="X25" s="155" t="s">
        <v>113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114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53"/>
      <c r="B26" s="154"/>
      <c r="C26" s="235" t="s">
        <v>143</v>
      </c>
      <c r="D26" s="236"/>
      <c r="E26" s="236"/>
      <c r="F26" s="236"/>
      <c r="G26" s="236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125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53"/>
      <c r="B27" s="154"/>
      <c r="C27" s="174" t="s">
        <v>144</v>
      </c>
      <c r="D27" s="156"/>
      <c r="E27" s="157">
        <v>233</v>
      </c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116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63">
        <v>8</v>
      </c>
      <c r="B28" s="164" t="s">
        <v>145</v>
      </c>
      <c r="C28" s="173" t="s">
        <v>146</v>
      </c>
      <c r="D28" s="165" t="s">
        <v>110</v>
      </c>
      <c r="E28" s="166">
        <v>2950</v>
      </c>
      <c r="F28" s="167"/>
      <c r="G28" s="168">
        <f>ROUND(E28*F28,2)</f>
        <v>0</v>
      </c>
      <c r="H28" s="167"/>
      <c r="I28" s="168">
        <f>ROUND(E28*H28,2)</f>
        <v>0</v>
      </c>
      <c r="J28" s="167"/>
      <c r="K28" s="168">
        <f>ROUND(E28*J28,2)</f>
        <v>0</v>
      </c>
      <c r="L28" s="168">
        <v>21</v>
      </c>
      <c r="M28" s="168">
        <f>G28*(1+L28/100)</f>
        <v>0</v>
      </c>
      <c r="N28" s="168">
        <v>0</v>
      </c>
      <c r="O28" s="168">
        <f>ROUND(E28*N28,2)</f>
        <v>0</v>
      </c>
      <c r="P28" s="168">
        <v>0</v>
      </c>
      <c r="Q28" s="168">
        <f>ROUND(E28*P28,2)</f>
        <v>0</v>
      </c>
      <c r="R28" s="168" t="s">
        <v>129</v>
      </c>
      <c r="S28" s="168" t="s">
        <v>112</v>
      </c>
      <c r="T28" s="169" t="s">
        <v>112</v>
      </c>
      <c r="U28" s="155">
        <v>0.02</v>
      </c>
      <c r="V28" s="155">
        <f>ROUND(E28*U28,2)</f>
        <v>59</v>
      </c>
      <c r="W28" s="155"/>
      <c r="X28" s="155" t="s">
        <v>113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119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53"/>
      <c r="B29" s="154"/>
      <c r="C29" s="235" t="s">
        <v>147</v>
      </c>
      <c r="D29" s="236"/>
      <c r="E29" s="236"/>
      <c r="F29" s="236"/>
      <c r="G29" s="236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 t="s">
        <v>125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53"/>
      <c r="B30" s="154"/>
      <c r="C30" s="174" t="s">
        <v>148</v>
      </c>
      <c r="D30" s="156"/>
      <c r="E30" s="157">
        <v>2950</v>
      </c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 t="s">
        <v>116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0.6" outlineLevel="1">
      <c r="A31" s="163">
        <v>9</v>
      </c>
      <c r="B31" s="164" t="s">
        <v>149</v>
      </c>
      <c r="C31" s="173" t="s">
        <v>150</v>
      </c>
      <c r="D31" s="165" t="s">
        <v>110</v>
      </c>
      <c r="E31" s="166">
        <v>233</v>
      </c>
      <c r="F31" s="167"/>
      <c r="G31" s="168">
        <f>ROUND(E31*F31,2)</f>
        <v>0</v>
      </c>
      <c r="H31" s="167"/>
      <c r="I31" s="168">
        <f>ROUND(E31*H31,2)</f>
        <v>0</v>
      </c>
      <c r="J31" s="167"/>
      <c r="K31" s="168">
        <f>ROUND(E31*J31,2)</f>
        <v>0</v>
      </c>
      <c r="L31" s="168">
        <v>21</v>
      </c>
      <c r="M31" s="168">
        <f>G31*(1+L31/100)</f>
        <v>0</v>
      </c>
      <c r="N31" s="168">
        <v>0</v>
      </c>
      <c r="O31" s="168">
        <f>ROUND(E31*N31,2)</f>
        <v>0</v>
      </c>
      <c r="P31" s="168">
        <v>0</v>
      </c>
      <c r="Q31" s="168">
        <f>ROUND(E31*P31,2)</f>
        <v>0</v>
      </c>
      <c r="R31" s="168" t="s">
        <v>129</v>
      </c>
      <c r="S31" s="168" t="s">
        <v>112</v>
      </c>
      <c r="T31" s="169" t="s">
        <v>112</v>
      </c>
      <c r="U31" s="155">
        <v>0.26</v>
      </c>
      <c r="V31" s="155">
        <f>ROUND(E31*U31,2)</f>
        <v>60.58</v>
      </c>
      <c r="W31" s="155"/>
      <c r="X31" s="155" t="s">
        <v>113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119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>
      <c r="A32" s="153"/>
      <c r="B32" s="154"/>
      <c r="C32" s="235" t="s">
        <v>151</v>
      </c>
      <c r="D32" s="236"/>
      <c r="E32" s="236"/>
      <c r="F32" s="236"/>
      <c r="G32" s="236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46"/>
      <c r="Z32" s="146"/>
      <c r="AA32" s="146"/>
      <c r="AB32" s="146"/>
      <c r="AC32" s="146"/>
      <c r="AD32" s="146"/>
      <c r="AE32" s="146"/>
      <c r="AF32" s="146"/>
      <c r="AG32" s="146" t="s">
        <v>125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70" t="str">
        <f>C32</f>
        <v>s případným nutným přemístěním hromad nebo dočasných skládek na místo potřeby ze vzdálenosti do 30 m, ve svahu sklonu přes 1 : 5,</v>
      </c>
      <c r="BB32" s="146"/>
      <c r="BC32" s="146"/>
      <c r="BD32" s="146"/>
      <c r="BE32" s="146"/>
      <c r="BF32" s="146"/>
      <c r="BG32" s="146"/>
      <c r="BH32" s="146"/>
    </row>
    <row r="33" spans="1:60" outlineLevel="1">
      <c r="A33" s="153"/>
      <c r="B33" s="154"/>
      <c r="C33" s="174" t="s">
        <v>144</v>
      </c>
      <c r="D33" s="156"/>
      <c r="E33" s="157">
        <v>233</v>
      </c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6"/>
      <c r="Z33" s="146"/>
      <c r="AA33" s="146"/>
      <c r="AB33" s="146"/>
      <c r="AC33" s="146"/>
      <c r="AD33" s="146"/>
      <c r="AE33" s="146"/>
      <c r="AF33" s="146"/>
      <c r="AG33" s="146" t="s">
        <v>116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63">
        <v>10</v>
      </c>
      <c r="B34" s="164" t="s">
        <v>152</v>
      </c>
      <c r="C34" s="173" t="s">
        <v>153</v>
      </c>
      <c r="D34" s="165" t="s">
        <v>128</v>
      </c>
      <c r="E34" s="166">
        <v>212.8</v>
      </c>
      <c r="F34" s="167"/>
      <c r="G34" s="168">
        <f>ROUND(E34*F34,2)</f>
        <v>0</v>
      </c>
      <c r="H34" s="167"/>
      <c r="I34" s="168">
        <f>ROUND(E34*H34,2)</f>
        <v>0</v>
      </c>
      <c r="J34" s="167"/>
      <c r="K34" s="168">
        <f>ROUND(E34*J34,2)</f>
        <v>0</v>
      </c>
      <c r="L34" s="168">
        <v>21</v>
      </c>
      <c r="M34" s="168">
        <f>G34*(1+L34/100)</f>
        <v>0</v>
      </c>
      <c r="N34" s="168">
        <v>0</v>
      </c>
      <c r="O34" s="168">
        <f>ROUND(E34*N34,2)</f>
        <v>0</v>
      </c>
      <c r="P34" s="168">
        <v>0</v>
      </c>
      <c r="Q34" s="168">
        <f>ROUND(E34*P34,2)</f>
        <v>0</v>
      </c>
      <c r="R34" s="168" t="s">
        <v>129</v>
      </c>
      <c r="S34" s="168" t="s">
        <v>112</v>
      </c>
      <c r="T34" s="169" t="s">
        <v>112</v>
      </c>
      <c r="U34" s="155">
        <v>0</v>
      </c>
      <c r="V34" s="155">
        <f>ROUND(E34*U34,2)</f>
        <v>0</v>
      </c>
      <c r="W34" s="155"/>
      <c r="X34" s="155" t="s">
        <v>113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114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63">
        <v>11</v>
      </c>
      <c r="B35" s="164" t="s">
        <v>154</v>
      </c>
      <c r="C35" s="173" t="s">
        <v>155</v>
      </c>
      <c r="D35" s="165" t="s">
        <v>110</v>
      </c>
      <c r="E35" s="166">
        <v>62</v>
      </c>
      <c r="F35" s="167"/>
      <c r="G35" s="168">
        <f>ROUND(E35*F35,2)</f>
        <v>0</v>
      </c>
      <c r="H35" s="167"/>
      <c r="I35" s="168">
        <f>ROUND(E35*H35,2)</f>
        <v>0</v>
      </c>
      <c r="J35" s="167"/>
      <c r="K35" s="168">
        <f>ROUND(E35*J35,2)</f>
        <v>0</v>
      </c>
      <c r="L35" s="168">
        <v>21</v>
      </c>
      <c r="M35" s="168">
        <f>G35*(1+L35/100)</f>
        <v>0</v>
      </c>
      <c r="N35" s="168">
        <v>0</v>
      </c>
      <c r="O35" s="168">
        <f>ROUND(E35*N35,2)</f>
        <v>0</v>
      </c>
      <c r="P35" s="168">
        <v>0.13800000000000001</v>
      </c>
      <c r="Q35" s="168">
        <f>ROUND(E35*P35,2)</f>
        <v>8.56</v>
      </c>
      <c r="R35" s="168"/>
      <c r="S35" s="168" t="s">
        <v>156</v>
      </c>
      <c r="T35" s="169" t="s">
        <v>157</v>
      </c>
      <c r="U35" s="155">
        <v>0.16</v>
      </c>
      <c r="V35" s="155">
        <f>ROUND(E35*U35,2)</f>
        <v>9.92</v>
      </c>
      <c r="W35" s="155"/>
      <c r="X35" s="155" t="s">
        <v>113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114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53"/>
      <c r="B36" s="154"/>
      <c r="C36" s="233" t="s">
        <v>158</v>
      </c>
      <c r="D36" s="234"/>
      <c r="E36" s="234"/>
      <c r="F36" s="234"/>
      <c r="G36" s="234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 t="s">
        <v>159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0.6" outlineLevel="1">
      <c r="A37" s="163">
        <v>12</v>
      </c>
      <c r="B37" s="164" t="s">
        <v>160</v>
      </c>
      <c r="C37" s="173" t="s">
        <v>161</v>
      </c>
      <c r="D37" s="165" t="s">
        <v>110</v>
      </c>
      <c r="E37" s="166">
        <v>58</v>
      </c>
      <c r="F37" s="167"/>
      <c r="G37" s="168">
        <f>ROUND(E37*F37,2)</f>
        <v>0</v>
      </c>
      <c r="H37" s="167"/>
      <c r="I37" s="168">
        <f>ROUND(E37*H37,2)</f>
        <v>0</v>
      </c>
      <c r="J37" s="167"/>
      <c r="K37" s="168">
        <f>ROUND(E37*J37,2)</f>
        <v>0</v>
      </c>
      <c r="L37" s="168">
        <v>21</v>
      </c>
      <c r="M37" s="168">
        <f>G37*(1+L37/100)</f>
        <v>0</v>
      </c>
      <c r="N37" s="168">
        <v>0</v>
      </c>
      <c r="O37" s="168">
        <f>ROUND(E37*N37,2)</f>
        <v>0</v>
      </c>
      <c r="P37" s="168">
        <v>0.13800000000000001</v>
      </c>
      <c r="Q37" s="168">
        <f>ROUND(E37*P37,2)</f>
        <v>8</v>
      </c>
      <c r="R37" s="168"/>
      <c r="S37" s="168" t="s">
        <v>156</v>
      </c>
      <c r="T37" s="169" t="s">
        <v>157</v>
      </c>
      <c r="U37" s="155">
        <v>0.16</v>
      </c>
      <c r="V37" s="155">
        <f>ROUND(E37*U37,2)</f>
        <v>9.2799999999999994</v>
      </c>
      <c r="W37" s="155"/>
      <c r="X37" s="155" t="s">
        <v>113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114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>
      <c r="A38" s="153"/>
      <c r="B38" s="154"/>
      <c r="C38" s="233" t="s">
        <v>162</v>
      </c>
      <c r="D38" s="234"/>
      <c r="E38" s="234"/>
      <c r="F38" s="234"/>
      <c r="G38" s="234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 t="s">
        <v>159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>
      <c r="A39" s="163">
        <v>13</v>
      </c>
      <c r="B39" s="164" t="s">
        <v>163</v>
      </c>
      <c r="C39" s="173" t="s">
        <v>164</v>
      </c>
      <c r="D39" s="165" t="s">
        <v>128</v>
      </c>
      <c r="E39" s="166">
        <v>549.5</v>
      </c>
      <c r="F39" s="167"/>
      <c r="G39" s="168">
        <f>ROUND(E39*F39,2)</f>
        <v>0</v>
      </c>
      <c r="H39" s="167"/>
      <c r="I39" s="168">
        <f>ROUND(E39*H39,2)</f>
        <v>0</v>
      </c>
      <c r="J39" s="167"/>
      <c r="K39" s="168">
        <f>ROUND(E39*J39,2)</f>
        <v>0</v>
      </c>
      <c r="L39" s="168">
        <v>21</v>
      </c>
      <c r="M39" s="168">
        <f>G39*(1+L39/100)</f>
        <v>0</v>
      </c>
      <c r="N39" s="168">
        <v>0</v>
      </c>
      <c r="O39" s="168">
        <f>ROUND(E39*N39,2)</f>
        <v>0</v>
      </c>
      <c r="P39" s="168">
        <v>0</v>
      </c>
      <c r="Q39" s="168">
        <f>ROUND(E39*P39,2)</f>
        <v>0</v>
      </c>
      <c r="R39" s="168"/>
      <c r="S39" s="168" t="s">
        <v>156</v>
      </c>
      <c r="T39" s="169" t="s">
        <v>157</v>
      </c>
      <c r="U39" s="155">
        <v>0.92</v>
      </c>
      <c r="V39" s="155">
        <f>ROUND(E39*U39,2)</f>
        <v>505.54</v>
      </c>
      <c r="W39" s="155"/>
      <c r="X39" s="155" t="s">
        <v>113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114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53"/>
      <c r="B40" s="154"/>
      <c r="C40" s="174" t="s">
        <v>165</v>
      </c>
      <c r="D40" s="156"/>
      <c r="E40" s="157">
        <v>549.5</v>
      </c>
      <c r="F40" s="155"/>
      <c r="G40" s="155"/>
      <c r="H40" s="155"/>
      <c r="I40" s="155"/>
      <c r="J40" s="155"/>
      <c r="K40" s="155"/>
      <c r="L40" s="155"/>
      <c r="M40" s="155"/>
      <c r="N40" s="155"/>
      <c r="O40" s="155"/>
      <c r="P40" s="155"/>
      <c r="Q40" s="155"/>
      <c r="R40" s="155"/>
      <c r="S40" s="155"/>
      <c r="T40" s="155"/>
      <c r="U40" s="155"/>
      <c r="V40" s="155"/>
      <c r="W40" s="155"/>
      <c r="X40" s="155"/>
      <c r="Y40" s="146"/>
      <c r="Z40" s="146"/>
      <c r="AA40" s="146"/>
      <c r="AB40" s="146"/>
      <c r="AC40" s="146"/>
      <c r="AD40" s="146"/>
      <c r="AE40" s="146"/>
      <c r="AF40" s="146"/>
      <c r="AG40" s="146" t="s">
        <v>116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>
      <c r="A41" s="163">
        <v>14</v>
      </c>
      <c r="B41" s="164" t="s">
        <v>166</v>
      </c>
      <c r="C41" s="173" t="s">
        <v>167</v>
      </c>
      <c r="D41" s="165" t="s">
        <v>168</v>
      </c>
      <c r="E41" s="166">
        <v>1</v>
      </c>
      <c r="F41" s="167"/>
      <c r="G41" s="168">
        <f>ROUND(E41*F41,2)</f>
        <v>0</v>
      </c>
      <c r="H41" s="167"/>
      <c r="I41" s="168">
        <f>ROUND(E41*H41,2)</f>
        <v>0</v>
      </c>
      <c r="J41" s="167"/>
      <c r="K41" s="168">
        <f>ROUND(E41*J41,2)</f>
        <v>0</v>
      </c>
      <c r="L41" s="168">
        <v>21</v>
      </c>
      <c r="M41" s="168">
        <f>G41*(1+L41/100)</f>
        <v>0</v>
      </c>
      <c r="N41" s="168">
        <v>0</v>
      </c>
      <c r="O41" s="168">
        <f>ROUND(E41*N41,2)</f>
        <v>0</v>
      </c>
      <c r="P41" s="168">
        <v>0</v>
      </c>
      <c r="Q41" s="168">
        <f>ROUND(E41*P41,2)</f>
        <v>0</v>
      </c>
      <c r="R41" s="168"/>
      <c r="S41" s="168" t="s">
        <v>156</v>
      </c>
      <c r="T41" s="169" t="s">
        <v>157</v>
      </c>
      <c r="U41" s="155">
        <v>2.02</v>
      </c>
      <c r="V41" s="155">
        <f>ROUND(E41*U41,2)</f>
        <v>2.02</v>
      </c>
      <c r="W41" s="155"/>
      <c r="X41" s="155" t="s">
        <v>113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119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>
      <c r="A42" s="163">
        <v>15</v>
      </c>
      <c r="B42" s="164" t="s">
        <v>169</v>
      </c>
      <c r="C42" s="173" t="s">
        <v>170</v>
      </c>
      <c r="D42" s="165" t="s">
        <v>168</v>
      </c>
      <c r="E42" s="166">
        <v>1</v>
      </c>
      <c r="F42" s="167"/>
      <c r="G42" s="168">
        <f>ROUND(E42*F42,2)</f>
        <v>0</v>
      </c>
      <c r="H42" s="167"/>
      <c r="I42" s="168">
        <f>ROUND(E42*H42,2)</f>
        <v>0</v>
      </c>
      <c r="J42" s="167"/>
      <c r="K42" s="168">
        <f>ROUND(E42*J42,2)</f>
        <v>0</v>
      </c>
      <c r="L42" s="168">
        <v>21</v>
      </c>
      <c r="M42" s="168">
        <f>G42*(1+L42/100)</f>
        <v>0</v>
      </c>
      <c r="N42" s="168">
        <v>1E-4</v>
      </c>
      <c r="O42" s="168">
        <f>ROUND(E42*N42,2)</f>
        <v>0</v>
      </c>
      <c r="P42" s="168">
        <v>0</v>
      </c>
      <c r="Q42" s="168">
        <f>ROUND(E42*P42,2)</f>
        <v>0</v>
      </c>
      <c r="R42" s="168"/>
      <c r="S42" s="168" t="s">
        <v>156</v>
      </c>
      <c r="T42" s="169" t="s">
        <v>157</v>
      </c>
      <c r="U42" s="155">
        <v>4.55</v>
      </c>
      <c r="V42" s="155">
        <f>ROUND(E42*U42,2)</f>
        <v>4.55</v>
      </c>
      <c r="W42" s="155"/>
      <c r="X42" s="155" t="s">
        <v>113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119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0.6" outlineLevel="1">
      <c r="A43" s="163">
        <v>16</v>
      </c>
      <c r="B43" s="164" t="s">
        <v>171</v>
      </c>
      <c r="C43" s="173" t="s">
        <v>172</v>
      </c>
      <c r="D43" s="165" t="s">
        <v>128</v>
      </c>
      <c r="E43" s="166">
        <v>212.8</v>
      </c>
      <c r="F43" s="167"/>
      <c r="G43" s="168">
        <f>ROUND(E43*F43,2)</f>
        <v>0</v>
      </c>
      <c r="H43" s="167"/>
      <c r="I43" s="168">
        <f>ROUND(E43*H43,2)</f>
        <v>0</v>
      </c>
      <c r="J43" s="167"/>
      <c r="K43" s="168">
        <f>ROUND(E43*J43,2)</f>
        <v>0</v>
      </c>
      <c r="L43" s="168">
        <v>21</v>
      </c>
      <c r="M43" s="168">
        <f>G43*(1+L43/100)</f>
        <v>0</v>
      </c>
      <c r="N43" s="168">
        <v>0</v>
      </c>
      <c r="O43" s="168">
        <f>ROUND(E43*N43,2)</f>
        <v>0</v>
      </c>
      <c r="P43" s="168">
        <v>0</v>
      </c>
      <c r="Q43" s="168">
        <f>ROUND(E43*P43,2)</f>
        <v>0</v>
      </c>
      <c r="R43" s="168"/>
      <c r="S43" s="168" t="s">
        <v>156</v>
      </c>
      <c r="T43" s="169" t="s">
        <v>157</v>
      </c>
      <c r="U43" s="155">
        <v>0</v>
      </c>
      <c r="V43" s="155">
        <f>ROUND(E43*U43,2)</f>
        <v>0</v>
      </c>
      <c r="W43" s="155"/>
      <c r="X43" s="155" t="s">
        <v>113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114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>
      <c r="A44" s="163">
        <v>17</v>
      </c>
      <c r="B44" s="164" t="s">
        <v>173</v>
      </c>
      <c r="C44" s="173" t="s">
        <v>174</v>
      </c>
      <c r="D44" s="165" t="s">
        <v>175</v>
      </c>
      <c r="E44" s="166">
        <v>9.32</v>
      </c>
      <c r="F44" s="167"/>
      <c r="G44" s="168">
        <f>ROUND(E44*F44,2)</f>
        <v>0</v>
      </c>
      <c r="H44" s="167"/>
      <c r="I44" s="168">
        <f>ROUND(E44*H44,2)</f>
        <v>0</v>
      </c>
      <c r="J44" s="167"/>
      <c r="K44" s="168">
        <f>ROUND(E44*J44,2)</f>
        <v>0</v>
      </c>
      <c r="L44" s="168">
        <v>21</v>
      </c>
      <c r="M44" s="168">
        <f>G44*(1+L44/100)</f>
        <v>0</v>
      </c>
      <c r="N44" s="168">
        <v>1E-3</v>
      </c>
      <c r="O44" s="168">
        <f>ROUND(E44*N44,2)</f>
        <v>0.01</v>
      </c>
      <c r="P44" s="168">
        <v>0</v>
      </c>
      <c r="Q44" s="168">
        <f>ROUND(E44*P44,2)</f>
        <v>0</v>
      </c>
      <c r="R44" s="168" t="s">
        <v>176</v>
      </c>
      <c r="S44" s="168" t="s">
        <v>112</v>
      </c>
      <c r="T44" s="169" t="s">
        <v>112</v>
      </c>
      <c r="U44" s="155">
        <v>0</v>
      </c>
      <c r="V44" s="155">
        <f>ROUND(E44*U44,2)</f>
        <v>0</v>
      </c>
      <c r="W44" s="155"/>
      <c r="X44" s="155" t="s">
        <v>177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178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53"/>
      <c r="B45" s="154"/>
      <c r="C45" s="174" t="s">
        <v>179</v>
      </c>
      <c r="D45" s="156"/>
      <c r="E45" s="157">
        <v>9.32</v>
      </c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46"/>
      <c r="Z45" s="146"/>
      <c r="AA45" s="146"/>
      <c r="AB45" s="146"/>
      <c r="AC45" s="146"/>
      <c r="AD45" s="146"/>
      <c r="AE45" s="146"/>
      <c r="AF45" s="146"/>
      <c r="AG45" s="146" t="s">
        <v>116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>
      <c r="A46" s="149" t="s">
        <v>106</v>
      </c>
      <c r="B46" s="150" t="s">
        <v>63</v>
      </c>
      <c r="C46" s="172" t="s">
        <v>64</v>
      </c>
      <c r="D46" s="159"/>
      <c r="E46" s="160"/>
      <c r="F46" s="161"/>
      <c r="G46" s="161">
        <f>SUMIF(AG47:AG105,"&lt;&gt;NOR",G47:G105)</f>
        <v>0</v>
      </c>
      <c r="H46" s="161"/>
      <c r="I46" s="161">
        <f>SUM(I47:I105)</f>
        <v>0</v>
      </c>
      <c r="J46" s="161"/>
      <c r="K46" s="161">
        <f>SUM(K47:K105)</f>
        <v>0</v>
      </c>
      <c r="L46" s="161"/>
      <c r="M46" s="161">
        <f>SUM(M47:M105)</f>
        <v>0</v>
      </c>
      <c r="N46" s="161"/>
      <c r="O46" s="161">
        <f>SUM(O47:O105)</f>
        <v>2221.2800000000007</v>
      </c>
      <c r="P46" s="161"/>
      <c r="Q46" s="161">
        <f>SUM(Q47:Q105)</f>
        <v>0</v>
      </c>
      <c r="R46" s="161"/>
      <c r="S46" s="161"/>
      <c r="T46" s="162"/>
      <c r="U46" s="158"/>
      <c r="V46" s="158">
        <f>SUM(V47:V105)</f>
        <v>548.41999999999996</v>
      </c>
      <c r="W46" s="158"/>
      <c r="X46" s="158"/>
      <c r="AG46" t="s">
        <v>107</v>
      </c>
    </row>
    <row r="47" spans="1:60" ht="20.6" outlineLevel="1">
      <c r="A47" s="163">
        <v>18</v>
      </c>
      <c r="B47" s="164" t="s">
        <v>180</v>
      </c>
      <c r="C47" s="173" t="s">
        <v>181</v>
      </c>
      <c r="D47" s="165" t="s">
        <v>110</v>
      </c>
      <c r="E47" s="166">
        <v>60</v>
      </c>
      <c r="F47" s="167"/>
      <c r="G47" s="168">
        <f>ROUND(E47*F47,2)</f>
        <v>0</v>
      </c>
      <c r="H47" s="167"/>
      <c r="I47" s="168">
        <f>ROUND(E47*H47,2)</f>
        <v>0</v>
      </c>
      <c r="J47" s="167"/>
      <c r="K47" s="168">
        <f>ROUND(E47*J47,2)</f>
        <v>0</v>
      </c>
      <c r="L47" s="168">
        <v>21</v>
      </c>
      <c r="M47" s="168">
        <f>G47*(1+L47/100)</f>
        <v>0</v>
      </c>
      <c r="N47" s="168">
        <v>0.28799999999999998</v>
      </c>
      <c r="O47" s="168">
        <f>ROUND(E47*N47,2)</f>
        <v>17.28</v>
      </c>
      <c r="P47" s="168">
        <v>0</v>
      </c>
      <c r="Q47" s="168">
        <f>ROUND(E47*P47,2)</f>
        <v>0</v>
      </c>
      <c r="R47" s="168" t="s">
        <v>111</v>
      </c>
      <c r="S47" s="168" t="s">
        <v>112</v>
      </c>
      <c r="T47" s="169" t="s">
        <v>112</v>
      </c>
      <c r="U47" s="155">
        <v>0.02</v>
      </c>
      <c r="V47" s="155">
        <f>ROUND(E47*U47,2)</f>
        <v>1.2</v>
      </c>
      <c r="W47" s="155"/>
      <c r="X47" s="155" t="s">
        <v>113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114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>
      <c r="A48" s="153"/>
      <c r="B48" s="154"/>
      <c r="C48" s="174" t="s">
        <v>182</v>
      </c>
      <c r="D48" s="156"/>
      <c r="E48" s="157">
        <v>60</v>
      </c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 t="s">
        <v>116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0.6" outlineLevel="1">
      <c r="A49" s="163">
        <v>19</v>
      </c>
      <c r="B49" s="164" t="s">
        <v>180</v>
      </c>
      <c r="C49" s="173" t="s">
        <v>181</v>
      </c>
      <c r="D49" s="165" t="s">
        <v>110</v>
      </c>
      <c r="E49" s="166">
        <v>1050</v>
      </c>
      <c r="F49" s="167"/>
      <c r="G49" s="168">
        <f>ROUND(E49*F49,2)</f>
        <v>0</v>
      </c>
      <c r="H49" s="167"/>
      <c r="I49" s="168">
        <f>ROUND(E49*H49,2)</f>
        <v>0</v>
      </c>
      <c r="J49" s="167"/>
      <c r="K49" s="168">
        <f>ROUND(E49*J49,2)</f>
        <v>0</v>
      </c>
      <c r="L49" s="168">
        <v>21</v>
      </c>
      <c r="M49" s="168">
        <f>G49*(1+L49/100)</f>
        <v>0</v>
      </c>
      <c r="N49" s="168">
        <v>0.28799999999999998</v>
      </c>
      <c r="O49" s="168">
        <f>ROUND(E49*N49,2)</f>
        <v>302.39999999999998</v>
      </c>
      <c r="P49" s="168">
        <v>0</v>
      </c>
      <c r="Q49" s="168">
        <f>ROUND(E49*P49,2)</f>
        <v>0</v>
      </c>
      <c r="R49" s="168" t="s">
        <v>111</v>
      </c>
      <c r="S49" s="168" t="s">
        <v>112</v>
      </c>
      <c r="T49" s="169" t="s">
        <v>112</v>
      </c>
      <c r="U49" s="155">
        <v>0.02</v>
      </c>
      <c r="V49" s="155">
        <f>ROUND(E49*U49,2)</f>
        <v>21</v>
      </c>
      <c r="W49" s="155"/>
      <c r="X49" s="155" t="s">
        <v>113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114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20.6" outlineLevel="1">
      <c r="A50" s="163">
        <v>20</v>
      </c>
      <c r="B50" s="164" t="s">
        <v>183</v>
      </c>
      <c r="C50" s="173" t="s">
        <v>184</v>
      </c>
      <c r="D50" s="165" t="s">
        <v>110</v>
      </c>
      <c r="E50" s="166">
        <v>270</v>
      </c>
      <c r="F50" s="167"/>
      <c r="G50" s="168">
        <f>ROUND(E50*F50,2)</f>
        <v>0</v>
      </c>
      <c r="H50" s="167"/>
      <c r="I50" s="168">
        <f>ROUND(E50*H50,2)</f>
        <v>0</v>
      </c>
      <c r="J50" s="167"/>
      <c r="K50" s="168">
        <f>ROUND(E50*J50,2)</f>
        <v>0</v>
      </c>
      <c r="L50" s="168">
        <v>21</v>
      </c>
      <c r="M50" s="168">
        <f>G50*(1+L50/100)</f>
        <v>0</v>
      </c>
      <c r="N50" s="168">
        <v>0.441</v>
      </c>
      <c r="O50" s="168">
        <f>ROUND(E50*N50,2)</f>
        <v>119.07</v>
      </c>
      <c r="P50" s="168">
        <v>0</v>
      </c>
      <c r="Q50" s="168">
        <f>ROUND(E50*P50,2)</f>
        <v>0</v>
      </c>
      <c r="R50" s="168" t="s">
        <v>111</v>
      </c>
      <c r="S50" s="168" t="s">
        <v>112</v>
      </c>
      <c r="T50" s="169" t="s">
        <v>112</v>
      </c>
      <c r="U50" s="155">
        <v>0.03</v>
      </c>
      <c r="V50" s="155">
        <f>ROUND(E50*U50,2)</f>
        <v>8.1</v>
      </c>
      <c r="W50" s="155"/>
      <c r="X50" s="155" t="s">
        <v>113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114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>
      <c r="A51" s="153"/>
      <c r="B51" s="154"/>
      <c r="C51" s="174" t="s">
        <v>185</v>
      </c>
      <c r="D51" s="156"/>
      <c r="E51" s="157">
        <v>270</v>
      </c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 t="s">
        <v>116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ht="20.6" outlineLevel="1">
      <c r="A52" s="163">
        <v>21</v>
      </c>
      <c r="B52" s="164" t="s">
        <v>183</v>
      </c>
      <c r="C52" s="173" t="s">
        <v>184</v>
      </c>
      <c r="D52" s="165" t="s">
        <v>110</v>
      </c>
      <c r="E52" s="166">
        <v>600</v>
      </c>
      <c r="F52" s="167"/>
      <c r="G52" s="168">
        <f>ROUND(E52*F52,2)</f>
        <v>0</v>
      </c>
      <c r="H52" s="167"/>
      <c r="I52" s="168">
        <f>ROUND(E52*H52,2)</f>
        <v>0</v>
      </c>
      <c r="J52" s="167"/>
      <c r="K52" s="168">
        <f>ROUND(E52*J52,2)</f>
        <v>0</v>
      </c>
      <c r="L52" s="168">
        <v>21</v>
      </c>
      <c r="M52" s="168">
        <f>G52*(1+L52/100)</f>
        <v>0</v>
      </c>
      <c r="N52" s="168">
        <v>0.441</v>
      </c>
      <c r="O52" s="168">
        <f>ROUND(E52*N52,2)</f>
        <v>264.60000000000002</v>
      </c>
      <c r="P52" s="168">
        <v>0</v>
      </c>
      <c r="Q52" s="168">
        <f>ROUND(E52*P52,2)</f>
        <v>0</v>
      </c>
      <c r="R52" s="168" t="s">
        <v>111</v>
      </c>
      <c r="S52" s="168" t="s">
        <v>112</v>
      </c>
      <c r="T52" s="169" t="s">
        <v>112</v>
      </c>
      <c r="U52" s="155">
        <v>0.03</v>
      </c>
      <c r="V52" s="155">
        <f>ROUND(E52*U52,2)</f>
        <v>18</v>
      </c>
      <c r="W52" s="155"/>
      <c r="X52" s="155" t="s">
        <v>113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114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53"/>
      <c r="B53" s="154"/>
      <c r="C53" s="174" t="s">
        <v>186</v>
      </c>
      <c r="D53" s="156"/>
      <c r="E53" s="157">
        <v>240</v>
      </c>
      <c r="F53" s="155"/>
      <c r="G53" s="155"/>
      <c r="H53" s="155"/>
      <c r="I53" s="155"/>
      <c r="J53" s="155"/>
      <c r="K53" s="155"/>
      <c r="L53" s="155"/>
      <c r="M53" s="155"/>
      <c r="N53" s="155"/>
      <c r="O53" s="155"/>
      <c r="P53" s="155"/>
      <c r="Q53" s="155"/>
      <c r="R53" s="155"/>
      <c r="S53" s="155"/>
      <c r="T53" s="155"/>
      <c r="U53" s="155"/>
      <c r="V53" s="155"/>
      <c r="W53" s="155"/>
      <c r="X53" s="155"/>
      <c r="Y53" s="146"/>
      <c r="Z53" s="146"/>
      <c r="AA53" s="146"/>
      <c r="AB53" s="146"/>
      <c r="AC53" s="146"/>
      <c r="AD53" s="146"/>
      <c r="AE53" s="146"/>
      <c r="AF53" s="146"/>
      <c r="AG53" s="146" t="s">
        <v>116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>
      <c r="A54" s="153"/>
      <c r="B54" s="154"/>
      <c r="C54" s="174" t="s">
        <v>187</v>
      </c>
      <c r="D54" s="156"/>
      <c r="E54" s="157">
        <v>360</v>
      </c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46"/>
      <c r="Z54" s="146"/>
      <c r="AA54" s="146"/>
      <c r="AB54" s="146"/>
      <c r="AC54" s="146"/>
      <c r="AD54" s="146"/>
      <c r="AE54" s="146"/>
      <c r="AF54" s="146"/>
      <c r="AG54" s="146" t="s">
        <v>116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0.6" outlineLevel="1">
      <c r="A55" s="163">
        <v>22</v>
      </c>
      <c r="B55" s="164" t="s">
        <v>183</v>
      </c>
      <c r="C55" s="173" t="s">
        <v>184</v>
      </c>
      <c r="D55" s="165" t="s">
        <v>110</v>
      </c>
      <c r="E55" s="166">
        <v>1050</v>
      </c>
      <c r="F55" s="167"/>
      <c r="G55" s="168">
        <f>ROUND(E55*F55,2)</f>
        <v>0</v>
      </c>
      <c r="H55" s="167"/>
      <c r="I55" s="168">
        <f>ROUND(E55*H55,2)</f>
        <v>0</v>
      </c>
      <c r="J55" s="167"/>
      <c r="K55" s="168">
        <f>ROUND(E55*J55,2)</f>
        <v>0</v>
      </c>
      <c r="L55" s="168">
        <v>21</v>
      </c>
      <c r="M55" s="168">
        <f>G55*(1+L55/100)</f>
        <v>0</v>
      </c>
      <c r="N55" s="168">
        <v>0.441</v>
      </c>
      <c r="O55" s="168">
        <f>ROUND(E55*N55,2)</f>
        <v>463.05</v>
      </c>
      <c r="P55" s="168">
        <v>0</v>
      </c>
      <c r="Q55" s="168">
        <f>ROUND(E55*P55,2)</f>
        <v>0</v>
      </c>
      <c r="R55" s="168" t="s">
        <v>111</v>
      </c>
      <c r="S55" s="168" t="s">
        <v>112</v>
      </c>
      <c r="T55" s="169" t="s">
        <v>112</v>
      </c>
      <c r="U55" s="155">
        <v>0.03</v>
      </c>
      <c r="V55" s="155">
        <f>ROUND(E55*U55,2)</f>
        <v>31.5</v>
      </c>
      <c r="W55" s="155"/>
      <c r="X55" s="155" t="s">
        <v>113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114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>
      <c r="A56" s="153"/>
      <c r="B56" s="154"/>
      <c r="C56" s="174" t="s">
        <v>188</v>
      </c>
      <c r="D56" s="156"/>
      <c r="E56" s="157">
        <v>1050</v>
      </c>
      <c r="F56" s="155"/>
      <c r="G56" s="155"/>
      <c r="H56" s="155"/>
      <c r="I56" s="155"/>
      <c r="J56" s="155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46"/>
      <c r="Z56" s="146"/>
      <c r="AA56" s="146"/>
      <c r="AB56" s="146"/>
      <c r="AC56" s="146"/>
      <c r="AD56" s="146"/>
      <c r="AE56" s="146"/>
      <c r="AF56" s="146"/>
      <c r="AG56" s="146" t="s">
        <v>116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ht="20.6" outlineLevel="1">
      <c r="A57" s="163">
        <v>23</v>
      </c>
      <c r="B57" s="164" t="s">
        <v>189</v>
      </c>
      <c r="C57" s="173" t="s">
        <v>190</v>
      </c>
      <c r="D57" s="165" t="s">
        <v>110</v>
      </c>
      <c r="E57" s="166">
        <v>270</v>
      </c>
      <c r="F57" s="167"/>
      <c r="G57" s="168">
        <f>ROUND(E57*F57,2)</f>
        <v>0</v>
      </c>
      <c r="H57" s="167"/>
      <c r="I57" s="168">
        <f>ROUND(E57*H57,2)</f>
        <v>0</v>
      </c>
      <c r="J57" s="167"/>
      <c r="K57" s="168">
        <f>ROUND(E57*J57,2)</f>
        <v>0</v>
      </c>
      <c r="L57" s="168">
        <v>21</v>
      </c>
      <c r="M57" s="168">
        <f>G57*(1+L57/100)</f>
        <v>0</v>
      </c>
      <c r="N57" s="168">
        <v>0.15826000000000001</v>
      </c>
      <c r="O57" s="168">
        <f>ROUND(E57*N57,2)</f>
        <v>42.73</v>
      </c>
      <c r="P57" s="168">
        <v>0</v>
      </c>
      <c r="Q57" s="168">
        <f>ROUND(E57*P57,2)</f>
        <v>0</v>
      </c>
      <c r="R57" s="168" t="s">
        <v>111</v>
      </c>
      <c r="S57" s="168" t="s">
        <v>112</v>
      </c>
      <c r="T57" s="169" t="s">
        <v>112</v>
      </c>
      <c r="U57" s="155">
        <v>0.02</v>
      </c>
      <c r="V57" s="155">
        <f>ROUND(E57*U57,2)</f>
        <v>5.4</v>
      </c>
      <c r="W57" s="155"/>
      <c r="X57" s="155" t="s">
        <v>113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114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>
      <c r="A58" s="153"/>
      <c r="B58" s="154"/>
      <c r="C58" s="235" t="s">
        <v>191</v>
      </c>
      <c r="D58" s="236"/>
      <c r="E58" s="236"/>
      <c r="F58" s="236"/>
      <c r="G58" s="236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46"/>
      <c r="Z58" s="146"/>
      <c r="AA58" s="146"/>
      <c r="AB58" s="146"/>
      <c r="AC58" s="146"/>
      <c r="AD58" s="146"/>
      <c r="AE58" s="146"/>
      <c r="AF58" s="146"/>
      <c r="AG58" s="146" t="s">
        <v>125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>
      <c r="A59" s="153"/>
      <c r="B59" s="154"/>
      <c r="C59" s="174" t="s">
        <v>185</v>
      </c>
      <c r="D59" s="156"/>
      <c r="E59" s="157">
        <v>270</v>
      </c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46"/>
      <c r="Z59" s="146"/>
      <c r="AA59" s="146"/>
      <c r="AB59" s="146"/>
      <c r="AC59" s="146"/>
      <c r="AD59" s="146"/>
      <c r="AE59" s="146"/>
      <c r="AF59" s="146"/>
      <c r="AG59" s="146" t="s">
        <v>116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ht="20.6" outlineLevel="1">
      <c r="A60" s="163">
        <v>24</v>
      </c>
      <c r="B60" s="164" t="s">
        <v>189</v>
      </c>
      <c r="C60" s="173" t="s">
        <v>190</v>
      </c>
      <c r="D60" s="165" t="s">
        <v>110</v>
      </c>
      <c r="E60" s="166">
        <v>1050</v>
      </c>
      <c r="F60" s="167"/>
      <c r="G60" s="168">
        <f>ROUND(E60*F60,2)</f>
        <v>0</v>
      </c>
      <c r="H60" s="167"/>
      <c r="I60" s="168">
        <f>ROUND(E60*H60,2)</f>
        <v>0</v>
      </c>
      <c r="J60" s="167"/>
      <c r="K60" s="168">
        <f>ROUND(E60*J60,2)</f>
        <v>0</v>
      </c>
      <c r="L60" s="168">
        <v>21</v>
      </c>
      <c r="M60" s="168">
        <f>G60*(1+L60/100)</f>
        <v>0</v>
      </c>
      <c r="N60" s="168">
        <v>0.15826000000000001</v>
      </c>
      <c r="O60" s="168">
        <f>ROUND(E60*N60,2)</f>
        <v>166.17</v>
      </c>
      <c r="P60" s="168">
        <v>0</v>
      </c>
      <c r="Q60" s="168">
        <f>ROUND(E60*P60,2)</f>
        <v>0</v>
      </c>
      <c r="R60" s="168" t="s">
        <v>111</v>
      </c>
      <c r="S60" s="168" t="s">
        <v>112</v>
      </c>
      <c r="T60" s="169" t="s">
        <v>112</v>
      </c>
      <c r="U60" s="155">
        <v>0.02</v>
      </c>
      <c r="V60" s="155">
        <f>ROUND(E60*U60,2)</f>
        <v>21</v>
      </c>
      <c r="W60" s="155"/>
      <c r="X60" s="155" t="s">
        <v>113</v>
      </c>
      <c r="Y60" s="146"/>
      <c r="Z60" s="146"/>
      <c r="AA60" s="146"/>
      <c r="AB60" s="146"/>
      <c r="AC60" s="146"/>
      <c r="AD60" s="146"/>
      <c r="AE60" s="146"/>
      <c r="AF60" s="146"/>
      <c r="AG60" s="146" t="s">
        <v>114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>
      <c r="A61" s="153"/>
      <c r="B61" s="154"/>
      <c r="C61" s="235" t="s">
        <v>191</v>
      </c>
      <c r="D61" s="236"/>
      <c r="E61" s="236"/>
      <c r="F61" s="236"/>
      <c r="G61" s="236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46"/>
      <c r="Z61" s="146"/>
      <c r="AA61" s="146"/>
      <c r="AB61" s="146"/>
      <c r="AC61" s="146"/>
      <c r="AD61" s="146"/>
      <c r="AE61" s="146"/>
      <c r="AF61" s="146"/>
      <c r="AG61" s="146" t="s">
        <v>125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>
      <c r="A62" s="153"/>
      <c r="B62" s="154"/>
      <c r="C62" s="174" t="s">
        <v>188</v>
      </c>
      <c r="D62" s="156"/>
      <c r="E62" s="157">
        <v>1050</v>
      </c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46"/>
      <c r="Z62" s="146"/>
      <c r="AA62" s="146"/>
      <c r="AB62" s="146"/>
      <c r="AC62" s="146"/>
      <c r="AD62" s="146"/>
      <c r="AE62" s="146"/>
      <c r="AF62" s="146"/>
      <c r="AG62" s="146" t="s">
        <v>116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>
      <c r="A63" s="163">
        <v>25</v>
      </c>
      <c r="B63" s="164" t="s">
        <v>192</v>
      </c>
      <c r="C63" s="173" t="s">
        <v>193</v>
      </c>
      <c r="D63" s="165" t="s">
        <v>110</v>
      </c>
      <c r="E63" s="166">
        <v>1050</v>
      </c>
      <c r="F63" s="167"/>
      <c r="G63" s="168">
        <f>ROUND(E63*F63,2)</f>
        <v>0</v>
      </c>
      <c r="H63" s="167"/>
      <c r="I63" s="168">
        <f>ROUND(E63*H63,2)</f>
        <v>0</v>
      </c>
      <c r="J63" s="167"/>
      <c r="K63" s="168">
        <f>ROUND(E63*J63,2)</f>
        <v>0</v>
      </c>
      <c r="L63" s="168">
        <v>21</v>
      </c>
      <c r="M63" s="168">
        <f>G63*(1+L63/100)</f>
        <v>0</v>
      </c>
      <c r="N63" s="168">
        <v>0.33206000000000002</v>
      </c>
      <c r="O63" s="168">
        <f>ROUND(E63*N63,2)</f>
        <v>348.66</v>
      </c>
      <c r="P63" s="168">
        <v>0</v>
      </c>
      <c r="Q63" s="168">
        <f>ROUND(E63*P63,2)</f>
        <v>0</v>
      </c>
      <c r="R63" s="168" t="s">
        <v>111</v>
      </c>
      <c r="S63" s="168" t="s">
        <v>112</v>
      </c>
      <c r="T63" s="169" t="s">
        <v>112</v>
      </c>
      <c r="U63" s="155">
        <v>0.03</v>
      </c>
      <c r="V63" s="155">
        <f>ROUND(E63*U63,2)</f>
        <v>31.5</v>
      </c>
      <c r="W63" s="155"/>
      <c r="X63" s="155" t="s">
        <v>113</v>
      </c>
      <c r="Y63" s="146"/>
      <c r="Z63" s="146"/>
      <c r="AA63" s="146"/>
      <c r="AB63" s="146"/>
      <c r="AC63" s="146"/>
      <c r="AD63" s="146"/>
      <c r="AE63" s="146"/>
      <c r="AF63" s="146"/>
      <c r="AG63" s="146" t="s">
        <v>119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53"/>
      <c r="B64" s="154"/>
      <c r="C64" s="235" t="s">
        <v>194</v>
      </c>
      <c r="D64" s="236"/>
      <c r="E64" s="236"/>
      <c r="F64" s="236"/>
      <c r="G64" s="236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46"/>
      <c r="Z64" s="146"/>
      <c r="AA64" s="146"/>
      <c r="AB64" s="146"/>
      <c r="AC64" s="146"/>
      <c r="AD64" s="146"/>
      <c r="AE64" s="146"/>
      <c r="AF64" s="146"/>
      <c r="AG64" s="146" t="s">
        <v>125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53"/>
      <c r="B65" s="154"/>
      <c r="C65" s="174" t="s">
        <v>188</v>
      </c>
      <c r="D65" s="156"/>
      <c r="E65" s="157">
        <v>1050</v>
      </c>
      <c r="F65" s="155"/>
      <c r="G65" s="155"/>
      <c r="H65" s="155"/>
      <c r="I65" s="155"/>
      <c r="J65" s="155"/>
      <c r="K65" s="155"/>
      <c r="L65" s="155"/>
      <c r="M65" s="155"/>
      <c r="N65" s="155"/>
      <c r="O65" s="155"/>
      <c r="P65" s="155"/>
      <c r="Q65" s="155"/>
      <c r="R65" s="155"/>
      <c r="S65" s="155"/>
      <c r="T65" s="155"/>
      <c r="U65" s="155"/>
      <c r="V65" s="155"/>
      <c r="W65" s="155"/>
      <c r="X65" s="155"/>
      <c r="Y65" s="146"/>
      <c r="Z65" s="146"/>
      <c r="AA65" s="146"/>
      <c r="AB65" s="146"/>
      <c r="AC65" s="146"/>
      <c r="AD65" s="146"/>
      <c r="AE65" s="146"/>
      <c r="AF65" s="146"/>
      <c r="AG65" s="146" t="s">
        <v>116</v>
      </c>
      <c r="AH65" s="146">
        <v>0</v>
      </c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>
      <c r="A66" s="163">
        <v>26</v>
      </c>
      <c r="B66" s="164" t="s">
        <v>192</v>
      </c>
      <c r="C66" s="173" t="s">
        <v>193</v>
      </c>
      <c r="D66" s="165" t="s">
        <v>110</v>
      </c>
      <c r="E66" s="166">
        <v>240</v>
      </c>
      <c r="F66" s="167"/>
      <c r="G66" s="168">
        <f>ROUND(E66*F66,2)</f>
        <v>0</v>
      </c>
      <c r="H66" s="167"/>
      <c r="I66" s="168">
        <f>ROUND(E66*H66,2)</f>
        <v>0</v>
      </c>
      <c r="J66" s="167"/>
      <c r="K66" s="168">
        <f>ROUND(E66*J66,2)</f>
        <v>0</v>
      </c>
      <c r="L66" s="168">
        <v>21</v>
      </c>
      <c r="M66" s="168">
        <f>G66*(1+L66/100)</f>
        <v>0</v>
      </c>
      <c r="N66" s="168">
        <v>0.33206000000000002</v>
      </c>
      <c r="O66" s="168">
        <f>ROUND(E66*N66,2)</f>
        <v>79.69</v>
      </c>
      <c r="P66" s="168">
        <v>0</v>
      </c>
      <c r="Q66" s="168">
        <f>ROUND(E66*P66,2)</f>
        <v>0</v>
      </c>
      <c r="R66" s="168" t="s">
        <v>111</v>
      </c>
      <c r="S66" s="168" t="s">
        <v>112</v>
      </c>
      <c r="T66" s="169" t="s">
        <v>112</v>
      </c>
      <c r="U66" s="155">
        <v>0.03</v>
      </c>
      <c r="V66" s="155">
        <f>ROUND(E66*U66,2)</f>
        <v>7.2</v>
      </c>
      <c r="W66" s="155"/>
      <c r="X66" s="155" t="s">
        <v>113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119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>
      <c r="A67" s="153"/>
      <c r="B67" s="154"/>
      <c r="C67" s="235" t="s">
        <v>194</v>
      </c>
      <c r="D67" s="236"/>
      <c r="E67" s="236"/>
      <c r="F67" s="236"/>
      <c r="G67" s="236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46"/>
      <c r="Z67" s="146"/>
      <c r="AA67" s="146"/>
      <c r="AB67" s="146"/>
      <c r="AC67" s="146"/>
      <c r="AD67" s="146"/>
      <c r="AE67" s="146"/>
      <c r="AF67" s="146"/>
      <c r="AG67" s="146" t="s">
        <v>125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>
      <c r="A68" s="153"/>
      <c r="B68" s="154"/>
      <c r="C68" s="174" t="s">
        <v>195</v>
      </c>
      <c r="D68" s="156"/>
      <c r="E68" s="157">
        <v>240</v>
      </c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 t="s">
        <v>116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>
      <c r="A69" s="163">
        <v>27</v>
      </c>
      <c r="B69" s="164" t="s">
        <v>192</v>
      </c>
      <c r="C69" s="173" t="s">
        <v>193</v>
      </c>
      <c r="D69" s="165" t="s">
        <v>110</v>
      </c>
      <c r="E69" s="166">
        <v>270</v>
      </c>
      <c r="F69" s="167"/>
      <c r="G69" s="168">
        <f>ROUND(E69*F69,2)</f>
        <v>0</v>
      </c>
      <c r="H69" s="167"/>
      <c r="I69" s="168">
        <f>ROUND(E69*H69,2)</f>
        <v>0</v>
      </c>
      <c r="J69" s="167"/>
      <c r="K69" s="168">
        <f>ROUND(E69*J69,2)</f>
        <v>0</v>
      </c>
      <c r="L69" s="168">
        <v>21</v>
      </c>
      <c r="M69" s="168">
        <f>G69*(1+L69/100)</f>
        <v>0</v>
      </c>
      <c r="N69" s="168">
        <v>0.33206000000000002</v>
      </c>
      <c r="O69" s="168">
        <f>ROUND(E69*N69,2)</f>
        <v>89.66</v>
      </c>
      <c r="P69" s="168">
        <v>0</v>
      </c>
      <c r="Q69" s="168">
        <f>ROUND(E69*P69,2)</f>
        <v>0</v>
      </c>
      <c r="R69" s="168" t="s">
        <v>111</v>
      </c>
      <c r="S69" s="168" t="s">
        <v>112</v>
      </c>
      <c r="T69" s="169" t="s">
        <v>112</v>
      </c>
      <c r="U69" s="155">
        <v>0.03</v>
      </c>
      <c r="V69" s="155">
        <f>ROUND(E69*U69,2)</f>
        <v>8.1</v>
      </c>
      <c r="W69" s="155"/>
      <c r="X69" s="155" t="s">
        <v>113</v>
      </c>
      <c r="Y69" s="146"/>
      <c r="Z69" s="146"/>
      <c r="AA69" s="146"/>
      <c r="AB69" s="146"/>
      <c r="AC69" s="146"/>
      <c r="AD69" s="146"/>
      <c r="AE69" s="146"/>
      <c r="AF69" s="146"/>
      <c r="AG69" s="146" t="s">
        <v>119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>
      <c r="A70" s="153"/>
      <c r="B70" s="154"/>
      <c r="C70" s="235" t="s">
        <v>194</v>
      </c>
      <c r="D70" s="236"/>
      <c r="E70" s="236"/>
      <c r="F70" s="236"/>
      <c r="G70" s="236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55"/>
      <c r="U70" s="155"/>
      <c r="V70" s="155"/>
      <c r="W70" s="155"/>
      <c r="X70" s="155"/>
      <c r="Y70" s="146"/>
      <c r="Z70" s="146"/>
      <c r="AA70" s="146"/>
      <c r="AB70" s="146"/>
      <c r="AC70" s="146"/>
      <c r="AD70" s="146"/>
      <c r="AE70" s="146"/>
      <c r="AF70" s="146"/>
      <c r="AG70" s="146" t="s">
        <v>125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>
      <c r="A71" s="153"/>
      <c r="B71" s="154"/>
      <c r="C71" s="174" t="s">
        <v>185</v>
      </c>
      <c r="D71" s="156"/>
      <c r="E71" s="157">
        <v>270</v>
      </c>
      <c r="F71" s="155"/>
      <c r="G71" s="155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 t="s">
        <v>116</v>
      </c>
      <c r="AH71" s="146">
        <v>0</v>
      </c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>
      <c r="A72" s="163">
        <v>28</v>
      </c>
      <c r="B72" s="164" t="s">
        <v>196</v>
      </c>
      <c r="C72" s="173" t="s">
        <v>197</v>
      </c>
      <c r="D72" s="165" t="s">
        <v>110</v>
      </c>
      <c r="E72" s="166">
        <v>270</v>
      </c>
      <c r="F72" s="167"/>
      <c r="G72" s="168">
        <f>ROUND(E72*F72,2)</f>
        <v>0</v>
      </c>
      <c r="H72" s="167"/>
      <c r="I72" s="168">
        <f>ROUND(E72*H72,2)</f>
        <v>0</v>
      </c>
      <c r="J72" s="167"/>
      <c r="K72" s="168">
        <f>ROUND(E72*J72,2)</f>
        <v>0</v>
      </c>
      <c r="L72" s="168">
        <v>21</v>
      </c>
      <c r="M72" s="168">
        <f>G72*(1+L72/100)</f>
        <v>0</v>
      </c>
      <c r="N72" s="168">
        <v>5.6100000000000004E-3</v>
      </c>
      <c r="O72" s="168">
        <f>ROUND(E72*N72,2)</f>
        <v>1.51</v>
      </c>
      <c r="P72" s="168">
        <v>0</v>
      </c>
      <c r="Q72" s="168">
        <f>ROUND(E72*P72,2)</f>
        <v>0</v>
      </c>
      <c r="R72" s="168" t="s">
        <v>111</v>
      </c>
      <c r="S72" s="168" t="s">
        <v>112</v>
      </c>
      <c r="T72" s="169" t="s">
        <v>112</v>
      </c>
      <c r="U72" s="155">
        <v>4.0000000000000001E-3</v>
      </c>
      <c r="V72" s="155">
        <f>ROUND(E72*U72,2)</f>
        <v>1.08</v>
      </c>
      <c r="W72" s="155"/>
      <c r="X72" s="155" t="s">
        <v>113</v>
      </c>
      <c r="Y72" s="146"/>
      <c r="Z72" s="146"/>
      <c r="AA72" s="146"/>
      <c r="AB72" s="146"/>
      <c r="AC72" s="146"/>
      <c r="AD72" s="146"/>
      <c r="AE72" s="146"/>
      <c r="AF72" s="146"/>
      <c r="AG72" s="146" t="s">
        <v>119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>
      <c r="A73" s="153"/>
      <c r="B73" s="154"/>
      <c r="C73" s="235" t="s">
        <v>198</v>
      </c>
      <c r="D73" s="236"/>
      <c r="E73" s="236"/>
      <c r="F73" s="236"/>
      <c r="G73" s="236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46"/>
      <c r="Z73" s="146"/>
      <c r="AA73" s="146"/>
      <c r="AB73" s="146"/>
      <c r="AC73" s="146"/>
      <c r="AD73" s="146"/>
      <c r="AE73" s="146"/>
      <c r="AF73" s="146"/>
      <c r="AG73" s="146" t="s">
        <v>125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>
      <c r="A74" s="163">
        <v>29</v>
      </c>
      <c r="B74" s="164" t="s">
        <v>196</v>
      </c>
      <c r="C74" s="173" t="s">
        <v>197</v>
      </c>
      <c r="D74" s="165" t="s">
        <v>110</v>
      </c>
      <c r="E74" s="166">
        <v>1050</v>
      </c>
      <c r="F74" s="167"/>
      <c r="G74" s="168">
        <f>ROUND(E74*F74,2)</f>
        <v>0</v>
      </c>
      <c r="H74" s="167"/>
      <c r="I74" s="168">
        <f>ROUND(E74*H74,2)</f>
        <v>0</v>
      </c>
      <c r="J74" s="167"/>
      <c r="K74" s="168">
        <f>ROUND(E74*J74,2)</f>
        <v>0</v>
      </c>
      <c r="L74" s="168">
        <v>21</v>
      </c>
      <c r="M74" s="168">
        <f>G74*(1+L74/100)</f>
        <v>0</v>
      </c>
      <c r="N74" s="168">
        <v>5.6100000000000004E-3</v>
      </c>
      <c r="O74" s="168">
        <f>ROUND(E74*N74,2)</f>
        <v>5.89</v>
      </c>
      <c r="P74" s="168">
        <v>0</v>
      </c>
      <c r="Q74" s="168">
        <f>ROUND(E74*P74,2)</f>
        <v>0</v>
      </c>
      <c r="R74" s="168" t="s">
        <v>111</v>
      </c>
      <c r="S74" s="168" t="s">
        <v>112</v>
      </c>
      <c r="T74" s="169" t="s">
        <v>112</v>
      </c>
      <c r="U74" s="155">
        <v>4.0000000000000001E-3</v>
      </c>
      <c r="V74" s="155">
        <f>ROUND(E74*U74,2)</f>
        <v>4.2</v>
      </c>
      <c r="W74" s="155"/>
      <c r="X74" s="155" t="s">
        <v>113</v>
      </c>
      <c r="Y74" s="146"/>
      <c r="Z74" s="146"/>
      <c r="AA74" s="146"/>
      <c r="AB74" s="146"/>
      <c r="AC74" s="146"/>
      <c r="AD74" s="146"/>
      <c r="AE74" s="146"/>
      <c r="AF74" s="146"/>
      <c r="AG74" s="146" t="s">
        <v>119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>
      <c r="A75" s="153"/>
      <c r="B75" s="154"/>
      <c r="C75" s="235" t="s">
        <v>198</v>
      </c>
      <c r="D75" s="236"/>
      <c r="E75" s="236"/>
      <c r="F75" s="236"/>
      <c r="G75" s="236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46"/>
      <c r="Z75" s="146"/>
      <c r="AA75" s="146"/>
      <c r="AB75" s="146"/>
      <c r="AC75" s="146"/>
      <c r="AD75" s="146"/>
      <c r="AE75" s="146"/>
      <c r="AF75" s="146"/>
      <c r="AG75" s="146" t="s">
        <v>125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ht="20.6" outlineLevel="1">
      <c r="A76" s="163">
        <v>30</v>
      </c>
      <c r="B76" s="164" t="s">
        <v>199</v>
      </c>
      <c r="C76" s="173" t="s">
        <v>200</v>
      </c>
      <c r="D76" s="165" t="s">
        <v>110</v>
      </c>
      <c r="E76" s="166">
        <v>1050</v>
      </c>
      <c r="F76" s="167"/>
      <c r="G76" s="168">
        <f>ROUND(E76*F76,2)</f>
        <v>0</v>
      </c>
      <c r="H76" s="167"/>
      <c r="I76" s="168">
        <f>ROUND(E76*H76,2)</f>
        <v>0</v>
      </c>
      <c r="J76" s="167"/>
      <c r="K76" s="168">
        <f>ROUND(E76*J76,2)</f>
        <v>0</v>
      </c>
      <c r="L76" s="168">
        <v>21</v>
      </c>
      <c r="M76" s="168">
        <f>G76*(1+L76/100)</f>
        <v>0</v>
      </c>
      <c r="N76" s="168">
        <v>6.0999999999999997E-4</v>
      </c>
      <c r="O76" s="168">
        <f>ROUND(E76*N76,2)</f>
        <v>0.64</v>
      </c>
      <c r="P76" s="168">
        <v>0</v>
      </c>
      <c r="Q76" s="168">
        <f>ROUND(E76*P76,2)</f>
        <v>0</v>
      </c>
      <c r="R76" s="168" t="s">
        <v>111</v>
      </c>
      <c r="S76" s="168" t="s">
        <v>112</v>
      </c>
      <c r="T76" s="169" t="s">
        <v>112</v>
      </c>
      <c r="U76" s="155">
        <v>2E-3</v>
      </c>
      <c r="V76" s="155">
        <f>ROUND(E76*U76,2)</f>
        <v>2.1</v>
      </c>
      <c r="W76" s="155"/>
      <c r="X76" s="155" t="s">
        <v>113</v>
      </c>
      <c r="Y76" s="146"/>
      <c r="Z76" s="146"/>
      <c r="AA76" s="146"/>
      <c r="AB76" s="146"/>
      <c r="AC76" s="146"/>
      <c r="AD76" s="146"/>
      <c r="AE76" s="146"/>
      <c r="AF76" s="146"/>
      <c r="AG76" s="146" t="s">
        <v>119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0.6" outlineLevel="1">
      <c r="A77" s="163">
        <v>31</v>
      </c>
      <c r="B77" s="164" t="s">
        <v>199</v>
      </c>
      <c r="C77" s="173" t="s">
        <v>200</v>
      </c>
      <c r="D77" s="165" t="s">
        <v>110</v>
      </c>
      <c r="E77" s="166">
        <v>270</v>
      </c>
      <c r="F77" s="167"/>
      <c r="G77" s="168">
        <f>ROUND(E77*F77,2)</f>
        <v>0</v>
      </c>
      <c r="H77" s="167"/>
      <c r="I77" s="168">
        <f>ROUND(E77*H77,2)</f>
        <v>0</v>
      </c>
      <c r="J77" s="167"/>
      <c r="K77" s="168">
        <f>ROUND(E77*J77,2)</f>
        <v>0</v>
      </c>
      <c r="L77" s="168">
        <v>21</v>
      </c>
      <c r="M77" s="168">
        <f>G77*(1+L77/100)</f>
        <v>0</v>
      </c>
      <c r="N77" s="168">
        <v>6.0999999999999997E-4</v>
      </c>
      <c r="O77" s="168">
        <f>ROUND(E77*N77,2)</f>
        <v>0.16</v>
      </c>
      <c r="P77" s="168">
        <v>0</v>
      </c>
      <c r="Q77" s="168">
        <f>ROUND(E77*P77,2)</f>
        <v>0</v>
      </c>
      <c r="R77" s="168" t="s">
        <v>111</v>
      </c>
      <c r="S77" s="168" t="s">
        <v>112</v>
      </c>
      <c r="T77" s="169" t="s">
        <v>112</v>
      </c>
      <c r="U77" s="155">
        <v>2E-3</v>
      </c>
      <c r="V77" s="155">
        <f>ROUND(E77*U77,2)</f>
        <v>0.54</v>
      </c>
      <c r="W77" s="155"/>
      <c r="X77" s="155" t="s">
        <v>113</v>
      </c>
      <c r="Y77" s="146"/>
      <c r="Z77" s="146"/>
      <c r="AA77" s="146"/>
      <c r="AB77" s="146"/>
      <c r="AC77" s="146"/>
      <c r="AD77" s="146"/>
      <c r="AE77" s="146"/>
      <c r="AF77" s="146"/>
      <c r="AG77" s="146" t="s">
        <v>119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ht="20.6" outlineLevel="1">
      <c r="A78" s="163">
        <v>32</v>
      </c>
      <c r="B78" s="164" t="s">
        <v>201</v>
      </c>
      <c r="C78" s="173" t="s">
        <v>202</v>
      </c>
      <c r="D78" s="165" t="s">
        <v>110</v>
      </c>
      <c r="E78" s="166">
        <v>1050</v>
      </c>
      <c r="F78" s="167"/>
      <c r="G78" s="168">
        <f>ROUND(E78*F78,2)</f>
        <v>0</v>
      </c>
      <c r="H78" s="167"/>
      <c r="I78" s="168">
        <f>ROUND(E78*H78,2)</f>
        <v>0</v>
      </c>
      <c r="J78" s="167"/>
      <c r="K78" s="168">
        <f>ROUND(E78*J78,2)</f>
        <v>0</v>
      </c>
      <c r="L78" s="168">
        <v>21</v>
      </c>
      <c r="M78" s="168">
        <f>G78*(1+L78/100)</f>
        <v>0</v>
      </c>
      <c r="N78" s="168">
        <v>0.12966</v>
      </c>
      <c r="O78" s="168">
        <f>ROUND(E78*N78,2)</f>
        <v>136.13999999999999</v>
      </c>
      <c r="P78" s="168">
        <v>0</v>
      </c>
      <c r="Q78" s="168">
        <f>ROUND(E78*P78,2)</f>
        <v>0</v>
      </c>
      <c r="R78" s="168" t="s">
        <v>111</v>
      </c>
      <c r="S78" s="168" t="s">
        <v>112</v>
      </c>
      <c r="T78" s="169" t="s">
        <v>112</v>
      </c>
      <c r="U78" s="155">
        <v>0.02</v>
      </c>
      <c r="V78" s="155">
        <f>ROUND(E78*U78,2)</f>
        <v>21</v>
      </c>
      <c r="W78" s="155"/>
      <c r="X78" s="155" t="s">
        <v>113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114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ht="20.6" outlineLevel="1">
      <c r="A79" s="163">
        <v>33</v>
      </c>
      <c r="B79" s="164" t="s">
        <v>203</v>
      </c>
      <c r="C79" s="173" t="s">
        <v>204</v>
      </c>
      <c r="D79" s="165" t="s">
        <v>110</v>
      </c>
      <c r="E79" s="166">
        <v>270</v>
      </c>
      <c r="F79" s="167"/>
      <c r="G79" s="168">
        <f>ROUND(E79*F79,2)</f>
        <v>0</v>
      </c>
      <c r="H79" s="167"/>
      <c r="I79" s="168">
        <f>ROUND(E79*H79,2)</f>
        <v>0</v>
      </c>
      <c r="J79" s="167"/>
      <c r="K79" s="168">
        <f>ROUND(E79*J79,2)</f>
        <v>0</v>
      </c>
      <c r="L79" s="168">
        <v>21</v>
      </c>
      <c r="M79" s="168">
        <f>G79*(1+L79/100)</f>
        <v>0</v>
      </c>
      <c r="N79" s="168">
        <v>0.12966</v>
      </c>
      <c r="O79" s="168">
        <f>ROUND(E79*N79,2)</f>
        <v>35.01</v>
      </c>
      <c r="P79" s="168">
        <v>0</v>
      </c>
      <c r="Q79" s="168">
        <f>ROUND(E79*P79,2)</f>
        <v>0</v>
      </c>
      <c r="R79" s="168" t="s">
        <v>111</v>
      </c>
      <c r="S79" s="168" t="s">
        <v>112</v>
      </c>
      <c r="T79" s="169" t="s">
        <v>112</v>
      </c>
      <c r="U79" s="155">
        <v>0.02</v>
      </c>
      <c r="V79" s="155">
        <f>ROUND(E79*U79,2)</f>
        <v>5.4</v>
      </c>
      <c r="W79" s="155"/>
      <c r="X79" s="155" t="s">
        <v>113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114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>
      <c r="A80" s="163">
        <v>34</v>
      </c>
      <c r="B80" s="164" t="s">
        <v>205</v>
      </c>
      <c r="C80" s="173" t="s">
        <v>206</v>
      </c>
      <c r="D80" s="165" t="s">
        <v>110</v>
      </c>
      <c r="E80" s="166">
        <v>240</v>
      </c>
      <c r="F80" s="167"/>
      <c r="G80" s="168">
        <f>ROUND(E80*F80,2)</f>
        <v>0</v>
      </c>
      <c r="H80" s="167"/>
      <c r="I80" s="168">
        <f>ROUND(E80*H80,2)</f>
        <v>0</v>
      </c>
      <c r="J80" s="167"/>
      <c r="K80" s="168">
        <f>ROUND(E80*J80,2)</f>
        <v>0</v>
      </c>
      <c r="L80" s="168">
        <v>21</v>
      </c>
      <c r="M80" s="168">
        <f>G80*(1+L80/100)</f>
        <v>0</v>
      </c>
      <c r="N80" s="168">
        <v>7.3899999999999993E-2</v>
      </c>
      <c r="O80" s="168">
        <f>ROUND(E80*N80,2)</f>
        <v>17.739999999999998</v>
      </c>
      <c r="P80" s="168">
        <v>0</v>
      </c>
      <c r="Q80" s="168">
        <f>ROUND(E80*P80,2)</f>
        <v>0</v>
      </c>
      <c r="R80" s="168" t="s">
        <v>111</v>
      </c>
      <c r="S80" s="168" t="s">
        <v>112</v>
      </c>
      <c r="T80" s="169" t="s">
        <v>112</v>
      </c>
      <c r="U80" s="155">
        <v>0.48</v>
      </c>
      <c r="V80" s="155">
        <f>ROUND(E80*U80,2)</f>
        <v>115.2</v>
      </c>
      <c r="W80" s="155"/>
      <c r="X80" s="155" t="s">
        <v>113</v>
      </c>
      <c r="Y80" s="146"/>
      <c r="Z80" s="146"/>
      <c r="AA80" s="146"/>
      <c r="AB80" s="146"/>
      <c r="AC80" s="146"/>
      <c r="AD80" s="146"/>
      <c r="AE80" s="146"/>
      <c r="AF80" s="146"/>
      <c r="AG80" s="146" t="s">
        <v>114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ht="21" outlineLevel="1">
      <c r="A81" s="153"/>
      <c r="B81" s="154"/>
      <c r="C81" s="235" t="s">
        <v>207</v>
      </c>
      <c r="D81" s="236"/>
      <c r="E81" s="236"/>
      <c r="F81" s="236"/>
      <c r="G81" s="236"/>
      <c r="H81" s="155"/>
      <c r="I81" s="155"/>
      <c r="J81" s="155"/>
      <c r="K81" s="155"/>
      <c r="L81" s="155"/>
      <c r="M81" s="155"/>
      <c r="N81" s="155"/>
      <c r="O81" s="155"/>
      <c r="P81" s="155"/>
      <c r="Q81" s="155"/>
      <c r="R81" s="155"/>
      <c r="S81" s="155"/>
      <c r="T81" s="155"/>
      <c r="U81" s="155"/>
      <c r="V81" s="155"/>
      <c r="W81" s="155"/>
      <c r="X81" s="155"/>
      <c r="Y81" s="146"/>
      <c r="Z81" s="146"/>
      <c r="AA81" s="146"/>
      <c r="AB81" s="146"/>
      <c r="AC81" s="146"/>
      <c r="AD81" s="146"/>
      <c r="AE81" s="146"/>
      <c r="AF81" s="146"/>
      <c r="AG81" s="146" t="s">
        <v>125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70" t="str">
        <f>C81</f>
        <v>s provedením lože z kameniva drceného, s vyplněním spár, s dvojitým hutněním a se smetením přebytečného materiálu na krajnici. S dodáním hmot pro lože a výplň spár.</v>
      </c>
      <c r="BB81" s="146"/>
      <c r="BC81" s="146"/>
      <c r="BD81" s="146"/>
      <c r="BE81" s="146"/>
      <c r="BF81" s="146"/>
      <c r="BG81" s="146"/>
      <c r="BH81" s="146"/>
    </row>
    <row r="82" spans="1:60" outlineLevel="1">
      <c r="A82" s="153"/>
      <c r="B82" s="154"/>
      <c r="C82" s="174" t="s">
        <v>208</v>
      </c>
      <c r="D82" s="156"/>
      <c r="E82" s="157">
        <v>122</v>
      </c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46"/>
      <c r="Z82" s="146"/>
      <c r="AA82" s="146"/>
      <c r="AB82" s="146"/>
      <c r="AC82" s="146"/>
      <c r="AD82" s="146"/>
      <c r="AE82" s="146"/>
      <c r="AF82" s="146"/>
      <c r="AG82" s="146" t="s">
        <v>116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>
      <c r="A83" s="153"/>
      <c r="B83" s="154"/>
      <c r="C83" s="174" t="s">
        <v>209</v>
      </c>
      <c r="D83" s="156"/>
      <c r="E83" s="157">
        <v>22</v>
      </c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46"/>
      <c r="Z83" s="146"/>
      <c r="AA83" s="146"/>
      <c r="AB83" s="146"/>
      <c r="AC83" s="146"/>
      <c r="AD83" s="146"/>
      <c r="AE83" s="146"/>
      <c r="AF83" s="146"/>
      <c r="AG83" s="146" t="s">
        <v>116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>
      <c r="A84" s="153"/>
      <c r="B84" s="154"/>
      <c r="C84" s="174" t="s">
        <v>210</v>
      </c>
      <c r="D84" s="156"/>
      <c r="E84" s="157">
        <v>30</v>
      </c>
      <c r="F84" s="155"/>
      <c r="G84" s="155"/>
      <c r="H84" s="155"/>
      <c r="I84" s="155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155"/>
      <c r="W84" s="155"/>
      <c r="X84" s="155"/>
      <c r="Y84" s="146"/>
      <c r="Z84" s="146"/>
      <c r="AA84" s="146"/>
      <c r="AB84" s="146"/>
      <c r="AC84" s="146"/>
      <c r="AD84" s="146"/>
      <c r="AE84" s="146"/>
      <c r="AF84" s="146"/>
      <c r="AG84" s="146" t="s">
        <v>116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>
      <c r="A85" s="153"/>
      <c r="B85" s="154"/>
      <c r="C85" s="174" t="s">
        <v>211</v>
      </c>
      <c r="D85" s="156"/>
      <c r="E85" s="157">
        <v>66</v>
      </c>
      <c r="F85" s="155"/>
      <c r="G85" s="155"/>
      <c r="H85" s="155"/>
      <c r="I85" s="155"/>
      <c r="J85" s="155"/>
      <c r="K85" s="155"/>
      <c r="L85" s="155"/>
      <c r="M85" s="155"/>
      <c r="N85" s="155"/>
      <c r="O85" s="155"/>
      <c r="P85" s="155"/>
      <c r="Q85" s="155"/>
      <c r="R85" s="155"/>
      <c r="S85" s="155"/>
      <c r="T85" s="155"/>
      <c r="U85" s="155"/>
      <c r="V85" s="155"/>
      <c r="W85" s="155"/>
      <c r="X85" s="155"/>
      <c r="Y85" s="146"/>
      <c r="Z85" s="146"/>
      <c r="AA85" s="146"/>
      <c r="AB85" s="146"/>
      <c r="AC85" s="146"/>
      <c r="AD85" s="146"/>
      <c r="AE85" s="146"/>
      <c r="AF85" s="146"/>
      <c r="AG85" s="146" t="s">
        <v>116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>
      <c r="A86" s="163">
        <v>35</v>
      </c>
      <c r="B86" s="164" t="s">
        <v>205</v>
      </c>
      <c r="C86" s="173" t="s">
        <v>206</v>
      </c>
      <c r="D86" s="165" t="s">
        <v>110</v>
      </c>
      <c r="E86" s="166">
        <v>360</v>
      </c>
      <c r="F86" s="167"/>
      <c r="G86" s="168">
        <f>ROUND(E86*F86,2)</f>
        <v>0</v>
      </c>
      <c r="H86" s="167"/>
      <c r="I86" s="168">
        <f>ROUND(E86*H86,2)</f>
        <v>0</v>
      </c>
      <c r="J86" s="167"/>
      <c r="K86" s="168">
        <f>ROUND(E86*J86,2)</f>
        <v>0</v>
      </c>
      <c r="L86" s="168">
        <v>21</v>
      </c>
      <c r="M86" s="168">
        <f>G86*(1+L86/100)</f>
        <v>0</v>
      </c>
      <c r="N86" s="168">
        <v>7.3899999999999993E-2</v>
      </c>
      <c r="O86" s="168">
        <f>ROUND(E86*N86,2)</f>
        <v>26.6</v>
      </c>
      <c r="P86" s="168">
        <v>0</v>
      </c>
      <c r="Q86" s="168">
        <f>ROUND(E86*P86,2)</f>
        <v>0</v>
      </c>
      <c r="R86" s="168" t="s">
        <v>111</v>
      </c>
      <c r="S86" s="168" t="s">
        <v>112</v>
      </c>
      <c r="T86" s="169" t="s">
        <v>112</v>
      </c>
      <c r="U86" s="155">
        <v>0.48</v>
      </c>
      <c r="V86" s="155">
        <f>ROUND(E86*U86,2)</f>
        <v>172.8</v>
      </c>
      <c r="W86" s="155"/>
      <c r="X86" s="155" t="s">
        <v>113</v>
      </c>
      <c r="Y86" s="146"/>
      <c r="Z86" s="146"/>
      <c r="AA86" s="146"/>
      <c r="AB86" s="146"/>
      <c r="AC86" s="146"/>
      <c r="AD86" s="146"/>
      <c r="AE86" s="146"/>
      <c r="AF86" s="146"/>
      <c r="AG86" s="146" t="s">
        <v>114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ht="21" outlineLevel="1">
      <c r="A87" s="153"/>
      <c r="B87" s="154"/>
      <c r="C87" s="235" t="s">
        <v>207</v>
      </c>
      <c r="D87" s="236"/>
      <c r="E87" s="236"/>
      <c r="F87" s="236"/>
      <c r="G87" s="236"/>
      <c r="H87" s="155"/>
      <c r="I87" s="155"/>
      <c r="J87" s="155"/>
      <c r="K87" s="155"/>
      <c r="L87" s="155"/>
      <c r="M87" s="155"/>
      <c r="N87" s="155"/>
      <c r="O87" s="155"/>
      <c r="P87" s="155"/>
      <c r="Q87" s="155"/>
      <c r="R87" s="155"/>
      <c r="S87" s="155"/>
      <c r="T87" s="155"/>
      <c r="U87" s="155"/>
      <c r="V87" s="155"/>
      <c r="W87" s="155"/>
      <c r="X87" s="155"/>
      <c r="Y87" s="146"/>
      <c r="Z87" s="146"/>
      <c r="AA87" s="146"/>
      <c r="AB87" s="146"/>
      <c r="AC87" s="146"/>
      <c r="AD87" s="146"/>
      <c r="AE87" s="146"/>
      <c r="AF87" s="146"/>
      <c r="AG87" s="146" t="s">
        <v>125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70" t="str">
        <f>C87</f>
        <v>s provedením lože z kameniva drceného, s vyplněním spár, s dvojitým hutněním a se smetením přebytečného materiálu na krajnici. S dodáním hmot pro lože a výplň spár.</v>
      </c>
      <c r="BB87" s="146"/>
      <c r="BC87" s="146"/>
      <c r="BD87" s="146"/>
      <c r="BE87" s="146"/>
      <c r="BF87" s="146"/>
      <c r="BG87" s="146"/>
      <c r="BH87" s="146"/>
    </row>
    <row r="88" spans="1:60" outlineLevel="1">
      <c r="A88" s="153"/>
      <c r="B88" s="154"/>
      <c r="C88" s="174" t="s">
        <v>212</v>
      </c>
      <c r="D88" s="156"/>
      <c r="E88" s="157">
        <v>60</v>
      </c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46"/>
      <c r="Z88" s="146"/>
      <c r="AA88" s="146"/>
      <c r="AB88" s="146"/>
      <c r="AC88" s="146"/>
      <c r="AD88" s="146"/>
      <c r="AE88" s="146"/>
      <c r="AF88" s="146"/>
      <c r="AG88" s="146" t="s">
        <v>116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>
      <c r="A89" s="153"/>
      <c r="B89" s="154"/>
      <c r="C89" s="174" t="s">
        <v>213</v>
      </c>
      <c r="D89" s="156"/>
      <c r="E89" s="157">
        <v>283</v>
      </c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46"/>
      <c r="Z89" s="146"/>
      <c r="AA89" s="146"/>
      <c r="AB89" s="146"/>
      <c r="AC89" s="146"/>
      <c r="AD89" s="146"/>
      <c r="AE89" s="146"/>
      <c r="AF89" s="146"/>
      <c r="AG89" s="146" t="s">
        <v>116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>
      <c r="A90" s="153"/>
      <c r="B90" s="154"/>
      <c r="C90" s="174" t="s">
        <v>214</v>
      </c>
      <c r="D90" s="156"/>
      <c r="E90" s="157">
        <v>17</v>
      </c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46"/>
      <c r="Z90" s="146"/>
      <c r="AA90" s="146"/>
      <c r="AB90" s="146"/>
      <c r="AC90" s="146"/>
      <c r="AD90" s="146"/>
      <c r="AE90" s="146"/>
      <c r="AF90" s="146"/>
      <c r="AG90" s="146" t="s">
        <v>116</v>
      </c>
      <c r="AH90" s="146">
        <v>0</v>
      </c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>
      <c r="A91" s="163">
        <v>36</v>
      </c>
      <c r="B91" s="164" t="s">
        <v>215</v>
      </c>
      <c r="C91" s="173" t="s">
        <v>216</v>
      </c>
      <c r="D91" s="165" t="s">
        <v>123</v>
      </c>
      <c r="E91" s="166">
        <v>170</v>
      </c>
      <c r="F91" s="167"/>
      <c r="G91" s="168">
        <f>ROUND(E91*F91,2)</f>
        <v>0</v>
      </c>
      <c r="H91" s="167"/>
      <c r="I91" s="168">
        <f>ROUND(E91*H91,2)</f>
        <v>0</v>
      </c>
      <c r="J91" s="167"/>
      <c r="K91" s="168">
        <f>ROUND(E91*J91,2)</f>
        <v>0</v>
      </c>
      <c r="L91" s="168">
        <v>21</v>
      </c>
      <c r="M91" s="168">
        <f>G91*(1+L91/100)</f>
        <v>0</v>
      </c>
      <c r="N91" s="168">
        <v>3.6000000000000002E-4</v>
      </c>
      <c r="O91" s="168">
        <f>ROUND(E91*N91,2)</f>
        <v>0.06</v>
      </c>
      <c r="P91" s="168">
        <v>0</v>
      </c>
      <c r="Q91" s="168">
        <f>ROUND(E91*P91,2)</f>
        <v>0</v>
      </c>
      <c r="R91" s="168" t="s">
        <v>111</v>
      </c>
      <c r="S91" s="168" t="s">
        <v>112</v>
      </c>
      <c r="T91" s="169" t="s">
        <v>112</v>
      </c>
      <c r="U91" s="155">
        <v>0.43</v>
      </c>
      <c r="V91" s="155">
        <f>ROUND(E91*U91,2)</f>
        <v>73.099999999999994</v>
      </c>
      <c r="W91" s="155"/>
      <c r="X91" s="155" t="s">
        <v>113</v>
      </c>
      <c r="Y91" s="146"/>
      <c r="Z91" s="146"/>
      <c r="AA91" s="146"/>
      <c r="AB91" s="146"/>
      <c r="AC91" s="146"/>
      <c r="AD91" s="146"/>
      <c r="AE91" s="146"/>
      <c r="AF91" s="146"/>
      <c r="AG91" s="146" t="s">
        <v>119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>
      <c r="A92" s="163">
        <v>37</v>
      </c>
      <c r="B92" s="164" t="s">
        <v>217</v>
      </c>
      <c r="C92" s="173" t="s">
        <v>218</v>
      </c>
      <c r="D92" s="165" t="s">
        <v>110</v>
      </c>
      <c r="E92" s="166">
        <v>320.25</v>
      </c>
      <c r="F92" s="167"/>
      <c r="G92" s="168">
        <f>ROUND(E92*F92,2)</f>
        <v>0</v>
      </c>
      <c r="H92" s="167"/>
      <c r="I92" s="168">
        <f>ROUND(E92*H92,2)</f>
        <v>0</v>
      </c>
      <c r="J92" s="167"/>
      <c r="K92" s="168">
        <f>ROUND(E92*J92,2)</f>
        <v>0</v>
      </c>
      <c r="L92" s="168">
        <v>21</v>
      </c>
      <c r="M92" s="168">
        <f>G92*(1+L92/100)</f>
        <v>0</v>
      </c>
      <c r="N92" s="168">
        <v>0.17244999999999999</v>
      </c>
      <c r="O92" s="168">
        <f>ROUND(E92*N92,2)</f>
        <v>55.23</v>
      </c>
      <c r="P92" s="168">
        <v>0</v>
      </c>
      <c r="Q92" s="168">
        <f>ROUND(E92*P92,2)</f>
        <v>0</v>
      </c>
      <c r="R92" s="168"/>
      <c r="S92" s="168" t="s">
        <v>156</v>
      </c>
      <c r="T92" s="169" t="s">
        <v>112</v>
      </c>
      <c r="U92" s="155">
        <v>0</v>
      </c>
      <c r="V92" s="155">
        <f>ROUND(E92*U92,2)</f>
        <v>0</v>
      </c>
      <c r="W92" s="155"/>
      <c r="X92" s="155" t="s">
        <v>177</v>
      </c>
      <c r="Y92" s="146"/>
      <c r="Z92" s="146"/>
      <c r="AA92" s="146"/>
      <c r="AB92" s="146"/>
      <c r="AC92" s="146"/>
      <c r="AD92" s="146"/>
      <c r="AE92" s="146"/>
      <c r="AF92" s="146"/>
      <c r="AG92" s="146" t="s">
        <v>219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53"/>
      <c r="B93" s="154"/>
      <c r="C93" s="233" t="s">
        <v>220</v>
      </c>
      <c r="D93" s="234"/>
      <c r="E93" s="234"/>
      <c r="F93" s="234"/>
      <c r="G93" s="234"/>
      <c r="H93" s="155"/>
      <c r="I93" s="155"/>
      <c r="J93" s="155"/>
      <c r="K93" s="155"/>
      <c r="L93" s="155"/>
      <c r="M93" s="155"/>
      <c r="N93" s="155"/>
      <c r="O93" s="155"/>
      <c r="P93" s="155"/>
      <c r="Q93" s="155"/>
      <c r="R93" s="155"/>
      <c r="S93" s="155"/>
      <c r="T93" s="155"/>
      <c r="U93" s="155"/>
      <c r="V93" s="155"/>
      <c r="W93" s="155"/>
      <c r="X93" s="155"/>
      <c r="Y93" s="146"/>
      <c r="Z93" s="146"/>
      <c r="AA93" s="146"/>
      <c r="AB93" s="146"/>
      <c r="AC93" s="146"/>
      <c r="AD93" s="146"/>
      <c r="AE93" s="146"/>
      <c r="AF93" s="146"/>
      <c r="AG93" s="146" t="s">
        <v>159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>
      <c r="A94" s="153"/>
      <c r="B94" s="154"/>
      <c r="C94" s="174" t="s">
        <v>221</v>
      </c>
      <c r="D94" s="156"/>
      <c r="E94" s="157">
        <v>23.1</v>
      </c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46"/>
      <c r="Z94" s="146"/>
      <c r="AA94" s="146"/>
      <c r="AB94" s="146"/>
      <c r="AC94" s="146"/>
      <c r="AD94" s="146"/>
      <c r="AE94" s="146"/>
      <c r="AF94" s="146"/>
      <c r="AG94" s="146" t="s">
        <v>116</v>
      </c>
      <c r="AH94" s="146">
        <v>0</v>
      </c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>
      <c r="A95" s="153"/>
      <c r="B95" s="154"/>
      <c r="C95" s="174" t="s">
        <v>222</v>
      </c>
      <c r="D95" s="156"/>
      <c r="E95" s="157">
        <v>297.14999999999998</v>
      </c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46"/>
      <c r="Z95" s="146"/>
      <c r="AA95" s="146"/>
      <c r="AB95" s="146"/>
      <c r="AC95" s="146"/>
      <c r="AD95" s="146"/>
      <c r="AE95" s="146"/>
      <c r="AF95" s="146"/>
      <c r="AG95" s="146" t="s">
        <v>116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>
      <c r="A96" s="163">
        <v>38</v>
      </c>
      <c r="B96" s="164" t="s">
        <v>223</v>
      </c>
      <c r="C96" s="173" t="s">
        <v>224</v>
      </c>
      <c r="D96" s="165" t="s">
        <v>110</v>
      </c>
      <c r="E96" s="166">
        <v>191.1</v>
      </c>
      <c r="F96" s="167"/>
      <c r="G96" s="168">
        <f>ROUND(E96*F96,2)</f>
        <v>0</v>
      </c>
      <c r="H96" s="167"/>
      <c r="I96" s="168">
        <f>ROUND(E96*H96,2)</f>
        <v>0</v>
      </c>
      <c r="J96" s="167"/>
      <c r="K96" s="168">
        <f>ROUND(E96*J96,2)</f>
        <v>0</v>
      </c>
      <c r="L96" s="168">
        <v>21</v>
      </c>
      <c r="M96" s="168">
        <f>G96*(1+L96/100)</f>
        <v>0</v>
      </c>
      <c r="N96" s="168">
        <v>0.17244999999999999</v>
      </c>
      <c r="O96" s="168">
        <f>ROUND(E96*N96,2)</f>
        <v>32.96</v>
      </c>
      <c r="P96" s="168">
        <v>0</v>
      </c>
      <c r="Q96" s="168">
        <f>ROUND(E96*P96,2)</f>
        <v>0</v>
      </c>
      <c r="R96" s="168"/>
      <c r="S96" s="168" t="s">
        <v>156</v>
      </c>
      <c r="T96" s="169" t="s">
        <v>112</v>
      </c>
      <c r="U96" s="155">
        <v>0</v>
      </c>
      <c r="V96" s="155">
        <f>ROUND(E96*U96,2)</f>
        <v>0</v>
      </c>
      <c r="W96" s="155"/>
      <c r="X96" s="155" t="s">
        <v>177</v>
      </c>
      <c r="Y96" s="146"/>
      <c r="Z96" s="146"/>
      <c r="AA96" s="146"/>
      <c r="AB96" s="146"/>
      <c r="AC96" s="146"/>
      <c r="AD96" s="146"/>
      <c r="AE96" s="146"/>
      <c r="AF96" s="146"/>
      <c r="AG96" s="146" t="s">
        <v>219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>
      <c r="A97" s="153"/>
      <c r="B97" s="154"/>
      <c r="C97" s="233" t="s">
        <v>225</v>
      </c>
      <c r="D97" s="234"/>
      <c r="E97" s="234"/>
      <c r="F97" s="234"/>
      <c r="G97" s="234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Y97" s="146"/>
      <c r="Z97" s="146"/>
      <c r="AA97" s="146"/>
      <c r="AB97" s="146"/>
      <c r="AC97" s="146"/>
      <c r="AD97" s="146"/>
      <c r="AE97" s="146"/>
      <c r="AF97" s="146"/>
      <c r="AG97" s="146" t="s">
        <v>159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>
      <c r="A98" s="153"/>
      <c r="B98" s="154"/>
      <c r="C98" s="174" t="s">
        <v>226</v>
      </c>
      <c r="D98" s="156"/>
      <c r="E98" s="157">
        <v>128.1</v>
      </c>
      <c r="F98" s="155"/>
      <c r="G98" s="155"/>
      <c r="H98" s="155"/>
      <c r="I98" s="155"/>
      <c r="J98" s="155"/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Y98" s="146"/>
      <c r="Z98" s="146"/>
      <c r="AA98" s="146"/>
      <c r="AB98" s="146"/>
      <c r="AC98" s="146"/>
      <c r="AD98" s="146"/>
      <c r="AE98" s="146"/>
      <c r="AF98" s="146"/>
      <c r="AG98" s="146" t="s">
        <v>116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>
      <c r="A99" s="153"/>
      <c r="B99" s="154"/>
      <c r="C99" s="174" t="s">
        <v>227</v>
      </c>
      <c r="D99" s="156"/>
      <c r="E99" s="157">
        <v>63</v>
      </c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46"/>
      <c r="Z99" s="146"/>
      <c r="AA99" s="146"/>
      <c r="AB99" s="146"/>
      <c r="AC99" s="146"/>
      <c r="AD99" s="146"/>
      <c r="AE99" s="146"/>
      <c r="AF99" s="146"/>
      <c r="AG99" s="146" t="s">
        <v>116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>
      <c r="A100" s="163">
        <v>39</v>
      </c>
      <c r="B100" s="164" t="s">
        <v>228</v>
      </c>
      <c r="C100" s="173" t="s">
        <v>229</v>
      </c>
      <c r="D100" s="165" t="s">
        <v>230</v>
      </c>
      <c r="E100" s="166">
        <v>4</v>
      </c>
      <c r="F100" s="167"/>
      <c r="G100" s="168">
        <f>ROUND(E100*F100,2)</f>
        <v>0</v>
      </c>
      <c r="H100" s="167"/>
      <c r="I100" s="168">
        <f>ROUND(E100*H100,2)</f>
        <v>0</v>
      </c>
      <c r="J100" s="167"/>
      <c r="K100" s="168">
        <f>ROUND(E100*J100,2)</f>
        <v>0</v>
      </c>
      <c r="L100" s="168">
        <v>21</v>
      </c>
      <c r="M100" s="168">
        <f>G100*(1+L100/100)</f>
        <v>0</v>
      </c>
      <c r="N100" s="168">
        <v>0.17244999999999999</v>
      </c>
      <c r="O100" s="168">
        <f>ROUND(E100*N100,2)</f>
        <v>0.69</v>
      </c>
      <c r="P100" s="168">
        <v>0</v>
      </c>
      <c r="Q100" s="168">
        <f>ROUND(E100*P100,2)</f>
        <v>0</v>
      </c>
      <c r="R100" s="168"/>
      <c r="S100" s="168" t="s">
        <v>156</v>
      </c>
      <c r="T100" s="169" t="s">
        <v>157</v>
      </c>
      <c r="U100" s="155">
        <v>0</v>
      </c>
      <c r="V100" s="155">
        <f>ROUND(E100*U100,2)</f>
        <v>0</v>
      </c>
      <c r="W100" s="155"/>
      <c r="X100" s="155" t="s">
        <v>177</v>
      </c>
      <c r="Y100" s="146"/>
      <c r="Z100" s="146"/>
      <c r="AA100" s="146"/>
      <c r="AB100" s="146"/>
      <c r="AC100" s="146"/>
      <c r="AD100" s="146"/>
      <c r="AE100" s="146"/>
      <c r="AF100" s="146"/>
      <c r="AG100" s="146" t="s">
        <v>219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>
      <c r="A101" s="153"/>
      <c r="B101" s="154"/>
      <c r="C101" s="233" t="s">
        <v>231</v>
      </c>
      <c r="D101" s="234"/>
      <c r="E101" s="234"/>
      <c r="F101" s="234"/>
      <c r="G101" s="234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46"/>
      <c r="Z101" s="146"/>
      <c r="AA101" s="146"/>
      <c r="AB101" s="146"/>
      <c r="AC101" s="146"/>
      <c r="AD101" s="146"/>
      <c r="AE101" s="146"/>
      <c r="AF101" s="146"/>
      <c r="AG101" s="146" t="s">
        <v>159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ht="20.6" outlineLevel="1">
      <c r="A102" s="163">
        <v>40</v>
      </c>
      <c r="B102" s="164" t="s">
        <v>232</v>
      </c>
      <c r="C102" s="173" t="s">
        <v>233</v>
      </c>
      <c r="D102" s="165" t="s">
        <v>110</v>
      </c>
      <c r="E102" s="166">
        <v>87.15</v>
      </c>
      <c r="F102" s="167"/>
      <c r="G102" s="168">
        <f>ROUND(E102*F102,2)</f>
        <v>0</v>
      </c>
      <c r="H102" s="167"/>
      <c r="I102" s="168">
        <f>ROUND(E102*H102,2)</f>
        <v>0</v>
      </c>
      <c r="J102" s="167"/>
      <c r="K102" s="168">
        <f>ROUND(E102*J102,2)</f>
        <v>0</v>
      </c>
      <c r="L102" s="168">
        <v>21</v>
      </c>
      <c r="M102" s="168">
        <f>G102*(1+L102/100)</f>
        <v>0</v>
      </c>
      <c r="N102" s="168">
        <v>0.17599999999999999</v>
      </c>
      <c r="O102" s="168">
        <f>ROUND(E102*N102,2)</f>
        <v>15.34</v>
      </c>
      <c r="P102" s="168">
        <v>0</v>
      </c>
      <c r="Q102" s="168">
        <f>ROUND(E102*P102,2)</f>
        <v>0</v>
      </c>
      <c r="R102" s="168" t="s">
        <v>176</v>
      </c>
      <c r="S102" s="168" t="s">
        <v>112</v>
      </c>
      <c r="T102" s="169" t="s">
        <v>112</v>
      </c>
      <c r="U102" s="155">
        <v>0</v>
      </c>
      <c r="V102" s="155">
        <f>ROUND(E102*U102,2)</f>
        <v>0</v>
      </c>
      <c r="W102" s="155"/>
      <c r="X102" s="155" t="s">
        <v>177</v>
      </c>
      <c r="Y102" s="146"/>
      <c r="Z102" s="146"/>
      <c r="AA102" s="146"/>
      <c r="AB102" s="146"/>
      <c r="AC102" s="146"/>
      <c r="AD102" s="146"/>
      <c r="AE102" s="146"/>
      <c r="AF102" s="146"/>
      <c r="AG102" s="146" t="s">
        <v>219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>
      <c r="A103" s="153"/>
      <c r="B103" s="154"/>
      <c r="C103" s="174" t="s">
        <v>234</v>
      </c>
      <c r="D103" s="156"/>
      <c r="E103" s="157">
        <v>69.3</v>
      </c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46"/>
      <c r="Z103" s="146"/>
      <c r="AA103" s="146"/>
      <c r="AB103" s="146"/>
      <c r="AC103" s="146"/>
      <c r="AD103" s="146"/>
      <c r="AE103" s="146"/>
      <c r="AF103" s="146"/>
      <c r="AG103" s="146" t="s">
        <v>116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>
      <c r="A104" s="153"/>
      <c r="B104" s="154"/>
      <c r="C104" s="174" t="s">
        <v>235</v>
      </c>
      <c r="D104" s="156"/>
      <c r="E104" s="157">
        <v>17.850000000000001</v>
      </c>
      <c r="F104" s="155"/>
      <c r="G104" s="155"/>
      <c r="H104" s="155"/>
      <c r="I104" s="155"/>
      <c r="J104" s="155"/>
      <c r="K104" s="155"/>
      <c r="L104" s="155"/>
      <c r="M104" s="155"/>
      <c r="N104" s="155"/>
      <c r="O104" s="155"/>
      <c r="P104" s="155"/>
      <c r="Q104" s="155"/>
      <c r="R104" s="155"/>
      <c r="S104" s="155"/>
      <c r="T104" s="155"/>
      <c r="U104" s="155"/>
      <c r="V104" s="155"/>
      <c r="W104" s="155"/>
      <c r="X104" s="155"/>
      <c r="Y104" s="146"/>
      <c r="Z104" s="146"/>
      <c r="AA104" s="146"/>
      <c r="AB104" s="146"/>
      <c r="AC104" s="146"/>
      <c r="AD104" s="146"/>
      <c r="AE104" s="146"/>
      <c r="AF104" s="146"/>
      <c r="AG104" s="146" t="s">
        <v>116</v>
      </c>
      <c r="AH104" s="146">
        <v>0</v>
      </c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>
      <c r="A105" s="163">
        <v>41</v>
      </c>
      <c r="B105" s="164" t="s">
        <v>236</v>
      </c>
      <c r="C105" s="173" t="s">
        <v>237</v>
      </c>
      <c r="D105" s="165" t="s">
        <v>238</v>
      </c>
      <c r="E105" s="166">
        <v>46</v>
      </c>
      <c r="F105" s="167"/>
      <c r="G105" s="168">
        <f>ROUND(E105*F105,2)</f>
        <v>0</v>
      </c>
      <c r="H105" s="167"/>
      <c r="I105" s="168">
        <f>ROUND(E105*H105,2)</f>
        <v>0</v>
      </c>
      <c r="J105" s="167"/>
      <c r="K105" s="168">
        <f>ROUND(E105*J105,2)</f>
        <v>0</v>
      </c>
      <c r="L105" s="168">
        <v>21</v>
      </c>
      <c r="M105" s="168">
        <f>G105*(1+L105/100)</f>
        <v>0</v>
      </c>
      <c r="N105" s="168">
        <v>0</v>
      </c>
      <c r="O105" s="168">
        <f>ROUND(E105*N105,2)</f>
        <v>0</v>
      </c>
      <c r="P105" s="168">
        <v>0</v>
      </c>
      <c r="Q105" s="168">
        <f>ROUND(E105*P105,2)</f>
        <v>0</v>
      </c>
      <c r="R105" s="168"/>
      <c r="S105" s="168" t="s">
        <v>156</v>
      </c>
      <c r="T105" s="169" t="s">
        <v>157</v>
      </c>
      <c r="U105" s="155">
        <v>0</v>
      </c>
      <c r="V105" s="155">
        <f>ROUND(E105*U105,2)</f>
        <v>0</v>
      </c>
      <c r="W105" s="155"/>
      <c r="X105" s="155" t="s">
        <v>239</v>
      </c>
      <c r="Y105" s="146"/>
      <c r="Z105" s="146"/>
      <c r="AA105" s="146"/>
      <c r="AB105" s="146"/>
      <c r="AC105" s="146"/>
      <c r="AD105" s="146"/>
      <c r="AE105" s="146"/>
      <c r="AF105" s="146"/>
      <c r="AG105" s="146" t="s">
        <v>240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>
      <c r="A106" s="149" t="s">
        <v>106</v>
      </c>
      <c r="B106" s="150" t="s">
        <v>65</v>
      </c>
      <c r="C106" s="172" t="s">
        <v>66</v>
      </c>
      <c r="D106" s="159"/>
      <c r="E106" s="160"/>
      <c r="F106" s="161"/>
      <c r="G106" s="161">
        <f>SUMIF(AG107:AG111,"&lt;&gt;NOR",G107:G111)</f>
        <v>0</v>
      </c>
      <c r="H106" s="161"/>
      <c r="I106" s="161">
        <f>SUM(I107:I111)</f>
        <v>0</v>
      </c>
      <c r="J106" s="161"/>
      <c r="K106" s="161">
        <f>SUM(K107:K111)</f>
        <v>0</v>
      </c>
      <c r="L106" s="161"/>
      <c r="M106" s="161">
        <f>SUM(M107:M111)</f>
        <v>0</v>
      </c>
      <c r="N106" s="161"/>
      <c r="O106" s="161">
        <f>SUM(O107:O111)</f>
        <v>29.4</v>
      </c>
      <c r="P106" s="161"/>
      <c r="Q106" s="161">
        <f>SUM(Q107:Q111)</f>
        <v>0</v>
      </c>
      <c r="R106" s="161"/>
      <c r="S106" s="161"/>
      <c r="T106" s="162"/>
      <c r="U106" s="158"/>
      <c r="V106" s="158">
        <f>SUM(V107:V111)</f>
        <v>0</v>
      </c>
      <c r="W106" s="158"/>
      <c r="X106" s="158"/>
      <c r="AG106" t="s">
        <v>107</v>
      </c>
    </row>
    <row r="107" spans="1:60" outlineLevel="1">
      <c r="A107" s="163">
        <v>42</v>
      </c>
      <c r="B107" s="164" t="s">
        <v>241</v>
      </c>
      <c r="C107" s="173" t="s">
        <v>242</v>
      </c>
      <c r="D107" s="165" t="s">
        <v>123</v>
      </c>
      <c r="E107" s="166">
        <v>44</v>
      </c>
      <c r="F107" s="167"/>
      <c r="G107" s="168">
        <f>ROUND(E107*F107,2)</f>
        <v>0</v>
      </c>
      <c r="H107" s="167"/>
      <c r="I107" s="168">
        <f>ROUND(E107*H107,2)</f>
        <v>0</v>
      </c>
      <c r="J107" s="167"/>
      <c r="K107" s="168">
        <f>ROUND(E107*J107,2)</f>
        <v>0</v>
      </c>
      <c r="L107" s="168">
        <v>21</v>
      </c>
      <c r="M107" s="168">
        <f>G107*(1+L107/100)</f>
        <v>0</v>
      </c>
      <c r="N107" s="168">
        <v>0.48712</v>
      </c>
      <c r="O107" s="168">
        <f>ROUND(E107*N107,2)</f>
        <v>21.43</v>
      </c>
      <c r="P107" s="168">
        <v>0</v>
      </c>
      <c r="Q107" s="168">
        <f>ROUND(E107*P107,2)</f>
        <v>0</v>
      </c>
      <c r="R107" s="168" t="s">
        <v>243</v>
      </c>
      <c r="S107" s="168" t="s">
        <v>112</v>
      </c>
      <c r="T107" s="169" t="s">
        <v>112</v>
      </c>
      <c r="U107" s="155">
        <v>0</v>
      </c>
      <c r="V107" s="155">
        <f>ROUND(E107*U107,2)</f>
        <v>0</v>
      </c>
      <c r="W107" s="155"/>
      <c r="X107" s="155" t="s">
        <v>244</v>
      </c>
      <c r="Y107" s="146"/>
      <c r="Z107" s="146"/>
      <c r="AA107" s="146"/>
      <c r="AB107" s="146"/>
      <c r="AC107" s="146"/>
      <c r="AD107" s="146"/>
      <c r="AE107" s="146"/>
      <c r="AF107" s="146"/>
      <c r="AG107" s="146" t="s">
        <v>245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62.15" outlineLevel="1">
      <c r="A108" s="153"/>
      <c r="B108" s="154"/>
      <c r="C108" s="235" t="s">
        <v>246</v>
      </c>
      <c r="D108" s="236"/>
      <c r="E108" s="236"/>
      <c r="F108" s="236"/>
      <c r="G108" s="236"/>
      <c r="H108" s="155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55"/>
      <c r="V108" s="155"/>
      <c r="W108" s="155"/>
      <c r="X108" s="155"/>
      <c r="Y108" s="146"/>
      <c r="Z108" s="146"/>
      <c r="AA108" s="146"/>
      <c r="AB108" s="146"/>
      <c r="AC108" s="146"/>
      <c r="AD108" s="146"/>
      <c r="AE108" s="146"/>
      <c r="AF108" s="146"/>
      <c r="AG108" s="146" t="s">
        <v>125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70" t="str">
        <f>C108</f>
        <v>hloubení rýh zapažených šířky do 200 cm v hornině 3, pažení a rozepření rýh příložné (pro jakoukoliv mezerovitost) včetně přepažování  a odstranění rozepření, svislé přemístění výkopku, uložení výkopku do 3 m od okraje výkopu, naložení přebytku po zásypu na dopravní prostředek, odvoz do 6 km a uložení na skládku, lože pod potrubí ze štěrkopísku fr. do 63 mm, dodávka a osazení půlených obrubníků pod potrubí, dodávka a montáž potrubí z trub kameninových ve sklonu do 20 %, dodávka a montáž kameninových tvarovek jednoosých a odbočných (1 kus/20 m potrubí), obetonování potrubí betonem prostým C -/7,5 včetně bednění, obsyp potrubí prohozenou sypaninou připravenou podél výkopu ve vzdálenosti do 3 m od jeho okraje, zásyp rýhy sypaninou z jakékoliv horniny, s uložením výkopku ve vrstvách, se zhutněním.</v>
      </c>
      <c r="BB108" s="146"/>
      <c r="BC108" s="146"/>
      <c r="BD108" s="146"/>
      <c r="BE108" s="146"/>
      <c r="BF108" s="146"/>
      <c r="BG108" s="146"/>
      <c r="BH108" s="146"/>
    </row>
    <row r="109" spans="1:60" outlineLevel="1">
      <c r="A109" s="153"/>
      <c r="B109" s="154"/>
      <c r="C109" s="174" t="s">
        <v>247</v>
      </c>
      <c r="D109" s="156"/>
      <c r="E109" s="157">
        <v>44</v>
      </c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116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>
      <c r="A110" s="163">
        <v>43</v>
      </c>
      <c r="B110" s="164" t="s">
        <v>248</v>
      </c>
      <c r="C110" s="173" t="s">
        <v>249</v>
      </c>
      <c r="D110" s="165" t="s">
        <v>168</v>
      </c>
      <c r="E110" s="166">
        <v>1</v>
      </c>
      <c r="F110" s="167"/>
      <c r="G110" s="168">
        <f>ROUND(E110*F110,2)</f>
        <v>0</v>
      </c>
      <c r="H110" s="167"/>
      <c r="I110" s="168">
        <f>ROUND(E110*H110,2)</f>
        <v>0</v>
      </c>
      <c r="J110" s="167"/>
      <c r="K110" s="168">
        <f>ROUND(E110*J110,2)</f>
        <v>0</v>
      </c>
      <c r="L110" s="168">
        <v>21</v>
      </c>
      <c r="M110" s="168">
        <f>G110*(1+L110/100)</f>
        <v>0</v>
      </c>
      <c r="N110" s="168">
        <v>0.79652000000000001</v>
      </c>
      <c r="O110" s="168">
        <f>ROUND(E110*N110,2)</f>
        <v>0.8</v>
      </c>
      <c r="P110" s="168">
        <v>0</v>
      </c>
      <c r="Q110" s="168">
        <f>ROUND(E110*P110,2)</f>
        <v>0</v>
      </c>
      <c r="R110" s="168"/>
      <c r="S110" s="168" t="s">
        <v>156</v>
      </c>
      <c r="T110" s="169" t="s">
        <v>157</v>
      </c>
      <c r="U110" s="155">
        <v>0</v>
      </c>
      <c r="V110" s="155">
        <f>ROUND(E110*U110,2)</f>
        <v>0</v>
      </c>
      <c r="W110" s="155"/>
      <c r="X110" s="155" t="s">
        <v>244</v>
      </c>
      <c r="Y110" s="146"/>
      <c r="Z110" s="146"/>
      <c r="AA110" s="146"/>
      <c r="AB110" s="146"/>
      <c r="AC110" s="146"/>
      <c r="AD110" s="146"/>
      <c r="AE110" s="146"/>
      <c r="AF110" s="146"/>
      <c r="AG110" s="146" t="s">
        <v>245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20.6" outlineLevel="1">
      <c r="A111" s="163">
        <v>44</v>
      </c>
      <c r="B111" s="164" t="s">
        <v>250</v>
      </c>
      <c r="C111" s="173" t="s">
        <v>251</v>
      </c>
      <c r="D111" s="165" t="s">
        <v>168</v>
      </c>
      <c r="E111" s="166">
        <v>9</v>
      </c>
      <c r="F111" s="167"/>
      <c r="G111" s="168">
        <f>ROUND(E111*F111,2)</f>
        <v>0</v>
      </c>
      <c r="H111" s="167"/>
      <c r="I111" s="168">
        <f>ROUND(E111*H111,2)</f>
        <v>0</v>
      </c>
      <c r="J111" s="167"/>
      <c r="K111" s="168">
        <f>ROUND(E111*J111,2)</f>
        <v>0</v>
      </c>
      <c r="L111" s="168">
        <v>21</v>
      </c>
      <c r="M111" s="168">
        <f>G111*(1+L111/100)</f>
        <v>0</v>
      </c>
      <c r="N111" s="168">
        <v>0.79652000000000001</v>
      </c>
      <c r="O111" s="168">
        <f>ROUND(E111*N111,2)</f>
        <v>7.17</v>
      </c>
      <c r="P111" s="168">
        <v>0</v>
      </c>
      <c r="Q111" s="168">
        <f>ROUND(E111*P111,2)</f>
        <v>0</v>
      </c>
      <c r="R111" s="168"/>
      <c r="S111" s="168" t="s">
        <v>156</v>
      </c>
      <c r="T111" s="169" t="s">
        <v>157</v>
      </c>
      <c r="U111" s="155">
        <v>0</v>
      </c>
      <c r="V111" s="155">
        <f>ROUND(E111*U111,2)</f>
        <v>0</v>
      </c>
      <c r="W111" s="155"/>
      <c r="X111" s="155" t="s">
        <v>244</v>
      </c>
      <c r="Y111" s="146"/>
      <c r="Z111" s="146"/>
      <c r="AA111" s="146"/>
      <c r="AB111" s="146"/>
      <c r="AC111" s="146"/>
      <c r="AD111" s="146"/>
      <c r="AE111" s="146"/>
      <c r="AF111" s="146"/>
      <c r="AG111" s="146" t="s">
        <v>245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>
      <c r="A112" s="149" t="s">
        <v>106</v>
      </c>
      <c r="B112" s="150" t="s">
        <v>67</v>
      </c>
      <c r="C112" s="172" t="s">
        <v>68</v>
      </c>
      <c r="D112" s="159"/>
      <c r="E112" s="160"/>
      <c r="F112" s="161"/>
      <c r="G112" s="161">
        <f>SUMIF(AG113:AG141,"&lt;&gt;NOR",G113:G141)</f>
        <v>0</v>
      </c>
      <c r="H112" s="161"/>
      <c r="I112" s="161">
        <f>SUM(I113:I141)</f>
        <v>0</v>
      </c>
      <c r="J112" s="161"/>
      <c r="K112" s="161">
        <f>SUM(K113:K141)</f>
        <v>0</v>
      </c>
      <c r="L112" s="161"/>
      <c r="M112" s="161">
        <f>SUM(M113:M141)</f>
        <v>0</v>
      </c>
      <c r="N112" s="161"/>
      <c r="O112" s="161">
        <f>SUM(O113:O141)</f>
        <v>350.36000000000007</v>
      </c>
      <c r="P112" s="161"/>
      <c r="Q112" s="161">
        <f>SUM(Q113:Q141)</f>
        <v>0</v>
      </c>
      <c r="R112" s="161"/>
      <c r="S112" s="161"/>
      <c r="T112" s="162"/>
      <c r="U112" s="158"/>
      <c r="V112" s="158">
        <f>SUM(V113:V141)</f>
        <v>561.85000000000014</v>
      </c>
      <c r="W112" s="158"/>
      <c r="X112" s="158"/>
      <c r="AG112" t="s">
        <v>107</v>
      </c>
    </row>
    <row r="113" spans="1:60" ht="20.6" outlineLevel="1">
      <c r="A113" s="163">
        <v>45</v>
      </c>
      <c r="B113" s="164" t="s">
        <v>252</v>
      </c>
      <c r="C113" s="173" t="s">
        <v>253</v>
      </c>
      <c r="D113" s="165" t="s">
        <v>123</v>
      </c>
      <c r="E113" s="166">
        <v>1056</v>
      </c>
      <c r="F113" s="167"/>
      <c r="G113" s="168">
        <f>ROUND(E113*F113,2)</f>
        <v>0</v>
      </c>
      <c r="H113" s="167"/>
      <c r="I113" s="168">
        <f>ROUND(E113*H113,2)</f>
        <v>0</v>
      </c>
      <c r="J113" s="167"/>
      <c r="K113" s="168">
        <f>ROUND(E113*J113,2)</f>
        <v>0</v>
      </c>
      <c r="L113" s="168">
        <v>21</v>
      </c>
      <c r="M113" s="168">
        <f>G113*(1+L113/100)</f>
        <v>0</v>
      </c>
      <c r="N113" s="168">
        <v>0.188</v>
      </c>
      <c r="O113" s="168">
        <f>ROUND(E113*N113,2)</f>
        <v>198.53</v>
      </c>
      <c r="P113" s="168">
        <v>0</v>
      </c>
      <c r="Q113" s="168">
        <f>ROUND(E113*P113,2)</f>
        <v>0</v>
      </c>
      <c r="R113" s="168" t="s">
        <v>111</v>
      </c>
      <c r="S113" s="168" t="s">
        <v>112</v>
      </c>
      <c r="T113" s="169" t="s">
        <v>112</v>
      </c>
      <c r="U113" s="155">
        <v>0.27200000000000002</v>
      </c>
      <c r="V113" s="155">
        <f>ROUND(E113*U113,2)</f>
        <v>287.23</v>
      </c>
      <c r="W113" s="155"/>
      <c r="X113" s="155" t="s">
        <v>113</v>
      </c>
      <c r="Y113" s="146"/>
      <c r="Z113" s="146"/>
      <c r="AA113" s="146"/>
      <c r="AB113" s="146"/>
      <c r="AC113" s="146"/>
      <c r="AD113" s="146"/>
      <c r="AE113" s="146"/>
      <c r="AF113" s="146"/>
      <c r="AG113" s="146" t="s">
        <v>114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>
      <c r="A114" s="153"/>
      <c r="B114" s="154"/>
      <c r="C114" s="235" t="s">
        <v>254</v>
      </c>
      <c r="D114" s="236"/>
      <c r="E114" s="236"/>
      <c r="F114" s="236"/>
      <c r="G114" s="236"/>
      <c r="H114" s="155"/>
      <c r="I114" s="155"/>
      <c r="J114" s="155"/>
      <c r="K114" s="155"/>
      <c r="L114" s="155"/>
      <c r="M114" s="155"/>
      <c r="N114" s="155"/>
      <c r="O114" s="155"/>
      <c r="P114" s="155"/>
      <c r="Q114" s="155"/>
      <c r="R114" s="155"/>
      <c r="S114" s="155"/>
      <c r="T114" s="155"/>
      <c r="U114" s="155"/>
      <c r="V114" s="155"/>
      <c r="W114" s="155"/>
      <c r="X114" s="155"/>
      <c r="Y114" s="146"/>
      <c r="Z114" s="146"/>
      <c r="AA114" s="146"/>
      <c r="AB114" s="146"/>
      <c r="AC114" s="146"/>
      <c r="AD114" s="146"/>
      <c r="AE114" s="146"/>
      <c r="AF114" s="146"/>
      <c r="AG114" s="146" t="s">
        <v>125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>
      <c r="A115" s="153"/>
      <c r="B115" s="154"/>
      <c r="C115" s="174" t="s">
        <v>255</v>
      </c>
      <c r="D115" s="156"/>
      <c r="E115" s="157">
        <v>1056</v>
      </c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46"/>
      <c r="Z115" s="146"/>
      <c r="AA115" s="146"/>
      <c r="AB115" s="146"/>
      <c r="AC115" s="146"/>
      <c r="AD115" s="146"/>
      <c r="AE115" s="146"/>
      <c r="AF115" s="146"/>
      <c r="AG115" s="146" t="s">
        <v>116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20.6" outlineLevel="1">
      <c r="A116" s="163">
        <v>46</v>
      </c>
      <c r="B116" s="164" t="s">
        <v>256</v>
      </c>
      <c r="C116" s="173" t="s">
        <v>257</v>
      </c>
      <c r="D116" s="165" t="s">
        <v>123</v>
      </c>
      <c r="E116" s="166">
        <v>625</v>
      </c>
      <c r="F116" s="167"/>
      <c r="G116" s="168">
        <f>ROUND(E116*F116,2)</f>
        <v>0</v>
      </c>
      <c r="H116" s="167"/>
      <c r="I116" s="168">
        <f>ROUND(E116*H116,2)</f>
        <v>0</v>
      </c>
      <c r="J116" s="167"/>
      <c r="K116" s="168">
        <f>ROUND(E116*J116,2)</f>
        <v>0</v>
      </c>
      <c r="L116" s="168">
        <v>21</v>
      </c>
      <c r="M116" s="168">
        <f>G116*(1+L116/100)</f>
        <v>0</v>
      </c>
      <c r="N116" s="168">
        <v>0.11359</v>
      </c>
      <c r="O116" s="168">
        <f>ROUND(E116*N116,2)</f>
        <v>70.989999999999995</v>
      </c>
      <c r="P116" s="168">
        <v>0</v>
      </c>
      <c r="Q116" s="168">
        <f>ROUND(E116*P116,2)</f>
        <v>0</v>
      </c>
      <c r="R116" s="168" t="s">
        <v>111</v>
      </c>
      <c r="S116" s="168" t="s">
        <v>112</v>
      </c>
      <c r="T116" s="169" t="s">
        <v>112</v>
      </c>
      <c r="U116" s="155">
        <v>0.26</v>
      </c>
      <c r="V116" s="155">
        <f>ROUND(E116*U116,2)</f>
        <v>162.5</v>
      </c>
      <c r="W116" s="155"/>
      <c r="X116" s="155" t="s">
        <v>113</v>
      </c>
      <c r="Y116" s="146"/>
      <c r="Z116" s="146"/>
      <c r="AA116" s="146"/>
      <c r="AB116" s="146"/>
      <c r="AC116" s="146"/>
      <c r="AD116" s="146"/>
      <c r="AE116" s="146"/>
      <c r="AF116" s="146"/>
      <c r="AG116" s="146" t="s">
        <v>119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>
      <c r="A117" s="163">
        <v>47</v>
      </c>
      <c r="B117" s="164" t="s">
        <v>258</v>
      </c>
      <c r="C117" s="173" t="s">
        <v>259</v>
      </c>
      <c r="D117" s="165" t="s">
        <v>123</v>
      </c>
      <c r="E117" s="166">
        <v>43</v>
      </c>
      <c r="F117" s="167"/>
      <c r="G117" s="168">
        <f>ROUND(E117*F117,2)</f>
        <v>0</v>
      </c>
      <c r="H117" s="167"/>
      <c r="I117" s="168">
        <f>ROUND(E117*H117,2)</f>
        <v>0</v>
      </c>
      <c r="J117" s="167"/>
      <c r="K117" s="168">
        <f>ROUND(E117*J117,2)</f>
        <v>0</v>
      </c>
      <c r="L117" s="168">
        <v>21</v>
      </c>
      <c r="M117" s="168">
        <f>G117*(1+L117/100)</f>
        <v>0</v>
      </c>
      <c r="N117" s="168">
        <v>0</v>
      </c>
      <c r="O117" s="168">
        <f>ROUND(E117*N117,2)</f>
        <v>0</v>
      </c>
      <c r="P117" s="168">
        <v>0</v>
      </c>
      <c r="Q117" s="168">
        <f>ROUND(E117*P117,2)</f>
        <v>0</v>
      </c>
      <c r="R117" s="168" t="s">
        <v>111</v>
      </c>
      <c r="S117" s="168" t="s">
        <v>112</v>
      </c>
      <c r="T117" s="169" t="s">
        <v>112</v>
      </c>
      <c r="U117" s="155">
        <v>0.04</v>
      </c>
      <c r="V117" s="155">
        <f>ROUND(E117*U117,2)</f>
        <v>1.72</v>
      </c>
      <c r="W117" s="155"/>
      <c r="X117" s="155" t="s">
        <v>113</v>
      </c>
      <c r="Y117" s="146"/>
      <c r="Z117" s="146"/>
      <c r="AA117" s="146"/>
      <c r="AB117" s="146"/>
      <c r="AC117" s="146"/>
      <c r="AD117" s="146"/>
      <c r="AE117" s="146"/>
      <c r="AF117" s="146"/>
      <c r="AG117" s="146" t="s">
        <v>119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>
      <c r="A118" s="153"/>
      <c r="B118" s="154"/>
      <c r="C118" s="235" t="s">
        <v>260</v>
      </c>
      <c r="D118" s="236"/>
      <c r="E118" s="236"/>
      <c r="F118" s="236"/>
      <c r="G118" s="236"/>
      <c r="H118" s="155"/>
      <c r="I118" s="155"/>
      <c r="J118" s="155"/>
      <c r="K118" s="155"/>
      <c r="L118" s="155"/>
      <c r="M118" s="155"/>
      <c r="N118" s="155"/>
      <c r="O118" s="155"/>
      <c r="P118" s="155"/>
      <c r="Q118" s="155"/>
      <c r="R118" s="155"/>
      <c r="S118" s="155"/>
      <c r="T118" s="155"/>
      <c r="U118" s="155"/>
      <c r="V118" s="155"/>
      <c r="W118" s="155"/>
      <c r="X118" s="155"/>
      <c r="Y118" s="146"/>
      <c r="Z118" s="146"/>
      <c r="AA118" s="146"/>
      <c r="AB118" s="146"/>
      <c r="AC118" s="146"/>
      <c r="AD118" s="146"/>
      <c r="AE118" s="146"/>
      <c r="AF118" s="146"/>
      <c r="AG118" s="146" t="s">
        <v>125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>
      <c r="A119" s="163">
        <v>48</v>
      </c>
      <c r="B119" s="164" t="s">
        <v>261</v>
      </c>
      <c r="C119" s="173" t="s">
        <v>262</v>
      </c>
      <c r="D119" s="165" t="s">
        <v>168</v>
      </c>
      <c r="E119" s="166">
        <v>1</v>
      </c>
      <c r="F119" s="167"/>
      <c r="G119" s="168">
        <f t="shared" ref="G119:G129" si="0">ROUND(E119*F119,2)</f>
        <v>0</v>
      </c>
      <c r="H119" s="167"/>
      <c r="I119" s="168">
        <f t="shared" ref="I119:I129" si="1">ROUND(E119*H119,2)</f>
        <v>0</v>
      </c>
      <c r="J119" s="167"/>
      <c r="K119" s="168">
        <f t="shared" ref="K119:K129" si="2">ROUND(E119*J119,2)</f>
        <v>0</v>
      </c>
      <c r="L119" s="168">
        <v>21</v>
      </c>
      <c r="M119" s="168">
        <f t="shared" ref="M119:M129" si="3">G119*(1+L119/100)</f>
        <v>0</v>
      </c>
      <c r="N119" s="168">
        <v>0.1176</v>
      </c>
      <c r="O119" s="168">
        <f t="shared" ref="O119:O129" si="4">ROUND(E119*N119,2)</f>
        <v>0.12</v>
      </c>
      <c r="P119" s="168">
        <v>0</v>
      </c>
      <c r="Q119" s="168">
        <f t="shared" ref="Q119:Q129" si="5">ROUND(E119*P119,2)</f>
        <v>0</v>
      </c>
      <c r="R119" s="168"/>
      <c r="S119" s="168" t="s">
        <v>156</v>
      </c>
      <c r="T119" s="169" t="s">
        <v>157</v>
      </c>
      <c r="U119" s="155">
        <v>0.92</v>
      </c>
      <c r="V119" s="155">
        <f t="shared" ref="V119:V129" si="6">ROUND(E119*U119,2)</f>
        <v>0.92</v>
      </c>
      <c r="W119" s="155"/>
      <c r="X119" s="155" t="s">
        <v>113</v>
      </c>
      <c r="Y119" s="146"/>
      <c r="Z119" s="146"/>
      <c r="AA119" s="146"/>
      <c r="AB119" s="146"/>
      <c r="AC119" s="146"/>
      <c r="AD119" s="146"/>
      <c r="AE119" s="146"/>
      <c r="AF119" s="146"/>
      <c r="AG119" s="146" t="s">
        <v>119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>
      <c r="A120" s="163">
        <v>49</v>
      </c>
      <c r="B120" s="164" t="s">
        <v>263</v>
      </c>
      <c r="C120" s="173" t="s">
        <v>264</v>
      </c>
      <c r="D120" s="165" t="s">
        <v>168</v>
      </c>
      <c r="E120" s="166">
        <v>4</v>
      </c>
      <c r="F120" s="167"/>
      <c r="G120" s="168">
        <f t="shared" si="0"/>
        <v>0</v>
      </c>
      <c r="H120" s="167"/>
      <c r="I120" s="168">
        <f t="shared" si="1"/>
        <v>0</v>
      </c>
      <c r="J120" s="167"/>
      <c r="K120" s="168">
        <f t="shared" si="2"/>
        <v>0</v>
      </c>
      <c r="L120" s="168">
        <v>21</v>
      </c>
      <c r="M120" s="168">
        <f t="shared" si="3"/>
        <v>0</v>
      </c>
      <c r="N120" s="168">
        <v>0.1176</v>
      </c>
      <c r="O120" s="168">
        <f t="shared" si="4"/>
        <v>0.47</v>
      </c>
      <c r="P120" s="168">
        <v>0</v>
      </c>
      <c r="Q120" s="168">
        <f t="shared" si="5"/>
        <v>0</v>
      </c>
      <c r="R120" s="168"/>
      <c r="S120" s="168" t="s">
        <v>156</v>
      </c>
      <c r="T120" s="169" t="s">
        <v>157</v>
      </c>
      <c r="U120" s="155">
        <v>0.92</v>
      </c>
      <c r="V120" s="155">
        <f t="shared" si="6"/>
        <v>3.68</v>
      </c>
      <c r="W120" s="155"/>
      <c r="X120" s="155" t="s">
        <v>113</v>
      </c>
      <c r="Y120" s="146"/>
      <c r="Z120" s="146"/>
      <c r="AA120" s="146"/>
      <c r="AB120" s="146"/>
      <c r="AC120" s="146"/>
      <c r="AD120" s="146"/>
      <c r="AE120" s="146"/>
      <c r="AF120" s="146"/>
      <c r="AG120" s="146" t="s">
        <v>119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>
      <c r="A121" s="163">
        <v>50</v>
      </c>
      <c r="B121" s="164" t="s">
        <v>265</v>
      </c>
      <c r="C121" s="173" t="s">
        <v>266</v>
      </c>
      <c r="D121" s="165" t="s">
        <v>168</v>
      </c>
      <c r="E121" s="166">
        <v>1</v>
      </c>
      <c r="F121" s="167"/>
      <c r="G121" s="168">
        <f t="shared" si="0"/>
        <v>0</v>
      </c>
      <c r="H121" s="167"/>
      <c r="I121" s="168">
        <f t="shared" si="1"/>
        <v>0</v>
      </c>
      <c r="J121" s="167"/>
      <c r="K121" s="168">
        <f t="shared" si="2"/>
        <v>0</v>
      </c>
      <c r="L121" s="168">
        <v>21</v>
      </c>
      <c r="M121" s="168">
        <f t="shared" si="3"/>
        <v>0</v>
      </c>
      <c r="N121" s="168">
        <v>0.1176</v>
      </c>
      <c r="O121" s="168">
        <f t="shared" si="4"/>
        <v>0.12</v>
      </c>
      <c r="P121" s="168">
        <v>0</v>
      </c>
      <c r="Q121" s="168">
        <f t="shared" si="5"/>
        <v>0</v>
      </c>
      <c r="R121" s="168"/>
      <c r="S121" s="168" t="s">
        <v>156</v>
      </c>
      <c r="T121" s="169" t="s">
        <v>157</v>
      </c>
      <c r="U121" s="155">
        <v>0.92</v>
      </c>
      <c r="V121" s="155">
        <f t="shared" si="6"/>
        <v>0.92</v>
      </c>
      <c r="W121" s="155"/>
      <c r="X121" s="155" t="s">
        <v>113</v>
      </c>
      <c r="Y121" s="146"/>
      <c r="Z121" s="146"/>
      <c r="AA121" s="146"/>
      <c r="AB121" s="146"/>
      <c r="AC121" s="146"/>
      <c r="AD121" s="146"/>
      <c r="AE121" s="146"/>
      <c r="AF121" s="146"/>
      <c r="AG121" s="146" t="s">
        <v>119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>
      <c r="A122" s="163">
        <v>51</v>
      </c>
      <c r="B122" s="164" t="s">
        <v>267</v>
      </c>
      <c r="C122" s="173" t="s">
        <v>268</v>
      </c>
      <c r="D122" s="165" t="s">
        <v>168</v>
      </c>
      <c r="E122" s="166">
        <v>8</v>
      </c>
      <c r="F122" s="167"/>
      <c r="G122" s="168">
        <f t="shared" si="0"/>
        <v>0</v>
      </c>
      <c r="H122" s="167"/>
      <c r="I122" s="168">
        <f t="shared" si="1"/>
        <v>0</v>
      </c>
      <c r="J122" s="167"/>
      <c r="K122" s="168">
        <f t="shared" si="2"/>
        <v>0</v>
      </c>
      <c r="L122" s="168">
        <v>21</v>
      </c>
      <c r="M122" s="168">
        <f t="shared" si="3"/>
        <v>0</v>
      </c>
      <c r="N122" s="168">
        <v>0.1176</v>
      </c>
      <c r="O122" s="168">
        <f t="shared" si="4"/>
        <v>0.94</v>
      </c>
      <c r="P122" s="168">
        <v>0</v>
      </c>
      <c r="Q122" s="168">
        <f t="shared" si="5"/>
        <v>0</v>
      </c>
      <c r="R122" s="168"/>
      <c r="S122" s="168" t="s">
        <v>156</v>
      </c>
      <c r="T122" s="169" t="s">
        <v>157</v>
      </c>
      <c r="U122" s="155">
        <v>0.92</v>
      </c>
      <c r="V122" s="155">
        <f t="shared" si="6"/>
        <v>7.36</v>
      </c>
      <c r="W122" s="155"/>
      <c r="X122" s="155" t="s">
        <v>113</v>
      </c>
      <c r="Y122" s="146"/>
      <c r="Z122" s="146"/>
      <c r="AA122" s="146"/>
      <c r="AB122" s="146"/>
      <c r="AC122" s="146"/>
      <c r="AD122" s="146"/>
      <c r="AE122" s="146"/>
      <c r="AF122" s="146"/>
      <c r="AG122" s="146" t="s">
        <v>119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>
      <c r="A123" s="163">
        <v>52</v>
      </c>
      <c r="B123" s="164" t="s">
        <v>269</v>
      </c>
      <c r="C123" s="173" t="s">
        <v>270</v>
      </c>
      <c r="D123" s="165" t="s">
        <v>168</v>
      </c>
      <c r="E123" s="166">
        <v>16</v>
      </c>
      <c r="F123" s="167"/>
      <c r="G123" s="168">
        <f t="shared" si="0"/>
        <v>0</v>
      </c>
      <c r="H123" s="167"/>
      <c r="I123" s="168">
        <f t="shared" si="1"/>
        <v>0</v>
      </c>
      <c r="J123" s="167"/>
      <c r="K123" s="168">
        <f t="shared" si="2"/>
        <v>0</v>
      </c>
      <c r="L123" s="168">
        <v>21</v>
      </c>
      <c r="M123" s="168">
        <f t="shared" si="3"/>
        <v>0</v>
      </c>
      <c r="N123" s="168">
        <v>0.1176</v>
      </c>
      <c r="O123" s="168">
        <f t="shared" si="4"/>
        <v>1.88</v>
      </c>
      <c r="P123" s="168">
        <v>0</v>
      </c>
      <c r="Q123" s="168">
        <f t="shared" si="5"/>
        <v>0</v>
      </c>
      <c r="R123" s="168"/>
      <c r="S123" s="168" t="s">
        <v>156</v>
      </c>
      <c r="T123" s="169" t="s">
        <v>157</v>
      </c>
      <c r="U123" s="155">
        <v>0.92</v>
      </c>
      <c r="V123" s="155">
        <f t="shared" si="6"/>
        <v>14.72</v>
      </c>
      <c r="W123" s="155"/>
      <c r="X123" s="155" t="s">
        <v>113</v>
      </c>
      <c r="Y123" s="146"/>
      <c r="Z123" s="146"/>
      <c r="AA123" s="146"/>
      <c r="AB123" s="146"/>
      <c r="AC123" s="146"/>
      <c r="AD123" s="146"/>
      <c r="AE123" s="146"/>
      <c r="AF123" s="146"/>
      <c r="AG123" s="146" t="s">
        <v>119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>
      <c r="A124" s="163">
        <v>53</v>
      </c>
      <c r="B124" s="164" t="s">
        <v>271</v>
      </c>
      <c r="C124" s="173" t="s">
        <v>272</v>
      </c>
      <c r="D124" s="165" t="s">
        <v>168</v>
      </c>
      <c r="E124" s="166">
        <v>1</v>
      </c>
      <c r="F124" s="167"/>
      <c r="G124" s="168">
        <f t="shared" si="0"/>
        <v>0</v>
      </c>
      <c r="H124" s="167"/>
      <c r="I124" s="168">
        <f t="shared" si="1"/>
        <v>0</v>
      </c>
      <c r="J124" s="167"/>
      <c r="K124" s="168">
        <f t="shared" si="2"/>
        <v>0</v>
      </c>
      <c r="L124" s="168">
        <v>21</v>
      </c>
      <c r="M124" s="168">
        <f t="shared" si="3"/>
        <v>0</v>
      </c>
      <c r="N124" s="168">
        <v>0.1176</v>
      </c>
      <c r="O124" s="168">
        <f t="shared" si="4"/>
        <v>0.12</v>
      </c>
      <c r="P124" s="168">
        <v>0</v>
      </c>
      <c r="Q124" s="168">
        <f t="shared" si="5"/>
        <v>0</v>
      </c>
      <c r="R124" s="168"/>
      <c r="S124" s="168" t="s">
        <v>156</v>
      </c>
      <c r="T124" s="169" t="s">
        <v>157</v>
      </c>
      <c r="U124" s="155">
        <v>0.92</v>
      </c>
      <c r="V124" s="155">
        <f t="shared" si="6"/>
        <v>0.92</v>
      </c>
      <c r="W124" s="155"/>
      <c r="X124" s="155" t="s">
        <v>113</v>
      </c>
      <c r="Y124" s="146"/>
      <c r="Z124" s="146"/>
      <c r="AA124" s="146"/>
      <c r="AB124" s="146"/>
      <c r="AC124" s="146"/>
      <c r="AD124" s="146"/>
      <c r="AE124" s="146"/>
      <c r="AF124" s="146"/>
      <c r="AG124" s="146" t="s">
        <v>119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>
      <c r="A125" s="163">
        <v>54</v>
      </c>
      <c r="B125" s="164" t="s">
        <v>273</v>
      </c>
      <c r="C125" s="173" t="s">
        <v>274</v>
      </c>
      <c r="D125" s="165" t="s">
        <v>230</v>
      </c>
      <c r="E125" s="166">
        <v>88</v>
      </c>
      <c r="F125" s="167"/>
      <c r="G125" s="168">
        <f t="shared" si="0"/>
        <v>0</v>
      </c>
      <c r="H125" s="167"/>
      <c r="I125" s="168">
        <f t="shared" si="1"/>
        <v>0</v>
      </c>
      <c r="J125" s="167"/>
      <c r="K125" s="168">
        <f t="shared" si="2"/>
        <v>0</v>
      </c>
      <c r="L125" s="168">
        <v>21</v>
      </c>
      <c r="M125" s="168">
        <f t="shared" si="3"/>
        <v>0</v>
      </c>
      <c r="N125" s="168">
        <v>0.1176</v>
      </c>
      <c r="O125" s="168">
        <f t="shared" si="4"/>
        <v>10.35</v>
      </c>
      <c r="P125" s="168">
        <v>0</v>
      </c>
      <c r="Q125" s="168">
        <f t="shared" si="5"/>
        <v>0</v>
      </c>
      <c r="R125" s="168"/>
      <c r="S125" s="168" t="s">
        <v>156</v>
      </c>
      <c r="T125" s="169" t="s">
        <v>157</v>
      </c>
      <c r="U125" s="155">
        <v>0.92</v>
      </c>
      <c r="V125" s="155">
        <f t="shared" si="6"/>
        <v>80.959999999999994</v>
      </c>
      <c r="W125" s="155"/>
      <c r="X125" s="155" t="s">
        <v>113</v>
      </c>
      <c r="Y125" s="146"/>
      <c r="Z125" s="146"/>
      <c r="AA125" s="146"/>
      <c r="AB125" s="146"/>
      <c r="AC125" s="146"/>
      <c r="AD125" s="146"/>
      <c r="AE125" s="146"/>
      <c r="AF125" s="146"/>
      <c r="AG125" s="146" t="s">
        <v>119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>
      <c r="A126" s="163">
        <v>55</v>
      </c>
      <c r="B126" s="164" t="s">
        <v>275</v>
      </c>
      <c r="C126" s="173" t="s">
        <v>276</v>
      </c>
      <c r="D126" s="165" t="s">
        <v>277</v>
      </c>
      <c r="E126" s="166">
        <v>1</v>
      </c>
      <c r="F126" s="167"/>
      <c r="G126" s="168">
        <f t="shared" si="0"/>
        <v>0</v>
      </c>
      <c r="H126" s="167"/>
      <c r="I126" s="168">
        <f t="shared" si="1"/>
        <v>0</v>
      </c>
      <c r="J126" s="167"/>
      <c r="K126" s="168">
        <f t="shared" si="2"/>
        <v>0</v>
      </c>
      <c r="L126" s="168">
        <v>21</v>
      </c>
      <c r="M126" s="168">
        <f t="shared" si="3"/>
        <v>0</v>
      </c>
      <c r="N126" s="168">
        <v>0</v>
      </c>
      <c r="O126" s="168">
        <f t="shared" si="4"/>
        <v>0</v>
      </c>
      <c r="P126" s="168">
        <v>0</v>
      </c>
      <c r="Q126" s="168">
        <f t="shared" si="5"/>
        <v>0</v>
      </c>
      <c r="R126" s="168"/>
      <c r="S126" s="168" t="s">
        <v>156</v>
      </c>
      <c r="T126" s="169" t="s">
        <v>157</v>
      </c>
      <c r="U126" s="155">
        <v>0</v>
      </c>
      <c r="V126" s="155">
        <f t="shared" si="6"/>
        <v>0</v>
      </c>
      <c r="W126" s="155"/>
      <c r="X126" s="155" t="s">
        <v>113</v>
      </c>
      <c r="Y126" s="146"/>
      <c r="Z126" s="146"/>
      <c r="AA126" s="146"/>
      <c r="AB126" s="146"/>
      <c r="AC126" s="146"/>
      <c r="AD126" s="146"/>
      <c r="AE126" s="146"/>
      <c r="AF126" s="146"/>
      <c r="AG126" s="146" t="s">
        <v>119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>
      <c r="A127" s="163">
        <v>56</v>
      </c>
      <c r="B127" s="164" t="s">
        <v>278</v>
      </c>
      <c r="C127" s="173" t="s">
        <v>279</v>
      </c>
      <c r="D127" s="165" t="s">
        <v>168</v>
      </c>
      <c r="E127" s="166">
        <v>1</v>
      </c>
      <c r="F127" s="167"/>
      <c r="G127" s="168">
        <f t="shared" si="0"/>
        <v>0</v>
      </c>
      <c r="H127" s="167"/>
      <c r="I127" s="168">
        <f t="shared" si="1"/>
        <v>0</v>
      </c>
      <c r="J127" s="167"/>
      <c r="K127" s="168">
        <f t="shared" si="2"/>
        <v>0</v>
      </c>
      <c r="L127" s="168">
        <v>21</v>
      </c>
      <c r="M127" s="168">
        <f t="shared" si="3"/>
        <v>0</v>
      </c>
      <c r="N127" s="168">
        <v>0.1176</v>
      </c>
      <c r="O127" s="168">
        <f t="shared" si="4"/>
        <v>0.12</v>
      </c>
      <c r="P127" s="168">
        <v>0</v>
      </c>
      <c r="Q127" s="168">
        <f t="shared" si="5"/>
        <v>0</v>
      </c>
      <c r="R127" s="168"/>
      <c r="S127" s="168" t="s">
        <v>156</v>
      </c>
      <c r="T127" s="169" t="s">
        <v>157</v>
      </c>
      <c r="U127" s="155">
        <v>0.92</v>
      </c>
      <c r="V127" s="155">
        <f t="shared" si="6"/>
        <v>0.92</v>
      </c>
      <c r="W127" s="155"/>
      <c r="X127" s="155" t="s">
        <v>113</v>
      </c>
      <c r="Y127" s="146"/>
      <c r="Z127" s="146"/>
      <c r="AA127" s="146"/>
      <c r="AB127" s="146"/>
      <c r="AC127" s="146"/>
      <c r="AD127" s="146"/>
      <c r="AE127" s="146"/>
      <c r="AF127" s="146"/>
      <c r="AG127" s="146" t="s">
        <v>119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ht="20.6" outlineLevel="1">
      <c r="A128" s="163">
        <v>57</v>
      </c>
      <c r="B128" s="164" t="s">
        <v>280</v>
      </c>
      <c r="C128" s="173" t="s">
        <v>281</v>
      </c>
      <c r="D128" s="165" t="s">
        <v>277</v>
      </c>
      <c r="E128" s="166">
        <v>1</v>
      </c>
      <c r="F128" s="167"/>
      <c r="G128" s="168">
        <f t="shared" si="0"/>
        <v>0</v>
      </c>
      <c r="H128" s="167"/>
      <c r="I128" s="168">
        <f t="shared" si="1"/>
        <v>0</v>
      </c>
      <c r="J128" s="167"/>
      <c r="K128" s="168">
        <f t="shared" si="2"/>
        <v>0</v>
      </c>
      <c r="L128" s="168">
        <v>21</v>
      </c>
      <c r="M128" s="168">
        <f t="shared" si="3"/>
        <v>0</v>
      </c>
      <c r="N128" s="168">
        <v>0</v>
      </c>
      <c r="O128" s="168">
        <f t="shared" si="4"/>
        <v>0</v>
      </c>
      <c r="P128" s="168">
        <v>0</v>
      </c>
      <c r="Q128" s="168">
        <f t="shared" si="5"/>
        <v>0</v>
      </c>
      <c r="R128" s="168"/>
      <c r="S128" s="168" t="s">
        <v>156</v>
      </c>
      <c r="T128" s="169" t="s">
        <v>157</v>
      </c>
      <c r="U128" s="155">
        <v>0</v>
      </c>
      <c r="V128" s="155">
        <f t="shared" si="6"/>
        <v>0</v>
      </c>
      <c r="W128" s="155"/>
      <c r="X128" s="155" t="s">
        <v>113</v>
      </c>
      <c r="Y128" s="146"/>
      <c r="Z128" s="146"/>
      <c r="AA128" s="146"/>
      <c r="AB128" s="146"/>
      <c r="AC128" s="146"/>
      <c r="AD128" s="146"/>
      <c r="AE128" s="146"/>
      <c r="AF128" s="146"/>
      <c r="AG128" s="146" t="s">
        <v>119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>
      <c r="A129" s="163">
        <v>58</v>
      </c>
      <c r="B129" s="164" t="s">
        <v>282</v>
      </c>
      <c r="C129" s="173" t="s">
        <v>283</v>
      </c>
      <c r="D129" s="165" t="s">
        <v>168</v>
      </c>
      <c r="E129" s="166">
        <v>454</v>
      </c>
      <c r="F129" s="167"/>
      <c r="G129" s="168">
        <f t="shared" si="0"/>
        <v>0</v>
      </c>
      <c r="H129" s="167"/>
      <c r="I129" s="168">
        <f t="shared" si="1"/>
        <v>0</v>
      </c>
      <c r="J129" s="167"/>
      <c r="K129" s="168">
        <f t="shared" si="2"/>
        <v>0</v>
      </c>
      <c r="L129" s="168">
        <v>21</v>
      </c>
      <c r="M129" s="168">
        <f t="shared" si="3"/>
        <v>0</v>
      </c>
      <c r="N129" s="168">
        <v>8.1970000000000001E-2</v>
      </c>
      <c r="O129" s="168">
        <f t="shared" si="4"/>
        <v>37.21</v>
      </c>
      <c r="P129" s="168">
        <v>0</v>
      </c>
      <c r="Q129" s="168">
        <f t="shared" si="5"/>
        <v>0</v>
      </c>
      <c r="R129" s="168" t="s">
        <v>176</v>
      </c>
      <c r="S129" s="168" t="s">
        <v>112</v>
      </c>
      <c r="T129" s="169" t="s">
        <v>112</v>
      </c>
      <c r="U129" s="155">
        <v>0</v>
      </c>
      <c r="V129" s="155">
        <f t="shared" si="6"/>
        <v>0</v>
      </c>
      <c r="W129" s="155"/>
      <c r="X129" s="155" t="s">
        <v>177</v>
      </c>
      <c r="Y129" s="146"/>
      <c r="Z129" s="146"/>
      <c r="AA129" s="146"/>
      <c r="AB129" s="146"/>
      <c r="AC129" s="146"/>
      <c r="AD129" s="146"/>
      <c r="AE129" s="146"/>
      <c r="AF129" s="146"/>
      <c r="AG129" s="146" t="s">
        <v>178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>
      <c r="A130" s="153"/>
      <c r="B130" s="154"/>
      <c r="C130" s="174" t="s">
        <v>284</v>
      </c>
      <c r="D130" s="156"/>
      <c r="E130" s="157">
        <v>432</v>
      </c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  <c r="V130" s="155"/>
      <c r="W130" s="155"/>
      <c r="X130" s="155"/>
      <c r="Y130" s="146"/>
      <c r="Z130" s="146"/>
      <c r="AA130" s="146"/>
      <c r="AB130" s="146"/>
      <c r="AC130" s="146"/>
      <c r="AD130" s="146"/>
      <c r="AE130" s="146"/>
      <c r="AF130" s="146"/>
      <c r="AG130" s="146" t="s">
        <v>116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>
      <c r="A131" s="153"/>
      <c r="B131" s="154"/>
      <c r="C131" s="174" t="s">
        <v>285</v>
      </c>
      <c r="D131" s="156"/>
      <c r="E131" s="157">
        <v>22</v>
      </c>
      <c r="F131" s="155"/>
      <c r="G131" s="155"/>
      <c r="H131" s="155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U131" s="155"/>
      <c r="V131" s="155"/>
      <c r="W131" s="155"/>
      <c r="X131" s="155"/>
      <c r="Y131" s="146"/>
      <c r="Z131" s="146"/>
      <c r="AA131" s="146"/>
      <c r="AB131" s="146"/>
      <c r="AC131" s="146"/>
      <c r="AD131" s="146"/>
      <c r="AE131" s="146"/>
      <c r="AF131" s="146"/>
      <c r="AG131" s="146" t="s">
        <v>116</v>
      </c>
      <c r="AH131" s="146">
        <v>0</v>
      </c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ht="20.6" outlineLevel="1">
      <c r="A132" s="163">
        <v>59</v>
      </c>
      <c r="B132" s="164" t="s">
        <v>286</v>
      </c>
      <c r="C132" s="173" t="s">
        <v>287</v>
      </c>
      <c r="D132" s="165" t="s">
        <v>168</v>
      </c>
      <c r="E132" s="166">
        <v>289</v>
      </c>
      <c r="F132" s="167"/>
      <c r="G132" s="168">
        <f>ROUND(E132*F132,2)</f>
        <v>0</v>
      </c>
      <c r="H132" s="167"/>
      <c r="I132" s="168">
        <f>ROUND(E132*H132,2)</f>
        <v>0</v>
      </c>
      <c r="J132" s="167"/>
      <c r="K132" s="168">
        <f>ROUND(E132*J132,2)</f>
        <v>0</v>
      </c>
      <c r="L132" s="168">
        <v>21</v>
      </c>
      <c r="M132" s="168">
        <f>G132*(1+L132/100)</f>
        <v>0</v>
      </c>
      <c r="N132" s="168">
        <v>4.2099999999999999E-2</v>
      </c>
      <c r="O132" s="168">
        <f>ROUND(E132*N132,2)</f>
        <v>12.17</v>
      </c>
      <c r="P132" s="168">
        <v>0</v>
      </c>
      <c r="Q132" s="168">
        <f>ROUND(E132*P132,2)</f>
        <v>0</v>
      </c>
      <c r="R132" s="168" t="s">
        <v>176</v>
      </c>
      <c r="S132" s="168" t="s">
        <v>112</v>
      </c>
      <c r="T132" s="169" t="s">
        <v>112</v>
      </c>
      <c r="U132" s="155">
        <v>0</v>
      </c>
      <c r="V132" s="155">
        <f>ROUND(E132*U132,2)</f>
        <v>0</v>
      </c>
      <c r="W132" s="155"/>
      <c r="X132" s="155" t="s">
        <v>177</v>
      </c>
      <c r="Y132" s="146"/>
      <c r="Z132" s="146"/>
      <c r="AA132" s="146"/>
      <c r="AB132" s="146"/>
      <c r="AC132" s="146"/>
      <c r="AD132" s="146"/>
      <c r="AE132" s="146"/>
      <c r="AF132" s="146"/>
      <c r="AG132" s="146" t="s">
        <v>178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>
      <c r="A133" s="153"/>
      <c r="B133" s="154"/>
      <c r="C133" s="174" t="s">
        <v>288</v>
      </c>
      <c r="D133" s="156"/>
      <c r="E133" s="157">
        <v>275</v>
      </c>
      <c r="F133" s="155"/>
      <c r="G133" s="155"/>
      <c r="H133" s="155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U133" s="155"/>
      <c r="V133" s="155"/>
      <c r="W133" s="155"/>
      <c r="X133" s="155"/>
      <c r="Y133" s="146"/>
      <c r="Z133" s="146"/>
      <c r="AA133" s="146"/>
      <c r="AB133" s="146"/>
      <c r="AC133" s="146"/>
      <c r="AD133" s="146"/>
      <c r="AE133" s="146"/>
      <c r="AF133" s="146"/>
      <c r="AG133" s="146" t="s">
        <v>116</v>
      </c>
      <c r="AH133" s="146">
        <v>0</v>
      </c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>
      <c r="A134" s="153"/>
      <c r="B134" s="154"/>
      <c r="C134" s="174" t="s">
        <v>289</v>
      </c>
      <c r="D134" s="156"/>
      <c r="E134" s="157">
        <v>14</v>
      </c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46"/>
      <c r="Z134" s="146"/>
      <c r="AA134" s="146"/>
      <c r="AB134" s="146"/>
      <c r="AC134" s="146"/>
      <c r="AD134" s="146"/>
      <c r="AE134" s="146"/>
      <c r="AF134" s="146"/>
      <c r="AG134" s="146" t="s">
        <v>116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>
      <c r="A135" s="163">
        <v>60</v>
      </c>
      <c r="B135" s="164" t="s">
        <v>290</v>
      </c>
      <c r="C135" s="173" t="s">
        <v>291</v>
      </c>
      <c r="D135" s="165" t="s">
        <v>168</v>
      </c>
      <c r="E135" s="166">
        <v>310</v>
      </c>
      <c r="F135" s="167"/>
      <c r="G135" s="168">
        <f>ROUND(E135*F135,2)</f>
        <v>0</v>
      </c>
      <c r="H135" s="167"/>
      <c r="I135" s="168">
        <f>ROUND(E135*H135,2)</f>
        <v>0</v>
      </c>
      <c r="J135" s="167"/>
      <c r="K135" s="168">
        <f>ROUND(E135*J135,2)</f>
        <v>0</v>
      </c>
      <c r="L135" s="168">
        <v>21</v>
      </c>
      <c r="M135" s="168">
        <f>G135*(1+L135/100)</f>
        <v>0</v>
      </c>
      <c r="N135" s="168">
        <v>4.4999999999999998E-2</v>
      </c>
      <c r="O135" s="168">
        <f>ROUND(E135*N135,2)</f>
        <v>13.95</v>
      </c>
      <c r="P135" s="168">
        <v>0</v>
      </c>
      <c r="Q135" s="168">
        <f>ROUND(E135*P135,2)</f>
        <v>0</v>
      </c>
      <c r="R135" s="168" t="s">
        <v>176</v>
      </c>
      <c r="S135" s="168" t="s">
        <v>112</v>
      </c>
      <c r="T135" s="169" t="s">
        <v>112</v>
      </c>
      <c r="U135" s="155">
        <v>0</v>
      </c>
      <c r="V135" s="155">
        <f>ROUND(E135*U135,2)</f>
        <v>0</v>
      </c>
      <c r="W135" s="155"/>
      <c r="X135" s="155" t="s">
        <v>177</v>
      </c>
      <c r="Y135" s="146"/>
      <c r="Z135" s="146"/>
      <c r="AA135" s="146"/>
      <c r="AB135" s="146"/>
      <c r="AC135" s="146"/>
      <c r="AD135" s="146"/>
      <c r="AE135" s="146"/>
      <c r="AF135" s="146"/>
      <c r="AG135" s="146" t="s">
        <v>178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>
      <c r="A136" s="153"/>
      <c r="B136" s="154"/>
      <c r="C136" s="174" t="s">
        <v>292</v>
      </c>
      <c r="D136" s="156"/>
      <c r="E136" s="157">
        <v>295</v>
      </c>
      <c r="F136" s="155"/>
      <c r="G136" s="155"/>
      <c r="H136" s="155"/>
      <c r="I136" s="155"/>
      <c r="J136" s="155"/>
      <c r="K136" s="155"/>
      <c r="L136" s="155"/>
      <c r="M136" s="155"/>
      <c r="N136" s="155"/>
      <c r="O136" s="155"/>
      <c r="P136" s="155"/>
      <c r="Q136" s="155"/>
      <c r="R136" s="155"/>
      <c r="S136" s="155"/>
      <c r="T136" s="155"/>
      <c r="U136" s="155"/>
      <c r="V136" s="155"/>
      <c r="W136" s="155"/>
      <c r="X136" s="155"/>
      <c r="Y136" s="146"/>
      <c r="Z136" s="146"/>
      <c r="AA136" s="146"/>
      <c r="AB136" s="146"/>
      <c r="AC136" s="146"/>
      <c r="AD136" s="146"/>
      <c r="AE136" s="146"/>
      <c r="AF136" s="146"/>
      <c r="AG136" s="146" t="s">
        <v>116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>
      <c r="A137" s="153"/>
      <c r="B137" s="154"/>
      <c r="C137" s="174" t="s">
        <v>293</v>
      </c>
      <c r="D137" s="156"/>
      <c r="E137" s="157">
        <v>15</v>
      </c>
      <c r="F137" s="155"/>
      <c r="G137" s="155"/>
      <c r="H137" s="155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U137" s="155"/>
      <c r="V137" s="155"/>
      <c r="W137" s="155"/>
      <c r="X137" s="155"/>
      <c r="Y137" s="146"/>
      <c r="Z137" s="146"/>
      <c r="AA137" s="146"/>
      <c r="AB137" s="146"/>
      <c r="AC137" s="146"/>
      <c r="AD137" s="146"/>
      <c r="AE137" s="146"/>
      <c r="AF137" s="146"/>
      <c r="AG137" s="146" t="s">
        <v>116</v>
      </c>
      <c r="AH137" s="146">
        <v>0</v>
      </c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>
      <c r="A138" s="163">
        <v>61</v>
      </c>
      <c r="B138" s="164" t="s">
        <v>294</v>
      </c>
      <c r="C138" s="173" t="s">
        <v>295</v>
      </c>
      <c r="D138" s="165" t="s">
        <v>168</v>
      </c>
      <c r="E138" s="166">
        <v>10</v>
      </c>
      <c r="F138" s="167"/>
      <c r="G138" s="168">
        <f>ROUND(E138*F138,2)</f>
        <v>0</v>
      </c>
      <c r="H138" s="167"/>
      <c r="I138" s="168">
        <f>ROUND(E138*H138,2)</f>
        <v>0</v>
      </c>
      <c r="J138" s="167"/>
      <c r="K138" s="168">
        <f>ROUND(E138*J138,2)</f>
        <v>0</v>
      </c>
      <c r="L138" s="168">
        <v>21</v>
      </c>
      <c r="M138" s="168">
        <f>G138*(1+L138/100)</f>
        <v>0</v>
      </c>
      <c r="N138" s="168">
        <v>4.4999999999999998E-2</v>
      </c>
      <c r="O138" s="168">
        <f>ROUND(E138*N138,2)</f>
        <v>0.45</v>
      </c>
      <c r="P138" s="168">
        <v>0</v>
      </c>
      <c r="Q138" s="168">
        <f>ROUND(E138*P138,2)</f>
        <v>0</v>
      </c>
      <c r="R138" s="168"/>
      <c r="S138" s="168" t="s">
        <v>156</v>
      </c>
      <c r="T138" s="169" t="s">
        <v>157</v>
      </c>
      <c r="U138" s="155">
        <v>0</v>
      </c>
      <c r="V138" s="155">
        <f>ROUND(E138*U138,2)</f>
        <v>0</v>
      </c>
      <c r="W138" s="155"/>
      <c r="X138" s="155" t="s">
        <v>177</v>
      </c>
      <c r="Y138" s="146"/>
      <c r="Z138" s="146"/>
      <c r="AA138" s="146"/>
      <c r="AB138" s="146"/>
      <c r="AC138" s="146"/>
      <c r="AD138" s="146"/>
      <c r="AE138" s="146"/>
      <c r="AF138" s="146"/>
      <c r="AG138" s="146" t="s">
        <v>178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>
      <c r="A139" s="153"/>
      <c r="B139" s="154"/>
      <c r="C139" s="233" t="s">
        <v>296</v>
      </c>
      <c r="D139" s="234"/>
      <c r="E139" s="234"/>
      <c r="F139" s="234"/>
      <c r="G139" s="234"/>
      <c r="H139" s="155"/>
      <c r="I139" s="155"/>
      <c r="J139" s="155"/>
      <c r="K139" s="155"/>
      <c r="L139" s="155"/>
      <c r="M139" s="155"/>
      <c r="N139" s="155"/>
      <c r="O139" s="155"/>
      <c r="P139" s="155"/>
      <c r="Q139" s="155"/>
      <c r="R139" s="155"/>
      <c r="S139" s="155"/>
      <c r="T139" s="155"/>
      <c r="U139" s="155"/>
      <c r="V139" s="155"/>
      <c r="W139" s="155"/>
      <c r="X139" s="155"/>
      <c r="Y139" s="146"/>
      <c r="Z139" s="146"/>
      <c r="AA139" s="146"/>
      <c r="AB139" s="146"/>
      <c r="AC139" s="146"/>
      <c r="AD139" s="146"/>
      <c r="AE139" s="146"/>
      <c r="AF139" s="146"/>
      <c r="AG139" s="146" t="s">
        <v>159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0.6" outlineLevel="1">
      <c r="A140" s="163">
        <v>62</v>
      </c>
      <c r="B140" s="164" t="s">
        <v>297</v>
      </c>
      <c r="C140" s="173" t="s">
        <v>298</v>
      </c>
      <c r="D140" s="165" t="s">
        <v>168</v>
      </c>
      <c r="E140" s="166">
        <v>22</v>
      </c>
      <c r="F140" s="167"/>
      <c r="G140" s="168">
        <f>ROUND(E140*F140,2)</f>
        <v>0</v>
      </c>
      <c r="H140" s="167"/>
      <c r="I140" s="168">
        <f>ROUND(E140*H140,2)</f>
        <v>0</v>
      </c>
      <c r="J140" s="167"/>
      <c r="K140" s="168">
        <f>ROUND(E140*J140,2)</f>
        <v>0</v>
      </c>
      <c r="L140" s="168">
        <v>21</v>
      </c>
      <c r="M140" s="168">
        <f>G140*(1+L140/100)</f>
        <v>0</v>
      </c>
      <c r="N140" s="168">
        <v>6.7000000000000004E-2</v>
      </c>
      <c r="O140" s="168">
        <f>ROUND(E140*N140,2)</f>
        <v>1.47</v>
      </c>
      <c r="P140" s="168">
        <v>0</v>
      </c>
      <c r="Q140" s="168">
        <f>ROUND(E140*P140,2)</f>
        <v>0</v>
      </c>
      <c r="R140" s="168" t="s">
        <v>176</v>
      </c>
      <c r="S140" s="168" t="s">
        <v>112</v>
      </c>
      <c r="T140" s="169" t="s">
        <v>112</v>
      </c>
      <c r="U140" s="155">
        <v>0</v>
      </c>
      <c r="V140" s="155">
        <f>ROUND(E140*U140,2)</f>
        <v>0</v>
      </c>
      <c r="W140" s="155"/>
      <c r="X140" s="155" t="s">
        <v>177</v>
      </c>
      <c r="Y140" s="146"/>
      <c r="Z140" s="146"/>
      <c r="AA140" s="146"/>
      <c r="AB140" s="146"/>
      <c r="AC140" s="146"/>
      <c r="AD140" s="146"/>
      <c r="AE140" s="146"/>
      <c r="AF140" s="146"/>
      <c r="AG140" s="146" t="s">
        <v>178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ht="20.6" outlineLevel="1">
      <c r="A141" s="163">
        <v>63</v>
      </c>
      <c r="B141" s="164" t="s">
        <v>299</v>
      </c>
      <c r="C141" s="173" t="s">
        <v>300</v>
      </c>
      <c r="D141" s="165" t="s">
        <v>168</v>
      </c>
      <c r="E141" s="166">
        <v>22</v>
      </c>
      <c r="F141" s="167"/>
      <c r="G141" s="168">
        <f>ROUND(E141*F141,2)</f>
        <v>0</v>
      </c>
      <c r="H141" s="167"/>
      <c r="I141" s="168">
        <f>ROUND(E141*H141,2)</f>
        <v>0</v>
      </c>
      <c r="J141" s="167"/>
      <c r="K141" s="168">
        <f>ROUND(E141*J141,2)</f>
        <v>0</v>
      </c>
      <c r="L141" s="168">
        <v>21</v>
      </c>
      <c r="M141" s="168">
        <f>G141*(1+L141/100)</f>
        <v>0</v>
      </c>
      <c r="N141" s="168">
        <v>6.7000000000000004E-2</v>
      </c>
      <c r="O141" s="168">
        <f>ROUND(E141*N141,2)</f>
        <v>1.47</v>
      </c>
      <c r="P141" s="168">
        <v>0</v>
      </c>
      <c r="Q141" s="168">
        <f>ROUND(E141*P141,2)</f>
        <v>0</v>
      </c>
      <c r="R141" s="168" t="s">
        <v>176</v>
      </c>
      <c r="S141" s="168" t="s">
        <v>112</v>
      </c>
      <c r="T141" s="169" t="s">
        <v>112</v>
      </c>
      <c r="U141" s="155">
        <v>0</v>
      </c>
      <c r="V141" s="155">
        <f>ROUND(E141*U141,2)</f>
        <v>0</v>
      </c>
      <c r="W141" s="155"/>
      <c r="X141" s="155" t="s">
        <v>177</v>
      </c>
      <c r="Y141" s="146"/>
      <c r="Z141" s="146"/>
      <c r="AA141" s="146"/>
      <c r="AB141" s="146"/>
      <c r="AC141" s="146"/>
      <c r="AD141" s="146"/>
      <c r="AE141" s="146"/>
      <c r="AF141" s="146"/>
      <c r="AG141" s="146" t="s">
        <v>178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>
      <c r="A142" s="149" t="s">
        <v>106</v>
      </c>
      <c r="B142" s="150" t="s">
        <v>69</v>
      </c>
      <c r="C142" s="172" t="s">
        <v>70</v>
      </c>
      <c r="D142" s="159"/>
      <c r="E142" s="160"/>
      <c r="F142" s="161"/>
      <c r="G142" s="161">
        <f>SUMIF(AG143:AG145,"&lt;&gt;NOR",G143:G145)</f>
        <v>0</v>
      </c>
      <c r="H142" s="161"/>
      <c r="I142" s="161">
        <f>SUM(I143:I145)</f>
        <v>0</v>
      </c>
      <c r="J142" s="161"/>
      <c r="K142" s="161">
        <f>SUM(K143:K145)</f>
        <v>0</v>
      </c>
      <c r="L142" s="161"/>
      <c r="M142" s="161">
        <f>SUM(M143:M145)</f>
        <v>0</v>
      </c>
      <c r="N142" s="161"/>
      <c r="O142" s="161">
        <f>SUM(O143:O145)</f>
        <v>0</v>
      </c>
      <c r="P142" s="161"/>
      <c r="Q142" s="161">
        <f>SUM(Q143:Q145)</f>
        <v>0</v>
      </c>
      <c r="R142" s="161"/>
      <c r="S142" s="161"/>
      <c r="T142" s="162"/>
      <c r="U142" s="158"/>
      <c r="V142" s="158">
        <f>SUM(V143:V145)</f>
        <v>0</v>
      </c>
      <c r="W142" s="158"/>
      <c r="X142" s="158"/>
      <c r="AG142" t="s">
        <v>107</v>
      </c>
    </row>
    <row r="143" spans="1:60" outlineLevel="1">
      <c r="A143" s="163">
        <v>64</v>
      </c>
      <c r="B143" s="164" t="s">
        <v>301</v>
      </c>
      <c r="C143" s="173" t="s">
        <v>302</v>
      </c>
      <c r="D143" s="165" t="s">
        <v>277</v>
      </c>
      <c r="E143" s="166">
        <v>1</v>
      </c>
      <c r="F143" s="167"/>
      <c r="G143" s="168">
        <f>ROUND(E143*F143,2)</f>
        <v>0</v>
      </c>
      <c r="H143" s="167"/>
      <c r="I143" s="168">
        <f>ROUND(E143*H143,2)</f>
        <v>0</v>
      </c>
      <c r="J143" s="167"/>
      <c r="K143" s="168">
        <f>ROUND(E143*J143,2)</f>
        <v>0</v>
      </c>
      <c r="L143" s="168">
        <v>21</v>
      </c>
      <c r="M143" s="168">
        <f>G143*(1+L143/100)</f>
        <v>0</v>
      </c>
      <c r="N143" s="168">
        <v>0</v>
      </c>
      <c r="O143" s="168">
        <f>ROUND(E143*N143,2)</f>
        <v>0</v>
      </c>
      <c r="P143" s="168">
        <v>0</v>
      </c>
      <c r="Q143" s="168">
        <f>ROUND(E143*P143,2)</f>
        <v>0</v>
      </c>
      <c r="R143" s="168"/>
      <c r="S143" s="168" t="s">
        <v>156</v>
      </c>
      <c r="T143" s="169" t="s">
        <v>157</v>
      </c>
      <c r="U143" s="155">
        <v>0</v>
      </c>
      <c r="V143" s="155">
        <f>ROUND(E143*U143,2)</f>
        <v>0</v>
      </c>
      <c r="W143" s="155"/>
      <c r="X143" s="155" t="s">
        <v>113</v>
      </c>
      <c r="Y143" s="146"/>
      <c r="Z143" s="146"/>
      <c r="AA143" s="146"/>
      <c r="AB143" s="146"/>
      <c r="AC143" s="146"/>
      <c r="AD143" s="146"/>
      <c r="AE143" s="146"/>
      <c r="AF143" s="146"/>
      <c r="AG143" s="146" t="s">
        <v>119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>
      <c r="A144" s="163">
        <v>65</v>
      </c>
      <c r="B144" s="164" t="s">
        <v>303</v>
      </c>
      <c r="C144" s="173" t="s">
        <v>304</v>
      </c>
      <c r="D144" s="165" t="s">
        <v>168</v>
      </c>
      <c r="E144" s="166">
        <v>12</v>
      </c>
      <c r="F144" s="167"/>
      <c r="G144" s="168">
        <f>ROUND(E144*F144,2)</f>
        <v>0</v>
      </c>
      <c r="H144" s="167"/>
      <c r="I144" s="168">
        <f>ROUND(E144*H144,2)</f>
        <v>0</v>
      </c>
      <c r="J144" s="167"/>
      <c r="K144" s="168">
        <f>ROUND(E144*J144,2)</f>
        <v>0</v>
      </c>
      <c r="L144" s="168">
        <v>21</v>
      </c>
      <c r="M144" s="168">
        <f>G144*(1+L144/100)</f>
        <v>0</v>
      </c>
      <c r="N144" s="168">
        <v>0</v>
      </c>
      <c r="O144" s="168">
        <f>ROUND(E144*N144,2)</f>
        <v>0</v>
      </c>
      <c r="P144" s="168">
        <v>0</v>
      </c>
      <c r="Q144" s="168">
        <f>ROUND(E144*P144,2)</f>
        <v>0</v>
      </c>
      <c r="R144" s="168"/>
      <c r="S144" s="168" t="s">
        <v>112</v>
      </c>
      <c r="T144" s="169" t="s">
        <v>305</v>
      </c>
      <c r="U144" s="155">
        <v>0</v>
      </c>
      <c r="V144" s="155">
        <f>ROUND(E144*U144,2)</f>
        <v>0</v>
      </c>
      <c r="W144" s="155"/>
      <c r="X144" s="155" t="s">
        <v>244</v>
      </c>
      <c r="Y144" s="146"/>
      <c r="Z144" s="146"/>
      <c r="AA144" s="146"/>
      <c r="AB144" s="146"/>
      <c r="AC144" s="146"/>
      <c r="AD144" s="146"/>
      <c r="AE144" s="146"/>
      <c r="AF144" s="146"/>
      <c r="AG144" s="146" t="s">
        <v>245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>
      <c r="A145" s="153"/>
      <c r="B145" s="154"/>
      <c r="C145" s="233" t="s">
        <v>306</v>
      </c>
      <c r="D145" s="234"/>
      <c r="E145" s="234"/>
      <c r="F145" s="234"/>
      <c r="G145" s="234"/>
      <c r="H145" s="155"/>
      <c r="I145" s="155"/>
      <c r="J145" s="155"/>
      <c r="K145" s="155"/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  <c r="V145" s="155"/>
      <c r="W145" s="155"/>
      <c r="X145" s="155"/>
      <c r="Y145" s="146"/>
      <c r="Z145" s="146"/>
      <c r="AA145" s="146"/>
      <c r="AB145" s="146"/>
      <c r="AC145" s="146"/>
      <c r="AD145" s="146"/>
      <c r="AE145" s="146"/>
      <c r="AF145" s="146"/>
      <c r="AG145" s="146" t="s">
        <v>159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>
      <c r="A146" s="149" t="s">
        <v>106</v>
      </c>
      <c r="B146" s="150" t="s">
        <v>71</v>
      </c>
      <c r="C146" s="172" t="s">
        <v>72</v>
      </c>
      <c r="D146" s="159"/>
      <c r="E146" s="160"/>
      <c r="F146" s="161"/>
      <c r="G146" s="161">
        <f>SUMIF(AG147:AG148,"&lt;&gt;NOR",G147:G148)</f>
        <v>0</v>
      </c>
      <c r="H146" s="161"/>
      <c r="I146" s="161">
        <f>SUM(I147:I148)</f>
        <v>0</v>
      </c>
      <c r="J146" s="161"/>
      <c r="K146" s="161">
        <f>SUM(K147:K148)</f>
        <v>0</v>
      </c>
      <c r="L146" s="161"/>
      <c r="M146" s="161">
        <f>SUM(M147:M148)</f>
        <v>0</v>
      </c>
      <c r="N146" s="161"/>
      <c r="O146" s="161">
        <f>SUM(O147:O148)</f>
        <v>0</v>
      </c>
      <c r="P146" s="161"/>
      <c r="Q146" s="161">
        <f>SUM(Q147:Q148)</f>
        <v>0</v>
      </c>
      <c r="R146" s="161"/>
      <c r="S146" s="161"/>
      <c r="T146" s="162"/>
      <c r="U146" s="158"/>
      <c r="V146" s="158">
        <f>SUM(V147:V148)</f>
        <v>41.15</v>
      </c>
      <c r="W146" s="158"/>
      <c r="X146" s="158"/>
      <c r="AG146" t="s">
        <v>107</v>
      </c>
    </row>
    <row r="147" spans="1:60" outlineLevel="1">
      <c r="A147" s="163">
        <v>66</v>
      </c>
      <c r="B147" s="164" t="s">
        <v>307</v>
      </c>
      <c r="C147" s="173" t="s">
        <v>308</v>
      </c>
      <c r="D147" s="165" t="s">
        <v>309</v>
      </c>
      <c r="E147" s="166">
        <v>2571.6625600000002</v>
      </c>
      <c r="F147" s="167"/>
      <c r="G147" s="168">
        <f>ROUND(E147*F147,2)</f>
        <v>0</v>
      </c>
      <c r="H147" s="167"/>
      <c r="I147" s="168">
        <f>ROUND(E147*H147,2)</f>
        <v>0</v>
      </c>
      <c r="J147" s="167"/>
      <c r="K147" s="168">
        <f>ROUND(E147*J147,2)</f>
        <v>0</v>
      </c>
      <c r="L147" s="168">
        <v>21</v>
      </c>
      <c r="M147" s="168">
        <f>G147*(1+L147/100)</f>
        <v>0</v>
      </c>
      <c r="N147" s="168">
        <v>0</v>
      </c>
      <c r="O147" s="168">
        <f>ROUND(E147*N147,2)</f>
        <v>0</v>
      </c>
      <c r="P147" s="168">
        <v>0</v>
      </c>
      <c r="Q147" s="168">
        <f>ROUND(E147*P147,2)</f>
        <v>0</v>
      </c>
      <c r="R147" s="168" t="s">
        <v>111</v>
      </c>
      <c r="S147" s="168" t="s">
        <v>112</v>
      </c>
      <c r="T147" s="169" t="s">
        <v>310</v>
      </c>
      <c r="U147" s="155">
        <v>1.6E-2</v>
      </c>
      <c r="V147" s="155">
        <f>ROUND(E147*U147,2)</f>
        <v>41.15</v>
      </c>
      <c r="W147" s="155"/>
      <c r="X147" s="155" t="s">
        <v>311</v>
      </c>
      <c r="Y147" s="146"/>
      <c r="Z147" s="146"/>
      <c r="AA147" s="146"/>
      <c r="AB147" s="146"/>
      <c r="AC147" s="146"/>
      <c r="AD147" s="146"/>
      <c r="AE147" s="146"/>
      <c r="AF147" s="146"/>
      <c r="AG147" s="146" t="s">
        <v>312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>
      <c r="A148" s="153"/>
      <c r="B148" s="154"/>
      <c r="C148" s="235" t="s">
        <v>313</v>
      </c>
      <c r="D148" s="236"/>
      <c r="E148" s="236"/>
      <c r="F148" s="236"/>
      <c r="G148" s="236"/>
      <c r="H148" s="155"/>
      <c r="I148" s="155"/>
      <c r="J148" s="155"/>
      <c r="K148" s="155"/>
      <c r="L148" s="155"/>
      <c r="M148" s="155"/>
      <c r="N148" s="155"/>
      <c r="O148" s="155"/>
      <c r="P148" s="155"/>
      <c r="Q148" s="155"/>
      <c r="R148" s="155"/>
      <c r="S148" s="155"/>
      <c r="T148" s="155"/>
      <c r="U148" s="155"/>
      <c r="V148" s="155"/>
      <c r="W148" s="155"/>
      <c r="X148" s="155"/>
      <c r="Y148" s="146"/>
      <c r="Z148" s="146"/>
      <c r="AA148" s="146"/>
      <c r="AB148" s="146"/>
      <c r="AC148" s="146"/>
      <c r="AD148" s="146"/>
      <c r="AE148" s="146"/>
      <c r="AF148" s="146"/>
      <c r="AG148" s="146" t="s">
        <v>125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>
      <c r="A149" s="149" t="s">
        <v>106</v>
      </c>
      <c r="B149" s="150" t="s">
        <v>75</v>
      </c>
      <c r="C149" s="172" t="s">
        <v>76</v>
      </c>
      <c r="D149" s="159"/>
      <c r="E149" s="160"/>
      <c r="F149" s="161"/>
      <c r="G149" s="161">
        <f>SUMIF(AG150:AG157,"&lt;&gt;NOR",G150:G157)</f>
        <v>0</v>
      </c>
      <c r="H149" s="161"/>
      <c r="I149" s="161">
        <f>SUM(I150:I157)</f>
        <v>0</v>
      </c>
      <c r="J149" s="161"/>
      <c r="K149" s="161">
        <f>SUM(K150:K157)</f>
        <v>0</v>
      </c>
      <c r="L149" s="161"/>
      <c r="M149" s="161">
        <f>SUM(M150:M157)</f>
        <v>0</v>
      </c>
      <c r="N149" s="161"/>
      <c r="O149" s="161">
        <f>SUM(O150:O157)</f>
        <v>0</v>
      </c>
      <c r="P149" s="161"/>
      <c r="Q149" s="161">
        <f>SUM(Q150:Q157)</f>
        <v>0</v>
      </c>
      <c r="R149" s="161"/>
      <c r="S149" s="161"/>
      <c r="T149" s="162"/>
      <c r="U149" s="158"/>
      <c r="V149" s="158">
        <f>SUM(V150:V157)</f>
        <v>76.22</v>
      </c>
      <c r="W149" s="158"/>
      <c r="X149" s="158"/>
      <c r="AG149" t="s">
        <v>107</v>
      </c>
    </row>
    <row r="150" spans="1:60" outlineLevel="1">
      <c r="A150" s="163">
        <v>67</v>
      </c>
      <c r="B150" s="164" t="s">
        <v>314</v>
      </c>
      <c r="C150" s="173" t="s">
        <v>315</v>
      </c>
      <c r="D150" s="165" t="s">
        <v>309</v>
      </c>
      <c r="E150" s="166">
        <v>1153.95</v>
      </c>
      <c r="F150" s="167"/>
      <c r="G150" s="168">
        <f>ROUND(E150*F150,2)</f>
        <v>0</v>
      </c>
      <c r="H150" s="167"/>
      <c r="I150" s="168">
        <f>ROUND(E150*H150,2)</f>
        <v>0</v>
      </c>
      <c r="J150" s="167"/>
      <c r="K150" s="168">
        <f>ROUND(E150*J150,2)</f>
        <v>0</v>
      </c>
      <c r="L150" s="168">
        <v>21</v>
      </c>
      <c r="M150" s="168">
        <f>G150*(1+L150/100)</f>
        <v>0</v>
      </c>
      <c r="N150" s="168">
        <v>0</v>
      </c>
      <c r="O150" s="168">
        <f>ROUND(E150*N150,2)</f>
        <v>0</v>
      </c>
      <c r="P150" s="168">
        <v>0</v>
      </c>
      <c r="Q150" s="168">
        <f>ROUND(E150*P150,2)</f>
        <v>0</v>
      </c>
      <c r="R150" s="168" t="s">
        <v>316</v>
      </c>
      <c r="S150" s="168" t="s">
        <v>310</v>
      </c>
      <c r="T150" s="169" t="s">
        <v>310</v>
      </c>
      <c r="U150" s="155">
        <v>0</v>
      </c>
      <c r="V150" s="155">
        <f>ROUND(E150*U150,2)</f>
        <v>0</v>
      </c>
      <c r="W150" s="155"/>
      <c r="X150" s="155" t="s">
        <v>113</v>
      </c>
      <c r="Y150" s="146"/>
      <c r="Z150" s="146"/>
      <c r="AA150" s="146"/>
      <c r="AB150" s="146"/>
      <c r="AC150" s="146"/>
      <c r="AD150" s="146"/>
      <c r="AE150" s="146"/>
      <c r="AF150" s="146"/>
      <c r="AG150" s="146" t="s">
        <v>119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>
      <c r="A151" s="153"/>
      <c r="B151" s="154"/>
      <c r="C151" s="174" t="s">
        <v>317</v>
      </c>
      <c r="D151" s="156"/>
      <c r="E151" s="157">
        <v>1153.95</v>
      </c>
      <c r="F151" s="155"/>
      <c r="G151" s="155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55"/>
      <c r="U151" s="155"/>
      <c r="V151" s="155"/>
      <c r="W151" s="155"/>
      <c r="X151" s="155"/>
      <c r="Y151" s="146"/>
      <c r="Z151" s="146"/>
      <c r="AA151" s="146"/>
      <c r="AB151" s="146"/>
      <c r="AC151" s="146"/>
      <c r="AD151" s="146"/>
      <c r="AE151" s="146"/>
      <c r="AF151" s="146"/>
      <c r="AG151" s="146" t="s">
        <v>116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>
      <c r="A152" s="163">
        <v>68</v>
      </c>
      <c r="B152" s="164" t="s">
        <v>318</v>
      </c>
      <c r="C152" s="173" t="s">
        <v>319</v>
      </c>
      <c r="D152" s="165" t="s">
        <v>309</v>
      </c>
      <c r="E152" s="166">
        <v>49.5</v>
      </c>
      <c r="F152" s="167"/>
      <c r="G152" s="168">
        <f>ROUND(E152*F152,2)</f>
        <v>0</v>
      </c>
      <c r="H152" s="167"/>
      <c r="I152" s="168">
        <f>ROUND(E152*H152,2)</f>
        <v>0</v>
      </c>
      <c r="J152" s="167"/>
      <c r="K152" s="168">
        <f>ROUND(E152*J152,2)</f>
        <v>0</v>
      </c>
      <c r="L152" s="168">
        <v>21</v>
      </c>
      <c r="M152" s="168">
        <f>G152*(1+L152/100)</f>
        <v>0</v>
      </c>
      <c r="N152" s="168">
        <v>0</v>
      </c>
      <c r="O152" s="168">
        <f>ROUND(E152*N152,2)</f>
        <v>0</v>
      </c>
      <c r="P152" s="168">
        <v>0</v>
      </c>
      <c r="Q152" s="168">
        <f>ROUND(E152*P152,2)</f>
        <v>0</v>
      </c>
      <c r="R152" s="168" t="s">
        <v>316</v>
      </c>
      <c r="S152" s="168" t="s">
        <v>112</v>
      </c>
      <c r="T152" s="169" t="s">
        <v>112</v>
      </c>
      <c r="U152" s="155">
        <v>0</v>
      </c>
      <c r="V152" s="155">
        <f>ROUND(E152*U152,2)</f>
        <v>0</v>
      </c>
      <c r="W152" s="155"/>
      <c r="X152" s="155" t="s">
        <v>113</v>
      </c>
      <c r="Y152" s="146"/>
      <c r="Z152" s="146"/>
      <c r="AA152" s="146"/>
      <c r="AB152" s="146"/>
      <c r="AC152" s="146"/>
      <c r="AD152" s="146"/>
      <c r="AE152" s="146"/>
      <c r="AF152" s="146"/>
      <c r="AG152" s="146" t="s">
        <v>119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>
      <c r="A153" s="153"/>
      <c r="B153" s="154"/>
      <c r="C153" s="174" t="s">
        <v>320</v>
      </c>
      <c r="D153" s="156"/>
      <c r="E153" s="157">
        <v>49.5</v>
      </c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55"/>
      <c r="U153" s="155"/>
      <c r="V153" s="155"/>
      <c r="W153" s="155"/>
      <c r="X153" s="155"/>
      <c r="Y153" s="146"/>
      <c r="Z153" s="146"/>
      <c r="AA153" s="146"/>
      <c r="AB153" s="146"/>
      <c r="AC153" s="146"/>
      <c r="AD153" s="146"/>
      <c r="AE153" s="146"/>
      <c r="AF153" s="146"/>
      <c r="AG153" s="146" t="s">
        <v>116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>
      <c r="A154" s="163">
        <v>69</v>
      </c>
      <c r="B154" s="164" t="s">
        <v>321</v>
      </c>
      <c r="C154" s="173" t="s">
        <v>322</v>
      </c>
      <c r="D154" s="165" t="s">
        <v>309</v>
      </c>
      <c r="E154" s="166">
        <v>541.65</v>
      </c>
      <c r="F154" s="167"/>
      <c r="G154" s="168">
        <f>ROUND(E154*F154,2)</f>
        <v>0</v>
      </c>
      <c r="H154" s="167"/>
      <c r="I154" s="168">
        <f>ROUND(E154*H154,2)</f>
        <v>0</v>
      </c>
      <c r="J154" s="167"/>
      <c r="K154" s="168">
        <f>ROUND(E154*J154,2)</f>
        <v>0</v>
      </c>
      <c r="L154" s="168">
        <v>21</v>
      </c>
      <c r="M154" s="168">
        <f>G154*(1+L154/100)</f>
        <v>0</v>
      </c>
      <c r="N154" s="168">
        <v>0</v>
      </c>
      <c r="O154" s="168">
        <f>ROUND(E154*N154,2)</f>
        <v>0</v>
      </c>
      <c r="P154" s="168">
        <v>0</v>
      </c>
      <c r="Q154" s="168">
        <f>ROUND(E154*P154,2)</f>
        <v>0</v>
      </c>
      <c r="R154" s="168" t="s">
        <v>316</v>
      </c>
      <c r="S154" s="168" t="s">
        <v>112</v>
      </c>
      <c r="T154" s="169" t="s">
        <v>310</v>
      </c>
      <c r="U154" s="155">
        <v>0</v>
      </c>
      <c r="V154" s="155">
        <f>ROUND(E154*U154,2)</f>
        <v>0</v>
      </c>
      <c r="W154" s="155"/>
      <c r="X154" s="155" t="s">
        <v>113</v>
      </c>
      <c r="Y154" s="146"/>
      <c r="Z154" s="146"/>
      <c r="AA154" s="146"/>
      <c r="AB154" s="146"/>
      <c r="AC154" s="146"/>
      <c r="AD154" s="146"/>
      <c r="AE154" s="146"/>
      <c r="AF154" s="146"/>
      <c r="AG154" s="146" t="s">
        <v>119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>
      <c r="A155" s="153"/>
      <c r="B155" s="154"/>
      <c r="C155" s="174" t="s">
        <v>323</v>
      </c>
      <c r="D155" s="156"/>
      <c r="E155" s="157">
        <v>541.65</v>
      </c>
      <c r="F155" s="155"/>
      <c r="G155" s="155"/>
      <c r="H155" s="155"/>
      <c r="I155" s="155"/>
      <c r="J155" s="155"/>
      <c r="K155" s="155"/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  <c r="W155" s="155"/>
      <c r="X155" s="155"/>
      <c r="Y155" s="146"/>
      <c r="Z155" s="146"/>
      <c r="AA155" s="146"/>
      <c r="AB155" s="146"/>
      <c r="AC155" s="146"/>
      <c r="AD155" s="146"/>
      <c r="AE155" s="146"/>
      <c r="AF155" s="146"/>
      <c r="AG155" s="146" t="s">
        <v>116</v>
      </c>
      <c r="AH155" s="146">
        <v>0</v>
      </c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1">
      <c r="A156" s="163">
        <v>70</v>
      </c>
      <c r="B156" s="164" t="s">
        <v>324</v>
      </c>
      <c r="C156" s="173" t="s">
        <v>325</v>
      </c>
      <c r="D156" s="165" t="s">
        <v>309</v>
      </c>
      <c r="E156" s="166">
        <v>1905.56</v>
      </c>
      <c r="F156" s="167"/>
      <c r="G156" s="168">
        <f>ROUND(E156*F156,2)</f>
        <v>0</v>
      </c>
      <c r="H156" s="167"/>
      <c r="I156" s="168">
        <f>ROUND(E156*H156,2)</f>
        <v>0</v>
      </c>
      <c r="J156" s="167"/>
      <c r="K156" s="168">
        <f>ROUND(E156*J156,2)</f>
        <v>0</v>
      </c>
      <c r="L156" s="168">
        <v>21</v>
      </c>
      <c r="M156" s="168">
        <f>G156*(1+L156/100)</f>
        <v>0</v>
      </c>
      <c r="N156" s="168">
        <v>0</v>
      </c>
      <c r="O156" s="168">
        <f>ROUND(E156*N156,2)</f>
        <v>0</v>
      </c>
      <c r="P156" s="168">
        <v>0</v>
      </c>
      <c r="Q156" s="168">
        <f>ROUND(E156*P156,2)</f>
        <v>0</v>
      </c>
      <c r="R156" s="168"/>
      <c r="S156" s="168" t="s">
        <v>156</v>
      </c>
      <c r="T156" s="169" t="s">
        <v>157</v>
      </c>
      <c r="U156" s="155">
        <v>0.04</v>
      </c>
      <c r="V156" s="155">
        <f>ROUND(E156*U156,2)</f>
        <v>76.22</v>
      </c>
      <c r="W156" s="155"/>
      <c r="X156" s="155" t="s">
        <v>326</v>
      </c>
      <c r="Y156" s="146"/>
      <c r="Z156" s="146"/>
      <c r="AA156" s="146"/>
      <c r="AB156" s="146"/>
      <c r="AC156" s="146"/>
      <c r="AD156" s="146"/>
      <c r="AE156" s="146"/>
      <c r="AF156" s="146"/>
      <c r="AG156" s="146" t="s">
        <v>327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1">
      <c r="A157" s="153"/>
      <c r="B157" s="154"/>
      <c r="C157" s="233" t="s">
        <v>328</v>
      </c>
      <c r="D157" s="234"/>
      <c r="E157" s="234"/>
      <c r="F157" s="234"/>
      <c r="G157" s="234"/>
      <c r="H157" s="155"/>
      <c r="I157" s="155"/>
      <c r="J157" s="155"/>
      <c r="K157" s="155"/>
      <c r="L157" s="155"/>
      <c r="M157" s="155"/>
      <c r="N157" s="155"/>
      <c r="O157" s="155"/>
      <c r="P157" s="155"/>
      <c r="Q157" s="155"/>
      <c r="R157" s="155"/>
      <c r="S157" s="155"/>
      <c r="T157" s="155"/>
      <c r="U157" s="155"/>
      <c r="V157" s="155"/>
      <c r="W157" s="155"/>
      <c r="X157" s="155"/>
      <c r="Y157" s="146"/>
      <c r="Z157" s="146"/>
      <c r="AA157" s="146"/>
      <c r="AB157" s="146"/>
      <c r="AC157" s="146"/>
      <c r="AD157" s="146"/>
      <c r="AE157" s="146"/>
      <c r="AF157" s="146"/>
      <c r="AG157" s="146" t="s">
        <v>159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>
      <c r="A158" s="3"/>
      <c r="B158" s="4"/>
      <c r="C158" s="175"/>
      <c r="D158" s="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AE158">
        <v>15</v>
      </c>
      <c r="AF158">
        <v>21</v>
      </c>
      <c r="AG158" t="s">
        <v>93</v>
      </c>
    </row>
    <row r="159" spans="1:60">
      <c r="A159" s="149"/>
      <c r="B159" s="150" t="s">
        <v>29</v>
      </c>
      <c r="C159" s="172"/>
      <c r="D159" s="151"/>
      <c r="E159" s="152"/>
      <c r="F159" s="152"/>
      <c r="G159" s="171">
        <f>G8+G46+G106+G112+G142+G146+G149</f>
        <v>0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AE159">
        <f>SUMIF(L7:L157,AE158,G7:G157)</f>
        <v>0</v>
      </c>
      <c r="AF159">
        <f>SUMIF(L7:L157,AF158,G7:G157)</f>
        <v>0</v>
      </c>
      <c r="AG159" t="s">
        <v>329</v>
      </c>
    </row>
    <row r="160" spans="1:60">
      <c r="C160" s="176"/>
      <c r="D160" s="10"/>
      <c r="AG160" t="s">
        <v>330</v>
      </c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/>
  <mergeCells count="31">
    <mergeCell ref="C14:G14"/>
    <mergeCell ref="C16:G16"/>
    <mergeCell ref="C19:G19"/>
    <mergeCell ref="C26:G26"/>
    <mergeCell ref="A1:G1"/>
    <mergeCell ref="C2:G2"/>
    <mergeCell ref="C3:G3"/>
    <mergeCell ref="C4:G4"/>
    <mergeCell ref="C58:G58"/>
    <mergeCell ref="C61:G61"/>
    <mergeCell ref="C64:G64"/>
    <mergeCell ref="C67:G67"/>
    <mergeCell ref="C29:G29"/>
    <mergeCell ref="C32:G32"/>
    <mergeCell ref="C36:G36"/>
    <mergeCell ref="C38:G38"/>
    <mergeCell ref="C87:G87"/>
    <mergeCell ref="C93:G93"/>
    <mergeCell ref="C97:G97"/>
    <mergeCell ref="C101:G101"/>
    <mergeCell ref="C70:G70"/>
    <mergeCell ref="C73:G73"/>
    <mergeCell ref="C75:G75"/>
    <mergeCell ref="C81:G81"/>
    <mergeCell ref="C145:G145"/>
    <mergeCell ref="C148:G148"/>
    <mergeCell ref="C157:G157"/>
    <mergeCell ref="C108:G108"/>
    <mergeCell ref="C114:G114"/>
    <mergeCell ref="C118:G118"/>
    <mergeCell ref="C139:G139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/>
  <cols>
    <col min="1" max="1" width="3.3828125" customWidth="1"/>
    <col min="2" max="2" width="12.53515625" style="121" customWidth="1"/>
    <col min="3" max="3" width="63.2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37" t="s">
        <v>80</v>
      </c>
      <c r="B1" s="237"/>
      <c r="C1" s="237"/>
      <c r="D1" s="237"/>
      <c r="E1" s="237"/>
      <c r="F1" s="237"/>
      <c r="G1" s="237"/>
      <c r="AG1" t="s">
        <v>81</v>
      </c>
    </row>
    <row r="2" spans="1:60" ht="25" customHeight="1">
      <c r="A2" s="139" t="s">
        <v>7</v>
      </c>
      <c r="B2" s="49" t="s">
        <v>44</v>
      </c>
      <c r="C2" s="238" t="s">
        <v>45</v>
      </c>
      <c r="D2" s="239"/>
      <c r="E2" s="239"/>
      <c r="F2" s="239"/>
      <c r="G2" s="240"/>
      <c r="AG2" t="s">
        <v>82</v>
      </c>
    </row>
    <row r="3" spans="1:60" ht="25" customHeight="1">
      <c r="A3" s="139" t="s">
        <v>8</v>
      </c>
      <c r="B3" s="49" t="s">
        <v>52</v>
      </c>
      <c r="C3" s="238" t="s">
        <v>53</v>
      </c>
      <c r="D3" s="239"/>
      <c r="E3" s="239"/>
      <c r="F3" s="239"/>
      <c r="G3" s="240"/>
      <c r="AC3" s="121" t="s">
        <v>82</v>
      </c>
      <c r="AG3" t="s">
        <v>83</v>
      </c>
    </row>
    <row r="4" spans="1:60" ht="25" customHeight="1">
      <c r="A4" s="140" t="s">
        <v>9</v>
      </c>
      <c r="B4" s="141" t="s">
        <v>50</v>
      </c>
      <c r="C4" s="241" t="s">
        <v>51</v>
      </c>
      <c r="D4" s="242"/>
      <c r="E4" s="242"/>
      <c r="F4" s="242"/>
      <c r="G4" s="243"/>
      <c r="AG4" t="s">
        <v>84</v>
      </c>
    </row>
    <row r="5" spans="1:60">
      <c r="D5" s="10"/>
    </row>
    <row r="6" spans="1:60" ht="37.299999999999997">
      <c r="A6" s="142" t="s">
        <v>85</v>
      </c>
      <c r="B6" s="144" t="s">
        <v>86</v>
      </c>
      <c r="C6" s="144" t="s">
        <v>87</v>
      </c>
      <c r="D6" s="143" t="s">
        <v>88</v>
      </c>
      <c r="E6" s="142" t="s">
        <v>89</v>
      </c>
      <c r="F6" s="142" t="s">
        <v>90</v>
      </c>
      <c r="G6" s="142" t="s">
        <v>29</v>
      </c>
      <c r="H6" s="145" t="s">
        <v>30</v>
      </c>
      <c r="I6" s="145" t="s">
        <v>91</v>
      </c>
      <c r="J6" s="145" t="s">
        <v>31</v>
      </c>
      <c r="K6" s="145" t="s">
        <v>92</v>
      </c>
      <c r="L6" s="145" t="s">
        <v>93</v>
      </c>
      <c r="M6" s="145" t="s">
        <v>94</v>
      </c>
      <c r="N6" s="145" t="s">
        <v>95</v>
      </c>
      <c r="O6" s="145" t="s">
        <v>96</v>
      </c>
      <c r="P6" s="145" t="s">
        <v>97</v>
      </c>
      <c r="Q6" s="145" t="s">
        <v>98</v>
      </c>
      <c r="R6" s="145" t="s">
        <v>99</v>
      </c>
      <c r="S6" s="145" t="s">
        <v>100</v>
      </c>
      <c r="T6" s="145" t="s">
        <v>101</v>
      </c>
      <c r="U6" s="145" t="s">
        <v>102</v>
      </c>
      <c r="V6" s="145" t="s">
        <v>103</v>
      </c>
      <c r="W6" s="145" t="s">
        <v>104</v>
      </c>
      <c r="X6" s="145" t="s">
        <v>105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106</v>
      </c>
      <c r="B8" s="150" t="s">
        <v>73</v>
      </c>
      <c r="C8" s="172" t="s">
        <v>74</v>
      </c>
      <c r="D8" s="159"/>
      <c r="E8" s="160"/>
      <c r="F8" s="161"/>
      <c r="G8" s="161">
        <f>SUMIF(AG9:AG15,"&lt;&gt;NOR",G9:G15)</f>
        <v>0</v>
      </c>
      <c r="H8" s="161"/>
      <c r="I8" s="161">
        <f>SUM(I9:I15)</f>
        <v>0</v>
      </c>
      <c r="J8" s="161"/>
      <c r="K8" s="161">
        <f>SUM(K9:K15)</f>
        <v>0</v>
      </c>
      <c r="L8" s="161"/>
      <c r="M8" s="161">
        <f>SUM(M9:M15)</f>
        <v>0</v>
      </c>
      <c r="N8" s="161"/>
      <c r="O8" s="161">
        <f>SUM(O9:O15)</f>
        <v>0</v>
      </c>
      <c r="P8" s="161"/>
      <c r="Q8" s="161">
        <f>SUM(Q9:Q15)</f>
        <v>0</v>
      </c>
      <c r="R8" s="161"/>
      <c r="S8" s="161"/>
      <c r="T8" s="162"/>
      <c r="U8" s="158"/>
      <c r="V8" s="158">
        <f>SUM(V9:V15)</f>
        <v>117</v>
      </c>
      <c r="W8" s="158"/>
      <c r="X8" s="158"/>
      <c r="AG8" t="s">
        <v>107</v>
      </c>
    </row>
    <row r="9" spans="1:60" outlineLevel="1">
      <c r="A9" s="163">
        <v>1</v>
      </c>
      <c r="B9" s="164" t="s">
        <v>154</v>
      </c>
      <c r="C9" s="173" t="s">
        <v>331</v>
      </c>
      <c r="D9" s="165" t="s">
        <v>332</v>
      </c>
      <c r="E9" s="166">
        <v>1</v>
      </c>
      <c r="F9" s="167"/>
      <c r="G9" s="168">
        <f t="shared" ref="G9:G14" si="0">ROUND(E9*F9,2)</f>
        <v>0</v>
      </c>
      <c r="H9" s="167"/>
      <c r="I9" s="168">
        <f t="shared" ref="I9:I14" si="1">ROUND(E9*H9,2)</f>
        <v>0</v>
      </c>
      <c r="J9" s="167"/>
      <c r="K9" s="168">
        <f t="shared" ref="K9:K14" si="2">ROUND(E9*J9,2)</f>
        <v>0</v>
      </c>
      <c r="L9" s="168">
        <v>21</v>
      </c>
      <c r="M9" s="168">
        <f t="shared" ref="M9:M14" si="3">G9*(1+L9/100)</f>
        <v>0</v>
      </c>
      <c r="N9" s="168">
        <v>0</v>
      </c>
      <c r="O9" s="168">
        <f t="shared" ref="O9:O14" si="4">ROUND(E9*N9,2)</f>
        <v>0</v>
      </c>
      <c r="P9" s="168">
        <v>0</v>
      </c>
      <c r="Q9" s="168">
        <f t="shared" ref="Q9:Q14" si="5">ROUND(E9*P9,2)</f>
        <v>0</v>
      </c>
      <c r="R9" s="168"/>
      <c r="S9" s="168" t="s">
        <v>156</v>
      </c>
      <c r="T9" s="169" t="s">
        <v>157</v>
      </c>
      <c r="U9" s="155">
        <v>0</v>
      </c>
      <c r="V9" s="155">
        <f t="shared" ref="V9:V14" si="6">ROUND(E9*U9,2)</f>
        <v>0</v>
      </c>
      <c r="W9" s="155"/>
      <c r="X9" s="155" t="s">
        <v>113</v>
      </c>
      <c r="Y9" s="146"/>
      <c r="Z9" s="146"/>
      <c r="AA9" s="146"/>
      <c r="AB9" s="146"/>
      <c r="AC9" s="146"/>
      <c r="AD9" s="146"/>
      <c r="AE9" s="146"/>
      <c r="AF9" s="146"/>
      <c r="AG9" s="146" t="s">
        <v>119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0.6" outlineLevel="1">
      <c r="A10" s="163">
        <v>2</v>
      </c>
      <c r="B10" s="164" t="s">
        <v>160</v>
      </c>
      <c r="C10" s="173" t="s">
        <v>333</v>
      </c>
      <c r="D10" s="165" t="s">
        <v>277</v>
      </c>
      <c r="E10" s="166">
        <v>1</v>
      </c>
      <c r="F10" s="167"/>
      <c r="G10" s="168">
        <f t="shared" si="0"/>
        <v>0</v>
      </c>
      <c r="H10" s="167"/>
      <c r="I10" s="168">
        <f t="shared" si="1"/>
        <v>0</v>
      </c>
      <c r="J10" s="167"/>
      <c r="K10" s="168">
        <f t="shared" si="2"/>
        <v>0</v>
      </c>
      <c r="L10" s="168">
        <v>21</v>
      </c>
      <c r="M10" s="168">
        <f t="shared" si="3"/>
        <v>0</v>
      </c>
      <c r="N10" s="168">
        <v>0</v>
      </c>
      <c r="O10" s="168">
        <f t="shared" si="4"/>
        <v>0</v>
      </c>
      <c r="P10" s="168">
        <v>0</v>
      </c>
      <c r="Q10" s="168">
        <f t="shared" si="5"/>
        <v>0</v>
      </c>
      <c r="R10" s="168"/>
      <c r="S10" s="168" t="s">
        <v>156</v>
      </c>
      <c r="T10" s="169" t="s">
        <v>157</v>
      </c>
      <c r="U10" s="155">
        <v>0.2</v>
      </c>
      <c r="V10" s="155">
        <f t="shared" si="6"/>
        <v>0.2</v>
      </c>
      <c r="W10" s="155"/>
      <c r="X10" s="155" t="s">
        <v>113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119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63">
        <v>3</v>
      </c>
      <c r="B11" s="164" t="s">
        <v>163</v>
      </c>
      <c r="C11" s="173" t="s">
        <v>334</v>
      </c>
      <c r="D11" s="165" t="s">
        <v>238</v>
      </c>
      <c r="E11" s="166">
        <v>380</v>
      </c>
      <c r="F11" s="167"/>
      <c r="G11" s="168">
        <f t="shared" si="0"/>
        <v>0</v>
      </c>
      <c r="H11" s="167"/>
      <c r="I11" s="168">
        <f t="shared" si="1"/>
        <v>0</v>
      </c>
      <c r="J11" s="167"/>
      <c r="K11" s="168">
        <f t="shared" si="2"/>
        <v>0</v>
      </c>
      <c r="L11" s="168">
        <v>21</v>
      </c>
      <c r="M11" s="168">
        <f t="shared" si="3"/>
        <v>0</v>
      </c>
      <c r="N11" s="168">
        <v>0</v>
      </c>
      <c r="O11" s="168">
        <f t="shared" si="4"/>
        <v>0</v>
      </c>
      <c r="P11" s="168">
        <v>0</v>
      </c>
      <c r="Q11" s="168">
        <f t="shared" si="5"/>
        <v>0</v>
      </c>
      <c r="R11" s="168"/>
      <c r="S11" s="168" t="s">
        <v>156</v>
      </c>
      <c r="T11" s="169" t="s">
        <v>157</v>
      </c>
      <c r="U11" s="155">
        <v>0.2</v>
      </c>
      <c r="V11" s="155">
        <f t="shared" si="6"/>
        <v>76</v>
      </c>
      <c r="W11" s="155"/>
      <c r="X11" s="155" t="s">
        <v>113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119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0.6" outlineLevel="1">
      <c r="A12" s="163">
        <v>4</v>
      </c>
      <c r="B12" s="164" t="s">
        <v>236</v>
      </c>
      <c r="C12" s="173" t="s">
        <v>335</v>
      </c>
      <c r="D12" s="165" t="s">
        <v>277</v>
      </c>
      <c r="E12" s="166">
        <v>14</v>
      </c>
      <c r="F12" s="167"/>
      <c r="G12" s="168">
        <f t="shared" si="0"/>
        <v>0</v>
      </c>
      <c r="H12" s="167"/>
      <c r="I12" s="168">
        <f t="shared" si="1"/>
        <v>0</v>
      </c>
      <c r="J12" s="167"/>
      <c r="K12" s="168">
        <f t="shared" si="2"/>
        <v>0</v>
      </c>
      <c r="L12" s="168">
        <v>21</v>
      </c>
      <c r="M12" s="168">
        <f t="shared" si="3"/>
        <v>0</v>
      </c>
      <c r="N12" s="168">
        <v>0</v>
      </c>
      <c r="O12" s="168">
        <f t="shared" si="4"/>
        <v>0</v>
      </c>
      <c r="P12" s="168">
        <v>0</v>
      </c>
      <c r="Q12" s="168">
        <f t="shared" si="5"/>
        <v>0</v>
      </c>
      <c r="R12" s="168"/>
      <c r="S12" s="168" t="s">
        <v>156</v>
      </c>
      <c r="T12" s="169" t="s">
        <v>157</v>
      </c>
      <c r="U12" s="155">
        <v>0.2</v>
      </c>
      <c r="V12" s="155">
        <f t="shared" si="6"/>
        <v>2.8</v>
      </c>
      <c r="W12" s="155"/>
      <c r="X12" s="155" t="s">
        <v>113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119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63">
        <v>5</v>
      </c>
      <c r="B13" s="164" t="s">
        <v>261</v>
      </c>
      <c r="C13" s="173" t="s">
        <v>336</v>
      </c>
      <c r="D13" s="165" t="s">
        <v>332</v>
      </c>
      <c r="E13" s="166">
        <v>1</v>
      </c>
      <c r="F13" s="167"/>
      <c r="G13" s="168">
        <f t="shared" si="0"/>
        <v>0</v>
      </c>
      <c r="H13" s="167"/>
      <c r="I13" s="168">
        <f t="shared" si="1"/>
        <v>0</v>
      </c>
      <c r="J13" s="167"/>
      <c r="K13" s="168">
        <f t="shared" si="2"/>
        <v>0</v>
      </c>
      <c r="L13" s="168">
        <v>21</v>
      </c>
      <c r="M13" s="168">
        <f t="shared" si="3"/>
        <v>0</v>
      </c>
      <c r="N13" s="168">
        <v>0</v>
      </c>
      <c r="O13" s="168">
        <f t="shared" si="4"/>
        <v>0</v>
      </c>
      <c r="P13" s="168">
        <v>0</v>
      </c>
      <c r="Q13" s="168">
        <f t="shared" si="5"/>
        <v>0</v>
      </c>
      <c r="R13" s="168"/>
      <c r="S13" s="168" t="s">
        <v>156</v>
      </c>
      <c r="T13" s="169" t="s">
        <v>157</v>
      </c>
      <c r="U13" s="155">
        <v>0</v>
      </c>
      <c r="V13" s="155">
        <f t="shared" si="6"/>
        <v>0</v>
      </c>
      <c r="W13" s="155"/>
      <c r="X13" s="155" t="s">
        <v>113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119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63">
        <v>6</v>
      </c>
      <c r="B14" s="164" t="s">
        <v>263</v>
      </c>
      <c r="C14" s="173" t="s">
        <v>337</v>
      </c>
      <c r="D14" s="165" t="s">
        <v>238</v>
      </c>
      <c r="E14" s="166">
        <v>190</v>
      </c>
      <c r="F14" s="167"/>
      <c r="G14" s="168">
        <f t="shared" si="0"/>
        <v>0</v>
      </c>
      <c r="H14" s="167"/>
      <c r="I14" s="168">
        <f t="shared" si="1"/>
        <v>0</v>
      </c>
      <c r="J14" s="167"/>
      <c r="K14" s="168">
        <f t="shared" si="2"/>
        <v>0</v>
      </c>
      <c r="L14" s="168">
        <v>21</v>
      </c>
      <c r="M14" s="168">
        <f t="shared" si="3"/>
        <v>0</v>
      </c>
      <c r="N14" s="168">
        <v>0</v>
      </c>
      <c r="O14" s="168">
        <f t="shared" si="4"/>
        <v>0</v>
      </c>
      <c r="P14" s="168">
        <v>0</v>
      </c>
      <c r="Q14" s="168">
        <f t="shared" si="5"/>
        <v>0</v>
      </c>
      <c r="R14" s="168"/>
      <c r="S14" s="168" t="s">
        <v>156</v>
      </c>
      <c r="T14" s="169" t="s">
        <v>157</v>
      </c>
      <c r="U14" s="155">
        <v>0.2</v>
      </c>
      <c r="V14" s="155">
        <f t="shared" si="6"/>
        <v>38</v>
      </c>
      <c r="W14" s="155"/>
      <c r="X14" s="155" t="s">
        <v>113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119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53"/>
      <c r="B15" s="154"/>
      <c r="C15" s="174" t="s">
        <v>338</v>
      </c>
      <c r="D15" s="156"/>
      <c r="E15" s="157">
        <v>190</v>
      </c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116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>
      <c r="A16" s="3"/>
      <c r="B16" s="4"/>
      <c r="C16" s="175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v>15</v>
      </c>
      <c r="AF16">
        <v>21</v>
      </c>
      <c r="AG16" t="s">
        <v>93</v>
      </c>
    </row>
    <row r="17" spans="1:33">
      <c r="A17" s="149"/>
      <c r="B17" s="150" t="s">
        <v>29</v>
      </c>
      <c r="C17" s="172"/>
      <c r="D17" s="151"/>
      <c r="E17" s="152"/>
      <c r="F17" s="152"/>
      <c r="G17" s="171">
        <f>G8</f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AE17">
        <f>SUMIF(L7:L15,AE16,G7:G15)</f>
        <v>0</v>
      </c>
      <c r="AF17">
        <f>SUMIF(L7:L15,AF16,G7:G15)</f>
        <v>0</v>
      </c>
      <c r="AG17" t="s">
        <v>329</v>
      </c>
    </row>
    <row r="18" spans="1:33">
      <c r="C18" s="176"/>
      <c r="D18" s="10"/>
      <c r="AG18" t="s">
        <v>330</v>
      </c>
    </row>
    <row r="19" spans="1:33">
      <c r="D19" s="10"/>
    </row>
    <row r="20" spans="1:33">
      <c r="D20" s="10"/>
    </row>
    <row r="21" spans="1:33">
      <c r="D21" s="10"/>
    </row>
    <row r="22" spans="1:33">
      <c r="D22" s="10"/>
    </row>
    <row r="23" spans="1:33">
      <c r="D23" s="10"/>
    </row>
    <row r="24" spans="1:33">
      <c r="D24" s="10"/>
    </row>
    <row r="25" spans="1:33">
      <c r="D25" s="10"/>
    </row>
    <row r="26" spans="1:33">
      <c r="D26" s="10"/>
    </row>
    <row r="27" spans="1:33">
      <c r="D27" s="10"/>
    </row>
    <row r="28" spans="1:33">
      <c r="D28" s="10"/>
    </row>
    <row r="29" spans="1:33">
      <c r="D29" s="10"/>
    </row>
    <row r="30" spans="1:33">
      <c r="D30" s="10"/>
    </row>
    <row r="31" spans="1:33">
      <c r="D31" s="10"/>
    </row>
    <row r="32" spans="1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/>
  <mergeCells count="4">
    <mergeCell ref="A1:G1"/>
    <mergeCell ref="C2:G2"/>
    <mergeCell ref="C3:G3"/>
    <mergeCell ref="C4:G4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/>
  <cols>
    <col min="1" max="1" width="3.3828125" customWidth="1"/>
    <col min="2" max="2" width="12.53515625" style="121" customWidth="1"/>
    <col min="3" max="3" width="63.2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37" t="s">
        <v>80</v>
      </c>
      <c r="B1" s="237"/>
      <c r="C1" s="237"/>
      <c r="D1" s="237"/>
      <c r="E1" s="237"/>
      <c r="F1" s="237"/>
      <c r="G1" s="237"/>
      <c r="AG1" t="s">
        <v>81</v>
      </c>
    </row>
    <row r="2" spans="1:60" ht="25" customHeight="1">
      <c r="A2" s="139" t="s">
        <v>7</v>
      </c>
      <c r="B2" s="49" t="s">
        <v>44</v>
      </c>
      <c r="C2" s="238" t="s">
        <v>45</v>
      </c>
      <c r="D2" s="239"/>
      <c r="E2" s="239"/>
      <c r="F2" s="239"/>
      <c r="G2" s="240"/>
      <c r="AG2" t="s">
        <v>82</v>
      </c>
    </row>
    <row r="3" spans="1:60" ht="25" customHeight="1">
      <c r="A3" s="139" t="s">
        <v>8</v>
      </c>
      <c r="B3" s="49" t="s">
        <v>54</v>
      </c>
      <c r="C3" s="238" t="s">
        <v>55</v>
      </c>
      <c r="D3" s="239"/>
      <c r="E3" s="239"/>
      <c r="F3" s="239"/>
      <c r="G3" s="240"/>
      <c r="AC3" s="121" t="s">
        <v>82</v>
      </c>
      <c r="AG3" t="s">
        <v>83</v>
      </c>
    </row>
    <row r="4" spans="1:60" ht="25" customHeight="1">
      <c r="A4" s="140" t="s">
        <v>9</v>
      </c>
      <c r="B4" s="141" t="s">
        <v>50</v>
      </c>
      <c r="C4" s="241" t="s">
        <v>51</v>
      </c>
      <c r="D4" s="242"/>
      <c r="E4" s="242"/>
      <c r="F4" s="242"/>
      <c r="G4" s="243"/>
      <c r="AG4" t="s">
        <v>84</v>
      </c>
    </row>
    <row r="5" spans="1:60">
      <c r="D5" s="10"/>
    </row>
    <row r="6" spans="1:60" ht="37.299999999999997">
      <c r="A6" s="142" t="s">
        <v>85</v>
      </c>
      <c r="B6" s="144" t="s">
        <v>86</v>
      </c>
      <c r="C6" s="144" t="s">
        <v>87</v>
      </c>
      <c r="D6" s="143" t="s">
        <v>88</v>
      </c>
      <c r="E6" s="142" t="s">
        <v>89</v>
      </c>
      <c r="F6" s="142" t="s">
        <v>90</v>
      </c>
      <c r="G6" s="142" t="s">
        <v>29</v>
      </c>
      <c r="H6" s="145" t="s">
        <v>30</v>
      </c>
      <c r="I6" s="145" t="s">
        <v>91</v>
      </c>
      <c r="J6" s="145" t="s">
        <v>31</v>
      </c>
      <c r="K6" s="145" t="s">
        <v>92</v>
      </c>
      <c r="L6" s="145" t="s">
        <v>93</v>
      </c>
      <c r="M6" s="145" t="s">
        <v>94</v>
      </c>
      <c r="N6" s="145" t="s">
        <v>95</v>
      </c>
      <c r="O6" s="145" t="s">
        <v>96</v>
      </c>
      <c r="P6" s="145" t="s">
        <v>97</v>
      </c>
      <c r="Q6" s="145" t="s">
        <v>98</v>
      </c>
      <c r="R6" s="145" t="s">
        <v>99</v>
      </c>
      <c r="S6" s="145" t="s">
        <v>100</v>
      </c>
      <c r="T6" s="145" t="s">
        <v>101</v>
      </c>
      <c r="U6" s="145" t="s">
        <v>102</v>
      </c>
      <c r="V6" s="145" t="s">
        <v>103</v>
      </c>
      <c r="W6" s="145" t="s">
        <v>104</v>
      </c>
      <c r="X6" s="145" t="s">
        <v>105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106</v>
      </c>
      <c r="B8" s="150" t="s">
        <v>73</v>
      </c>
      <c r="C8" s="172" t="s">
        <v>74</v>
      </c>
      <c r="D8" s="159"/>
      <c r="E8" s="160"/>
      <c r="F8" s="161"/>
      <c r="G8" s="161">
        <f>SUMIF(AG9:AG14,"&lt;&gt;NOR",G9:G14)</f>
        <v>0</v>
      </c>
      <c r="H8" s="161"/>
      <c r="I8" s="161">
        <f>SUM(I9:I14)</f>
        <v>0</v>
      </c>
      <c r="J8" s="161"/>
      <c r="K8" s="161">
        <f>SUM(K9:K14)</f>
        <v>0</v>
      </c>
      <c r="L8" s="161"/>
      <c r="M8" s="161">
        <f>SUM(M9:M14)</f>
        <v>0</v>
      </c>
      <c r="N8" s="161"/>
      <c r="O8" s="161">
        <f>SUM(O9:O14)</f>
        <v>0</v>
      </c>
      <c r="P8" s="161"/>
      <c r="Q8" s="161">
        <f>SUM(Q9:Q14)</f>
        <v>0</v>
      </c>
      <c r="R8" s="161"/>
      <c r="S8" s="161"/>
      <c r="T8" s="162"/>
      <c r="U8" s="158"/>
      <c r="V8" s="158">
        <f>SUM(V9:V14)</f>
        <v>697.2</v>
      </c>
      <c r="W8" s="158"/>
      <c r="X8" s="158"/>
      <c r="AG8" t="s">
        <v>107</v>
      </c>
    </row>
    <row r="9" spans="1:60" outlineLevel="1">
      <c r="A9" s="163">
        <v>1</v>
      </c>
      <c r="B9" s="164" t="s">
        <v>154</v>
      </c>
      <c r="C9" s="173" t="s">
        <v>339</v>
      </c>
      <c r="D9" s="165" t="s">
        <v>238</v>
      </c>
      <c r="E9" s="166">
        <v>2471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8"/>
      <c r="S9" s="168" t="s">
        <v>156</v>
      </c>
      <c r="T9" s="169" t="s">
        <v>157</v>
      </c>
      <c r="U9" s="155">
        <v>0.2</v>
      </c>
      <c r="V9" s="155">
        <f>ROUND(E9*U9,2)</f>
        <v>494.2</v>
      </c>
      <c r="W9" s="155"/>
      <c r="X9" s="155" t="s">
        <v>113</v>
      </c>
      <c r="Y9" s="146"/>
      <c r="Z9" s="146"/>
      <c r="AA9" s="146"/>
      <c r="AB9" s="146"/>
      <c r="AC9" s="146"/>
      <c r="AD9" s="146"/>
      <c r="AE9" s="146"/>
      <c r="AF9" s="146"/>
      <c r="AG9" s="146" t="s">
        <v>119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63">
        <v>2</v>
      </c>
      <c r="B10" s="164" t="s">
        <v>160</v>
      </c>
      <c r="C10" s="173" t="s">
        <v>340</v>
      </c>
      <c r="D10" s="165" t="s">
        <v>238</v>
      </c>
      <c r="E10" s="166">
        <v>702</v>
      </c>
      <c r="F10" s="167"/>
      <c r="G10" s="168">
        <f>ROUND(E10*F10,2)</f>
        <v>0</v>
      </c>
      <c r="H10" s="167"/>
      <c r="I10" s="168">
        <f>ROUND(E10*H10,2)</f>
        <v>0</v>
      </c>
      <c r="J10" s="167"/>
      <c r="K10" s="168">
        <f>ROUND(E10*J10,2)</f>
        <v>0</v>
      </c>
      <c r="L10" s="168">
        <v>21</v>
      </c>
      <c r="M10" s="168">
        <f>G10*(1+L10/100)</f>
        <v>0</v>
      </c>
      <c r="N10" s="168">
        <v>0</v>
      </c>
      <c r="O10" s="168">
        <f>ROUND(E10*N10,2)</f>
        <v>0</v>
      </c>
      <c r="P10" s="168">
        <v>0</v>
      </c>
      <c r="Q10" s="168">
        <f>ROUND(E10*P10,2)</f>
        <v>0</v>
      </c>
      <c r="R10" s="168"/>
      <c r="S10" s="168" t="s">
        <v>156</v>
      </c>
      <c r="T10" s="169" t="s">
        <v>157</v>
      </c>
      <c r="U10" s="155">
        <v>0.2</v>
      </c>
      <c r="V10" s="155">
        <f>ROUND(E10*U10,2)</f>
        <v>140.4</v>
      </c>
      <c r="W10" s="155"/>
      <c r="X10" s="155" t="s">
        <v>113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119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63">
        <v>3</v>
      </c>
      <c r="B11" s="164" t="s">
        <v>163</v>
      </c>
      <c r="C11" s="173" t="s">
        <v>337</v>
      </c>
      <c r="D11" s="165" t="s">
        <v>238</v>
      </c>
      <c r="E11" s="166">
        <v>190</v>
      </c>
      <c r="F11" s="167"/>
      <c r="G11" s="168">
        <f>ROUND(E11*F11,2)</f>
        <v>0</v>
      </c>
      <c r="H11" s="167"/>
      <c r="I11" s="168">
        <f>ROUND(E11*H11,2)</f>
        <v>0</v>
      </c>
      <c r="J11" s="167"/>
      <c r="K11" s="168">
        <f>ROUND(E11*J11,2)</f>
        <v>0</v>
      </c>
      <c r="L11" s="168">
        <v>21</v>
      </c>
      <c r="M11" s="168">
        <f>G11*(1+L11/100)</f>
        <v>0</v>
      </c>
      <c r="N11" s="168">
        <v>0</v>
      </c>
      <c r="O11" s="168">
        <f>ROUND(E11*N11,2)</f>
        <v>0</v>
      </c>
      <c r="P11" s="168">
        <v>0</v>
      </c>
      <c r="Q11" s="168">
        <f>ROUND(E11*P11,2)</f>
        <v>0</v>
      </c>
      <c r="R11" s="168"/>
      <c r="S11" s="168" t="s">
        <v>156</v>
      </c>
      <c r="T11" s="169" t="s">
        <v>157</v>
      </c>
      <c r="U11" s="155">
        <v>0.2</v>
      </c>
      <c r="V11" s="155">
        <f>ROUND(E11*U11,2)</f>
        <v>38</v>
      </c>
      <c r="W11" s="155"/>
      <c r="X11" s="155" t="s">
        <v>113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119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53"/>
      <c r="B12" s="154"/>
      <c r="C12" s="174" t="s">
        <v>338</v>
      </c>
      <c r="D12" s="156"/>
      <c r="E12" s="157">
        <v>190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116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63">
        <v>4</v>
      </c>
      <c r="B13" s="164" t="s">
        <v>236</v>
      </c>
      <c r="C13" s="173" t="s">
        <v>341</v>
      </c>
      <c r="D13" s="165" t="s">
        <v>238</v>
      </c>
      <c r="E13" s="166">
        <v>120</v>
      </c>
      <c r="F13" s="167"/>
      <c r="G13" s="168">
        <f>ROUND(E13*F13,2)</f>
        <v>0</v>
      </c>
      <c r="H13" s="167"/>
      <c r="I13" s="168">
        <f>ROUND(E13*H13,2)</f>
        <v>0</v>
      </c>
      <c r="J13" s="167"/>
      <c r="K13" s="168">
        <f>ROUND(E13*J13,2)</f>
        <v>0</v>
      </c>
      <c r="L13" s="168">
        <v>21</v>
      </c>
      <c r="M13" s="168">
        <f>G13*(1+L13/100)</f>
        <v>0</v>
      </c>
      <c r="N13" s="168">
        <v>0</v>
      </c>
      <c r="O13" s="168">
        <f>ROUND(E13*N13,2)</f>
        <v>0</v>
      </c>
      <c r="P13" s="168">
        <v>0</v>
      </c>
      <c r="Q13" s="168">
        <f>ROUND(E13*P13,2)</f>
        <v>0</v>
      </c>
      <c r="R13" s="168"/>
      <c r="S13" s="168" t="s">
        <v>156</v>
      </c>
      <c r="T13" s="169" t="s">
        <v>157</v>
      </c>
      <c r="U13" s="155">
        <v>0.2</v>
      </c>
      <c r="V13" s="155">
        <f>ROUND(E13*U13,2)</f>
        <v>24</v>
      </c>
      <c r="W13" s="155"/>
      <c r="X13" s="155" t="s">
        <v>113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119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63">
        <v>5</v>
      </c>
      <c r="B14" s="164" t="s">
        <v>261</v>
      </c>
      <c r="C14" s="173" t="s">
        <v>342</v>
      </c>
      <c r="D14" s="165" t="s">
        <v>277</v>
      </c>
      <c r="E14" s="166">
        <v>3</v>
      </c>
      <c r="F14" s="167"/>
      <c r="G14" s="168">
        <f>ROUND(E14*F14,2)</f>
        <v>0</v>
      </c>
      <c r="H14" s="167"/>
      <c r="I14" s="168">
        <f>ROUND(E14*H14,2)</f>
        <v>0</v>
      </c>
      <c r="J14" s="167"/>
      <c r="K14" s="168">
        <f>ROUND(E14*J14,2)</f>
        <v>0</v>
      </c>
      <c r="L14" s="168">
        <v>21</v>
      </c>
      <c r="M14" s="168">
        <f>G14*(1+L14/100)</f>
        <v>0</v>
      </c>
      <c r="N14" s="168">
        <v>0</v>
      </c>
      <c r="O14" s="168">
        <f>ROUND(E14*N14,2)</f>
        <v>0</v>
      </c>
      <c r="P14" s="168">
        <v>0</v>
      </c>
      <c r="Q14" s="168">
        <f>ROUND(E14*P14,2)</f>
        <v>0</v>
      </c>
      <c r="R14" s="168"/>
      <c r="S14" s="168" t="s">
        <v>156</v>
      </c>
      <c r="T14" s="169" t="s">
        <v>157</v>
      </c>
      <c r="U14" s="155">
        <v>0.2</v>
      </c>
      <c r="V14" s="155">
        <f>ROUND(E14*U14,2)</f>
        <v>0.6</v>
      </c>
      <c r="W14" s="155"/>
      <c r="X14" s="155" t="s">
        <v>113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119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>
      <c r="A15" s="3"/>
      <c r="B15" s="4"/>
      <c r="C15" s="175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AE15">
        <v>15</v>
      </c>
      <c r="AF15">
        <v>21</v>
      </c>
      <c r="AG15" t="s">
        <v>93</v>
      </c>
    </row>
    <row r="16" spans="1:60">
      <c r="A16" s="149"/>
      <c r="B16" s="150" t="s">
        <v>29</v>
      </c>
      <c r="C16" s="172"/>
      <c r="D16" s="151"/>
      <c r="E16" s="152"/>
      <c r="F16" s="152"/>
      <c r="G16" s="171">
        <f>G8</f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E16">
        <f>SUMIF(L7:L14,AE15,G7:G14)</f>
        <v>0</v>
      </c>
      <c r="AF16">
        <f>SUMIF(L7:L14,AF15,G7:G14)</f>
        <v>0</v>
      </c>
      <c r="AG16" t="s">
        <v>329</v>
      </c>
    </row>
    <row r="17" spans="3:33">
      <c r="C17" s="176"/>
      <c r="D17" s="10"/>
      <c r="AG17" t="s">
        <v>330</v>
      </c>
    </row>
    <row r="18" spans="3:33">
      <c r="D18" s="10"/>
    </row>
    <row r="19" spans="3:33">
      <c r="D19" s="10"/>
    </row>
    <row r="20" spans="3:33">
      <c r="D20" s="10"/>
    </row>
    <row r="21" spans="3:33">
      <c r="D21" s="10"/>
    </row>
    <row r="22" spans="3:33">
      <c r="D22" s="10"/>
    </row>
    <row r="23" spans="3:33">
      <c r="D23" s="10"/>
    </row>
    <row r="24" spans="3:33">
      <c r="D24" s="10"/>
    </row>
    <row r="25" spans="3:33">
      <c r="D25" s="10"/>
    </row>
    <row r="26" spans="3:33">
      <c r="D26" s="10"/>
    </row>
    <row r="27" spans="3:33">
      <c r="D27" s="10"/>
    </row>
    <row r="28" spans="3:33">
      <c r="D28" s="10"/>
    </row>
    <row r="29" spans="3:33">
      <c r="D29" s="10"/>
    </row>
    <row r="30" spans="3:33">
      <c r="D30" s="10"/>
    </row>
    <row r="31" spans="3:33">
      <c r="D31" s="10"/>
    </row>
    <row r="32" spans="3:33">
      <c r="D32" s="10"/>
    </row>
    <row r="33" spans="4:4">
      <c r="D33" s="10"/>
    </row>
    <row r="34" spans="4:4">
      <c r="D34" s="10"/>
    </row>
    <row r="35" spans="4:4">
      <c r="D35" s="10"/>
    </row>
    <row r="36" spans="4:4">
      <c r="D36" s="10"/>
    </row>
    <row r="37" spans="4:4">
      <c r="D37" s="10"/>
    </row>
    <row r="38" spans="4:4">
      <c r="D38" s="10"/>
    </row>
    <row r="39" spans="4:4">
      <c r="D39" s="10"/>
    </row>
    <row r="40" spans="4:4">
      <c r="D40" s="10"/>
    </row>
    <row r="41" spans="4:4">
      <c r="D41" s="10"/>
    </row>
    <row r="42" spans="4:4">
      <c r="D42" s="10"/>
    </row>
    <row r="43" spans="4:4">
      <c r="D43" s="10"/>
    </row>
    <row r="44" spans="4:4">
      <c r="D44" s="10"/>
    </row>
    <row r="45" spans="4:4">
      <c r="D45" s="10"/>
    </row>
    <row r="46" spans="4:4">
      <c r="D46" s="10"/>
    </row>
    <row r="47" spans="4:4">
      <c r="D47" s="10"/>
    </row>
    <row r="48" spans="4:4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/>
  <mergeCells count="4">
    <mergeCell ref="A1:G1"/>
    <mergeCell ref="C2:G2"/>
    <mergeCell ref="C3:G3"/>
    <mergeCell ref="C4:G4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/>
  <cols>
    <col min="1" max="1" width="3.3828125" customWidth="1"/>
    <col min="2" max="2" width="12.53515625" style="121" customWidth="1"/>
    <col min="3" max="3" width="63.2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  <col min="53" max="53" width="98.61328125" customWidth="1"/>
  </cols>
  <sheetData>
    <row r="1" spans="1:60" ht="15.75" customHeight="1">
      <c r="A1" s="237" t="s">
        <v>80</v>
      </c>
      <c r="B1" s="237"/>
      <c r="C1" s="237"/>
      <c r="D1" s="237"/>
      <c r="E1" s="237"/>
      <c r="F1" s="237"/>
      <c r="G1" s="237"/>
      <c r="AG1" t="s">
        <v>81</v>
      </c>
    </row>
    <row r="2" spans="1:60" ht="25" customHeight="1">
      <c r="A2" s="139" t="s">
        <v>7</v>
      </c>
      <c r="B2" s="49" t="s">
        <v>44</v>
      </c>
      <c r="C2" s="238" t="s">
        <v>45</v>
      </c>
      <c r="D2" s="239"/>
      <c r="E2" s="239"/>
      <c r="F2" s="239"/>
      <c r="G2" s="240"/>
      <c r="AG2" t="s">
        <v>82</v>
      </c>
    </row>
    <row r="3" spans="1:60" ht="25" customHeight="1">
      <c r="A3" s="139" t="s">
        <v>8</v>
      </c>
      <c r="B3" s="49" t="s">
        <v>56</v>
      </c>
      <c r="C3" s="238" t="s">
        <v>57</v>
      </c>
      <c r="D3" s="239"/>
      <c r="E3" s="239"/>
      <c r="F3" s="239"/>
      <c r="G3" s="240"/>
      <c r="AC3" s="121" t="s">
        <v>82</v>
      </c>
      <c r="AG3" t="s">
        <v>83</v>
      </c>
    </row>
    <row r="4" spans="1:60" ht="25" customHeight="1">
      <c r="A4" s="140" t="s">
        <v>9</v>
      </c>
      <c r="B4" s="141" t="s">
        <v>50</v>
      </c>
      <c r="C4" s="241" t="s">
        <v>51</v>
      </c>
      <c r="D4" s="242"/>
      <c r="E4" s="242"/>
      <c r="F4" s="242"/>
      <c r="G4" s="243"/>
      <c r="AG4" t="s">
        <v>84</v>
      </c>
    </row>
    <row r="5" spans="1:60">
      <c r="D5" s="10"/>
    </row>
    <row r="6" spans="1:60" ht="37.299999999999997">
      <c r="A6" s="142" t="s">
        <v>85</v>
      </c>
      <c r="B6" s="144" t="s">
        <v>86</v>
      </c>
      <c r="C6" s="144" t="s">
        <v>87</v>
      </c>
      <c r="D6" s="143" t="s">
        <v>88</v>
      </c>
      <c r="E6" s="142" t="s">
        <v>89</v>
      </c>
      <c r="F6" s="142" t="s">
        <v>90</v>
      </c>
      <c r="G6" s="142" t="s">
        <v>29</v>
      </c>
      <c r="H6" s="145" t="s">
        <v>30</v>
      </c>
      <c r="I6" s="145" t="s">
        <v>91</v>
      </c>
      <c r="J6" s="145" t="s">
        <v>31</v>
      </c>
      <c r="K6" s="145" t="s">
        <v>92</v>
      </c>
      <c r="L6" s="145" t="s">
        <v>93</v>
      </c>
      <c r="M6" s="145" t="s">
        <v>94</v>
      </c>
      <c r="N6" s="145" t="s">
        <v>95</v>
      </c>
      <c r="O6" s="145" t="s">
        <v>96</v>
      </c>
      <c r="P6" s="145" t="s">
        <v>97</v>
      </c>
      <c r="Q6" s="145" t="s">
        <v>98</v>
      </c>
      <c r="R6" s="145" t="s">
        <v>99</v>
      </c>
      <c r="S6" s="145" t="s">
        <v>100</v>
      </c>
      <c r="T6" s="145" t="s">
        <v>101</v>
      </c>
      <c r="U6" s="145" t="s">
        <v>102</v>
      </c>
      <c r="V6" s="145" t="s">
        <v>103</v>
      </c>
      <c r="W6" s="145" t="s">
        <v>104</v>
      </c>
      <c r="X6" s="145" t="s">
        <v>105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106</v>
      </c>
      <c r="B8" s="150" t="s">
        <v>78</v>
      </c>
      <c r="C8" s="172" t="s">
        <v>27</v>
      </c>
      <c r="D8" s="159"/>
      <c r="E8" s="160"/>
      <c r="F8" s="161"/>
      <c r="G8" s="161">
        <f>SUMIF(AG9:AG21,"&lt;&gt;NOR",G9:G21)</f>
        <v>0</v>
      </c>
      <c r="H8" s="161"/>
      <c r="I8" s="161">
        <f>SUM(I9:I21)</f>
        <v>0</v>
      </c>
      <c r="J8" s="161"/>
      <c r="K8" s="161">
        <f>SUM(K9:K21)</f>
        <v>0</v>
      </c>
      <c r="L8" s="161"/>
      <c r="M8" s="161">
        <f>SUM(M9:M21)</f>
        <v>0</v>
      </c>
      <c r="N8" s="161"/>
      <c r="O8" s="161">
        <f>SUM(O9:O21)</f>
        <v>0</v>
      </c>
      <c r="P8" s="161"/>
      <c r="Q8" s="161">
        <f>SUM(Q9:Q21)</f>
        <v>0</v>
      </c>
      <c r="R8" s="161"/>
      <c r="S8" s="161"/>
      <c r="T8" s="162"/>
      <c r="U8" s="158"/>
      <c r="V8" s="158">
        <f>SUM(V9:V21)</f>
        <v>0</v>
      </c>
      <c r="W8" s="158"/>
      <c r="X8" s="158"/>
      <c r="AG8" t="s">
        <v>107</v>
      </c>
    </row>
    <row r="9" spans="1:60" outlineLevel="1">
      <c r="A9" s="163">
        <v>1</v>
      </c>
      <c r="B9" s="164" t="s">
        <v>343</v>
      </c>
      <c r="C9" s="173" t="s">
        <v>344</v>
      </c>
      <c r="D9" s="165" t="s">
        <v>345</v>
      </c>
      <c r="E9" s="166">
        <v>1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8"/>
      <c r="S9" s="168" t="s">
        <v>112</v>
      </c>
      <c r="T9" s="169" t="s">
        <v>157</v>
      </c>
      <c r="U9" s="155">
        <v>0</v>
      </c>
      <c r="V9" s="155">
        <f>ROUND(E9*U9,2)</f>
        <v>0</v>
      </c>
      <c r="W9" s="155"/>
      <c r="X9" s="155" t="s">
        <v>346</v>
      </c>
      <c r="Y9" s="146"/>
      <c r="Z9" s="146"/>
      <c r="AA9" s="146"/>
      <c r="AB9" s="146"/>
      <c r="AC9" s="146"/>
      <c r="AD9" s="146"/>
      <c r="AE9" s="146"/>
      <c r="AF9" s="146"/>
      <c r="AG9" s="146" t="s">
        <v>347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1" outlineLevel="1">
      <c r="A10" s="153"/>
      <c r="B10" s="154"/>
      <c r="C10" s="233" t="s">
        <v>387</v>
      </c>
      <c r="D10" s="234"/>
      <c r="E10" s="234"/>
      <c r="F10" s="234"/>
      <c r="G10" s="234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159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0" t="str">
        <f>C10</f>
        <v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v>
      </c>
      <c r="BB10" s="146"/>
      <c r="BC10" s="146"/>
      <c r="BD10" s="146"/>
      <c r="BE10" s="146"/>
      <c r="BF10" s="146"/>
      <c r="BG10" s="146"/>
      <c r="BH10" s="146"/>
    </row>
    <row r="11" spans="1:60" outlineLevel="1">
      <c r="A11" s="153"/>
      <c r="B11" s="154"/>
      <c r="C11" s="244" t="s">
        <v>348</v>
      </c>
      <c r="D11" s="245"/>
      <c r="E11" s="245"/>
      <c r="F11" s="245"/>
      <c r="G11" s="24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46"/>
      <c r="Z11" s="146"/>
      <c r="AA11" s="146"/>
      <c r="AB11" s="146"/>
      <c r="AC11" s="146"/>
      <c r="AD11" s="146"/>
      <c r="AE11" s="146"/>
      <c r="AF11" s="146"/>
      <c r="AG11" s="146" t="s">
        <v>159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53"/>
      <c r="B12" s="154"/>
      <c r="C12" s="244" t="s">
        <v>388</v>
      </c>
      <c r="D12" s="245"/>
      <c r="E12" s="245"/>
      <c r="F12" s="245"/>
      <c r="G12" s="24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159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53"/>
      <c r="B13" s="154"/>
      <c r="C13" s="244" t="s">
        <v>389</v>
      </c>
      <c r="D13" s="245"/>
      <c r="E13" s="245"/>
      <c r="F13" s="245"/>
      <c r="G13" s="24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6"/>
      <c r="Z13" s="146"/>
      <c r="AA13" s="146"/>
      <c r="AB13" s="146"/>
      <c r="AC13" s="146"/>
      <c r="AD13" s="146"/>
      <c r="AE13" s="146"/>
      <c r="AF13" s="146"/>
      <c r="AG13" s="146" t="s">
        <v>159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70" t="str">
        <f>C13</f>
        <v>-zábory, vyřízení povolení pro zábory			-venkovní osvětlení staveniště, výkopů, manipulačních skladových ploch</v>
      </c>
      <c r="BB13" s="146"/>
      <c r="BC13" s="146"/>
      <c r="BD13" s="146"/>
      <c r="BE13" s="146"/>
      <c r="BF13" s="146"/>
      <c r="BG13" s="146"/>
      <c r="BH13" s="146"/>
    </row>
    <row r="14" spans="1:60" outlineLevel="1">
      <c r="A14" s="153"/>
      <c r="B14" s="154"/>
      <c r="C14" s="244" t="s">
        <v>390</v>
      </c>
      <c r="D14" s="245"/>
      <c r="E14" s="245"/>
      <c r="F14" s="245"/>
      <c r="G14" s="24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6"/>
      <c r="Z14" s="146"/>
      <c r="AA14" s="146"/>
      <c r="AB14" s="146"/>
      <c r="AC14" s="146"/>
      <c r="AD14" s="146"/>
      <c r="AE14" s="146"/>
      <c r="AF14" s="146"/>
      <c r="AG14" s="146" t="s">
        <v>159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53"/>
      <c r="B15" s="154"/>
      <c r="C15" s="244" t="s">
        <v>391</v>
      </c>
      <c r="D15" s="245"/>
      <c r="E15" s="245"/>
      <c r="F15" s="245"/>
      <c r="G15" s="24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159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53"/>
      <c r="B16" s="154"/>
      <c r="C16" s="244" t="s">
        <v>392</v>
      </c>
      <c r="D16" s="245"/>
      <c r="E16" s="245"/>
      <c r="F16" s="245"/>
      <c r="G16" s="24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159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>
      <c r="A17" s="153"/>
      <c r="B17" s="154"/>
      <c r="C17" s="244" t="s">
        <v>349</v>
      </c>
      <c r="D17" s="245"/>
      <c r="E17" s="245"/>
      <c r="F17" s="245"/>
      <c r="G17" s="24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46"/>
      <c r="Z17" s="146"/>
      <c r="AA17" s="146"/>
      <c r="AB17" s="146"/>
      <c r="AC17" s="146"/>
      <c r="AD17" s="146"/>
      <c r="AE17" s="146"/>
      <c r="AF17" s="146"/>
      <c r="AG17" s="146" t="s">
        <v>159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63">
        <v>2</v>
      </c>
      <c r="B18" s="164" t="s">
        <v>350</v>
      </c>
      <c r="C18" s="173" t="s">
        <v>351</v>
      </c>
      <c r="D18" s="165" t="s">
        <v>345</v>
      </c>
      <c r="E18" s="166">
        <v>1</v>
      </c>
      <c r="F18" s="167"/>
      <c r="G18" s="168">
        <f>ROUND(E18*F18,2)</f>
        <v>0</v>
      </c>
      <c r="H18" s="167"/>
      <c r="I18" s="168">
        <f>ROUND(E18*H18,2)</f>
        <v>0</v>
      </c>
      <c r="J18" s="167"/>
      <c r="K18" s="168">
        <f>ROUND(E18*J18,2)</f>
        <v>0</v>
      </c>
      <c r="L18" s="168">
        <v>21</v>
      </c>
      <c r="M18" s="168">
        <f>G18*(1+L18/100)</f>
        <v>0</v>
      </c>
      <c r="N18" s="168">
        <v>0</v>
      </c>
      <c r="O18" s="168">
        <f>ROUND(E18*N18,2)</f>
        <v>0</v>
      </c>
      <c r="P18" s="168">
        <v>0</v>
      </c>
      <c r="Q18" s="168">
        <f>ROUND(E18*P18,2)</f>
        <v>0</v>
      </c>
      <c r="R18" s="168"/>
      <c r="S18" s="168" t="s">
        <v>112</v>
      </c>
      <c r="T18" s="169" t="s">
        <v>157</v>
      </c>
      <c r="U18" s="155">
        <v>0</v>
      </c>
      <c r="V18" s="155">
        <f>ROUND(E18*U18,2)</f>
        <v>0</v>
      </c>
      <c r="W18" s="155"/>
      <c r="X18" s="155" t="s">
        <v>346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347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1" outlineLevel="1">
      <c r="A19" s="153"/>
      <c r="B19" s="154"/>
      <c r="C19" s="233" t="s">
        <v>352</v>
      </c>
      <c r="D19" s="234"/>
      <c r="E19" s="234"/>
      <c r="F19" s="234"/>
      <c r="G19" s="234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 t="s">
        <v>159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70" t="str">
        <f>C19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9" s="146"/>
      <c r="BC19" s="146"/>
      <c r="BD19" s="146"/>
      <c r="BE19" s="146"/>
      <c r="BF19" s="146"/>
      <c r="BG19" s="146"/>
      <c r="BH19" s="146"/>
    </row>
    <row r="20" spans="1:60" outlineLevel="1">
      <c r="A20" s="163">
        <v>3</v>
      </c>
      <c r="B20" s="164" t="s">
        <v>353</v>
      </c>
      <c r="C20" s="173" t="s">
        <v>354</v>
      </c>
      <c r="D20" s="165" t="s">
        <v>345</v>
      </c>
      <c r="E20" s="166">
        <v>1</v>
      </c>
      <c r="F20" s="167"/>
      <c r="G20" s="168">
        <f>ROUND(E20*F20,2)</f>
        <v>0</v>
      </c>
      <c r="H20" s="167"/>
      <c r="I20" s="168">
        <f>ROUND(E20*H20,2)</f>
        <v>0</v>
      </c>
      <c r="J20" s="167"/>
      <c r="K20" s="168">
        <f>ROUND(E20*J20,2)</f>
        <v>0</v>
      </c>
      <c r="L20" s="168">
        <v>21</v>
      </c>
      <c r="M20" s="168">
        <f>G20*(1+L20/100)</f>
        <v>0</v>
      </c>
      <c r="N20" s="168">
        <v>0</v>
      </c>
      <c r="O20" s="168">
        <f>ROUND(E20*N20,2)</f>
        <v>0</v>
      </c>
      <c r="P20" s="168">
        <v>0</v>
      </c>
      <c r="Q20" s="168">
        <f>ROUND(E20*P20,2)</f>
        <v>0</v>
      </c>
      <c r="R20" s="168"/>
      <c r="S20" s="168" t="s">
        <v>112</v>
      </c>
      <c r="T20" s="169" t="s">
        <v>157</v>
      </c>
      <c r="U20" s="155">
        <v>0</v>
      </c>
      <c r="V20" s="155">
        <f>ROUND(E20*U20,2)</f>
        <v>0</v>
      </c>
      <c r="W20" s="155"/>
      <c r="X20" s="155" t="s">
        <v>346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347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1" outlineLevel="1">
      <c r="A21" s="153"/>
      <c r="B21" s="154"/>
      <c r="C21" s="233" t="s">
        <v>355</v>
      </c>
      <c r="D21" s="234"/>
      <c r="E21" s="234"/>
      <c r="F21" s="234"/>
      <c r="G21" s="23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159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70" t="str">
        <f>C21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1" s="146"/>
      <c r="BC21" s="146"/>
      <c r="BD21" s="146"/>
      <c r="BE21" s="146"/>
      <c r="BF21" s="146"/>
      <c r="BG21" s="146"/>
      <c r="BH21" s="146"/>
    </row>
    <row r="22" spans="1:60">
      <c r="A22" s="149" t="s">
        <v>106</v>
      </c>
      <c r="B22" s="150" t="s">
        <v>79</v>
      </c>
      <c r="C22" s="172" t="s">
        <v>28</v>
      </c>
      <c r="D22" s="159"/>
      <c r="E22" s="160"/>
      <c r="F22" s="161"/>
      <c r="G22" s="161">
        <f>SUMIF(AG23:AG31,"&lt;&gt;NOR",G23:G31)</f>
        <v>0</v>
      </c>
      <c r="H22" s="161"/>
      <c r="I22" s="161">
        <f>SUM(I23:I31)</f>
        <v>0</v>
      </c>
      <c r="J22" s="161"/>
      <c r="K22" s="161">
        <f>SUM(K23:K31)</f>
        <v>0</v>
      </c>
      <c r="L22" s="161"/>
      <c r="M22" s="161">
        <f>SUM(M23:M31)</f>
        <v>0</v>
      </c>
      <c r="N22" s="161"/>
      <c r="O22" s="161">
        <f>SUM(O23:O31)</f>
        <v>0</v>
      </c>
      <c r="P22" s="161"/>
      <c r="Q22" s="161">
        <f>SUM(Q23:Q31)</f>
        <v>0</v>
      </c>
      <c r="R22" s="161"/>
      <c r="S22" s="161"/>
      <c r="T22" s="162"/>
      <c r="U22" s="158"/>
      <c r="V22" s="158">
        <f>SUM(V23:V31)</f>
        <v>0</v>
      </c>
      <c r="W22" s="158"/>
      <c r="X22" s="158"/>
      <c r="AG22" t="s">
        <v>107</v>
      </c>
    </row>
    <row r="23" spans="1:60" outlineLevel="1">
      <c r="A23" s="163">
        <v>4</v>
      </c>
      <c r="B23" s="164" t="s">
        <v>356</v>
      </c>
      <c r="C23" s="173" t="s">
        <v>357</v>
      </c>
      <c r="D23" s="165" t="s">
        <v>345</v>
      </c>
      <c r="E23" s="166">
        <v>1</v>
      </c>
      <c r="F23" s="167"/>
      <c r="G23" s="168">
        <f>ROUND(E23*F23,2)</f>
        <v>0</v>
      </c>
      <c r="H23" s="167"/>
      <c r="I23" s="168">
        <f>ROUND(E23*H23,2)</f>
        <v>0</v>
      </c>
      <c r="J23" s="167"/>
      <c r="K23" s="168">
        <f>ROUND(E23*J23,2)</f>
        <v>0</v>
      </c>
      <c r="L23" s="168">
        <v>21</v>
      </c>
      <c r="M23" s="168">
        <f>G23*(1+L23/100)</f>
        <v>0</v>
      </c>
      <c r="N23" s="168">
        <v>0</v>
      </c>
      <c r="O23" s="168">
        <f>ROUND(E23*N23,2)</f>
        <v>0</v>
      </c>
      <c r="P23" s="168">
        <v>0</v>
      </c>
      <c r="Q23" s="168">
        <f>ROUND(E23*P23,2)</f>
        <v>0</v>
      </c>
      <c r="R23" s="168"/>
      <c r="S23" s="168" t="s">
        <v>112</v>
      </c>
      <c r="T23" s="169" t="s">
        <v>157</v>
      </c>
      <c r="U23" s="155">
        <v>0</v>
      </c>
      <c r="V23" s="155">
        <f>ROUND(E23*U23,2)</f>
        <v>0</v>
      </c>
      <c r="W23" s="155"/>
      <c r="X23" s="155" t="s">
        <v>346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347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31.3" outlineLevel="1">
      <c r="A24" s="153"/>
      <c r="B24" s="154"/>
      <c r="C24" s="233" t="s">
        <v>393</v>
      </c>
      <c r="D24" s="234"/>
      <c r="E24" s="234"/>
      <c r="F24" s="234"/>
      <c r="G24" s="234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 t="s">
        <v>159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70" t="str">
        <f>C24</f>
        <v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v>
      </c>
      <c r="BB24" s="146"/>
      <c r="BC24" s="146"/>
      <c r="BD24" s="146"/>
      <c r="BE24" s="146"/>
      <c r="BF24" s="146"/>
      <c r="BG24" s="146"/>
      <c r="BH24" s="146"/>
    </row>
    <row r="25" spans="1:60" outlineLevel="1">
      <c r="A25" s="153"/>
      <c r="B25" s="154"/>
      <c r="C25" s="244" t="s">
        <v>394</v>
      </c>
      <c r="D25" s="245"/>
      <c r="E25" s="245"/>
      <c r="F25" s="245"/>
      <c r="G25" s="24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46"/>
      <c r="Z25" s="146"/>
      <c r="AA25" s="146"/>
      <c r="AB25" s="146"/>
      <c r="AC25" s="146"/>
      <c r="AD25" s="146"/>
      <c r="AE25" s="146"/>
      <c r="AF25" s="146"/>
      <c r="AG25" s="146" t="s">
        <v>159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53"/>
      <c r="B26" s="154"/>
      <c r="C26" s="244" t="s">
        <v>358</v>
      </c>
      <c r="D26" s="245"/>
      <c r="E26" s="245"/>
      <c r="F26" s="245"/>
      <c r="G26" s="24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159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53"/>
      <c r="B27" s="154"/>
      <c r="C27" s="244" t="s">
        <v>395</v>
      </c>
      <c r="D27" s="245"/>
      <c r="E27" s="245"/>
      <c r="F27" s="245"/>
      <c r="G27" s="24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159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53"/>
      <c r="B28" s="154"/>
      <c r="C28" s="244" t="s">
        <v>396</v>
      </c>
      <c r="D28" s="245"/>
      <c r="E28" s="245"/>
      <c r="F28" s="245"/>
      <c r="G28" s="24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 t="s">
        <v>159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1" outlineLevel="1">
      <c r="A29" s="153"/>
      <c r="B29" s="154"/>
      <c r="C29" s="244" t="s">
        <v>359</v>
      </c>
      <c r="D29" s="245"/>
      <c r="E29" s="245"/>
      <c r="F29" s="245"/>
      <c r="G29" s="24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 t="s">
        <v>159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70" t="str">
        <f>C29</f>
        <v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v>
      </c>
      <c r="BB29" s="146"/>
      <c r="BC29" s="146"/>
      <c r="BD29" s="146"/>
      <c r="BE29" s="146"/>
      <c r="BF29" s="146"/>
      <c r="BG29" s="146"/>
      <c r="BH29" s="146"/>
    </row>
    <row r="30" spans="1:60" outlineLevel="1">
      <c r="A30" s="163">
        <v>5</v>
      </c>
      <c r="B30" s="164" t="s">
        <v>360</v>
      </c>
      <c r="C30" s="173" t="s">
        <v>361</v>
      </c>
      <c r="D30" s="165" t="s">
        <v>345</v>
      </c>
      <c r="E30" s="166">
        <v>1</v>
      </c>
      <c r="F30" s="167"/>
      <c r="G30" s="168">
        <f>ROUND(E30*F30,2)</f>
        <v>0</v>
      </c>
      <c r="H30" s="167"/>
      <c r="I30" s="168">
        <f>ROUND(E30*H30,2)</f>
        <v>0</v>
      </c>
      <c r="J30" s="167"/>
      <c r="K30" s="168">
        <f>ROUND(E30*J30,2)</f>
        <v>0</v>
      </c>
      <c r="L30" s="168">
        <v>21</v>
      </c>
      <c r="M30" s="168">
        <f>G30*(1+L30/100)</f>
        <v>0</v>
      </c>
      <c r="N30" s="168">
        <v>0</v>
      </c>
      <c r="O30" s="168">
        <f>ROUND(E30*N30,2)</f>
        <v>0</v>
      </c>
      <c r="P30" s="168">
        <v>0</v>
      </c>
      <c r="Q30" s="168">
        <f>ROUND(E30*P30,2)</f>
        <v>0</v>
      </c>
      <c r="R30" s="168"/>
      <c r="S30" s="168" t="s">
        <v>156</v>
      </c>
      <c r="T30" s="169" t="s">
        <v>157</v>
      </c>
      <c r="U30" s="155">
        <v>0</v>
      </c>
      <c r="V30" s="155">
        <f>ROUND(E30*U30,2)</f>
        <v>0</v>
      </c>
      <c r="W30" s="155"/>
      <c r="X30" s="155" t="s">
        <v>346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347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20.6" outlineLevel="1">
      <c r="A31" s="163">
        <v>6</v>
      </c>
      <c r="B31" s="164" t="s">
        <v>63</v>
      </c>
      <c r="C31" s="173" t="s">
        <v>362</v>
      </c>
      <c r="D31" s="165" t="s">
        <v>363</v>
      </c>
      <c r="E31" s="166">
        <v>1</v>
      </c>
      <c r="F31" s="167"/>
      <c r="G31" s="168">
        <f>ROUND(E31*F31,2)</f>
        <v>0</v>
      </c>
      <c r="H31" s="167"/>
      <c r="I31" s="168">
        <f>ROUND(E31*H31,2)</f>
        <v>0</v>
      </c>
      <c r="J31" s="167"/>
      <c r="K31" s="168">
        <f>ROUND(E31*J31,2)</f>
        <v>0</v>
      </c>
      <c r="L31" s="168">
        <v>21</v>
      </c>
      <c r="M31" s="168">
        <f>G31*(1+L31/100)</f>
        <v>0</v>
      </c>
      <c r="N31" s="168">
        <v>0</v>
      </c>
      <c r="O31" s="168">
        <f>ROUND(E31*N31,2)</f>
        <v>0</v>
      </c>
      <c r="P31" s="168">
        <v>0</v>
      </c>
      <c r="Q31" s="168">
        <f>ROUND(E31*P31,2)</f>
        <v>0</v>
      </c>
      <c r="R31" s="168"/>
      <c r="S31" s="168" t="s">
        <v>156</v>
      </c>
      <c r="T31" s="169" t="s">
        <v>157</v>
      </c>
      <c r="U31" s="155">
        <v>0</v>
      </c>
      <c r="V31" s="155">
        <f>ROUND(E31*U31,2)</f>
        <v>0</v>
      </c>
      <c r="W31" s="155"/>
      <c r="X31" s="155" t="s">
        <v>346</v>
      </c>
      <c r="Y31" s="146"/>
      <c r="Z31" s="146"/>
      <c r="AA31" s="146"/>
      <c r="AB31" s="146"/>
      <c r="AC31" s="146"/>
      <c r="AD31" s="146"/>
      <c r="AE31" s="146"/>
      <c r="AF31" s="146"/>
      <c r="AG31" s="146" t="s">
        <v>347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>
      <c r="A32" s="149" t="s">
        <v>106</v>
      </c>
      <c r="B32" s="150" t="s">
        <v>78</v>
      </c>
      <c r="C32" s="172" t="s">
        <v>27</v>
      </c>
      <c r="D32" s="159"/>
      <c r="E32" s="160"/>
      <c r="F32" s="161"/>
      <c r="G32" s="161">
        <f>SUMIF(AG33:AG40,"&lt;&gt;NOR",G33:G40)</f>
        <v>0</v>
      </c>
      <c r="H32" s="161"/>
      <c r="I32" s="161">
        <f>SUM(I33:I40)</f>
        <v>0</v>
      </c>
      <c r="J32" s="161"/>
      <c r="K32" s="161">
        <f>SUM(K33:K40)</f>
        <v>0</v>
      </c>
      <c r="L32" s="161"/>
      <c r="M32" s="161">
        <f>SUM(M33:M40)</f>
        <v>0</v>
      </c>
      <c r="N32" s="161"/>
      <c r="O32" s="161">
        <f>SUM(O33:O40)</f>
        <v>0</v>
      </c>
      <c r="P32" s="161"/>
      <c r="Q32" s="161">
        <f>SUM(Q33:Q40)</f>
        <v>0</v>
      </c>
      <c r="R32" s="161"/>
      <c r="S32" s="161"/>
      <c r="T32" s="162"/>
      <c r="U32" s="158"/>
      <c r="V32" s="158">
        <f>SUM(V33:V40)</f>
        <v>0</v>
      </c>
      <c r="W32" s="158"/>
      <c r="X32" s="158"/>
      <c r="AG32" t="s">
        <v>107</v>
      </c>
    </row>
    <row r="33" spans="1:60" outlineLevel="1">
      <c r="A33" s="163">
        <v>7</v>
      </c>
      <c r="B33" s="164" t="s">
        <v>364</v>
      </c>
      <c r="C33" s="173" t="s">
        <v>365</v>
      </c>
      <c r="D33" s="165" t="s">
        <v>345</v>
      </c>
      <c r="E33" s="166">
        <v>1</v>
      </c>
      <c r="F33" s="167"/>
      <c r="G33" s="168">
        <f>ROUND(E33*F33,2)</f>
        <v>0</v>
      </c>
      <c r="H33" s="167"/>
      <c r="I33" s="168">
        <f>ROUND(E33*H33,2)</f>
        <v>0</v>
      </c>
      <c r="J33" s="167"/>
      <c r="K33" s="168">
        <f>ROUND(E33*J33,2)</f>
        <v>0</v>
      </c>
      <c r="L33" s="168">
        <v>21</v>
      </c>
      <c r="M33" s="168">
        <f>G33*(1+L33/100)</f>
        <v>0</v>
      </c>
      <c r="N33" s="168">
        <v>0</v>
      </c>
      <c r="O33" s="168">
        <f>ROUND(E33*N33,2)</f>
        <v>0</v>
      </c>
      <c r="P33" s="168">
        <v>0</v>
      </c>
      <c r="Q33" s="168">
        <f>ROUND(E33*P33,2)</f>
        <v>0</v>
      </c>
      <c r="R33" s="168"/>
      <c r="S33" s="168" t="s">
        <v>112</v>
      </c>
      <c r="T33" s="169" t="s">
        <v>157</v>
      </c>
      <c r="U33" s="155">
        <v>0</v>
      </c>
      <c r="V33" s="155">
        <f>ROUND(E33*U33,2)</f>
        <v>0</v>
      </c>
      <c r="W33" s="155"/>
      <c r="X33" s="155" t="s">
        <v>346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347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53"/>
      <c r="B34" s="154"/>
      <c r="C34" s="233" t="s">
        <v>397</v>
      </c>
      <c r="D34" s="234"/>
      <c r="E34" s="234"/>
      <c r="F34" s="234"/>
      <c r="G34" s="234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 t="s">
        <v>159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53"/>
      <c r="B35" s="154"/>
      <c r="C35" s="244" t="s">
        <v>366</v>
      </c>
      <c r="D35" s="245"/>
      <c r="E35" s="245"/>
      <c r="F35" s="245"/>
      <c r="G35" s="245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 t="s">
        <v>159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70" t="str">
        <f>C35</f>
        <v>Vyhotovení protokolu o vytyčení stavby se seznamem souřadnic vytyčených bodů a jejich polohopisnými (S-JTSK) a výškopisnými (Bpv) hodnotami.</v>
      </c>
      <c r="BB35" s="146"/>
      <c r="BC35" s="146"/>
      <c r="BD35" s="146"/>
      <c r="BE35" s="146"/>
      <c r="BF35" s="146"/>
      <c r="BG35" s="146"/>
      <c r="BH35" s="146"/>
    </row>
    <row r="36" spans="1:60" outlineLevel="1">
      <c r="A36" s="163">
        <v>8</v>
      </c>
      <c r="B36" s="164" t="s">
        <v>367</v>
      </c>
      <c r="C36" s="173" t="s">
        <v>368</v>
      </c>
      <c r="D36" s="165" t="s">
        <v>345</v>
      </c>
      <c r="E36" s="166">
        <v>1</v>
      </c>
      <c r="F36" s="167"/>
      <c r="G36" s="168">
        <f>ROUND(E36*F36,2)</f>
        <v>0</v>
      </c>
      <c r="H36" s="167"/>
      <c r="I36" s="168">
        <f>ROUND(E36*H36,2)</f>
        <v>0</v>
      </c>
      <c r="J36" s="167"/>
      <c r="K36" s="168">
        <f>ROUND(E36*J36,2)</f>
        <v>0</v>
      </c>
      <c r="L36" s="168">
        <v>21</v>
      </c>
      <c r="M36" s="168">
        <f>G36*(1+L36/100)</f>
        <v>0</v>
      </c>
      <c r="N36" s="168">
        <v>0</v>
      </c>
      <c r="O36" s="168">
        <f>ROUND(E36*N36,2)</f>
        <v>0</v>
      </c>
      <c r="P36" s="168">
        <v>0</v>
      </c>
      <c r="Q36" s="168">
        <f>ROUND(E36*P36,2)</f>
        <v>0</v>
      </c>
      <c r="R36" s="168"/>
      <c r="S36" s="168" t="s">
        <v>112</v>
      </c>
      <c r="T36" s="169" t="s">
        <v>157</v>
      </c>
      <c r="U36" s="155">
        <v>0</v>
      </c>
      <c r="V36" s="155">
        <f>ROUND(E36*U36,2)</f>
        <v>0</v>
      </c>
      <c r="W36" s="155"/>
      <c r="X36" s="155" t="s">
        <v>346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347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53"/>
      <c r="B37" s="154"/>
      <c r="C37" s="233" t="s">
        <v>369</v>
      </c>
      <c r="D37" s="234"/>
      <c r="E37" s="234"/>
      <c r="F37" s="234"/>
      <c r="G37" s="234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6"/>
      <c r="Z37" s="146"/>
      <c r="AA37" s="146"/>
      <c r="AB37" s="146"/>
      <c r="AC37" s="146"/>
      <c r="AD37" s="146"/>
      <c r="AE37" s="146"/>
      <c r="AF37" s="146"/>
      <c r="AG37" s="146" t="s">
        <v>159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70" t="str">
        <f>C37</f>
        <v>Zaměření a vytýčení stávajících inženýrských sítí v místě stavby z hlediska jejich ochrany při provádění stavby.</v>
      </c>
      <c r="BB37" s="146"/>
      <c r="BC37" s="146"/>
      <c r="BD37" s="146"/>
      <c r="BE37" s="146"/>
      <c r="BF37" s="146"/>
      <c r="BG37" s="146"/>
      <c r="BH37" s="146"/>
    </row>
    <row r="38" spans="1:60" outlineLevel="1">
      <c r="A38" s="163">
        <v>9</v>
      </c>
      <c r="B38" s="164" t="s">
        <v>50</v>
      </c>
      <c r="C38" s="173" t="s">
        <v>370</v>
      </c>
      <c r="D38" s="165" t="s">
        <v>363</v>
      </c>
      <c r="E38" s="166">
        <v>1</v>
      </c>
      <c r="F38" s="167"/>
      <c r="G38" s="168">
        <f>ROUND(E38*F38,2)</f>
        <v>0</v>
      </c>
      <c r="H38" s="167"/>
      <c r="I38" s="168">
        <f>ROUND(E38*H38,2)</f>
        <v>0</v>
      </c>
      <c r="J38" s="167"/>
      <c r="K38" s="168">
        <f>ROUND(E38*J38,2)</f>
        <v>0</v>
      </c>
      <c r="L38" s="168">
        <v>21</v>
      </c>
      <c r="M38" s="168">
        <f>G38*(1+L38/100)</f>
        <v>0</v>
      </c>
      <c r="N38" s="168">
        <v>0</v>
      </c>
      <c r="O38" s="168">
        <f>ROUND(E38*N38,2)</f>
        <v>0</v>
      </c>
      <c r="P38" s="168">
        <v>0</v>
      </c>
      <c r="Q38" s="168">
        <f>ROUND(E38*P38,2)</f>
        <v>0</v>
      </c>
      <c r="R38" s="168"/>
      <c r="S38" s="168" t="s">
        <v>156</v>
      </c>
      <c r="T38" s="169" t="s">
        <v>157</v>
      </c>
      <c r="U38" s="155">
        <v>0</v>
      </c>
      <c r="V38" s="155">
        <f>ROUND(E38*U38,2)</f>
        <v>0</v>
      </c>
      <c r="W38" s="155"/>
      <c r="X38" s="155" t="s">
        <v>346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347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0.6" outlineLevel="1">
      <c r="A39" s="163">
        <v>10</v>
      </c>
      <c r="B39" s="164" t="s">
        <v>371</v>
      </c>
      <c r="C39" s="173" t="s">
        <v>372</v>
      </c>
      <c r="D39" s="165" t="s">
        <v>363</v>
      </c>
      <c r="E39" s="166">
        <v>1</v>
      </c>
      <c r="F39" s="167"/>
      <c r="G39" s="168">
        <f>ROUND(E39*F39,2)</f>
        <v>0</v>
      </c>
      <c r="H39" s="167"/>
      <c r="I39" s="168">
        <f>ROUND(E39*H39,2)</f>
        <v>0</v>
      </c>
      <c r="J39" s="167"/>
      <c r="K39" s="168">
        <f>ROUND(E39*J39,2)</f>
        <v>0</v>
      </c>
      <c r="L39" s="168">
        <v>21</v>
      </c>
      <c r="M39" s="168">
        <f>G39*(1+L39/100)</f>
        <v>0</v>
      </c>
      <c r="N39" s="168">
        <v>0</v>
      </c>
      <c r="O39" s="168">
        <f>ROUND(E39*N39,2)</f>
        <v>0</v>
      </c>
      <c r="P39" s="168">
        <v>0</v>
      </c>
      <c r="Q39" s="168">
        <f>ROUND(E39*P39,2)</f>
        <v>0</v>
      </c>
      <c r="R39" s="168"/>
      <c r="S39" s="168" t="s">
        <v>156</v>
      </c>
      <c r="T39" s="169" t="s">
        <v>157</v>
      </c>
      <c r="U39" s="155">
        <v>0</v>
      </c>
      <c r="V39" s="155">
        <f>ROUND(E39*U39,2)</f>
        <v>0</v>
      </c>
      <c r="W39" s="155"/>
      <c r="X39" s="155" t="s">
        <v>346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347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63">
        <v>11</v>
      </c>
      <c r="B40" s="164" t="s">
        <v>373</v>
      </c>
      <c r="C40" s="173" t="s">
        <v>374</v>
      </c>
      <c r="D40" s="165" t="s">
        <v>363</v>
      </c>
      <c r="E40" s="166">
        <v>1</v>
      </c>
      <c r="F40" s="167"/>
      <c r="G40" s="168">
        <f>ROUND(E40*F40,2)</f>
        <v>0</v>
      </c>
      <c r="H40" s="167"/>
      <c r="I40" s="168">
        <f>ROUND(E40*H40,2)</f>
        <v>0</v>
      </c>
      <c r="J40" s="167"/>
      <c r="K40" s="168">
        <f>ROUND(E40*J40,2)</f>
        <v>0</v>
      </c>
      <c r="L40" s="168">
        <v>21</v>
      </c>
      <c r="M40" s="168">
        <f>G40*(1+L40/100)</f>
        <v>0</v>
      </c>
      <c r="N40" s="168">
        <v>0</v>
      </c>
      <c r="O40" s="168">
        <f>ROUND(E40*N40,2)</f>
        <v>0</v>
      </c>
      <c r="P40" s="168">
        <v>0</v>
      </c>
      <c r="Q40" s="168">
        <f>ROUND(E40*P40,2)</f>
        <v>0</v>
      </c>
      <c r="R40" s="168"/>
      <c r="S40" s="168" t="s">
        <v>156</v>
      </c>
      <c r="T40" s="169" t="s">
        <v>157</v>
      </c>
      <c r="U40" s="155">
        <v>0</v>
      </c>
      <c r="V40" s="155">
        <f>ROUND(E40*U40,2)</f>
        <v>0</v>
      </c>
      <c r="W40" s="155"/>
      <c r="X40" s="155" t="s">
        <v>346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347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>
      <c r="A41" s="149" t="s">
        <v>106</v>
      </c>
      <c r="B41" s="150" t="s">
        <v>79</v>
      </c>
      <c r="C41" s="172" t="s">
        <v>28</v>
      </c>
      <c r="D41" s="159"/>
      <c r="E41" s="160"/>
      <c r="F41" s="161"/>
      <c r="G41" s="161">
        <f>SUMIF(AG42:AG52,"&lt;&gt;NOR",G42:G52)</f>
        <v>0</v>
      </c>
      <c r="H41" s="161"/>
      <c r="I41" s="161">
        <f>SUM(I42:I52)</f>
        <v>0</v>
      </c>
      <c r="J41" s="161"/>
      <c r="K41" s="161">
        <f>SUM(K42:K52)</f>
        <v>0</v>
      </c>
      <c r="L41" s="161"/>
      <c r="M41" s="161">
        <f>SUM(M42:M52)</f>
        <v>0</v>
      </c>
      <c r="N41" s="161"/>
      <c r="O41" s="161">
        <f>SUM(O42:O52)</f>
        <v>0</v>
      </c>
      <c r="P41" s="161"/>
      <c r="Q41" s="161">
        <f>SUM(Q42:Q52)</f>
        <v>0</v>
      </c>
      <c r="R41" s="161"/>
      <c r="S41" s="161"/>
      <c r="T41" s="162"/>
      <c r="U41" s="158"/>
      <c r="V41" s="158">
        <f>SUM(V42:V52)</f>
        <v>0</v>
      </c>
      <c r="W41" s="158"/>
      <c r="X41" s="158"/>
      <c r="AG41" t="s">
        <v>107</v>
      </c>
    </row>
    <row r="42" spans="1:60" outlineLevel="1">
      <c r="A42" s="163">
        <v>12</v>
      </c>
      <c r="B42" s="164" t="s">
        <v>375</v>
      </c>
      <c r="C42" s="173" t="s">
        <v>376</v>
      </c>
      <c r="D42" s="165" t="s">
        <v>377</v>
      </c>
      <c r="E42" s="166">
        <v>1</v>
      </c>
      <c r="F42" s="167"/>
      <c r="G42" s="168">
        <f>ROUND(E42*F42,2)</f>
        <v>0</v>
      </c>
      <c r="H42" s="167"/>
      <c r="I42" s="168">
        <f>ROUND(E42*H42,2)</f>
        <v>0</v>
      </c>
      <c r="J42" s="167"/>
      <c r="K42" s="168">
        <f>ROUND(E42*J42,2)</f>
        <v>0</v>
      </c>
      <c r="L42" s="168">
        <v>21</v>
      </c>
      <c r="M42" s="168">
        <f>G42*(1+L42/100)</f>
        <v>0</v>
      </c>
      <c r="N42" s="168">
        <v>0</v>
      </c>
      <c r="O42" s="168">
        <f>ROUND(E42*N42,2)</f>
        <v>0</v>
      </c>
      <c r="P42" s="168">
        <v>0</v>
      </c>
      <c r="Q42" s="168">
        <f>ROUND(E42*P42,2)</f>
        <v>0</v>
      </c>
      <c r="R42" s="168"/>
      <c r="S42" s="168" t="s">
        <v>156</v>
      </c>
      <c r="T42" s="169" t="s">
        <v>157</v>
      </c>
      <c r="U42" s="155">
        <v>0</v>
      </c>
      <c r="V42" s="155">
        <f>ROUND(E42*U42,2)</f>
        <v>0</v>
      </c>
      <c r="W42" s="155"/>
      <c r="X42" s="155" t="s">
        <v>346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347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>
      <c r="A43" s="153"/>
      <c r="B43" s="154"/>
      <c r="C43" s="233" t="s">
        <v>378</v>
      </c>
      <c r="D43" s="234"/>
      <c r="E43" s="234"/>
      <c r="F43" s="234"/>
      <c r="G43" s="234"/>
      <c r="H43" s="155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  <c r="T43" s="155"/>
      <c r="U43" s="155"/>
      <c r="V43" s="155"/>
      <c r="W43" s="155"/>
      <c r="X43" s="155"/>
      <c r="Y43" s="146"/>
      <c r="Z43" s="146"/>
      <c r="AA43" s="146"/>
      <c r="AB43" s="146"/>
      <c r="AC43" s="146"/>
      <c r="AD43" s="146"/>
      <c r="AE43" s="146"/>
      <c r="AF43" s="146"/>
      <c r="AG43" s="146" t="s">
        <v>159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70" t="str">
        <f>C43</f>
        <v>-zahrnuje dopravní opatření (dopravní značky a zařízení, zákazy vjezdu, vstupu), dočasné zábory a dopravní zařízení</v>
      </c>
      <c r="BB43" s="146"/>
      <c r="BC43" s="146"/>
      <c r="BD43" s="146"/>
      <c r="BE43" s="146"/>
      <c r="BF43" s="146"/>
      <c r="BG43" s="146"/>
      <c r="BH43" s="146"/>
    </row>
    <row r="44" spans="1:60" outlineLevel="1">
      <c r="A44" s="163">
        <v>13</v>
      </c>
      <c r="B44" s="164" t="s">
        <v>65</v>
      </c>
      <c r="C44" s="173" t="s">
        <v>379</v>
      </c>
      <c r="D44" s="165" t="s">
        <v>377</v>
      </c>
      <c r="E44" s="166">
        <v>1</v>
      </c>
      <c r="F44" s="167"/>
      <c r="G44" s="168">
        <f>ROUND(E44*F44,2)</f>
        <v>0</v>
      </c>
      <c r="H44" s="167"/>
      <c r="I44" s="168">
        <f>ROUND(E44*H44,2)</f>
        <v>0</v>
      </c>
      <c r="J44" s="167"/>
      <c r="K44" s="168">
        <f>ROUND(E44*J44,2)</f>
        <v>0</v>
      </c>
      <c r="L44" s="168">
        <v>21</v>
      </c>
      <c r="M44" s="168">
        <f>G44*(1+L44/100)</f>
        <v>0</v>
      </c>
      <c r="N44" s="168">
        <v>0</v>
      </c>
      <c r="O44" s="168">
        <f>ROUND(E44*N44,2)</f>
        <v>0</v>
      </c>
      <c r="P44" s="168">
        <v>0</v>
      </c>
      <c r="Q44" s="168">
        <f>ROUND(E44*P44,2)</f>
        <v>0</v>
      </c>
      <c r="R44" s="168"/>
      <c r="S44" s="168" t="s">
        <v>156</v>
      </c>
      <c r="T44" s="169" t="s">
        <v>157</v>
      </c>
      <c r="U44" s="155">
        <v>0</v>
      </c>
      <c r="V44" s="155">
        <f>ROUND(E44*U44,2)</f>
        <v>0</v>
      </c>
      <c r="W44" s="155"/>
      <c r="X44" s="155" t="s">
        <v>346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347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53"/>
      <c r="B45" s="154"/>
      <c r="C45" s="233" t="s">
        <v>380</v>
      </c>
      <c r="D45" s="234"/>
      <c r="E45" s="234"/>
      <c r="F45" s="234"/>
      <c r="G45" s="234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46"/>
      <c r="Z45" s="146"/>
      <c r="AA45" s="146"/>
      <c r="AB45" s="146"/>
      <c r="AC45" s="146"/>
      <c r="AD45" s="146"/>
      <c r="AE45" s="146"/>
      <c r="AF45" s="146"/>
      <c r="AG45" s="146" t="s">
        <v>159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>
      <c r="A46" s="163">
        <v>14</v>
      </c>
      <c r="B46" s="164" t="s">
        <v>381</v>
      </c>
      <c r="C46" s="173" t="s">
        <v>382</v>
      </c>
      <c r="D46" s="165" t="s">
        <v>277</v>
      </c>
      <c r="E46" s="166">
        <v>8</v>
      </c>
      <c r="F46" s="167"/>
      <c r="G46" s="168">
        <f>ROUND(E46*F46,2)</f>
        <v>0</v>
      </c>
      <c r="H46" s="167"/>
      <c r="I46" s="168">
        <f>ROUND(E46*H46,2)</f>
        <v>0</v>
      </c>
      <c r="J46" s="167"/>
      <c r="K46" s="168">
        <f>ROUND(E46*J46,2)</f>
        <v>0</v>
      </c>
      <c r="L46" s="168">
        <v>21</v>
      </c>
      <c r="M46" s="168">
        <f>G46*(1+L46/100)</f>
        <v>0</v>
      </c>
      <c r="N46" s="168">
        <v>0</v>
      </c>
      <c r="O46" s="168">
        <f>ROUND(E46*N46,2)</f>
        <v>0</v>
      </c>
      <c r="P46" s="168">
        <v>0</v>
      </c>
      <c r="Q46" s="168">
        <f>ROUND(E46*P46,2)</f>
        <v>0</v>
      </c>
      <c r="R46" s="168"/>
      <c r="S46" s="168" t="s">
        <v>156</v>
      </c>
      <c r="T46" s="169" t="s">
        <v>157</v>
      </c>
      <c r="U46" s="155">
        <v>0</v>
      </c>
      <c r="V46" s="155">
        <f>ROUND(E46*U46,2)</f>
        <v>0</v>
      </c>
      <c r="W46" s="155"/>
      <c r="X46" s="155" t="s">
        <v>346</v>
      </c>
      <c r="Y46" s="146"/>
      <c r="Z46" s="146"/>
      <c r="AA46" s="146"/>
      <c r="AB46" s="146"/>
      <c r="AC46" s="146"/>
      <c r="AD46" s="146"/>
      <c r="AE46" s="146"/>
      <c r="AF46" s="146"/>
      <c r="AG46" s="146" t="s">
        <v>347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>
      <c r="A47" s="163">
        <v>15</v>
      </c>
      <c r="B47" s="164" t="s">
        <v>383</v>
      </c>
      <c r="C47" s="173" t="s">
        <v>384</v>
      </c>
      <c r="D47" s="165" t="s">
        <v>345</v>
      </c>
      <c r="E47" s="166">
        <v>1</v>
      </c>
      <c r="F47" s="167"/>
      <c r="G47" s="168">
        <f>ROUND(E47*F47,2)</f>
        <v>0</v>
      </c>
      <c r="H47" s="167"/>
      <c r="I47" s="168">
        <f>ROUND(E47*H47,2)</f>
        <v>0</v>
      </c>
      <c r="J47" s="167"/>
      <c r="K47" s="168">
        <f>ROUND(E47*J47,2)</f>
        <v>0</v>
      </c>
      <c r="L47" s="168">
        <v>21</v>
      </c>
      <c r="M47" s="168">
        <f>G47*(1+L47/100)</f>
        <v>0</v>
      </c>
      <c r="N47" s="168">
        <v>0</v>
      </c>
      <c r="O47" s="168">
        <f>ROUND(E47*N47,2)</f>
        <v>0</v>
      </c>
      <c r="P47" s="168">
        <v>0</v>
      </c>
      <c r="Q47" s="168">
        <f>ROUND(E47*P47,2)</f>
        <v>0</v>
      </c>
      <c r="R47" s="168"/>
      <c r="S47" s="168" t="s">
        <v>156</v>
      </c>
      <c r="T47" s="169" t="s">
        <v>157</v>
      </c>
      <c r="U47" s="155">
        <v>0</v>
      </c>
      <c r="V47" s="155">
        <f>ROUND(E47*U47,2)</f>
        <v>0</v>
      </c>
      <c r="W47" s="155"/>
      <c r="X47" s="155" t="s">
        <v>346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347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>
      <c r="A48" s="153"/>
      <c r="B48" s="154"/>
      <c r="C48" s="233" t="s">
        <v>385</v>
      </c>
      <c r="D48" s="234"/>
      <c r="E48" s="234"/>
      <c r="F48" s="234"/>
      <c r="G48" s="234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 t="s">
        <v>159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>
      <c r="A49" s="153"/>
      <c r="B49" s="154"/>
      <c r="C49" s="244" t="s">
        <v>398</v>
      </c>
      <c r="D49" s="245"/>
      <c r="E49" s="245"/>
      <c r="F49" s="245"/>
      <c r="G49" s="24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46"/>
      <c r="Z49" s="146"/>
      <c r="AA49" s="146"/>
      <c r="AB49" s="146"/>
      <c r="AC49" s="146"/>
      <c r="AD49" s="146"/>
      <c r="AE49" s="146"/>
      <c r="AF49" s="146"/>
      <c r="AG49" s="146" t="s">
        <v>159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>
      <c r="A50" s="153"/>
      <c r="B50" s="154"/>
      <c r="C50" s="244" t="s">
        <v>399</v>
      </c>
      <c r="D50" s="245"/>
      <c r="E50" s="245"/>
      <c r="F50" s="245"/>
      <c r="G50" s="24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46"/>
      <c r="Z50" s="146"/>
      <c r="AA50" s="146"/>
      <c r="AB50" s="146"/>
      <c r="AC50" s="146"/>
      <c r="AD50" s="146"/>
      <c r="AE50" s="146"/>
      <c r="AF50" s="146"/>
      <c r="AG50" s="146" t="s">
        <v>159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>
      <c r="A51" s="153"/>
      <c r="B51" s="154"/>
      <c r="C51" s="244" t="s">
        <v>400</v>
      </c>
      <c r="D51" s="245"/>
      <c r="E51" s="245"/>
      <c r="F51" s="245"/>
      <c r="G51" s="24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46"/>
      <c r="Z51" s="146"/>
      <c r="AA51" s="146"/>
      <c r="AB51" s="146"/>
      <c r="AC51" s="146"/>
      <c r="AD51" s="146"/>
      <c r="AE51" s="146"/>
      <c r="AF51" s="146"/>
      <c r="AG51" s="146" t="s">
        <v>159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>
      <c r="A52" s="153"/>
      <c r="B52" s="154"/>
      <c r="C52" s="244" t="s">
        <v>386</v>
      </c>
      <c r="D52" s="245"/>
      <c r="E52" s="245"/>
      <c r="F52" s="245"/>
      <c r="G52" s="24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46"/>
      <c r="Z52" s="146"/>
      <c r="AA52" s="146"/>
      <c r="AB52" s="146"/>
      <c r="AC52" s="146"/>
      <c r="AD52" s="146"/>
      <c r="AE52" s="146"/>
      <c r="AF52" s="146"/>
      <c r="AG52" s="146" t="s">
        <v>159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>
      <c r="A53" s="3"/>
      <c r="B53" s="4"/>
      <c r="C53" s="175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AE53">
        <v>15</v>
      </c>
      <c r="AF53">
        <v>21</v>
      </c>
      <c r="AG53" t="s">
        <v>93</v>
      </c>
    </row>
    <row r="54" spans="1:60">
      <c r="A54" s="149"/>
      <c r="B54" s="150" t="s">
        <v>29</v>
      </c>
      <c r="C54" s="172"/>
      <c r="D54" s="151"/>
      <c r="E54" s="152"/>
      <c r="F54" s="152"/>
      <c r="G54" s="171">
        <f>G8+G22+G32+G41</f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E54">
        <f>SUMIF(L7:L52,AE53,G7:G52)</f>
        <v>0</v>
      </c>
      <c r="AF54">
        <f>SUMIF(L7:L52,AF53,G7:G52)</f>
        <v>0</v>
      </c>
      <c r="AG54" t="s">
        <v>329</v>
      </c>
    </row>
    <row r="55" spans="1:60">
      <c r="C55" s="176"/>
      <c r="D55" s="10"/>
      <c r="AG55" t="s">
        <v>330</v>
      </c>
    </row>
    <row r="56" spans="1:60">
      <c r="D56" s="10"/>
    </row>
    <row r="57" spans="1:60">
      <c r="D57" s="10"/>
    </row>
    <row r="58" spans="1:60">
      <c r="D58" s="10"/>
    </row>
    <row r="59" spans="1:60">
      <c r="D59" s="10"/>
    </row>
    <row r="60" spans="1:60">
      <c r="D60" s="10"/>
    </row>
    <row r="61" spans="1:60">
      <c r="D61" s="10"/>
    </row>
    <row r="62" spans="1:60">
      <c r="D62" s="10"/>
    </row>
    <row r="63" spans="1:60">
      <c r="D63" s="10"/>
    </row>
    <row r="64" spans="1:60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/>
  <mergeCells count="30">
    <mergeCell ref="C10:G10"/>
    <mergeCell ref="C11:G11"/>
    <mergeCell ref="C12:G12"/>
    <mergeCell ref="C13:G13"/>
    <mergeCell ref="A1:G1"/>
    <mergeCell ref="C2:G2"/>
    <mergeCell ref="C3:G3"/>
    <mergeCell ref="C4:G4"/>
    <mergeCell ref="C19:G19"/>
    <mergeCell ref="C21:G21"/>
    <mergeCell ref="C24:G24"/>
    <mergeCell ref="C25:G25"/>
    <mergeCell ref="C14:G14"/>
    <mergeCell ref="C15:G15"/>
    <mergeCell ref="C16:G16"/>
    <mergeCell ref="C17:G17"/>
    <mergeCell ref="C34:G34"/>
    <mergeCell ref="C35:G35"/>
    <mergeCell ref="C37:G37"/>
    <mergeCell ref="C43:G43"/>
    <mergeCell ref="C26:G26"/>
    <mergeCell ref="C27:G27"/>
    <mergeCell ref="C28:G28"/>
    <mergeCell ref="C29:G29"/>
    <mergeCell ref="C51:G51"/>
    <mergeCell ref="C52:G52"/>
    <mergeCell ref="C45:G45"/>
    <mergeCell ref="C48:G48"/>
    <mergeCell ref="C49:G49"/>
    <mergeCell ref="C50:G50"/>
  </mergeCells>
  <phoneticPr fontId="17" type="noConversion"/>
  <pageMargins left="0.59055118110236204" right="0.196850393700787" top="0.984251969" bottom="0.984251969" header="0.4921259845" footer="0.4921259845"/>
  <pageSetup paperSize="9" orientation="landscape" horizontalDpi="0" verticalDpi="0" r:id="rId1"/>
  <headerFooter alignWithMargins="0"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101 1 Pol</vt:lpstr>
      <vt:lpstr>401-1 1 Pol</vt:lpstr>
      <vt:lpstr>401-2 1 Pol</vt:lpstr>
      <vt:lpstr>999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'101 1 Pol'!Názvy_tisku</vt:lpstr>
      <vt:lpstr>'401-1 1 Pol'!Názvy_tisku</vt:lpstr>
      <vt:lpstr>'401-2 1 Pol'!Názvy_tisku</vt:lpstr>
      <vt:lpstr>'999 1 Pol'!Názvy_tisku</vt:lpstr>
      <vt:lpstr>oadresa</vt:lpstr>
      <vt:lpstr>Stavba!Objednatel</vt:lpstr>
      <vt:lpstr>Stavba!Objekt</vt:lpstr>
      <vt:lpstr>'101 1 Pol'!Oblast_tisku</vt:lpstr>
      <vt:lpstr>'401-1 1 Pol'!Oblast_tisku</vt:lpstr>
      <vt:lpstr>'401-2 1 Pol'!Oblast_tisku</vt:lpstr>
      <vt:lpstr>'999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2019-03-19T12:27:02Z</cp:lastPrinted>
  <dcterms:created xsi:type="dcterms:W3CDTF">2009-04-08T07:15:50Z</dcterms:created>
  <dcterms:modified xsi:type="dcterms:W3CDTF">2021-12-21T01:42:41Z</dcterms:modified>
</cp:coreProperties>
</file>