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udent02" reservationPassword="0"/>
  <workbookPr/>
  <bookViews>
    <workbookView xWindow="240" yWindow="120" windowWidth="14940" windowHeight="9225" activeTab="0"/>
  </bookViews>
  <sheets>
    <sheet name="Rekapitulace" sheetId="1" r:id="rId1"/>
    <sheet name="001" sheetId="2" r:id="rId2"/>
    <sheet name="SO 101" sheetId="3" r:id="rId3"/>
    <sheet name="SO 101.1" sheetId="4" r:id="rId4"/>
    <sheet name="SO 401" sheetId="5" r:id="rId5"/>
  </sheets>
  <definedNames/>
  <calcPr/>
  <webPublishing/>
</workbook>
</file>

<file path=xl/sharedStrings.xml><?xml version="1.0" encoding="utf-8"?>
<sst xmlns="http://schemas.openxmlformats.org/spreadsheetml/2006/main" count="1940" uniqueCount="519">
  <si>
    <t xml:space="preserve">Firma: </t>
  </si>
  <si>
    <t>Rekapitulace ceny</t>
  </si>
  <si>
    <t>Stavba: 89 - Rekonstrukce ulice Smetanova - úsek Drobného - Křičkova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</si>
  <si>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</si>
  <si>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</si>
  <si>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</si>
  <si>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</si>
  <si>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</si>
  <si>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</si>
  <si>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</si>
  <si>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</si>
  <si>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</si>
  <si>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</si>
  <si>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</si>
  <si>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</si>
  <si>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89</t>
  </si>
  <si>
    <t>Rekonstrukce ulice Smetanova - úsek Drobného - Křičkova</t>
  </si>
  <si>
    <t>O</t>
  </si>
  <si>
    <t>Rozpočet:</t>
  </si>
  <si>
    <t>0,00</t>
  </si>
  <si>
    <t>15,00</t>
  </si>
  <si>
    <t>21,00</t>
  </si>
  <si>
    <t>3</t>
  </si>
  <si>
    <t>2</t>
  </si>
  <si>
    <t>001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</si>
  <si>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</si>
  <si>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</si>
  <si>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</si>
  <si>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</si>
  <si>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</si>
  <si>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</si>
  <si>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</si>
  <si>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</si>
  <si>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</si>
  <si>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</si>
  <si>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</si>
  <si>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</si>
  <si>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</si>
  <si>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</si>
  <si>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</si>
  <si>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</si>
  <si>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</si>
  <si>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</si>
  <si>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</si>
  <si>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</si>
  <si>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</si>
  <si>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</si>
  <si>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</si>
  <si>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</si>
  <si>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</si>
  <si>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</si>
  <si>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</si>
  <si>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2021_OTSKP</t>
  </si>
  <si>
    <t>PP</t>
  </si>
  <si>
    <t>Statické zatěžovací zkoušky únosnosti podloží zemní pláně a konstrukčních vrstev vozovky. 
Položka bude čerpána se souhlasem investora.</t>
  </si>
  <si>
    <t>VV</t>
  </si>
  <si>
    <t>1=1,000 [A]</t>
  </si>
  <si>
    <t>TS</t>
  </si>
  <si>
    <t>zahrnuje veškeré náklady spojené s objednatelem požadovanými zkouškami</t>
  </si>
  <si>
    <t>02710</t>
  </si>
  <si>
    <t>POMOC PRÁCE ZŘÍZ NEBO ZAJIŠŤ OBJÍŽĎKY A PŘÍSTUP CESTY</t>
  </si>
  <si>
    <t>Zabezpečení provizorních vstupů, vjezdů.</t>
  </si>
  <si>
    <t>zahrnuje veškeré náklady spojené s objednatelem požadovanými zařízeními</t>
  </si>
  <si>
    <t>02720</t>
  </si>
  <si>
    <t>POMOC PRÁCE ZŘÍZ NEBO ZAJIŠŤ REGULACI A OCHRANU DOPRAVY</t>
  </si>
  <si>
    <t>Zajištění rozhodnutí a stanovení místní úpravy, včetně IČ při realizaci stavby. 
Přechodné svislé i vodorovné dopravní značení, světelné signály, dopravní zařízení v místě stavebního pozemku a jeho okolí. Jejich pořízení, kontrolu, údržbu, přemisťování, přeznačování a manipulaci s nimi po celou dobu stavby, vč. odstranění po ukončení stavby.</t>
  </si>
  <si>
    <t>02730</t>
  </si>
  <si>
    <t>POMOC PRÁCE ZŘÍZ NEBO ZAJIŠŤ OCHRANU INŽENÝRSKÝCH SÍTÍ</t>
  </si>
  <si>
    <t>Ochrana stávajícíh sítí při výstavbě (např. zemní sondy - viz. vyjádření DO, ad.).. 
Položka bude čerpána se souhlasem investora a TDI.</t>
  </si>
  <si>
    <t>02910</t>
  </si>
  <si>
    <t>a</t>
  </si>
  <si>
    <t>OSTATNÍ POŽADAVKY - ZEMĚMĚŘIČSKÁ MĚŘENÍ</t>
  </si>
  <si>
    <t>Geodetické vytyčení stavby, hranic pozemků. 
Zahrnuje veškeré náklady nutných k realizaci díla před započetím výstavby a během výstavby.</t>
  </si>
  <si>
    <t>zahrnuje veškeré náklady spojené s objednatelem požadovanými pracemi,   
- pro stanovení orientační investorské ceny určete jednotkovou cenu jako 1% odhadované ceny stavby</t>
  </si>
  <si>
    <t>b</t>
  </si>
  <si>
    <t>Vytyčení stávajících sítí, příp. dle potřeby zajištění prodloužení platnosti vyjádření správců sítí, zpětné předání sítí jejich správcům.</t>
  </si>
  <si>
    <t>7</t>
  </si>
  <si>
    <t>029113</t>
  </si>
  <si>
    <t>OSTATNÍ POŽADAVKY - GEODETICKÉ ZAMĚŘENÍ - CELKY</t>
  </si>
  <si>
    <t>Zaměření skutečného provedení stavby na podkladu katastrální mapy (včetně nových inženýrských sítí) do digitální mapy města NMNM, dle platné vyhlášky města.</t>
  </si>
  <si>
    <t>zahrnuje veškeré náklady spojené s objednatelem požadovanými pracemi</t>
  </si>
  <si>
    <t>8</t>
  </si>
  <si>
    <t>02944</t>
  </si>
  <si>
    <t>OSTAT POŽADAVKY - DOKUMENTACE SKUTEČ PROVEDENÍ V DIGIT FORMĚ</t>
  </si>
  <si>
    <t>Vypracování DSPS v tištěné a digit. formě.</t>
  </si>
  <si>
    <t>02945</t>
  </si>
  <si>
    <t>OSTAT POŽADAVKY - GEOMETRICKÝ PLÁN</t>
  </si>
  <si>
    <t>GP pro zápis stavby do KN a GP pro zápis VB do KN.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</si>
  <si>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</si>
  <si>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02950</t>
  </si>
  <si>
    <t>OSTATNÍ POŽADAVKY - POSUDKY, KONTROLY, REVIZNÍ ZPRÁVY</t>
  </si>
  <si>
    <t>Pasportizace okolních pozemků a staveb před zahájením prací a po dokončení prací.</t>
  </si>
  <si>
    <t>c</t>
  </si>
  <si>
    <t>Vypracování a aktualizace HMG stavby.</t>
  </si>
  <si>
    <t>12</t>
  </si>
  <si>
    <t>d</t>
  </si>
  <si>
    <t>Před spuštěním přechodů pro chodce do reálného provozu bude provedeno světelně - technické měření prostoru a přisvětlení přechodu pro chodce.</t>
  </si>
  <si>
    <t>13</t>
  </si>
  <si>
    <t>e</t>
  </si>
  <si>
    <t>Zajištění a předání všech dokladů pro úspěšné uvedení stavby do trvalého provozu a pro její předání provozovateli, např. Policie k světelně - technickému měření prostoru a přisvětlení přechodu pro chodce, stanovisko VAS o provedené kontrole a převzetí dokladů prokazujících splnnění podmínek ochrany zařízení ve správě VAS dotčených stavbou, ad.</t>
  </si>
  <si>
    <t>14</t>
  </si>
  <si>
    <t>03100</t>
  </si>
  <si>
    <t>ZAŘÍZENÍ STAVENIŠTĚ - ZŘÍZENÍ, PROVOZ, DEMONTÁŽ</t>
  </si>
  <si>
    <t>Kompletní zařízení staveniště pro celou stavbu včetně zajištění potřebných povolení a rozhodnutí. Položka zahrnuje náklady spojené se staveništními komunikacemi, oplocením staveniště, vstupem a vjezdem na staveniště, zabezpečení provizorních vstupů, vjezdů. 
Staveništní přípojky vody, kanalizace, elektrické energie, zajištění dodávky elektrické energie, rozvody médií po stavbě.  
Zabezpečení staveniště.  
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stavby.</t>
  </si>
  <si>
    <t>zahrnuje objednatelem povolené náklady na pořízení (event. pronájem), provozování, udržování a likvidaci zhotovitelova zařízení</t>
  </si>
  <si>
    <t>15</t>
  </si>
  <si>
    <t>03340</t>
  </si>
  <si>
    <t>SLUŽBY ZAJIŠŤUJÍCÍ ZÁSOBOVÁNÍ</t>
  </si>
  <si>
    <t>Zajištění pravidelného přesouvání nádob na domovní i separovaný odpad na místo svozu.</t>
  </si>
  <si>
    <t>zahrnuje objednatelem povolené náklady na služby pro zhotovitele</t>
  </si>
  <si>
    <t>16</t>
  </si>
  <si>
    <t>03730</t>
  </si>
  <si>
    <t>POMOC PRÁCE ZAJIŠŤ NEBO ZŘÍZ OCHRANU INŽENÝRSKÝCH SÍTÍ</t>
  </si>
  <si>
    <t>Položka obsahuje kompletní zajištění telekomunikačního vedení ve správě CETIN a.s. v průběhu stavby. (vytyčení, odhalení, provizorní vyvěšení, uložení do půlené chráničky se zámkem a hrdlem - včetně dodávky materiálu).</t>
  </si>
  <si>
    <t>zahrnuje objednatelem povolené náklady na požadovaná zařízení zhotovitele</t>
  </si>
  <si>
    <t>SO 101</t>
  </si>
  <si>
    <t>Pozemní komunikace</t>
  </si>
  <si>
    <t>014101</t>
  </si>
  <si>
    <t>POPLATKY ZA SKLÁDKU</t>
  </si>
  <si>
    <t>M3</t>
  </si>
  <si>
    <t>Zemina.</t>
  </si>
  <si>
    <t>Dle pol. 123934: 9.969=9,969 [A]</t>
  </si>
  <si>
    <t>zahrnuje veškeré poplatky provozovateli skládky související s uložením odpadu na skládce.</t>
  </si>
  <si>
    <t>014102</t>
  </si>
  <si>
    <t>T</t>
  </si>
  <si>
    <t>Betonová suť.</t>
  </si>
  <si>
    <t>Dle pol. 113524a: 145.260*0.086=12,492 [A] 
Dle pol. 113524b: 48.000*0.086=4,128 [B] 
Dle pol. 113178: 1.557*0.2=0,311 [C] 
Dle pol. 113188: 0.291*0.2=0,058 [D] 
Celkem: A+B+C+D=16,989 [E]</t>
  </si>
  <si>
    <t>Nesmelené podkladní vrstvy.</t>
  </si>
  <si>
    <t>Dle pol. 113328a: 9.099*1.8=16,378 [A] 
Dle pol. 113328b: 165.049*1.8=297,088 [B] 
Celkem: A+B=313,466 [C]</t>
  </si>
  <si>
    <t>Nesmelené podkladní vrstvy. 
Odpočet z rozpočtu stavby "Nové Město n.M.-rekonstrukce vodovodu a kanalizace ul. Smetanova".</t>
  </si>
  <si>
    <t>-161.04=- 161,040 [A]</t>
  </si>
  <si>
    <t>AC vrstvy.</t>
  </si>
  <si>
    <t>Dle pol. 113138a: 150.044*2.2=330,097 [A] 
Dle pol. 113138c: 2.240*2.2=4,928 [B] 
Celkem: A+B=335,025 [C]</t>
  </si>
  <si>
    <t>AC vrstvy. 
Odpočet z rozpočtu stavby "Nové Město n.M.-rekonstrukce vodovodu a kanalizace ul. Smetanova".</t>
  </si>
  <si>
    <t>-127.6=- 127,600 [A]</t>
  </si>
  <si>
    <t>Zemní práce</t>
  </si>
  <si>
    <t>11130</t>
  </si>
  <si>
    <t>SEJMUTÍ DRNU</t>
  </si>
  <si>
    <t>M2</t>
  </si>
  <si>
    <t>Sejmutí drnu tl. 0,15 m včetně odvozu na mezideponii, odvozná vzdálenost v režii zhotovitele.</t>
  </si>
  <si>
    <t>296.357=296,357 [A]</t>
  </si>
  <si>
    <t>včetně vodorovné dopravy  a uložení na skládku</t>
  </si>
  <si>
    <t>113138</t>
  </si>
  <si>
    <t>ODSTRANĚNÍ KRYTU ZPEVNĚNÝCH PLOCH S ASFALT POJIVEM, ODVOZ DO 20KM</t>
  </si>
  <si>
    <t>Vozovka - plná konstrukce - odstranění asf. vrstvy v tl. 20 cm.</t>
  </si>
  <si>
    <t>Vozovka - plná konstrukce: 750.221*0.2=150,044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</si>
  <si>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</si>
  <si>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asf. vrstvy v tl. 20 cm. 
Odpočet z rozpočtu stavby "Nové Město n.M.-rekonstrukce vodovodu a kanalizace ul. Smetanova". 
Plocha odpočtu násobena tl. afs. vrstvy 0.2 m.</t>
  </si>
  <si>
    <t>-290*0.2=-58,000 [A]</t>
  </si>
  <si>
    <t>Vjezd - odstranění asf. vrstvy v tl. 10 cm. 
Zpevněná plocha pro kontejnery - odstranění asf. vrstvy v tl. 10 cm.</t>
  </si>
  <si>
    <t>Vjezd: 17.911*0.1=1,791 [A] 
Zpevněná plocha: 4.487*0.1=0,449 [B] 
Celkem: A+B=2,240 [C]</t>
  </si>
  <si>
    <t>113178</t>
  </si>
  <si>
    <t>ODSTRAN KRYTU ZPEVNĚNÝCH PLOCH Z DLAŽEB KOSTEK, ODVOZ DO 20KM</t>
  </si>
  <si>
    <t>Odstranění bet. dlažby chodníku ve směru staničení km 0,089.00 - km 0,094.00 a chodníku ve směru staničení 0,100.00.</t>
  </si>
  <si>
    <t>Chodník (km 0,089.00 - km 0,094.00): 13.518*0.08=1,081 [A] 
Chodník (km 0,100.00): 5.949*0.08=0,476 [B] 
Celkem: A+B=1,557 [C]</t>
  </si>
  <si>
    <t>113188</t>
  </si>
  <si>
    <t>ODSTRANĚNÍ KRYTU ZPEVNĚNÝCH PLOCH Z DLAŽDIC, ODVOZ DO 20KM</t>
  </si>
  <si>
    <t>Odstranění bet. dlaždic chodníku k bytovému domu č. p. 1011. 
Odstranění bet. dlaždic v místě zpevněné plochy pro kontejnerová stání.</t>
  </si>
  <si>
    <t>Chodník: 2.76*0.08=0,221 [A] 
Zpevněná plocha: 0.870*0.08=0,070 [B] 
Celkem: A+B=0,291 [C]</t>
  </si>
  <si>
    <t>113328</t>
  </si>
  <si>
    <t>ODSTRAN PODKL ZPEVNĚNÝCH PLOCH Z KAMENIVA NESTMEL, ODVOZ DO 20KM</t>
  </si>
  <si>
    <t>Chodníky, vjezd a zpevněná plocha pro kontejnery - odstranění podkadu v tl. 20 cm.</t>
  </si>
  <si>
    <t>Chodníky: 22.227*0.2=4,445 [A] 
Vjezd: 17.911*0.2=3,582 [B] 
Zpevněná plocha: 5.358*0.2=1,072 [C] 
Celkem: A+B+C=9,099 [D]</t>
  </si>
  <si>
    <t>Vozovka - plná konstrukce, odstranění podkadu v tl. 22 cm</t>
  </si>
  <si>
    <t>750.221*0.22=165,049 [A]</t>
  </si>
  <si>
    <t>Odstranění podkadu v tl. 22 cm 
Odpočet z rozpočtu stavby "Nové Město n.M.-rekonstrukce vodovodu a kanalizace ul. Smetanova". 
Plocha odpočtu násobena tl. podkladu 0.22 m.</t>
  </si>
  <si>
    <t>-290*0.22=-63,800 [A]</t>
  </si>
  <si>
    <t>113524</t>
  </si>
  <si>
    <t>ODSTRANĚNÍ CHODNÍKOVÝCH A SILNIČNÍCH OBRUBNÍKŮ BETONOVÝCH</t>
  </si>
  <si>
    <t>M</t>
  </si>
  <si>
    <t>Odstranění silničních obrubníků (odvoz do 20 km).</t>
  </si>
  <si>
    <t>69.725+70.535+5=145,260 [A]</t>
  </si>
  <si>
    <t>17</t>
  </si>
  <si>
    <t>ODSTRANĚNÍ CHODNÍKOVÝCH A SILNIČNÍCH OBRUBNÍKŮ BETONOVÝCH, ODVOZ DO 5KM</t>
  </si>
  <si>
    <t>Odstranění chodníkových obrubníků (odvoz do 20 km).</t>
  </si>
  <si>
    <t>28=28,000 [A]</t>
  </si>
  <si>
    <t>18</t>
  </si>
  <si>
    <t>113743</t>
  </si>
  <si>
    <t>FRÉZOVÁNÍ ZPEVNĚNÝCH PLOCH ASFALTOVÝCH TL. DO 50MM</t>
  </si>
  <si>
    <t>Frézování obrusné vrstvy v tloušťce 50 mm. 
Oprava krytu stávající vozovky.</t>
  </si>
  <si>
    <t>269.404=269,404 [A]</t>
  </si>
  <si>
    <t>19</t>
  </si>
  <si>
    <t>123934</t>
  </si>
  <si>
    <t>ODKOP PRO SPOD STAVBU SILNIC A ŽELEZNIC TŘ. III, ODVOZ DO 5KM</t>
  </si>
  <si>
    <t>Chodník ve směru staničení km 0,084.00 - km 0,094.00: Konstrukční vrstvy = 320 mm. 
Vstup k bytovému domu č. p. 1011: Konstrukční vrstvy = 320 mm. 
Zpevněná plocha: Konstrukční vrstvy = 320 mm.</t>
  </si>
  <si>
    <t>Chodník (km 0,084.00 - 0,094.00):  23.026*0.32=7,368 [A] 
Vstup k č. p. 1011: 1.296*0.32=0,415 [B] 
Zpevněná plocha: 6.832*0.32=2,186 [C] 
Celkem: A+B+C=9,969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</si>
  <si>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</si>
  <si>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20</t>
  </si>
  <si>
    <t>18110</t>
  </si>
  <si>
    <t>ÚPRAVA PLÁNĚ SE ZHUTNĚNÍM</t>
  </si>
  <si>
    <t>Únosnost podloží zemní pláně bude prověřena statickou zatěžovací zkouškou. Pokud vyjde menší hodnota, než hodnota předepsaná dle TP 170 a ČSN 73 6114, je zhotovitel povinen vyvolat jednání s investorem o způsobu řešení.</t>
  </si>
  <si>
    <t>829.723=829,723 [A]</t>
  </si>
  <si>
    <t>položka zahrnuje úpravu pláně včetně vyrovnání výškových rozdílů. Míru zhutnění určuje projekt.</t>
  </si>
  <si>
    <t>21</t>
  </si>
  <si>
    <t>18232</t>
  </si>
  <si>
    <t>ROZPROSTŘENÍ ORNICE V ROVINĚ V TL DO 0,15M</t>
  </si>
  <si>
    <t>Rozprostření ornice tl. 150 mm</t>
  </si>
  <si>
    <t>260.422=260,422 [A]</t>
  </si>
  <si>
    <t>položka zahrnuje: 
nutné přemístění ornice z dočasných skládek vzdálených do 50m 
rozprostření ornice v předepsané tloušťce v rovině a ve svahu do 1:5</t>
  </si>
  <si>
    <t>22</t>
  </si>
  <si>
    <t>18241</t>
  </si>
  <si>
    <t>ZALOŽENÍ TRÁVNÍKU RUČNÍM VÝSEVEM</t>
  </si>
  <si>
    <t>Zatravnění.</t>
  </si>
  <si>
    <t>Dle pol. 18232: 260.422=260,422 [A]</t>
  </si>
  <si>
    <t>Zahrnuje dodání předepsané travní směsi, její výsev na ornici, zalévání, první pokosení, to vše bez ohledu na sklon terénu</t>
  </si>
  <si>
    <t>23</t>
  </si>
  <si>
    <t>18247</t>
  </si>
  <si>
    <t>OŠETŘOVÁNÍ TRÁVNÍKU</t>
  </si>
  <si>
    <t>Zahrnuje pokosení se shrabáním, naložení shrabků na dopravní prostředek, s odvozem a se složením, to vše bez ohledu na sklon terénu 
zahrnuje nutné zalití a hnojení</t>
  </si>
  <si>
    <t>Komunikace</t>
  </si>
  <si>
    <t>24</t>
  </si>
  <si>
    <t>56333</t>
  </si>
  <si>
    <t>VOZOVKOVÉ VRSTVY ZE ŠTĚRKODRTI TL. DO 150MM</t>
  </si>
  <si>
    <t>Vozovka - plná konstrukce. 
ŠD A, B, tl. min. 15 cm. 
DLE ČSN 73 6126-1.</t>
  </si>
  <si>
    <t>Vozovka: 753.364*2=1 506,728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</si>
  <si>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</si>
  <si>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25</t>
  </si>
  <si>
    <t>Odpočet z rozpočtu stavby "Nové Město n.M.-rekonstrukce vodovodu a kanalizace ul. Smetanova".</t>
  </si>
  <si>
    <t>-290*2=- 580,000 [A]</t>
  </si>
  <si>
    <t>26</t>
  </si>
  <si>
    <t>56334</t>
  </si>
  <si>
    <t>VOZOVKOVÉ VRSTVY ZE ŠTĚRKODRTI TL. DO 200MM</t>
  </si>
  <si>
    <t>Chodník, zpevněná plocha, vjezd. 
ŠD B, tl. min. 20 cm. 
DLE ČSN 73 6126-1.</t>
  </si>
  <si>
    <t>Chodníky: 48.946=48,946 [A] 
Zpevněná plocha: 9.393=9,393 [B] 
Vjezd: 17.901=17,901 [C] 
Celkem: A+B+C=76,240 [D]</t>
  </si>
  <si>
    <t>27</t>
  </si>
  <si>
    <t>56361</t>
  </si>
  <si>
    <t>VOZOVKOVÉ VRSTVY Z RECYKLOVANÉHO MATERIÁLU TL DO 50MM</t>
  </si>
  <si>
    <t>Recyklovaná asfaltová směs R-mat.</t>
  </si>
  <si>
    <t>Vjezd:17.901=17,901 [B]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</si>
  <si>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</si>
  <si>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28</t>
  </si>
  <si>
    <t>572123</t>
  </si>
  <si>
    <t>INFILTRAČNÍ POSTŘIK Z EMULZE DO 1,0KG/M2</t>
  </si>
  <si>
    <t>Infiltrační postřik emulzí PI-E 1,0 kg/m2.</t>
  </si>
  <si>
    <t>Dle pol. 574A43 ( - oprava vozovky): 1020.615-267.973=752,642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</si>
  <si>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</si>
  <si>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29</t>
  </si>
  <si>
    <t>Infiltrační postřik emulzí PI-E 1,0 kg/m2. 
Odpočet z rozpočtu stavby "Nové Město n.M.-rekonstrukce vodovodu a kanalizace ul. Smetanova".</t>
  </si>
  <si>
    <t>-290=- 290,000 [A]</t>
  </si>
  <si>
    <t>30</t>
  </si>
  <si>
    <t>572223</t>
  </si>
  <si>
    <t>SPOJOVACÍ POSTŘIK Z EMULZE DO 1,0KG/M2</t>
  </si>
  <si>
    <t>Spojovací postřik PS-C (CP) 0,3 - 0,6 kg/m2 
Vozovka - plná konstrukce, vjezd.</t>
  </si>
  <si>
    <t>Dle pol. 574A43a.: 1020.615=1 020,615 [A]</t>
  </si>
  <si>
    <t>31</t>
  </si>
  <si>
    <t>Spojovací postřik PS-C (CP) 0,3 - 0,6 kg/m2 
Odpočet z rozpočtu stavby "Nové Město n.M.-rekonstrukce vodovodu a kanalizace ul. Smetanova".</t>
  </si>
  <si>
    <t>32</t>
  </si>
  <si>
    <t>574A43</t>
  </si>
  <si>
    <t>ASFALTOVÝ BETON PRO OBRUSNÉ VRSTVY ACO 11 TL. 50MM</t>
  </si>
  <si>
    <t>Vozovka - plná konstrukce, vjezd, oprava krytu stávající vozovky.</t>
  </si>
  <si>
    <t>Vozovka: 734.741=734,741 [A] 
Vjezd:17.901=17,901 [B] 
Oprava krytu: 267.973=267,973 [C] 
Celkem: A+B+C=1 020,615 [D]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</si>
  <si>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</si>
  <si>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33</t>
  </si>
  <si>
    <t>34</t>
  </si>
  <si>
    <t>574E66</t>
  </si>
  <si>
    <t>ASFALTOVÝ BETON PRO PODKLADNÍ VRSTVY ACP 16+, 16S TL. 70MM</t>
  </si>
  <si>
    <t>Vozovka - plná konstrukce.</t>
  </si>
  <si>
    <t>Vozovka: 734.741=734,741 [A]</t>
  </si>
  <si>
    <t>35</t>
  </si>
  <si>
    <t>36</t>
  </si>
  <si>
    <t>58252</t>
  </si>
  <si>
    <t>DLÁŽDĚNÉ KRYTY Z BETONOVÝCH DLAŽDIC DO LOŽE Z MC</t>
  </si>
  <si>
    <t>Betonová přídlažba 50/25/8 osazena do betonového lože.</t>
  </si>
  <si>
    <t>(93+121.6)*0.25=53,650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</si>
  <si>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</si>
  <si>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37</t>
  </si>
  <si>
    <t>582612</t>
  </si>
  <si>
    <t>KRYTY Z BETON DLAŽDIC SE ZÁMKEM ŠEDÝCH TL 80MM DO LOŽE Z KAM</t>
  </si>
  <si>
    <t>Chodníky, zpevněná plocha. 
Betonová dlažba 20/10/8, přírodní barva, do lože tl. 40 mm.</t>
  </si>
  <si>
    <t>Chodníky 37.0477=37,048 [A] 
Zpevněná plocha: 8.533=8,533 [B] 
Celkem: A+B=45,581 [C]</t>
  </si>
  <si>
    <t>38</t>
  </si>
  <si>
    <t>58261B</t>
  </si>
  <si>
    <t>KRYTY Z BETON DLAŽDIC SE ZÁMKEM BAREV RELIÉF TL 80MM DO LOŽE Z KAM</t>
  </si>
  <si>
    <t>Signální a varovné pásy - hmatová dlažba s reliéfními výstupky reflexní k okolnímu povrchu. 
Betonová dlažba 20/10/8, červená barva, do lože tl. 40 mm.</t>
  </si>
  <si>
    <t>8.00=8,000 [A]</t>
  </si>
  <si>
    <t>Ostatní konstrukce a práce</t>
  </si>
  <si>
    <t>39</t>
  </si>
  <si>
    <t>914121</t>
  </si>
  <si>
    <t>DOPRAVNÍ ZNAČKY ZÁKLADNÍ VELIKOSTI OCELOVÉ FÓLIE TŘ 1 - DODÁVKA A MONTÁŽ</t>
  </si>
  <si>
    <t>KUS</t>
  </si>
  <si>
    <t>Dodávka a montáž značky IP6. 
Značky budou osazeny na navržené stožáry veřejného osvětlení.</t>
  </si>
  <si>
    <t>2=2,000 [A]</t>
  </si>
  <si>
    <t>položka zahrnuje: 
- dodávku a montáž značek v požadovaném provedení</t>
  </si>
  <si>
    <t>40</t>
  </si>
  <si>
    <t>914122</t>
  </si>
  <si>
    <t>DOPRAVNÍ ZNAČKY ZÁKLADNÍ VELIKOSTI OCELOVÉ FÓLIE TŘ 1 - MONTÁŽ S PŘEMÍSTĚNÍM</t>
  </si>
  <si>
    <t>Přesun svislé dopravní značky P2.</t>
  </si>
  <si>
    <t>položka zahrnuje: 
- dopravu demontované značky z dočasné skládky 
- osazení a montáž značky na místě určeném projektem 
- nutnou opravu poškozených částí 
nezahrnuje dodávku značky</t>
  </si>
  <si>
    <t>41</t>
  </si>
  <si>
    <t>914123</t>
  </si>
  <si>
    <t>DOPRAVNÍ ZNAČKY ZÁKLADNÍ VELIKOSTI OCELOVÉ FÓLIE TŘ 1 - DEMONTÁŽ</t>
  </si>
  <si>
    <t>Přesun svislé dopravní značky P2. 
Značka demontována ze stávajícícho stožáru VO.</t>
  </si>
  <si>
    <t>Položka zahrnuje odstranění, demontáž a odklizení materiálu s odvozem na předepsané  
místo</t>
  </si>
  <si>
    <t>42</t>
  </si>
  <si>
    <t>914921</t>
  </si>
  <si>
    <t>SLOUPKY A STOJKY DOPRAVNÍCH ZNAČEK Z OCEL TRUBEK DO PATKY - DODÁVKA A MONTÁŽ</t>
  </si>
  <si>
    <t>Značka P2.</t>
  </si>
  <si>
    <t>položka zahrnuje:  
- sloupky a upevňovací zařízení včetně jejich osazení (betonová patka, zemní práce)</t>
  </si>
  <si>
    <t>43</t>
  </si>
  <si>
    <t>915221</t>
  </si>
  <si>
    <t>VODOR DOPRAV ZNAČ PLASTEM STRUKTURÁLNÍ NEHLUČNÉ - DOD A POKLÁDKA</t>
  </si>
  <si>
    <t>V7, V4b</t>
  </si>
  <si>
    <t>V7: 19.5=19,500 [A] 
V4b: 20*0.25=5,000 [B] 
Celkem: A+B=24,500 [C]</t>
  </si>
  <si>
    <t>položka zahrnuje: 
- dodání a pokládku nátěrového materiálu (měří se pouze natíraná plocha) 
- předznačení a reflexní úpravu</t>
  </si>
  <si>
    <t>44</t>
  </si>
  <si>
    <t>917223</t>
  </si>
  <si>
    <t>SILNIČNÍ A CHODNÍKOVÉ OBRUBY Z BETONOVÝCH OBRUBNÍKŮ ŠÍŘ 100MM</t>
  </si>
  <si>
    <t>Obrubník chodníkový ABO 14-10 1000/100/250 mm do betonového lože s boční opěrou C20/25n-XF3.</t>
  </si>
  <si>
    <t>Zvýšený obr.: 39.991=39,991 [A] 
Snížený obr.: 3.688+3.672=7,360 [B] 
Celkem: A+B=47,351 [C]</t>
  </si>
  <si>
    <t>Položka zahrnuje:  
dodání a pokládku betonových obrubníků o rozměrech předepsaných zadávací dokumentací  
betonové lože i boční betonovou opěrku.</t>
  </si>
  <si>
    <t>45</t>
  </si>
  <si>
    <t>917224</t>
  </si>
  <si>
    <t>SILNIČNÍ A CHODNÍKOVÉ OBRUBY Z BETONOVÝCH OBRUBNÍKŮ ŠÍŘ 150MM</t>
  </si>
  <si>
    <t>Obrubník silniční 1000/150/250 šedý do betonového lože s boční opěrou C25/30n-XF3.</t>
  </si>
  <si>
    <t>123.137=123,137 [A]</t>
  </si>
  <si>
    <t>46</t>
  </si>
  <si>
    <t>Obrubník silniční nájezdový 1000/150/150 šedý do betonového lože s boční opěrou C25/30n-XF3.</t>
  </si>
  <si>
    <t>39.294=39,294 [A]</t>
  </si>
  <si>
    <t>47</t>
  </si>
  <si>
    <t>Obrubník přechodový do betonového lože s boční opěrou C25/30n-XF3.</t>
  </si>
  <si>
    <t>14=14,000 [A]</t>
  </si>
  <si>
    <t>48</t>
  </si>
  <si>
    <t>919111</t>
  </si>
  <si>
    <t>ŘEZÁNÍ ASFALTOVÉHO KRYTU VOZOVEK TL DO 50MM</t>
  </si>
  <si>
    <t>Napojení stávající a nové vozovky, napojení nové vozovky a přídlažby. 
Řezaná spára hl. 50 mm.</t>
  </si>
  <si>
    <t>Napojení na stávající vozovku: 20.807+11.360+11.414+3.750+6.008=53,339 [A] 
Napojení v místě přídlažby: 121.699+93.069=214,768 [B] 
Celkem: A+B=268,107 [C]</t>
  </si>
  <si>
    <t>položka zahrnuje řezání vozovkové vrstvy v předepsané tloušťce, včetně spotřeby vody</t>
  </si>
  <si>
    <t>49</t>
  </si>
  <si>
    <t>919112</t>
  </si>
  <si>
    <t>ŘEZÁNÍ ASFALTOVÉHO KRYTU VOZOVEK TL DO 100MM</t>
  </si>
  <si>
    <t>Řezaná spára hl. 70 mm 
Napojení stávající a nové vozovky.</t>
  </si>
  <si>
    <t>20.807+11.360+11.414+3.750+6.008=53,339 [A]</t>
  </si>
  <si>
    <t>50</t>
  </si>
  <si>
    <t>931325</t>
  </si>
  <si>
    <t>TĚSNĚNÍ DILATAČ SPAR ASF ZÁLIVKOU MODIFIK PRŮŘ DO 600MM2</t>
  </si>
  <si>
    <t>Napojení stávající a nové vozovky, napojení nové vozovky a přídlažby. 
Spára hl. 50 mm.</t>
  </si>
  <si>
    <t>položka zahrnuje dodávku a osazení předepsaného materiálu, očištění ploch spáry před úpravou, očištění okolí spáry po úpravě  
nezahrnuje těsnící profil</t>
  </si>
  <si>
    <t>51</t>
  </si>
  <si>
    <t>931326</t>
  </si>
  <si>
    <t>TĚSNĚNÍ DILATAČ SPAR ASF ZÁLIVKOU MODIFIK PRŮŘ DO 800MM2</t>
  </si>
  <si>
    <t>Napojení stávající a nové vozovky. 
Spára hl. 70 mm.</t>
  </si>
  <si>
    <t>položka zahrnuje dodávku a osazení předepsaného materiálu, očištění ploch spáry před úpravou, očištění okolí spáry po úpravě 
nezahrnuje těsnící profil</t>
  </si>
  <si>
    <t>SO 101.1</t>
  </si>
  <si>
    <t>Kanalizační přípojky</t>
  </si>
  <si>
    <t>130901121R00</t>
  </si>
  <si>
    <t>Bourání konstrukcí v hloubených vykopávkách z betonu, prostého, pneumatickým kladivem</t>
  </si>
  <si>
    <t>m3</t>
  </si>
  <si>
    <t>vpusti : 0,102*1,5*7 1,071 VV 0  
potrubí : 0,019*20,0 0,38 VV 0</t>
  </si>
  <si>
    <t>131201201R00</t>
  </si>
  <si>
    <t>Hloubení zapažených jam a zářezů do 100 m3, v hornině 3, převážně ručně</t>
  </si>
  <si>
    <t>1,63*0,815*7,0 9,29915 VV 0  
0,43*0,815*7,0 2,45315 VV 0</t>
  </si>
  <si>
    <t>131301201R00</t>
  </si>
  <si>
    <t>Hloubení zapažených jam a zářezů do 100 m3, v hornině 4, převážně ručně</t>
  </si>
  <si>
    <t>1,63*0,815*10,21 13,56347 VV 0  
0,43*0,815*10,21 3,57809 VV 0  
1,63*1,63*7,49 19,90018 VV 0  
hornina 3 : -11,75230 -11,7523 VV 0  
hornina 5 : -9,83053 -9,83053 VV 0</t>
  </si>
  <si>
    <t>131401201R00</t>
  </si>
  <si>
    <t>Hloubení zapažených jam a zářezů do 100 m3, v hornině 5, převážně ručně</t>
  </si>
  <si>
    <t>1,63*1,63*3,70 9,83053 VV 0  
dolamování : -0,98305 -0,98305 VV 0</t>
  </si>
  <si>
    <t>132201211R00</t>
  </si>
  <si>
    <t>Hloubení rýh šířky přes 60 do 200 cm do 100 m3, v hornině 3, hloubení strojně</t>
  </si>
  <si>
    <t>1,2*1,0*20,1 24,12 VV 0</t>
  </si>
  <si>
    <t>132301211R00</t>
  </si>
  <si>
    <t>Hloubení rýh šířky přes 60 do 200 cm do 100 m3, v hornině 4, hloubení strojně</t>
  </si>
  <si>
    <t>1,2*(1,29+1,18)/2*1,5+1,2*(1,08+0,89)/2*4,1+1,2*(1,28+1,18)/2*1,1 8,6928 VV 0  
1,2*(1,75+1,18)/2*4,5+1,2*(1,75+1,18)/2*2,0+1,2*(1,67+1,18)/2*4,7 19,464 VV 0  
1,2*(1,47+1,18)/2*2,2 3,498 VV 0  
hornina 3 : -24,12 -24,12 VV 0</t>
  </si>
  <si>
    <t>138401201R00</t>
  </si>
  <si>
    <t>Dolamování hloubených vykopávek rýh ve vrstvě tloušťky do 500 mm v hornině 5</t>
  </si>
  <si>
    <t>9,83053*0,1 0,98305 VV 0</t>
  </si>
  <si>
    <t>151101101R00</t>
  </si>
  <si>
    <t>Zřízení pažení a rozepření stěn rýh příložné pro jakoukoliv mezerovitost, hloubky do 2 m</t>
  </si>
  <si>
    <t>m2</t>
  </si>
  <si>
    <t>(1,75+1,18)/2*4,5+(1,75+1,18)/2*2,0+(1,67+1,18)/2*4,7 16,22 VV 0  
(1,47+1,18)/2*2,2 2,915 VV 0  
19,135 19,135 VV 0</t>
  </si>
  <si>
    <t>151101111R00</t>
  </si>
  <si>
    <t>Odstranění pažení a rozepření rýh příložné , hloubky do 2 m</t>
  </si>
  <si>
    <t>161101101R00</t>
  </si>
  <si>
    <t>Svislé přemístění výkopku z horniny 1 až 4, při hloubce výkopu přes 1 do 2,5 m</t>
  </si>
  <si>
    <t>11,75230+15,45892 27,21122 VV 0  
24,12+7,53480 31,6548 VV 0</t>
  </si>
  <si>
    <t>161101151R00</t>
  </si>
  <si>
    <t>Svislé přemístění výkopku z horniny 5 až 7, při hloubce výkopu přes 1 do 2,5 m</t>
  </si>
  <si>
    <t>8,84748+0,98305 9,83053 VV 0</t>
  </si>
  <si>
    <t>162601102R00</t>
  </si>
  <si>
    <t>Vodorovné přemístění výkopku z horniny 1 až 4, na vzdálenost přes 4 000 do 5 000 m</t>
  </si>
  <si>
    <t>meziskládka : 49,03983*2 98,07966 VV 0</t>
  </si>
  <si>
    <t>162701105R00</t>
  </si>
  <si>
    <t>Vodorovné přemístění výkopku z horniny 1 až 4, na vzdálenost přes 9 000 do 10 000 m</t>
  </si>
  <si>
    <t>potrubí : 1,2*0,586*20,1 14,13432 VV 0  
vpusti : 0,312*17,7 5,5224 VV 0  
hornina 5 : -9,83053 -9,83053 VV 0</t>
  </si>
  <si>
    <t>162701109R00</t>
  </si>
  <si>
    <t>Vodorovné přemístění výkopku příplatek k ceně za každých dalších i započatých 1 000 m přes 10 000 m z horniny 1 až 4</t>
  </si>
  <si>
    <t>9,82619*2 19,65238 VV 0</t>
  </si>
  <si>
    <t>162701155R00</t>
  </si>
  <si>
    <t>Vodorovné přemístění výkopku z horniny 5 až 7, na vzdálenost přes 9 000 do 10 000 m</t>
  </si>
  <si>
    <t>162701159R00</t>
  </si>
  <si>
    <t>Vodorovné přemístění výkopku příplatek k ceně za každých dalších i započatých 1 000 m přes 10 000 m z horniny 5 až 7</t>
  </si>
  <si>
    <t>9,83053*2 19,66106 VV 0</t>
  </si>
  <si>
    <t>167101102R00</t>
  </si>
  <si>
    <t>Nakládání, skládání, překládání neulehlého výkopku nakládání výkopku přes 100 m3, z horniny 1 až 4</t>
  </si>
  <si>
    <t>meziskládka : 49,03983 49,03983 VV 0</t>
  </si>
  <si>
    <t>171201101R00</t>
  </si>
  <si>
    <t>Uložení sypaniny do násypů nezhutněných</t>
  </si>
  <si>
    <t>9,82619+9,83053 19,65672 VV 0  
meziskládka : 49,03983 49,03983 VV 0</t>
  </si>
  <si>
    <t>174101101R00</t>
  </si>
  <si>
    <t>Zásyp sypaninou se zhutněním jam, šachet, rýh nebo kolem objektů v těchto vykopávkách</t>
  </si>
  <si>
    <t>11,75230+15,45892+8,84748 36,0587 VV 0  
24,12+7,53480 31,6548 VV 0  
0,98305 0,98305 VV 0  
-9,82619-9,83053 -19,65672 VV 0</t>
  </si>
  <si>
    <t>175101101R00</t>
  </si>
  <si>
    <t>Obsyp potrubí bez prohození sypaniny, bez dodávky obsypového materiálu</t>
  </si>
  <si>
    <t>potrubí : ((1,2*0,436)-0,0272)*20,1 9,9696 VV 0</t>
  </si>
  <si>
    <t>199000002R00</t>
  </si>
  <si>
    <t>Poplatky za skládku horniny 1- 4, skupina 17 05 04 z Katalogu odpadů</t>
  </si>
  <si>
    <t>199000003R00</t>
  </si>
  <si>
    <t>Poplatky za skládku horniny 5 - 7, skupina 17 05 04 z Katalogu odpadů</t>
  </si>
  <si>
    <t>58344155R</t>
  </si>
  <si>
    <t>štěrkodrť frakce 0,0 až 22,0 mm; třída B</t>
  </si>
  <si>
    <t>t</t>
  </si>
  <si>
    <t>9,96960*1,01*1,7 17,1178 VV 0</t>
  </si>
  <si>
    <t>Vodorovné konstrukce</t>
  </si>
  <si>
    <t>451573111R00</t>
  </si>
  <si>
    <t>Lože pod potrubí, stoky a drobné objekty z písku a štěrkopísku do 65 mm</t>
  </si>
  <si>
    <t>2,09*0,1*7 1,463 VV 0</t>
  </si>
  <si>
    <t>452312131R00</t>
  </si>
  <si>
    <t>Podkladní a zajišťovací konstrukce z betonu sedlové lože, z betonu prostého třídy C 12/15</t>
  </si>
  <si>
    <t>1,2*0,15*20,1 3,618 VV 0</t>
  </si>
  <si>
    <t>Trubní vedení</t>
  </si>
  <si>
    <t>28614500.AR</t>
  </si>
  <si>
    <t>trubka plastová kanalizační PP; hladká, s hrdlem; Sn 10 kN/m2; D = 160,0 mm; s = 5,80 mm; l = 1000,0 mm</t>
  </si>
  <si>
    <t>kus</t>
  </si>
  <si>
    <t>7*1,015 7,105 VV 0</t>
  </si>
  <si>
    <t>28651852.AR</t>
  </si>
  <si>
    <t>přechod kameninové hrdlo-plast DN 150,0 mm; l = 69 mm</t>
  </si>
  <si>
    <t>1*1,015 1,015 VV 0</t>
  </si>
  <si>
    <t>55243095R</t>
  </si>
  <si>
    <t>mříž vtoková; litina; rozměr 500x500 mm; příslušenství závěs; únosnost D 400 kN</t>
  </si>
  <si>
    <t>592238740R</t>
  </si>
  <si>
    <t>horní díl vpusti dešťové; pro čtvercový poklop; DN 500 mm; síla stěny 65 mm; h = 190 mm; beton; C 40/50; XA1</t>
  </si>
  <si>
    <t>7*1,01 7,07 VV 0</t>
  </si>
  <si>
    <t>592238741R</t>
  </si>
  <si>
    <t>skruž betonová uliční vpusti; kruhová; l = 290 mm; d = 500 mm</t>
  </si>
  <si>
    <t>6*1,015 6,09 VV 0</t>
  </si>
  <si>
    <t>592238742R</t>
  </si>
  <si>
    <t>skruž betonová uliční vpusti; kruhová; l = 590 mm; d = 500 mm</t>
  </si>
  <si>
    <t>592238747R</t>
  </si>
  <si>
    <t>skruž betonová uliční vpusti; se sifonem 150 mm PVC; kruhová; l = 645 mm; d = 500 mm</t>
  </si>
  <si>
    <t>592238750R</t>
  </si>
  <si>
    <t>dno uliční vpusti beton; Di = 500,0 mm; h = 525 mm; t = 65 mm; s kalištěm; beton C 40/50</t>
  </si>
  <si>
    <t>59710675R</t>
  </si>
  <si>
    <t>trouba kameninová hrdlová; DN 150,0 mm; l = 1500,0 mm; spoj F; FN 34 kN/m</t>
  </si>
  <si>
    <t>m</t>
  </si>
  <si>
    <t>20,1*1,015 20,4015 VV 0</t>
  </si>
  <si>
    <t>597109451R</t>
  </si>
  <si>
    <t>oblouk kameninový 45,0 °; DN 150,0 mm; spoj F; FN 34 kN/m</t>
  </si>
  <si>
    <t>2*1,015 2,03 VV 0</t>
  </si>
  <si>
    <t>59710956R</t>
  </si>
  <si>
    <t>oblouk kameninový 90,0 °; DN 150,0 mm; spoj F; FN 34 kN/m</t>
  </si>
  <si>
    <t>3*1,015 3,045 VV 0</t>
  </si>
  <si>
    <t>831312121R00</t>
  </si>
  <si>
    <t>Montáž potrubí z trub kameninových těsněných pryžovými kroužky montáž- bez specifikace DN 150 mm</t>
  </si>
  <si>
    <t>837312221R00</t>
  </si>
  <si>
    <t>Montáž kameninových tvarovek těsněných pryžovými kroužky jednoosých DN 150 mm</t>
  </si>
  <si>
    <t>871313121R00</t>
  </si>
  <si>
    <t>Montáž potrubí z trub z plastů těsněných gumovým kroužkem DN 150 mm</t>
  </si>
  <si>
    <t>0,5*7 3,5 VV 0</t>
  </si>
  <si>
    <t>877313123R00</t>
  </si>
  <si>
    <t>Montáž tvarovek na potrubí z trub z plastů těsněných gumovým kroužkem jednoosých DN 150 mm</t>
  </si>
  <si>
    <t>892571111R00</t>
  </si>
  <si>
    <t>Zkoušky těsnosti kanalizačního potrubí zkouška těsnosti kanalizačního potrubí vodou do DN 200 mm</t>
  </si>
  <si>
    <t>895941111R00</t>
  </si>
  <si>
    <t>Zřízení vpusti kanalizační uliční z betonových dílců typ UV - 50 normální</t>
  </si>
  <si>
    <t>899202111R00</t>
  </si>
  <si>
    <t>Osazení mříží litinových o hmotnost jednotlivě přes 50 do 100 kg</t>
  </si>
  <si>
    <t>96</t>
  </si>
  <si>
    <t>Bourání konstrukcí</t>
  </si>
  <si>
    <t>976085311R00</t>
  </si>
  <si>
    <t>Vybourání madel, objímek, rámů, mříží apod. kanalizačních rámů litinových, z rýhovaného plechu nebo betonových včetně poklopů nebo mříží plochy do 0,6 m2</t>
  </si>
  <si>
    <t>99</t>
  </si>
  <si>
    <t>Staveništní přesun hmot</t>
  </si>
  <si>
    <t>52</t>
  </si>
  <si>
    <t>998275101R00</t>
  </si>
  <si>
    <t>Přesun hmot pro kanalizace z trub kameninových v otevřeném výkopu</t>
  </si>
  <si>
    <t>D96</t>
  </si>
  <si>
    <t>Přesuny suti a vybouraných hmot</t>
  </si>
  <si>
    <t>979082213R00</t>
  </si>
  <si>
    <t>Vodorovná doprava suti po suchu bez naložení, ale se složením a hrubým urovnáním na vzdálenost do 1 km</t>
  </si>
  <si>
    <t>979082219R00</t>
  </si>
  <si>
    <t>Vodorovná doprava suti po suchu příplatek k ceně za každý další i započatý 1 km přes 1 km</t>
  </si>
  <si>
    <t>979093111R00</t>
  </si>
  <si>
    <t>Uložení suti na skládku bez zhutnění</t>
  </si>
  <si>
    <t>979990103R00</t>
  </si>
  <si>
    <t>Poplatek za skládku beton do 30x30 cm, skupina 17 01 01 z Katalogu odpadů</t>
  </si>
  <si>
    <t>1,451*1,7 2,4667 VV 0</t>
  </si>
  <si>
    <t>ON</t>
  </si>
  <si>
    <t>Ostatní náklady</t>
  </si>
  <si>
    <t>005281011</t>
  </si>
  <si>
    <t>Fotodokumentace z průběhu stavby</t>
  </si>
  <si>
    <t>Soubor</t>
  </si>
  <si>
    <t>005311011T3</t>
  </si>
  <si>
    <t>Seznam přípojek s uvedením čísel popisných a parcelních - přípojky kanalizace</t>
  </si>
  <si>
    <t>SO 401</t>
  </si>
  <si>
    <t>Veřejné osvětlení a datová síť města</t>
  </si>
  <si>
    <t>M21</t>
  </si>
  <si>
    <t>Elektromontáže</t>
  </si>
  <si>
    <t>01</t>
  </si>
  <si>
    <t>D+M kompletního stožáru nasvětlení přechodu, v.6 m vč. zemních prací, základů, svítidla, výložníku, dle PD a požadavků správce VO</t>
  </si>
  <si>
    <t>KS</t>
  </si>
  <si>
    <t>02</t>
  </si>
  <si>
    <t>D+M kompletního stožáru veřejného osvětlení, v.6 m vč. zemních prací, základů, svítidla, výložníku, dle PD a požadavků správce VO</t>
  </si>
  <si>
    <t>03</t>
  </si>
  <si>
    <t>D+M podzemního kabelu pro VO AYKY 4x16 v chráničce Kopoflex 60, vč. zemních prací, napojení stožárů, vč. zemnících pásků, atd.</t>
  </si>
  <si>
    <t>ruční výkop v ochranném pásmu IS</t>
  </si>
  <si>
    <t>04</t>
  </si>
  <si>
    <t>Kompletní zemní práce pro chráničky pro optické sítě</t>
  </si>
  <si>
    <t>18+1+59+5+11+10+24+3+22=153,000 [A]</t>
  </si>
  <si>
    <t>05</t>
  </si>
  <si>
    <t>Vyhledání a napojení na stávající podzemní rozvody VO, včetně zemní spojky</t>
  </si>
  <si>
    <t>06</t>
  </si>
  <si>
    <t>D+M Skříně SS100/NKEIP-C, včetně napojení, zemních prací a základu</t>
  </si>
  <si>
    <t>07</t>
  </si>
  <si>
    <t>D+M svazku mikrotrubiček 7x 12/8 mm, včetně pokládky, zaslepení na obou koncích, označení tras, popisu "HejkalNet" po cca 1 m</t>
  </si>
  <si>
    <t>5*18+4*59+3*11+2*24+1+5+10+3+22=448,000 [A]</t>
  </si>
  <si>
    <t>08</t>
  </si>
  <si>
    <t>Kompletní odpojení, demontáž, odvoz a likvidace stávajícího stožáru VO (výška 8 m), včetně základu</t>
  </si>
  <si>
    <t>09</t>
  </si>
  <si>
    <t>D+M 2x korugovaná ohebná chránička d110 mm, mechanická odolnost min. 450 N, vč. zemních prací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</si>
</sst>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'001'!I3</f>
      </c>
      <c s="21">
        <f>'001'!O2</f>
      </c>
      <c s="21">
        <f>C10+D10</f>
      </c>
    </row>
    <row r="11" spans="1:5" ht="12.75" customHeight="1">
      <c r="A11" s="20" t="s">
        <v>115</v>
      </c>
      <c s="20" t="s">
        <v>116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342</v>
      </c>
      <c s="20" t="s">
        <v>343</v>
      </c>
      <c s="21">
        <f>'SO 101.1'!I3</f>
      </c>
      <c s="21">
        <f>'SO 101.1'!O2</f>
      </c>
      <c s="21">
        <f>C12+D12</f>
      </c>
    </row>
    <row r="13" spans="1:5" ht="12.75" customHeight="1">
      <c r="A13" s="20" t="s">
        <v>493</v>
      </c>
      <c s="20" t="s">
        <v>494</v>
      </c>
      <c s="21">
        <f>'SO 401'!I3</f>
      </c>
      <c s="21">
        <f>'SO 401'!O2</f>
      </c>
      <c s="2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51">
      <c r="A10" s="35" t="s">
        <v>53</v>
      </c>
      <c r="E10" s="36" t="s">
        <v>54</v>
      </c>
    </row>
    <row r="11" spans="1:5" ht="12.75">
      <c r="A11" s="37" t="s">
        <v>55</v>
      </c>
      <c r="E11" s="38" t="s">
        <v>56</v>
      </c>
    </row>
    <row r="12" spans="1:5" ht="12.75">
      <c r="A12" t="s">
        <v>57</v>
      </c>
      <c r="E12" s="36" t="s">
        <v>58</v>
      </c>
    </row>
    <row r="13" spans="1:16" ht="12.75">
      <c r="A13" s="25" t="s">
        <v>47</v>
      </c>
      <c s="29" t="s">
        <v>23</v>
      </c>
      <c s="29" t="s">
        <v>59</v>
      </c>
      <c s="25" t="s">
        <v>49</v>
      </c>
      <c s="30" t="s">
        <v>60</v>
      </c>
      <c s="31" t="s">
        <v>51</v>
      </c>
      <c s="32">
        <v>1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61</v>
      </c>
    </row>
    <row r="15" spans="1:5" ht="12.75">
      <c r="A15" s="37" t="s">
        <v>55</v>
      </c>
      <c r="E15" s="38" t="s">
        <v>56</v>
      </c>
    </row>
    <row r="16" spans="1:5" ht="12.75">
      <c r="A16" t="s">
        <v>57</v>
      </c>
      <c r="E16" s="36" t="s">
        <v>62</v>
      </c>
    </row>
    <row r="17" spans="1:16" ht="12.75">
      <c r="A17" s="25" t="s">
        <v>47</v>
      </c>
      <c s="29" t="s">
        <v>22</v>
      </c>
      <c s="29" t="s">
        <v>63</v>
      </c>
      <c s="25" t="s">
        <v>49</v>
      </c>
      <c s="30" t="s">
        <v>64</v>
      </c>
      <c s="31" t="s">
        <v>51</v>
      </c>
      <c s="32">
        <v>1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63.75">
      <c r="A18" s="35" t="s">
        <v>53</v>
      </c>
      <c r="E18" s="36" t="s">
        <v>65</v>
      </c>
    </row>
    <row r="19" spans="1:5" ht="12.75">
      <c r="A19" s="37" t="s">
        <v>55</v>
      </c>
      <c r="E19" s="38" t="s">
        <v>56</v>
      </c>
    </row>
    <row r="20" spans="1:5" ht="12.75">
      <c r="A20" t="s">
        <v>57</v>
      </c>
      <c r="E20" s="36" t="s">
        <v>62</v>
      </c>
    </row>
    <row r="21" spans="1:16" ht="12.75">
      <c r="A21" s="25" t="s">
        <v>47</v>
      </c>
      <c s="29" t="s">
        <v>33</v>
      </c>
      <c s="29" t="s">
        <v>66</v>
      </c>
      <c s="25" t="s">
        <v>49</v>
      </c>
      <c s="30" t="s">
        <v>67</v>
      </c>
      <c s="31" t="s">
        <v>51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25.5">
      <c r="A22" s="35" t="s">
        <v>53</v>
      </c>
      <c r="E22" s="36" t="s">
        <v>68</v>
      </c>
    </row>
    <row r="23" spans="1:5" ht="12.75">
      <c r="A23" s="37" t="s">
        <v>55</v>
      </c>
      <c r="E23" s="38" t="s">
        <v>56</v>
      </c>
    </row>
    <row r="24" spans="1:5" ht="12.75">
      <c r="A24" t="s">
        <v>57</v>
      </c>
      <c r="E24" s="36" t="s">
        <v>62</v>
      </c>
    </row>
    <row r="25" spans="1:16" ht="12.75">
      <c r="A25" s="25" t="s">
        <v>47</v>
      </c>
      <c s="29" t="s">
        <v>35</v>
      </c>
      <c s="29" t="s">
        <v>69</v>
      </c>
      <c s="25" t="s">
        <v>70</v>
      </c>
      <c s="30" t="s">
        <v>71</v>
      </c>
      <c s="31" t="s">
        <v>51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38.25">
      <c r="A26" s="35" t="s">
        <v>53</v>
      </c>
      <c r="E26" s="36" t="s">
        <v>72</v>
      </c>
    </row>
    <row r="27" spans="1:5" ht="12.75">
      <c r="A27" s="37" t="s">
        <v>55</v>
      </c>
      <c r="E27" s="38" t="s">
        <v>56</v>
      </c>
    </row>
    <row r="28" spans="1:5" ht="38.25">
      <c r="A28" t="s">
        <v>57</v>
      </c>
      <c r="E28" s="36" t="s">
        <v>73</v>
      </c>
    </row>
    <row r="29" spans="1:16" ht="12.75">
      <c r="A29" s="25" t="s">
        <v>47</v>
      </c>
      <c s="29" t="s">
        <v>37</v>
      </c>
      <c s="29" t="s">
        <v>69</v>
      </c>
      <c s="25" t="s">
        <v>74</v>
      </c>
      <c s="30" t="s">
        <v>71</v>
      </c>
      <c s="31" t="s">
        <v>51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25.5">
      <c r="A30" s="35" t="s">
        <v>53</v>
      </c>
      <c r="E30" s="36" t="s">
        <v>75</v>
      </c>
    </row>
    <row r="31" spans="1:5" ht="12.75">
      <c r="A31" s="37" t="s">
        <v>55</v>
      </c>
      <c r="E31" s="38" t="s">
        <v>56</v>
      </c>
    </row>
    <row r="32" spans="1:5" ht="38.25">
      <c r="A32" t="s">
        <v>57</v>
      </c>
      <c r="E32" s="36" t="s">
        <v>73</v>
      </c>
    </row>
    <row r="33" spans="1:16" ht="12.75">
      <c r="A33" s="25" t="s">
        <v>47</v>
      </c>
      <c s="29" t="s">
        <v>76</v>
      </c>
      <c s="29" t="s">
        <v>77</v>
      </c>
      <c s="25" t="s">
        <v>49</v>
      </c>
      <c s="30" t="s">
        <v>78</v>
      </c>
      <c s="31" t="s">
        <v>51</v>
      </c>
      <c s="32">
        <v>1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25.5">
      <c r="A34" s="35" t="s">
        <v>53</v>
      </c>
      <c r="E34" s="36" t="s">
        <v>79</v>
      </c>
    </row>
    <row r="35" spans="1:5" ht="12.75">
      <c r="A35" s="37" t="s">
        <v>55</v>
      </c>
      <c r="E35" s="38" t="s">
        <v>56</v>
      </c>
    </row>
    <row r="36" spans="1:5" ht="12.75">
      <c r="A36" t="s">
        <v>57</v>
      </c>
      <c r="E36" s="36" t="s">
        <v>80</v>
      </c>
    </row>
    <row r="37" spans="1:16" ht="12.75">
      <c r="A37" s="25" t="s">
        <v>47</v>
      </c>
      <c s="29" t="s">
        <v>81</v>
      </c>
      <c s="29" t="s">
        <v>82</v>
      </c>
      <c s="25" t="s">
        <v>49</v>
      </c>
      <c s="30" t="s">
        <v>83</v>
      </c>
      <c s="31" t="s">
        <v>51</v>
      </c>
      <c s="32">
        <v>1</v>
      </c>
      <c s="33">
        <v>0</v>
      </c>
      <c s="34">
        <f>ROUND(ROUND(H37,2)*ROUND(G37,3),2)</f>
      </c>
      <c s="31" t="s">
        <v>52</v>
      </c>
      <c r="O37">
        <f>(I37*21)/100</f>
      </c>
      <c t="s">
        <v>23</v>
      </c>
    </row>
    <row r="38" spans="1:5" ht="12.75">
      <c r="A38" s="35" t="s">
        <v>53</v>
      </c>
      <c r="E38" s="36" t="s">
        <v>84</v>
      </c>
    </row>
    <row r="39" spans="1:5" ht="12.75">
      <c r="A39" s="37" t="s">
        <v>55</v>
      </c>
      <c r="E39" s="38" t="s">
        <v>56</v>
      </c>
    </row>
    <row r="40" spans="1:5" ht="12.75">
      <c r="A40" t="s">
        <v>57</v>
      </c>
      <c r="E40" s="36" t="s">
        <v>80</v>
      </c>
    </row>
    <row r="41" spans="1:16" ht="12.75">
      <c r="A41" s="25" t="s">
        <v>47</v>
      </c>
      <c s="29" t="s">
        <v>40</v>
      </c>
      <c s="29" t="s">
        <v>85</v>
      </c>
      <c s="25" t="s">
        <v>49</v>
      </c>
      <c s="30" t="s">
        <v>86</v>
      </c>
      <c s="31" t="s">
        <v>51</v>
      </c>
      <c s="32">
        <v>1</v>
      </c>
      <c s="33">
        <v>0</v>
      </c>
      <c s="34">
        <f>ROUND(ROUND(H41,2)*ROUND(G41,3),2)</f>
      </c>
      <c s="31" t="s">
        <v>52</v>
      </c>
      <c r="O41">
        <f>(I41*21)/100</f>
      </c>
      <c t="s">
        <v>23</v>
      </c>
    </row>
    <row r="42" spans="1:5" ht="12.75">
      <c r="A42" s="35" t="s">
        <v>53</v>
      </c>
      <c r="E42" s="36" t="s">
        <v>87</v>
      </c>
    </row>
    <row r="43" spans="1:5" ht="12.75">
      <c r="A43" s="37" t="s">
        <v>55</v>
      </c>
      <c r="E43" s="38" t="s">
        <v>56</v>
      </c>
    </row>
    <row r="44" spans="1:5" ht="76.5">
      <c r="A44" t="s">
        <v>57</v>
      </c>
      <c r="E44" s="36" t="s">
        <v>88</v>
      </c>
    </row>
    <row r="45" spans="1:16" ht="12.75">
      <c r="A45" s="25" t="s">
        <v>47</v>
      </c>
      <c s="29" t="s">
        <v>42</v>
      </c>
      <c s="29" t="s">
        <v>89</v>
      </c>
      <c s="25" t="s">
        <v>70</v>
      </c>
      <c s="30" t="s">
        <v>90</v>
      </c>
      <c s="31" t="s">
        <v>51</v>
      </c>
      <c s="32">
        <v>1</v>
      </c>
      <c s="33">
        <v>0</v>
      </c>
      <c s="34">
        <f>ROUND(ROUND(H45,2)*ROUND(G45,3),2)</f>
      </c>
      <c s="31" t="s">
        <v>52</v>
      </c>
      <c r="O45">
        <f>(I45*21)/100</f>
      </c>
      <c t="s">
        <v>23</v>
      </c>
    </row>
    <row r="46" spans="1:5" ht="12.75">
      <c r="A46" s="35" t="s">
        <v>53</v>
      </c>
      <c r="E46" s="36" t="s">
        <v>91</v>
      </c>
    </row>
    <row r="47" spans="1:5" ht="12.75">
      <c r="A47" s="37" t="s">
        <v>55</v>
      </c>
      <c r="E47" s="38" t="s">
        <v>56</v>
      </c>
    </row>
    <row r="48" spans="1:5" ht="12.75">
      <c r="A48" t="s">
        <v>57</v>
      </c>
      <c r="E48" s="36" t="s">
        <v>80</v>
      </c>
    </row>
    <row r="49" spans="1:16" ht="12.75">
      <c r="A49" s="25" t="s">
        <v>47</v>
      </c>
      <c s="29" t="s">
        <v>44</v>
      </c>
      <c s="29" t="s">
        <v>89</v>
      </c>
      <c s="25" t="s">
        <v>92</v>
      </c>
      <c s="30" t="s">
        <v>90</v>
      </c>
      <c s="31" t="s">
        <v>51</v>
      </c>
      <c s="32">
        <v>1</v>
      </c>
      <c s="33">
        <v>0</v>
      </c>
      <c s="34">
        <f>ROUND(ROUND(H49,2)*ROUND(G49,3),2)</f>
      </c>
      <c s="31" t="s">
        <v>52</v>
      </c>
      <c r="O49">
        <f>(I49*21)/100</f>
      </c>
      <c t="s">
        <v>23</v>
      </c>
    </row>
    <row r="50" spans="1:5" ht="12.75">
      <c r="A50" s="35" t="s">
        <v>53</v>
      </c>
      <c r="E50" s="36" t="s">
        <v>93</v>
      </c>
    </row>
    <row r="51" spans="1:5" ht="12.75">
      <c r="A51" s="37" t="s">
        <v>55</v>
      </c>
      <c r="E51" s="38" t="s">
        <v>56</v>
      </c>
    </row>
    <row r="52" spans="1:5" ht="12.75">
      <c r="A52" t="s">
        <v>57</v>
      </c>
      <c r="E52" s="36" t="s">
        <v>80</v>
      </c>
    </row>
    <row r="53" spans="1:16" ht="12.75">
      <c r="A53" s="25" t="s">
        <v>47</v>
      </c>
      <c s="29" t="s">
        <v>94</v>
      </c>
      <c s="29" t="s">
        <v>89</v>
      </c>
      <c s="25" t="s">
        <v>95</v>
      </c>
      <c s="30" t="s">
        <v>90</v>
      </c>
      <c s="31" t="s">
        <v>51</v>
      </c>
      <c s="32">
        <v>1</v>
      </c>
      <c s="33">
        <v>0</v>
      </c>
      <c s="34">
        <f>ROUND(ROUND(H53,2)*ROUND(G53,3),2)</f>
      </c>
      <c s="31" t="s">
        <v>52</v>
      </c>
      <c r="O53">
        <f>(I53*21)/100</f>
      </c>
      <c t="s">
        <v>23</v>
      </c>
    </row>
    <row r="54" spans="1:5" ht="25.5">
      <c r="A54" s="35" t="s">
        <v>53</v>
      </c>
      <c r="E54" s="36" t="s">
        <v>96</v>
      </c>
    </row>
    <row r="55" spans="1:5" ht="12.75">
      <c r="A55" s="37" t="s">
        <v>55</v>
      </c>
      <c r="E55" s="38" t="s">
        <v>56</v>
      </c>
    </row>
    <row r="56" spans="1:5" ht="12.75">
      <c r="A56" t="s">
        <v>57</v>
      </c>
      <c r="E56" s="36" t="s">
        <v>80</v>
      </c>
    </row>
    <row r="57" spans="1:16" ht="12.75">
      <c r="A57" s="25" t="s">
        <v>47</v>
      </c>
      <c s="29" t="s">
        <v>97</v>
      </c>
      <c s="29" t="s">
        <v>89</v>
      </c>
      <c s="25" t="s">
        <v>98</v>
      </c>
      <c s="30" t="s">
        <v>90</v>
      </c>
      <c s="31" t="s">
        <v>51</v>
      </c>
      <c s="32">
        <v>1</v>
      </c>
      <c s="33">
        <v>0</v>
      </c>
      <c s="34">
        <f>ROUND(ROUND(H57,2)*ROUND(G57,3),2)</f>
      </c>
      <c s="31" t="s">
        <v>52</v>
      </c>
      <c r="O57">
        <f>(I57*21)/100</f>
      </c>
      <c t="s">
        <v>23</v>
      </c>
    </row>
    <row r="58" spans="1:5" ht="63.75">
      <c r="A58" s="35" t="s">
        <v>53</v>
      </c>
      <c r="E58" s="36" t="s">
        <v>99</v>
      </c>
    </row>
    <row r="59" spans="1:5" ht="12.75">
      <c r="A59" s="37" t="s">
        <v>55</v>
      </c>
      <c r="E59" s="38" t="s">
        <v>56</v>
      </c>
    </row>
    <row r="60" spans="1:5" ht="12.75">
      <c r="A60" t="s">
        <v>57</v>
      </c>
      <c r="E60" s="36" t="s">
        <v>80</v>
      </c>
    </row>
    <row r="61" spans="1:16" ht="12.75">
      <c r="A61" s="25" t="s">
        <v>47</v>
      </c>
      <c s="29" t="s">
        <v>100</v>
      </c>
      <c s="29" t="s">
        <v>101</v>
      </c>
      <c s="25" t="s">
        <v>49</v>
      </c>
      <c s="30" t="s">
        <v>102</v>
      </c>
      <c s="31" t="s">
        <v>51</v>
      </c>
      <c s="32">
        <v>1</v>
      </c>
      <c s="33">
        <v>0</v>
      </c>
      <c s="34">
        <f>ROUND(ROUND(H61,2)*ROUND(G61,3),2)</f>
      </c>
      <c s="31" t="s">
        <v>52</v>
      </c>
      <c r="O61">
        <f>(I61*21)/100</f>
      </c>
      <c t="s">
        <v>23</v>
      </c>
    </row>
    <row r="62" spans="1:5" ht="140.25">
      <c r="A62" s="35" t="s">
        <v>53</v>
      </c>
      <c r="E62" s="36" t="s">
        <v>103</v>
      </c>
    </row>
    <row r="63" spans="1:5" ht="12.75">
      <c r="A63" s="37" t="s">
        <v>55</v>
      </c>
      <c r="E63" s="38" t="s">
        <v>56</v>
      </c>
    </row>
    <row r="64" spans="1:5" ht="25.5">
      <c r="A64" t="s">
        <v>57</v>
      </c>
      <c r="E64" s="36" t="s">
        <v>104</v>
      </c>
    </row>
    <row r="65" spans="1:16" ht="12.75">
      <c r="A65" s="25" t="s">
        <v>47</v>
      </c>
      <c s="29" t="s">
        <v>105</v>
      </c>
      <c s="29" t="s">
        <v>106</v>
      </c>
      <c s="25" t="s">
        <v>49</v>
      </c>
      <c s="30" t="s">
        <v>107</v>
      </c>
      <c s="31" t="s">
        <v>51</v>
      </c>
      <c s="32">
        <v>1</v>
      </c>
      <c s="33">
        <v>0</v>
      </c>
      <c s="34">
        <f>ROUND(ROUND(H65,2)*ROUND(G65,3),2)</f>
      </c>
      <c s="31" t="s">
        <v>52</v>
      </c>
      <c r="O65">
        <f>(I65*21)/100</f>
      </c>
      <c t="s">
        <v>23</v>
      </c>
    </row>
    <row r="66" spans="1:5" ht="25.5">
      <c r="A66" s="35" t="s">
        <v>53</v>
      </c>
      <c r="E66" s="36" t="s">
        <v>108</v>
      </c>
    </row>
    <row r="67" spans="1:5" ht="12.75">
      <c r="A67" s="37" t="s">
        <v>55</v>
      </c>
      <c r="E67" s="38" t="s">
        <v>56</v>
      </c>
    </row>
    <row r="68" spans="1:5" ht="12.75">
      <c r="A68" t="s">
        <v>57</v>
      </c>
      <c r="E68" s="36" t="s">
        <v>109</v>
      </c>
    </row>
    <row r="69" spans="1:16" ht="12.75">
      <c r="A69" s="25" t="s">
        <v>47</v>
      </c>
      <c s="29" t="s">
        <v>110</v>
      </c>
      <c s="29" t="s">
        <v>111</v>
      </c>
      <c s="25" t="s">
        <v>49</v>
      </c>
      <c s="30" t="s">
        <v>112</v>
      </c>
      <c s="31" t="s">
        <v>51</v>
      </c>
      <c s="32">
        <v>1</v>
      </c>
      <c s="33">
        <v>0</v>
      </c>
      <c s="34">
        <f>ROUND(ROUND(H69,2)*ROUND(G69,3),2)</f>
      </c>
      <c s="31" t="s">
        <v>52</v>
      </c>
      <c r="O69">
        <f>(I69*21)/100</f>
      </c>
      <c t="s">
        <v>23</v>
      </c>
    </row>
    <row r="70" spans="1:5" ht="38.25">
      <c r="A70" s="35" t="s">
        <v>53</v>
      </c>
      <c r="E70" s="36" t="s">
        <v>113</v>
      </c>
    </row>
    <row r="71" spans="1:5" ht="12.75">
      <c r="A71" s="37" t="s">
        <v>55</v>
      </c>
      <c r="E71" s="38" t="s">
        <v>56</v>
      </c>
    </row>
    <row r="72" spans="1:5" ht="12.75">
      <c r="A72" t="s">
        <v>57</v>
      </c>
      <c r="E72" s="36" t="s">
        <v>114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0+O8+O33+O102+O163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115</v>
      </c>
      <c s="39">
        <f>0+I8+I33+I102+I163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115</v>
      </c>
      <c s="6"/>
      <c s="18" t="s">
        <v>116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47</v>
      </c>
      <c s="29" t="s">
        <v>29</v>
      </c>
      <c s="29" t="s">
        <v>117</v>
      </c>
      <c s="25" t="s">
        <v>49</v>
      </c>
      <c s="30" t="s">
        <v>118</v>
      </c>
      <c s="31" t="s">
        <v>119</v>
      </c>
      <c s="32">
        <v>9.969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120</v>
      </c>
    </row>
    <row r="11" spans="1:5" ht="12.75">
      <c r="A11" s="37" t="s">
        <v>55</v>
      </c>
      <c r="E11" s="38" t="s">
        <v>121</v>
      </c>
    </row>
    <row r="12" spans="1:5" ht="25.5">
      <c r="A12" t="s">
        <v>57</v>
      </c>
      <c r="E12" s="36" t="s">
        <v>122</v>
      </c>
    </row>
    <row r="13" spans="1:16" ht="12.75">
      <c r="A13" s="25" t="s">
        <v>47</v>
      </c>
      <c s="29" t="s">
        <v>23</v>
      </c>
      <c s="29" t="s">
        <v>123</v>
      </c>
      <c s="25" t="s">
        <v>49</v>
      </c>
      <c s="30" t="s">
        <v>118</v>
      </c>
      <c s="31" t="s">
        <v>124</v>
      </c>
      <c s="32">
        <v>16.989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125</v>
      </c>
    </row>
    <row r="15" spans="1:5" ht="63.75">
      <c r="A15" s="37" t="s">
        <v>55</v>
      </c>
      <c r="E15" s="38" t="s">
        <v>126</v>
      </c>
    </row>
    <row r="16" spans="1:5" ht="25.5">
      <c r="A16" t="s">
        <v>57</v>
      </c>
      <c r="E16" s="36" t="s">
        <v>122</v>
      </c>
    </row>
    <row r="17" spans="1:16" ht="12.75">
      <c r="A17" s="25" t="s">
        <v>47</v>
      </c>
      <c s="29" t="s">
        <v>22</v>
      </c>
      <c s="29" t="s">
        <v>123</v>
      </c>
      <c s="25" t="s">
        <v>70</v>
      </c>
      <c s="30" t="s">
        <v>118</v>
      </c>
      <c s="31" t="s">
        <v>124</v>
      </c>
      <c s="32">
        <v>313.466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127</v>
      </c>
    </row>
    <row r="19" spans="1:5" ht="38.25">
      <c r="A19" s="37" t="s">
        <v>55</v>
      </c>
      <c r="E19" s="38" t="s">
        <v>128</v>
      </c>
    </row>
    <row r="20" spans="1:5" ht="25.5">
      <c r="A20" t="s">
        <v>57</v>
      </c>
      <c r="E20" s="36" t="s">
        <v>122</v>
      </c>
    </row>
    <row r="21" spans="1:16" ht="12.75">
      <c r="A21" s="25" t="s">
        <v>47</v>
      </c>
      <c s="29" t="s">
        <v>33</v>
      </c>
      <c s="29" t="s">
        <v>123</v>
      </c>
      <c s="25" t="s">
        <v>74</v>
      </c>
      <c s="30" t="s">
        <v>118</v>
      </c>
      <c s="31" t="s">
        <v>124</v>
      </c>
      <c s="32">
        <v>-161.04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38.25">
      <c r="A22" s="35" t="s">
        <v>53</v>
      </c>
      <c r="E22" s="36" t="s">
        <v>129</v>
      </c>
    </row>
    <row r="23" spans="1:5" ht="12.75">
      <c r="A23" s="37" t="s">
        <v>55</v>
      </c>
      <c r="E23" s="38" t="s">
        <v>130</v>
      </c>
    </row>
    <row r="24" spans="1:5" ht="25.5">
      <c r="A24" t="s">
        <v>57</v>
      </c>
      <c r="E24" s="36" t="s">
        <v>122</v>
      </c>
    </row>
    <row r="25" spans="1:16" ht="12.75">
      <c r="A25" s="25" t="s">
        <v>47</v>
      </c>
      <c s="29" t="s">
        <v>35</v>
      </c>
      <c s="29" t="s">
        <v>123</v>
      </c>
      <c s="25" t="s">
        <v>92</v>
      </c>
      <c s="30" t="s">
        <v>118</v>
      </c>
      <c s="31" t="s">
        <v>124</v>
      </c>
      <c s="32">
        <v>335.025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131</v>
      </c>
    </row>
    <row r="27" spans="1:5" ht="38.25">
      <c r="A27" s="37" t="s">
        <v>55</v>
      </c>
      <c r="E27" s="38" t="s">
        <v>132</v>
      </c>
    </row>
    <row r="28" spans="1:5" ht="25.5">
      <c r="A28" t="s">
        <v>57</v>
      </c>
      <c r="E28" s="36" t="s">
        <v>122</v>
      </c>
    </row>
    <row r="29" spans="1:16" ht="12.75">
      <c r="A29" s="25" t="s">
        <v>47</v>
      </c>
      <c s="29" t="s">
        <v>37</v>
      </c>
      <c s="29" t="s">
        <v>123</v>
      </c>
      <c s="25" t="s">
        <v>95</v>
      </c>
      <c s="30" t="s">
        <v>118</v>
      </c>
      <c s="31" t="s">
        <v>124</v>
      </c>
      <c s="32">
        <v>-127.6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38.25">
      <c r="A30" s="35" t="s">
        <v>53</v>
      </c>
      <c r="E30" s="36" t="s">
        <v>133</v>
      </c>
    </row>
    <row r="31" spans="1:5" ht="12.75">
      <c r="A31" s="37" t="s">
        <v>55</v>
      </c>
      <c r="E31" s="38" t="s">
        <v>134</v>
      </c>
    </row>
    <row r="32" spans="1:5" ht="25.5">
      <c r="A32" t="s">
        <v>57</v>
      </c>
      <c r="E32" s="36" t="s">
        <v>122</v>
      </c>
    </row>
    <row r="33" spans="1:18" ht="12.75" customHeight="1">
      <c r="A33" s="6" t="s">
        <v>45</v>
      </c>
      <c s="6"/>
      <c s="41" t="s">
        <v>29</v>
      </c>
      <c s="6"/>
      <c s="27" t="s">
        <v>135</v>
      </c>
      <c s="6"/>
      <c s="6"/>
      <c s="6"/>
      <c s="42">
        <f>0+Q33</f>
      </c>
      <c s="6"/>
      <c r="O33">
        <f>0+R33</f>
      </c>
      <c r="Q33">
        <f>0+I34+I38+I42+I46+I50+I54+I58+I62+I66+I70+I74+I78+I82+I86+I90+I94+I98</f>
      </c>
      <c>
        <f>0+O34+O38+O42+O46+O50+O54+O58+O62+O66+O70+O74+O78+O82+O86+O90+O94+O98</f>
      </c>
    </row>
    <row r="34" spans="1:16" ht="12.75">
      <c r="A34" s="25" t="s">
        <v>47</v>
      </c>
      <c s="29" t="s">
        <v>76</v>
      </c>
      <c s="29" t="s">
        <v>136</v>
      </c>
      <c s="25" t="s">
        <v>49</v>
      </c>
      <c s="30" t="s">
        <v>137</v>
      </c>
      <c s="31" t="s">
        <v>138</v>
      </c>
      <c s="32">
        <v>296.357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25.5">
      <c r="A35" s="35" t="s">
        <v>53</v>
      </c>
      <c r="E35" s="36" t="s">
        <v>139</v>
      </c>
    </row>
    <row r="36" spans="1:5" ht="12.75">
      <c r="A36" s="37" t="s">
        <v>55</v>
      </c>
      <c r="E36" s="38" t="s">
        <v>140</v>
      </c>
    </row>
    <row r="37" spans="1:5" ht="12.75">
      <c r="A37" t="s">
        <v>57</v>
      </c>
      <c r="E37" s="36" t="s">
        <v>141</v>
      </c>
    </row>
    <row r="38" spans="1:16" ht="25.5">
      <c r="A38" s="25" t="s">
        <v>47</v>
      </c>
      <c s="29" t="s">
        <v>81</v>
      </c>
      <c s="29" t="s">
        <v>142</v>
      </c>
      <c s="25" t="s">
        <v>70</v>
      </c>
      <c s="30" t="s">
        <v>143</v>
      </c>
      <c s="31" t="s">
        <v>119</v>
      </c>
      <c s="32">
        <v>150.044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144</v>
      </c>
    </row>
    <row r="40" spans="1:5" ht="12.75">
      <c r="A40" s="37" t="s">
        <v>55</v>
      </c>
      <c r="E40" s="38" t="s">
        <v>145</v>
      </c>
    </row>
    <row r="41" spans="1:5" ht="63.75">
      <c r="A41" t="s">
        <v>57</v>
      </c>
      <c r="E41" s="36" t="s">
        <v>146</v>
      </c>
    </row>
    <row r="42" spans="1:16" ht="25.5">
      <c r="A42" s="25" t="s">
        <v>47</v>
      </c>
      <c s="29" t="s">
        <v>40</v>
      </c>
      <c s="29" t="s">
        <v>142</v>
      </c>
      <c s="25" t="s">
        <v>74</v>
      </c>
      <c s="30" t="s">
        <v>143</v>
      </c>
      <c s="31" t="s">
        <v>119</v>
      </c>
      <c s="32">
        <v>-58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51">
      <c r="A43" s="35" t="s">
        <v>53</v>
      </c>
      <c r="E43" s="36" t="s">
        <v>147</v>
      </c>
    </row>
    <row r="44" spans="1:5" ht="12.75">
      <c r="A44" s="37" t="s">
        <v>55</v>
      </c>
      <c r="E44" s="38" t="s">
        <v>148</v>
      </c>
    </row>
    <row r="45" spans="1:5" ht="63.75">
      <c r="A45" t="s">
        <v>57</v>
      </c>
      <c r="E45" s="36" t="s">
        <v>146</v>
      </c>
    </row>
    <row r="46" spans="1:16" ht="25.5">
      <c r="A46" s="25" t="s">
        <v>47</v>
      </c>
      <c s="29" t="s">
        <v>42</v>
      </c>
      <c s="29" t="s">
        <v>142</v>
      </c>
      <c s="25" t="s">
        <v>92</v>
      </c>
      <c s="30" t="s">
        <v>143</v>
      </c>
      <c s="31" t="s">
        <v>119</v>
      </c>
      <c s="32">
        <v>2.24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25.5">
      <c r="A47" s="35" t="s">
        <v>53</v>
      </c>
      <c r="E47" s="36" t="s">
        <v>149</v>
      </c>
    </row>
    <row r="48" spans="1:5" ht="38.25">
      <c r="A48" s="37" t="s">
        <v>55</v>
      </c>
      <c r="E48" s="38" t="s">
        <v>150</v>
      </c>
    </row>
    <row r="49" spans="1:5" ht="63.75">
      <c r="A49" t="s">
        <v>57</v>
      </c>
      <c r="E49" s="36" t="s">
        <v>146</v>
      </c>
    </row>
    <row r="50" spans="1:16" ht="12.75">
      <c r="A50" s="25" t="s">
        <v>47</v>
      </c>
      <c s="29" t="s">
        <v>44</v>
      </c>
      <c s="29" t="s">
        <v>151</v>
      </c>
      <c s="25" t="s">
        <v>49</v>
      </c>
      <c s="30" t="s">
        <v>152</v>
      </c>
      <c s="31" t="s">
        <v>119</v>
      </c>
      <c s="32">
        <v>1.557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25.5">
      <c r="A51" s="35" t="s">
        <v>53</v>
      </c>
      <c r="E51" s="36" t="s">
        <v>153</v>
      </c>
    </row>
    <row r="52" spans="1:5" ht="38.25">
      <c r="A52" s="37" t="s">
        <v>55</v>
      </c>
      <c r="E52" s="38" t="s">
        <v>154</v>
      </c>
    </row>
    <row r="53" spans="1:5" ht="63.75">
      <c r="A53" t="s">
        <v>57</v>
      </c>
      <c r="E53" s="36" t="s">
        <v>146</v>
      </c>
    </row>
    <row r="54" spans="1:16" ht="12.75">
      <c r="A54" s="25" t="s">
        <v>47</v>
      </c>
      <c s="29" t="s">
        <v>94</v>
      </c>
      <c s="29" t="s">
        <v>155</v>
      </c>
      <c s="25" t="s">
        <v>49</v>
      </c>
      <c s="30" t="s">
        <v>156</v>
      </c>
      <c s="31" t="s">
        <v>119</v>
      </c>
      <c s="32">
        <v>0.291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25.5">
      <c r="A55" s="35" t="s">
        <v>53</v>
      </c>
      <c r="E55" s="36" t="s">
        <v>157</v>
      </c>
    </row>
    <row r="56" spans="1:5" ht="38.25">
      <c r="A56" s="37" t="s">
        <v>55</v>
      </c>
      <c r="E56" s="38" t="s">
        <v>158</v>
      </c>
    </row>
    <row r="57" spans="1:5" ht="63.75">
      <c r="A57" t="s">
        <v>57</v>
      </c>
      <c r="E57" s="36" t="s">
        <v>146</v>
      </c>
    </row>
    <row r="58" spans="1:16" ht="25.5">
      <c r="A58" s="25" t="s">
        <v>47</v>
      </c>
      <c s="29" t="s">
        <v>97</v>
      </c>
      <c s="29" t="s">
        <v>159</v>
      </c>
      <c s="25" t="s">
        <v>70</v>
      </c>
      <c s="30" t="s">
        <v>160</v>
      </c>
      <c s="31" t="s">
        <v>119</v>
      </c>
      <c s="32">
        <v>9.099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161</v>
      </c>
    </row>
    <row r="60" spans="1:5" ht="51">
      <c r="A60" s="37" t="s">
        <v>55</v>
      </c>
      <c r="E60" s="38" t="s">
        <v>162</v>
      </c>
    </row>
    <row r="61" spans="1:5" ht="63.75">
      <c r="A61" t="s">
        <v>57</v>
      </c>
      <c r="E61" s="36" t="s">
        <v>146</v>
      </c>
    </row>
    <row r="62" spans="1:16" ht="25.5">
      <c r="A62" s="25" t="s">
        <v>47</v>
      </c>
      <c s="29" t="s">
        <v>100</v>
      </c>
      <c s="29" t="s">
        <v>159</v>
      </c>
      <c s="25" t="s">
        <v>74</v>
      </c>
      <c s="30" t="s">
        <v>160</v>
      </c>
      <c s="31" t="s">
        <v>119</v>
      </c>
      <c s="32">
        <v>165.049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163</v>
      </c>
    </row>
    <row r="64" spans="1:5" ht="12.75">
      <c r="A64" s="37" t="s">
        <v>55</v>
      </c>
      <c r="E64" s="38" t="s">
        <v>164</v>
      </c>
    </row>
    <row r="65" spans="1:5" ht="63.75">
      <c r="A65" t="s">
        <v>57</v>
      </c>
      <c r="E65" s="36" t="s">
        <v>146</v>
      </c>
    </row>
    <row r="66" spans="1:16" ht="25.5">
      <c r="A66" s="25" t="s">
        <v>47</v>
      </c>
      <c s="29" t="s">
        <v>105</v>
      </c>
      <c s="29" t="s">
        <v>159</v>
      </c>
      <c s="25" t="s">
        <v>92</v>
      </c>
      <c s="30" t="s">
        <v>160</v>
      </c>
      <c s="31" t="s">
        <v>119</v>
      </c>
      <c s="32">
        <v>-63.8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51">
      <c r="A67" s="35" t="s">
        <v>53</v>
      </c>
      <c r="E67" s="36" t="s">
        <v>165</v>
      </c>
    </row>
    <row r="68" spans="1:5" ht="12.75">
      <c r="A68" s="37" t="s">
        <v>55</v>
      </c>
      <c r="E68" s="38" t="s">
        <v>166</v>
      </c>
    </row>
    <row r="69" spans="1:5" ht="63.75">
      <c r="A69" t="s">
        <v>57</v>
      </c>
      <c r="E69" s="36" t="s">
        <v>146</v>
      </c>
    </row>
    <row r="70" spans="1:16" ht="12.75">
      <c r="A70" s="25" t="s">
        <v>47</v>
      </c>
      <c s="29" t="s">
        <v>110</v>
      </c>
      <c s="29" t="s">
        <v>167</v>
      </c>
      <c s="25" t="s">
        <v>70</v>
      </c>
      <c s="30" t="s">
        <v>168</v>
      </c>
      <c s="31" t="s">
        <v>169</v>
      </c>
      <c s="32">
        <v>145.26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5" t="s">
        <v>53</v>
      </c>
      <c r="E71" s="36" t="s">
        <v>170</v>
      </c>
    </row>
    <row r="72" spans="1:5" ht="12.75">
      <c r="A72" s="37" t="s">
        <v>55</v>
      </c>
      <c r="E72" s="38" t="s">
        <v>171</v>
      </c>
    </row>
    <row r="73" spans="1:5" ht="63.75">
      <c r="A73" t="s">
        <v>57</v>
      </c>
      <c r="E73" s="36" t="s">
        <v>146</v>
      </c>
    </row>
    <row r="74" spans="1:16" ht="25.5">
      <c r="A74" s="25" t="s">
        <v>47</v>
      </c>
      <c s="29" t="s">
        <v>172</v>
      </c>
      <c s="29" t="s">
        <v>167</v>
      </c>
      <c s="25" t="s">
        <v>74</v>
      </c>
      <c s="30" t="s">
        <v>173</v>
      </c>
      <c s="31" t="s">
        <v>169</v>
      </c>
      <c s="32">
        <v>28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12.75">
      <c r="A75" s="35" t="s">
        <v>53</v>
      </c>
      <c r="E75" s="36" t="s">
        <v>174</v>
      </c>
    </row>
    <row r="76" spans="1:5" ht="12.75">
      <c r="A76" s="37" t="s">
        <v>55</v>
      </c>
      <c r="E76" s="38" t="s">
        <v>175</v>
      </c>
    </row>
    <row r="77" spans="1:5" ht="63.75">
      <c r="A77" t="s">
        <v>57</v>
      </c>
      <c r="E77" s="36" t="s">
        <v>146</v>
      </c>
    </row>
    <row r="78" spans="1:16" ht="12.75">
      <c r="A78" s="25" t="s">
        <v>47</v>
      </c>
      <c s="29" t="s">
        <v>176</v>
      </c>
      <c s="29" t="s">
        <v>177</v>
      </c>
      <c s="25" t="s">
        <v>49</v>
      </c>
      <c s="30" t="s">
        <v>178</v>
      </c>
      <c s="31" t="s">
        <v>138</v>
      </c>
      <c s="32">
        <v>269.404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25.5">
      <c r="A79" s="35" t="s">
        <v>53</v>
      </c>
      <c r="E79" s="36" t="s">
        <v>179</v>
      </c>
    </row>
    <row r="80" spans="1:5" ht="12.75">
      <c r="A80" s="37" t="s">
        <v>55</v>
      </c>
      <c r="E80" s="38" t="s">
        <v>180</v>
      </c>
    </row>
    <row r="81" spans="1:5" ht="63.75">
      <c r="A81" t="s">
        <v>57</v>
      </c>
      <c r="E81" s="36" t="s">
        <v>146</v>
      </c>
    </row>
    <row r="82" spans="1:16" ht="12.75">
      <c r="A82" s="25" t="s">
        <v>47</v>
      </c>
      <c s="29" t="s">
        <v>181</v>
      </c>
      <c s="29" t="s">
        <v>182</v>
      </c>
      <c s="25" t="s">
        <v>49</v>
      </c>
      <c s="30" t="s">
        <v>183</v>
      </c>
      <c s="31" t="s">
        <v>119</v>
      </c>
      <c s="32">
        <v>9.969</v>
      </c>
      <c s="33">
        <v>0</v>
      </c>
      <c s="34">
        <f>ROUND(ROUND(H82,2)*ROUND(G82,3),2)</f>
      </c>
      <c s="31" t="s">
        <v>52</v>
      </c>
      <c r="O82">
        <f>(I82*21)/100</f>
      </c>
      <c t="s">
        <v>23</v>
      </c>
    </row>
    <row r="83" spans="1:5" ht="51">
      <c r="A83" s="35" t="s">
        <v>53</v>
      </c>
      <c r="E83" s="36" t="s">
        <v>184</v>
      </c>
    </row>
    <row r="84" spans="1:5" ht="51">
      <c r="A84" s="37" t="s">
        <v>55</v>
      </c>
      <c r="E84" s="38" t="s">
        <v>185</v>
      </c>
    </row>
    <row r="85" spans="1:5" ht="369.75">
      <c r="A85" t="s">
        <v>57</v>
      </c>
      <c r="E85" s="36" t="s">
        <v>186</v>
      </c>
    </row>
    <row r="86" spans="1:16" ht="12.75">
      <c r="A86" s="25" t="s">
        <v>47</v>
      </c>
      <c s="29" t="s">
        <v>187</v>
      </c>
      <c s="29" t="s">
        <v>188</v>
      </c>
      <c s="25" t="s">
        <v>49</v>
      </c>
      <c s="30" t="s">
        <v>189</v>
      </c>
      <c s="31" t="s">
        <v>138</v>
      </c>
      <c s="32">
        <v>829.723</v>
      </c>
      <c s="33">
        <v>0</v>
      </c>
      <c s="34">
        <f>ROUND(ROUND(H86,2)*ROUND(G86,3),2)</f>
      </c>
      <c s="31" t="s">
        <v>52</v>
      </c>
      <c r="O86">
        <f>(I86*21)/100</f>
      </c>
      <c t="s">
        <v>23</v>
      </c>
    </row>
    <row r="87" spans="1:5" ht="38.25">
      <c r="A87" s="35" t="s">
        <v>53</v>
      </c>
      <c r="E87" s="36" t="s">
        <v>190</v>
      </c>
    </row>
    <row r="88" spans="1:5" ht="12.75">
      <c r="A88" s="37" t="s">
        <v>55</v>
      </c>
      <c r="E88" s="38" t="s">
        <v>191</v>
      </c>
    </row>
    <row r="89" spans="1:5" ht="25.5">
      <c r="A89" t="s">
        <v>57</v>
      </c>
      <c r="E89" s="36" t="s">
        <v>192</v>
      </c>
    </row>
    <row r="90" spans="1:16" ht="12.75">
      <c r="A90" s="25" t="s">
        <v>47</v>
      </c>
      <c s="29" t="s">
        <v>193</v>
      </c>
      <c s="29" t="s">
        <v>194</v>
      </c>
      <c s="25" t="s">
        <v>49</v>
      </c>
      <c s="30" t="s">
        <v>195</v>
      </c>
      <c s="31" t="s">
        <v>138</v>
      </c>
      <c s="32">
        <v>260.422</v>
      </c>
      <c s="33">
        <v>0</v>
      </c>
      <c s="34">
        <f>ROUND(ROUND(H90,2)*ROUND(G90,3),2)</f>
      </c>
      <c s="31" t="s">
        <v>52</v>
      </c>
      <c r="O90">
        <f>(I90*21)/100</f>
      </c>
      <c t="s">
        <v>23</v>
      </c>
    </row>
    <row r="91" spans="1:5" ht="12.75">
      <c r="A91" s="35" t="s">
        <v>53</v>
      </c>
      <c r="E91" s="36" t="s">
        <v>196</v>
      </c>
    </row>
    <row r="92" spans="1:5" ht="12.75">
      <c r="A92" s="37" t="s">
        <v>55</v>
      </c>
      <c r="E92" s="38" t="s">
        <v>197</v>
      </c>
    </row>
    <row r="93" spans="1:5" ht="38.25">
      <c r="A93" t="s">
        <v>57</v>
      </c>
      <c r="E93" s="36" t="s">
        <v>198</v>
      </c>
    </row>
    <row r="94" spans="1:16" ht="12.75">
      <c r="A94" s="25" t="s">
        <v>47</v>
      </c>
      <c s="29" t="s">
        <v>199</v>
      </c>
      <c s="29" t="s">
        <v>200</v>
      </c>
      <c s="25" t="s">
        <v>49</v>
      </c>
      <c s="30" t="s">
        <v>201</v>
      </c>
      <c s="31" t="s">
        <v>138</v>
      </c>
      <c s="32">
        <v>260.422</v>
      </c>
      <c s="33">
        <v>0</v>
      </c>
      <c s="34">
        <f>ROUND(ROUND(H94,2)*ROUND(G94,3),2)</f>
      </c>
      <c s="31" t="s">
        <v>52</v>
      </c>
      <c r="O94">
        <f>(I94*21)/100</f>
      </c>
      <c t="s">
        <v>23</v>
      </c>
    </row>
    <row r="95" spans="1:5" ht="12.75">
      <c r="A95" s="35" t="s">
        <v>53</v>
      </c>
      <c r="E95" s="36" t="s">
        <v>202</v>
      </c>
    </row>
    <row r="96" spans="1:5" ht="12.75">
      <c r="A96" s="37" t="s">
        <v>55</v>
      </c>
      <c r="E96" s="38" t="s">
        <v>203</v>
      </c>
    </row>
    <row r="97" spans="1:5" ht="25.5">
      <c r="A97" t="s">
        <v>57</v>
      </c>
      <c r="E97" s="36" t="s">
        <v>204</v>
      </c>
    </row>
    <row r="98" spans="1:16" ht="12.75">
      <c r="A98" s="25" t="s">
        <v>47</v>
      </c>
      <c s="29" t="s">
        <v>205</v>
      </c>
      <c s="29" t="s">
        <v>206</v>
      </c>
      <c s="25" t="s">
        <v>49</v>
      </c>
      <c s="30" t="s">
        <v>207</v>
      </c>
      <c s="31" t="s">
        <v>138</v>
      </c>
      <c s="32">
        <v>260.422</v>
      </c>
      <c s="33">
        <v>0</v>
      </c>
      <c s="34">
        <f>ROUND(ROUND(H98,2)*ROUND(G98,3),2)</f>
      </c>
      <c s="31" t="s">
        <v>52</v>
      </c>
      <c r="O98">
        <f>(I98*21)/100</f>
      </c>
      <c t="s">
        <v>23</v>
      </c>
    </row>
    <row r="99" spans="1:5" ht="12.75">
      <c r="A99" s="35" t="s">
        <v>53</v>
      </c>
      <c r="E99" s="36" t="s">
        <v>49</v>
      </c>
    </row>
    <row r="100" spans="1:5" ht="12.75">
      <c r="A100" s="37" t="s">
        <v>55</v>
      </c>
      <c r="E100" s="38" t="s">
        <v>203</v>
      </c>
    </row>
    <row r="101" spans="1:5" ht="38.25">
      <c r="A101" t="s">
        <v>57</v>
      </c>
      <c r="E101" s="36" t="s">
        <v>208</v>
      </c>
    </row>
    <row r="102" spans="1:18" ht="12.75" customHeight="1">
      <c r="A102" s="6" t="s">
        <v>45</v>
      </c>
      <c s="6"/>
      <c s="41" t="s">
        <v>35</v>
      </c>
      <c s="6"/>
      <c s="27" t="s">
        <v>209</v>
      </c>
      <c s="6"/>
      <c s="6"/>
      <c s="6"/>
      <c s="42">
        <f>0+Q102</f>
      </c>
      <c s="6"/>
      <c r="O102">
        <f>0+R102</f>
      </c>
      <c r="Q102">
        <f>0+I103+I107+I111+I115+I119+I123+I127+I131+I135+I139+I143+I147+I151+I155+I159</f>
      </c>
      <c>
        <f>0+O103+O107+O111+O115+O119+O123+O127+O131+O135+O139+O143+O147+O151+O155+O159</f>
      </c>
    </row>
    <row r="103" spans="1:16" ht="12.75">
      <c r="A103" s="25" t="s">
        <v>47</v>
      </c>
      <c s="29" t="s">
        <v>210</v>
      </c>
      <c s="29" t="s">
        <v>211</v>
      </c>
      <c s="25" t="s">
        <v>70</v>
      </c>
      <c s="30" t="s">
        <v>212</v>
      </c>
      <c s="31" t="s">
        <v>138</v>
      </c>
      <c s="32">
        <v>1506.728</v>
      </c>
      <c s="33">
        <v>0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38.25">
      <c r="A104" s="35" t="s">
        <v>53</v>
      </c>
      <c r="E104" s="36" t="s">
        <v>213</v>
      </c>
    </row>
    <row r="105" spans="1:5" ht="12.75">
      <c r="A105" s="37" t="s">
        <v>55</v>
      </c>
      <c r="E105" s="38" t="s">
        <v>214</v>
      </c>
    </row>
    <row r="106" spans="1:5" ht="51">
      <c r="A106" t="s">
        <v>57</v>
      </c>
      <c r="E106" s="36" t="s">
        <v>215</v>
      </c>
    </row>
    <row r="107" spans="1:16" ht="12.75">
      <c r="A107" s="25" t="s">
        <v>47</v>
      </c>
      <c s="29" t="s">
        <v>216</v>
      </c>
      <c s="29" t="s">
        <v>211</v>
      </c>
      <c s="25" t="s">
        <v>74</v>
      </c>
      <c s="30" t="s">
        <v>212</v>
      </c>
      <c s="31" t="s">
        <v>138</v>
      </c>
      <c s="32">
        <v>-580</v>
      </c>
      <c s="33">
        <v>0</v>
      </c>
      <c s="34">
        <f>ROUND(ROUND(H107,2)*ROUND(G107,3),2)</f>
      </c>
      <c s="31" t="s">
        <v>52</v>
      </c>
      <c r="O107">
        <f>(I107*21)/100</f>
      </c>
      <c t="s">
        <v>23</v>
      </c>
    </row>
    <row r="108" spans="1:5" ht="25.5">
      <c r="A108" s="35" t="s">
        <v>53</v>
      </c>
      <c r="E108" s="36" t="s">
        <v>217</v>
      </c>
    </row>
    <row r="109" spans="1:5" ht="12.75">
      <c r="A109" s="37" t="s">
        <v>55</v>
      </c>
      <c r="E109" s="38" t="s">
        <v>218</v>
      </c>
    </row>
    <row r="110" spans="1:5" ht="51">
      <c r="A110" t="s">
        <v>57</v>
      </c>
      <c r="E110" s="36" t="s">
        <v>215</v>
      </c>
    </row>
    <row r="111" spans="1:16" ht="12.75">
      <c r="A111" s="25" t="s">
        <v>47</v>
      </c>
      <c s="29" t="s">
        <v>219</v>
      </c>
      <c s="29" t="s">
        <v>220</v>
      </c>
      <c s="25" t="s">
        <v>49</v>
      </c>
      <c s="30" t="s">
        <v>221</v>
      </c>
      <c s="31" t="s">
        <v>138</v>
      </c>
      <c s="32">
        <v>76.24</v>
      </c>
      <c s="33">
        <v>0</v>
      </c>
      <c s="34">
        <f>ROUND(ROUND(H111,2)*ROUND(G111,3),2)</f>
      </c>
      <c s="31" t="s">
        <v>52</v>
      </c>
      <c r="O111">
        <f>(I111*21)/100</f>
      </c>
      <c t="s">
        <v>23</v>
      </c>
    </row>
    <row r="112" spans="1:5" ht="38.25">
      <c r="A112" s="35" t="s">
        <v>53</v>
      </c>
      <c r="E112" s="36" t="s">
        <v>222</v>
      </c>
    </row>
    <row r="113" spans="1:5" ht="51">
      <c r="A113" s="37" t="s">
        <v>55</v>
      </c>
      <c r="E113" s="38" t="s">
        <v>223</v>
      </c>
    </row>
    <row r="114" spans="1:5" ht="51">
      <c r="A114" t="s">
        <v>57</v>
      </c>
      <c r="E114" s="36" t="s">
        <v>215</v>
      </c>
    </row>
    <row r="115" spans="1:16" ht="12.75">
      <c r="A115" s="25" t="s">
        <v>47</v>
      </c>
      <c s="29" t="s">
        <v>224</v>
      </c>
      <c s="29" t="s">
        <v>225</v>
      </c>
      <c s="25" t="s">
        <v>49</v>
      </c>
      <c s="30" t="s">
        <v>226</v>
      </c>
      <c s="31" t="s">
        <v>138</v>
      </c>
      <c s="32">
        <v>17.901</v>
      </c>
      <c s="33">
        <v>0</v>
      </c>
      <c s="34">
        <f>ROUND(ROUND(H115,2)*ROUND(G115,3),2)</f>
      </c>
      <c s="31" t="s">
        <v>52</v>
      </c>
      <c r="O115">
        <f>(I115*21)/100</f>
      </c>
      <c t="s">
        <v>23</v>
      </c>
    </row>
    <row r="116" spans="1:5" ht="12.75">
      <c r="A116" s="35" t="s">
        <v>53</v>
      </c>
      <c r="E116" s="36" t="s">
        <v>227</v>
      </c>
    </row>
    <row r="117" spans="1:5" ht="12.75">
      <c r="A117" s="37" t="s">
        <v>55</v>
      </c>
      <c r="E117" s="38" t="s">
        <v>228</v>
      </c>
    </row>
    <row r="118" spans="1:5" ht="102">
      <c r="A118" t="s">
        <v>57</v>
      </c>
      <c r="E118" s="36" t="s">
        <v>229</v>
      </c>
    </row>
    <row r="119" spans="1:16" ht="12.75">
      <c r="A119" s="25" t="s">
        <v>47</v>
      </c>
      <c s="29" t="s">
        <v>230</v>
      </c>
      <c s="29" t="s">
        <v>231</v>
      </c>
      <c s="25" t="s">
        <v>70</v>
      </c>
      <c s="30" t="s">
        <v>232</v>
      </c>
      <c s="31" t="s">
        <v>138</v>
      </c>
      <c s="32">
        <v>752.642</v>
      </c>
      <c s="33">
        <v>0</v>
      </c>
      <c s="34">
        <f>ROUND(ROUND(H119,2)*ROUND(G119,3),2)</f>
      </c>
      <c s="31" t="s">
        <v>52</v>
      </c>
      <c r="O119">
        <f>(I119*21)/100</f>
      </c>
      <c t="s">
        <v>23</v>
      </c>
    </row>
    <row r="120" spans="1:5" ht="12.75">
      <c r="A120" s="35" t="s">
        <v>53</v>
      </c>
      <c r="E120" s="36" t="s">
        <v>233</v>
      </c>
    </row>
    <row r="121" spans="1:5" ht="12.75">
      <c r="A121" s="37" t="s">
        <v>55</v>
      </c>
      <c r="E121" s="38" t="s">
        <v>234</v>
      </c>
    </row>
    <row r="122" spans="1:5" ht="51">
      <c r="A122" t="s">
        <v>57</v>
      </c>
      <c r="E122" s="36" t="s">
        <v>235</v>
      </c>
    </row>
    <row r="123" spans="1:16" ht="12.75">
      <c r="A123" s="25" t="s">
        <v>47</v>
      </c>
      <c s="29" t="s">
        <v>236</v>
      </c>
      <c s="29" t="s">
        <v>231</v>
      </c>
      <c s="25" t="s">
        <v>74</v>
      </c>
      <c s="30" t="s">
        <v>232</v>
      </c>
      <c s="31" t="s">
        <v>138</v>
      </c>
      <c s="32">
        <v>-290</v>
      </c>
      <c s="33">
        <v>0</v>
      </c>
      <c s="34">
        <f>ROUND(ROUND(H123,2)*ROUND(G123,3),2)</f>
      </c>
      <c s="31" t="s">
        <v>52</v>
      </c>
      <c r="O123">
        <f>(I123*21)/100</f>
      </c>
      <c t="s">
        <v>23</v>
      </c>
    </row>
    <row r="124" spans="1:5" ht="38.25">
      <c r="A124" s="35" t="s">
        <v>53</v>
      </c>
      <c r="E124" s="36" t="s">
        <v>237</v>
      </c>
    </row>
    <row r="125" spans="1:5" ht="12.75">
      <c r="A125" s="37" t="s">
        <v>55</v>
      </c>
      <c r="E125" s="38" t="s">
        <v>238</v>
      </c>
    </row>
    <row r="126" spans="1:5" ht="51">
      <c r="A126" t="s">
        <v>57</v>
      </c>
      <c r="E126" s="36" t="s">
        <v>235</v>
      </c>
    </row>
    <row r="127" spans="1:16" ht="12.75">
      <c r="A127" s="25" t="s">
        <v>47</v>
      </c>
      <c s="29" t="s">
        <v>239</v>
      </c>
      <c s="29" t="s">
        <v>240</v>
      </c>
      <c s="25" t="s">
        <v>70</v>
      </c>
      <c s="30" t="s">
        <v>241</v>
      </c>
      <c s="31" t="s">
        <v>138</v>
      </c>
      <c s="32">
        <v>1020.615</v>
      </c>
      <c s="33">
        <v>0</v>
      </c>
      <c s="34">
        <f>ROUND(ROUND(H127,2)*ROUND(G127,3),2)</f>
      </c>
      <c s="31" t="s">
        <v>52</v>
      </c>
      <c r="O127">
        <f>(I127*21)/100</f>
      </c>
      <c t="s">
        <v>23</v>
      </c>
    </row>
    <row r="128" spans="1:5" ht="25.5">
      <c r="A128" s="35" t="s">
        <v>53</v>
      </c>
      <c r="E128" s="36" t="s">
        <v>242</v>
      </c>
    </row>
    <row r="129" spans="1:5" ht="12.75">
      <c r="A129" s="37" t="s">
        <v>55</v>
      </c>
      <c r="E129" s="38" t="s">
        <v>243</v>
      </c>
    </row>
    <row r="130" spans="1:5" ht="51">
      <c r="A130" t="s">
        <v>57</v>
      </c>
      <c r="E130" s="36" t="s">
        <v>235</v>
      </c>
    </row>
    <row r="131" spans="1:16" ht="12.75">
      <c r="A131" s="25" t="s">
        <v>47</v>
      </c>
      <c s="29" t="s">
        <v>244</v>
      </c>
      <c s="29" t="s">
        <v>240</v>
      </c>
      <c s="25" t="s">
        <v>74</v>
      </c>
      <c s="30" t="s">
        <v>241</v>
      </c>
      <c s="31" t="s">
        <v>138</v>
      </c>
      <c s="32">
        <v>-290</v>
      </c>
      <c s="33">
        <v>0</v>
      </c>
      <c s="34">
        <f>ROUND(ROUND(H131,2)*ROUND(G131,3),2)</f>
      </c>
      <c s="31" t="s">
        <v>52</v>
      </c>
      <c r="O131">
        <f>(I131*21)/100</f>
      </c>
      <c t="s">
        <v>23</v>
      </c>
    </row>
    <row r="132" spans="1:5" ht="38.25">
      <c r="A132" s="35" t="s">
        <v>53</v>
      </c>
      <c r="E132" s="36" t="s">
        <v>245</v>
      </c>
    </row>
    <row r="133" spans="1:5" ht="12.75">
      <c r="A133" s="37" t="s">
        <v>55</v>
      </c>
      <c r="E133" s="38" t="s">
        <v>238</v>
      </c>
    </row>
    <row r="134" spans="1:5" ht="51">
      <c r="A134" t="s">
        <v>57</v>
      </c>
      <c r="E134" s="36" t="s">
        <v>235</v>
      </c>
    </row>
    <row r="135" spans="1:16" ht="12.75">
      <c r="A135" s="25" t="s">
        <v>47</v>
      </c>
      <c s="29" t="s">
        <v>246</v>
      </c>
      <c s="29" t="s">
        <v>247</v>
      </c>
      <c s="25" t="s">
        <v>70</v>
      </c>
      <c s="30" t="s">
        <v>248</v>
      </c>
      <c s="31" t="s">
        <v>138</v>
      </c>
      <c s="32">
        <v>1020.615</v>
      </c>
      <c s="33">
        <v>0</v>
      </c>
      <c s="34">
        <f>ROUND(ROUND(H135,2)*ROUND(G135,3),2)</f>
      </c>
      <c s="31" t="s">
        <v>52</v>
      </c>
      <c r="O135">
        <f>(I135*21)/100</f>
      </c>
      <c t="s">
        <v>23</v>
      </c>
    </row>
    <row r="136" spans="1:5" ht="12.75">
      <c r="A136" s="35" t="s">
        <v>53</v>
      </c>
      <c r="E136" s="36" t="s">
        <v>249</v>
      </c>
    </row>
    <row r="137" spans="1:5" ht="51">
      <c r="A137" s="37" t="s">
        <v>55</v>
      </c>
      <c r="E137" s="38" t="s">
        <v>250</v>
      </c>
    </row>
    <row r="138" spans="1:5" ht="140.25">
      <c r="A138" t="s">
        <v>57</v>
      </c>
      <c r="E138" s="36" t="s">
        <v>251</v>
      </c>
    </row>
    <row r="139" spans="1:16" ht="12.75">
      <c r="A139" s="25" t="s">
        <v>47</v>
      </c>
      <c s="29" t="s">
        <v>252</v>
      </c>
      <c s="29" t="s">
        <v>247</v>
      </c>
      <c s="25" t="s">
        <v>74</v>
      </c>
      <c s="30" t="s">
        <v>248</v>
      </c>
      <c s="31" t="s">
        <v>138</v>
      </c>
      <c s="32">
        <v>-290</v>
      </c>
      <c s="33">
        <v>0</v>
      </c>
      <c s="34">
        <f>ROUND(ROUND(H139,2)*ROUND(G139,3),2)</f>
      </c>
      <c s="31" t="s">
        <v>52</v>
      </c>
      <c r="O139">
        <f>(I139*21)/100</f>
      </c>
      <c t="s">
        <v>23</v>
      </c>
    </row>
    <row r="140" spans="1:5" ht="25.5">
      <c r="A140" s="35" t="s">
        <v>53</v>
      </c>
      <c r="E140" s="36" t="s">
        <v>217</v>
      </c>
    </row>
    <row r="141" spans="1:5" ht="12.75">
      <c r="A141" s="37" t="s">
        <v>55</v>
      </c>
      <c r="E141" s="38" t="s">
        <v>238</v>
      </c>
    </row>
    <row r="142" spans="1:5" ht="140.25">
      <c r="A142" t="s">
        <v>57</v>
      </c>
      <c r="E142" s="36" t="s">
        <v>251</v>
      </c>
    </row>
    <row r="143" spans="1:16" ht="12.75">
      <c r="A143" s="25" t="s">
        <v>47</v>
      </c>
      <c s="29" t="s">
        <v>253</v>
      </c>
      <c s="29" t="s">
        <v>254</v>
      </c>
      <c s="25" t="s">
        <v>70</v>
      </c>
      <c s="30" t="s">
        <v>255</v>
      </c>
      <c s="31" t="s">
        <v>138</v>
      </c>
      <c s="32">
        <v>734.741</v>
      </c>
      <c s="33">
        <v>0</v>
      </c>
      <c s="34">
        <f>ROUND(ROUND(H143,2)*ROUND(G143,3),2)</f>
      </c>
      <c s="31" t="s">
        <v>52</v>
      </c>
      <c r="O143">
        <f>(I143*21)/100</f>
      </c>
      <c t="s">
        <v>23</v>
      </c>
    </row>
    <row r="144" spans="1:5" ht="12.75">
      <c r="A144" s="35" t="s">
        <v>53</v>
      </c>
      <c r="E144" s="36" t="s">
        <v>256</v>
      </c>
    </row>
    <row r="145" spans="1:5" ht="12.75">
      <c r="A145" s="37" t="s">
        <v>55</v>
      </c>
      <c r="E145" s="38" t="s">
        <v>257</v>
      </c>
    </row>
    <row r="146" spans="1:5" ht="140.25">
      <c r="A146" t="s">
        <v>57</v>
      </c>
      <c r="E146" s="36" t="s">
        <v>251</v>
      </c>
    </row>
    <row r="147" spans="1:16" ht="12.75">
      <c r="A147" s="25" t="s">
        <v>47</v>
      </c>
      <c s="29" t="s">
        <v>258</v>
      </c>
      <c s="29" t="s">
        <v>254</v>
      </c>
      <c s="25" t="s">
        <v>74</v>
      </c>
      <c s="30" t="s">
        <v>255</v>
      </c>
      <c s="31" t="s">
        <v>138</v>
      </c>
      <c s="32">
        <v>-290</v>
      </c>
      <c s="33">
        <v>0</v>
      </c>
      <c s="34">
        <f>ROUND(ROUND(H147,2)*ROUND(G147,3),2)</f>
      </c>
      <c s="31" t="s">
        <v>52</v>
      </c>
      <c r="O147">
        <f>(I147*21)/100</f>
      </c>
      <c t="s">
        <v>23</v>
      </c>
    </row>
    <row r="148" spans="1:5" ht="25.5">
      <c r="A148" s="35" t="s">
        <v>53</v>
      </c>
      <c r="E148" s="36" t="s">
        <v>217</v>
      </c>
    </row>
    <row r="149" spans="1:5" ht="12.75">
      <c r="A149" s="37" t="s">
        <v>55</v>
      </c>
      <c r="E149" s="38" t="s">
        <v>238</v>
      </c>
    </row>
    <row r="150" spans="1:5" ht="140.25">
      <c r="A150" t="s">
        <v>57</v>
      </c>
      <c r="E150" s="36" t="s">
        <v>251</v>
      </c>
    </row>
    <row r="151" spans="1:16" ht="12.75">
      <c r="A151" s="25" t="s">
        <v>47</v>
      </c>
      <c s="29" t="s">
        <v>259</v>
      </c>
      <c s="29" t="s">
        <v>260</v>
      </c>
      <c s="25" t="s">
        <v>49</v>
      </c>
      <c s="30" t="s">
        <v>261</v>
      </c>
      <c s="31" t="s">
        <v>138</v>
      </c>
      <c s="32">
        <v>53.65</v>
      </c>
      <c s="33">
        <v>0</v>
      </c>
      <c s="34">
        <f>ROUND(ROUND(H151,2)*ROUND(G151,3),2)</f>
      </c>
      <c s="31" t="s">
        <v>52</v>
      </c>
      <c r="O151">
        <f>(I151*21)/100</f>
      </c>
      <c t="s">
        <v>23</v>
      </c>
    </row>
    <row r="152" spans="1:5" ht="12.75">
      <c r="A152" s="35" t="s">
        <v>53</v>
      </c>
      <c r="E152" s="36" t="s">
        <v>262</v>
      </c>
    </row>
    <row r="153" spans="1:5" ht="12.75">
      <c r="A153" s="37" t="s">
        <v>55</v>
      </c>
      <c r="E153" s="38" t="s">
        <v>263</v>
      </c>
    </row>
    <row r="154" spans="1:5" ht="153">
      <c r="A154" t="s">
        <v>57</v>
      </c>
      <c r="E154" s="36" t="s">
        <v>264</v>
      </c>
    </row>
    <row r="155" spans="1:16" ht="12.75">
      <c r="A155" s="25" t="s">
        <v>47</v>
      </c>
      <c s="29" t="s">
        <v>265</v>
      </c>
      <c s="29" t="s">
        <v>266</v>
      </c>
      <c s="25" t="s">
        <v>49</v>
      </c>
      <c s="30" t="s">
        <v>267</v>
      </c>
      <c s="31" t="s">
        <v>138</v>
      </c>
      <c s="32">
        <v>45.581</v>
      </c>
      <c s="33">
        <v>0</v>
      </c>
      <c s="34">
        <f>ROUND(ROUND(H155,2)*ROUND(G155,3),2)</f>
      </c>
      <c s="31" t="s">
        <v>52</v>
      </c>
      <c r="O155">
        <f>(I155*21)/100</f>
      </c>
      <c t="s">
        <v>23</v>
      </c>
    </row>
    <row r="156" spans="1:5" ht="25.5">
      <c r="A156" s="35" t="s">
        <v>53</v>
      </c>
      <c r="E156" s="36" t="s">
        <v>268</v>
      </c>
    </row>
    <row r="157" spans="1:5" ht="38.25">
      <c r="A157" s="37" t="s">
        <v>55</v>
      </c>
      <c r="E157" s="38" t="s">
        <v>269</v>
      </c>
    </row>
    <row r="158" spans="1:5" ht="153">
      <c r="A158" t="s">
        <v>57</v>
      </c>
      <c r="E158" s="36" t="s">
        <v>264</v>
      </c>
    </row>
    <row r="159" spans="1:16" ht="25.5">
      <c r="A159" s="25" t="s">
        <v>47</v>
      </c>
      <c s="29" t="s">
        <v>270</v>
      </c>
      <c s="29" t="s">
        <v>271</v>
      </c>
      <c s="25" t="s">
        <v>49</v>
      </c>
      <c s="30" t="s">
        <v>272</v>
      </c>
      <c s="31" t="s">
        <v>138</v>
      </c>
      <c s="32">
        <v>8</v>
      </c>
      <c s="33">
        <v>0</v>
      </c>
      <c s="34">
        <f>ROUND(ROUND(H159,2)*ROUND(G159,3),2)</f>
      </c>
      <c s="31" t="s">
        <v>52</v>
      </c>
      <c r="O159">
        <f>(I159*21)/100</f>
      </c>
      <c t="s">
        <v>23</v>
      </c>
    </row>
    <row r="160" spans="1:5" ht="38.25">
      <c r="A160" s="35" t="s">
        <v>53</v>
      </c>
      <c r="E160" s="36" t="s">
        <v>273</v>
      </c>
    </row>
    <row r="161" spans="1:5" ht="12.75">
      <c r="A161" s="37" t="s">
        <v>55</v>
      </c>
      <c r="E161" s="38" t="s">
        <v>274</v>
      </c>
    </row>
    <row r="162" spans="1:5" ht="153">
      <c r="A162" t="s">
        <v>57</v>
      </c>
      <c r="E162" s="36" t="s">
        <v>264</v>
      </c>
    </row>
    <row r="163" spans="1:18" ht="12.75" customHeight="1">
      <c r="A163" s="6" t="s">
        <v>45</v>
      </c>
      <c s="6"/>
      <c s="41" t="s">
        <v>40</v>
      </c>
      <c s="6"/>
      <c s="27" t="s">
        <v>275</v>
      </c>
      <c s="6"/>
      <c s="6"/>
      <c s="6"/>
      <c s="42">
        <f>0+Q163</f>
      </c>
      <c s="6"/>
      <c r="O163">
        <f>0+R163</f>
      </c>
      <c r="Q163">
        <f>0+I164+I168+I172+I176+I180+I184+I188+I192+I196+I200+I204+I208+I212</f>
      </c>
      <c>
        <f>0+O164+O168+O172+O176+O180+O184+O188+O192+O196+O200+O204+O208+O212</f>
      </c>
    </row>
    <row r="164" spans="1:16" ht="25.5">
      <c r="A164" s="25" t="s">
        <v>47</v>
      </c>
      <c s="29" t="s">
        <v>276</v>
      </c>
      <c s="29" t="s">
        <v>277</v>
      </c>
      <c s="25" t="s">
        <v>49</v>
      </c>
      <c s="30" t="s">
        <v>278</v>
      </c>
      <c s="31" t="s">
        <v>279</v>
      </c>
      <c s="32">
        <v>2</v>
      </c>
      <c s="33">
        <v>0</v>
      </c>
      <c s="34">
        <f>ROUND(ROUND(H164,2)*ROUND(G164,3),2)</f>
      </c>
      <c s="31" t="s">
        <v>52</v>
      </c>
      <c r="O164">
        <f>(I164*21)/100</f>
      </c>
      <c t="s">
        <v>23</v>
      </c>
    </row>
    <row r="165" spans="1:5" ht="25.5">
      <c r="A165" s="35" t="s">
        <v>53</v>
      </c>
      <c r="E165" s="36" t="s">
        <v>280</v>
      </c>
    </row>
    <row r="166" spans="1:5" ht="12.75">
      <c r="A166" s="37" t="s">
        <v>55</v>
      </c>
      <c r="E166" s="38" t="s">
        <v>281</v>
      </c>
    </row>
    <row r="167" spans="1:5" ht="25.5">
      <c r="A167" t="s">
        <v>57</v>
      </c>
      <c r="E167" s="36" t="s">
        <v>282</v>
      </c>
    </row>
    <row r="168" spans="1:16" ht="25.5">
      <c r="A168" s="25" t="s">
        <v>47</v>
      </c>
      <c s="29" t="s">
        <v>283</v>
      </c>
      <c s="29" t="s">
        <v>284</v>
      </c>
      <c s="25" t="s">
        <v>49</v>
      </c>
      <c s="30" t="s">
        <v>285</v>
      </c>
      <c s="31" t="s">
        <v>279</v>
      </c>
      <c s="32">
        <v>1</v>
      </c>
      <c s="33">
        <v>0</v>
      </c>
      <c s="34">
        <f>ROUND(ROUND(H168,2)*ROUND(G168,3),2)</f>
      </c>
      <c s="31" t="s">
        <v>52</v>
      </c>
      <c r="O168">
        <f>(I168*21)/100</f>
      </c>
      <c t="s">
        <v>23</v>
      </c>
    </row>
    <row r="169" spans="1:5" ht="12.75">
      <c r="A169" s="35" t="s">
        <v>53</v>
      </c>
      <c r="E169" s="36" t="s">
        <v>286</v>
      </c>
    </row>
    <row r="170" spans="1:5" ht="12.75">
      <c r="A170" s="37" t="s">
        <v>55</v>
      </c>
      <c r="E170" s="38" t="s">
        <v>56</v>
      </c>
    </row>
    <row r="171" spans="1:5" ht="63.75">
      <c r="A171" t="s">
        <v>57</v>
      </c>
      <c r="E171" s="36" t="s">
        <v>287</v>
      </c>
    </row>
    <row r="172" spans="1:16" ht="12.75">
      <c r="A172" s="25" t="s">
        <v>47</v>
      </c>
      <c s="29" t="s">
        <v>288</v>
      </c>
      <c s="29" t="s">
        <v>289</v>
      </c>
      <c s="25" t="s">
        <v>49</v>
      </c>
      <c s="30" t="s">
        <v>290</v>
      </c>
      <c s="31" t="s">
        <v>279</v>
      </c>
      <c s="32">
        <v>1</v>
      </c>
      <c s="33">
        <v>0</v>
      </c>
      <c s="34">
        <f>ROUND(ROUND(H172,2)*ROUND(G172,3),2)</f>
      </c>
      <c s="31" t="s">
        <v>52</v>
      </c>
      <c r="O172">
        <f>(I172*21)/100</f>
      </c>
      <c t="s">
        <v>23</v>
      </c>
    </row>
    <row r="173" spans="1:5" ht="25.5">
      <c r="A173" s="35" t="s">
        <v>53</v>
      </c>
      <c r="E173" s="36" t="s">
        <v>291</v>
      </c>
    </row>
    <row r="174" spans="1:5" ht="12.75">
      <c r="A174" s="37" t="s">
        <v>55</v>
      </c>
      <c r="E174" s="38" t="s">
        <v>56</v>
      </c>
    </row>
    <row r="175" spans="1:5" ht="38.25">
      <c r="A175" t="s">
        <v>57</v>
      </c>
      <c r="E175" s="36" t="s">
        <v>292</v>
      </c>
    </row>
    <row r="176" spans="1:16" ht="25.5">
      <c r="A176" s="25" t="s">
        <v>47</v>
      </c>
      <c s="29" t="s">
        <v>293</v>
      </c>
      <c s="29" t="s">
        <v>294</v>
      </c>
      <c s="25" t="s">
        <v>70</v>
      </c>
      <c s="30" t="s">
        <v>295</v>
      </c>
      <c s="31" t="s">
        <v>279</v>
      </c>
      <c s="32">
        <v>1</v>
      </c>
      <c s="33">
        <v>0</v>
      </c>
      <c s="34">
        <f>ROUND(ROUND(H176,2)*ROUND(G176,3),2)</f>
      </c>
      <c s="31" t="s">
        <v>52</v>
      </c>
      <c r="O176">
        <f>(I176*21)/100</f>
      </c>
      <c t="s">
        <v>23</v>
      </c>
    </row>
    <row r="177" spans="1:5" ht="12.75">
      <c r="A177" s="35" t="s">
        <v>53</v>
      </c>
      <c r="E177" s="36" t="s">
        <v>296</v>
      </c>
    </row>
    <row r="178" spans="1:5" ht="12.75">
      <c r="A178" s="37" t="s">
        <v>55</v>
      </c>
      <c r="E178" s="38" t="s">
        <v>56</v>
      </c>
    </row>
    <row r="179" spans="1:5" ht="25.5">
      <c r="A179" t="s">
        <v>57</v>
      </c>
      <c r="E179" s="36" t="s">
        <v>297</v>
      </c>
    </row>
    <row r="180" spans="1:16" ht="25.5">
      <c r="A180" s="25" t="s">
        <v>47</v>
      </c>
      <c s="29" t="s">
        <v>298</v>
      </c>
      <c s="29" t="s">
        <v>299</v>
      </c>
      <c s="25" t="s">
        <v>49</v>
      </c>
      <c s="30" t="s">
        <v>300</v>
      </c>
      <c s="31" t="s">
        <v>138</v>
      </c>
      <c s="32">
        <v>24.5</v>
      </c>
      <c s="33">
        <v>0</v>
      </c>
      <c s="34">
        <f>ROUND(ROUND(H180,2)*ROUND(G180,3),2)</f>
      </c>
      <c s="31" t="s">
        <v>52</v>
      </c>
      <c r="O180">
        <f>(I180*21)/100</f>
      </c>
      <c t="s">
        <v>23</v>
      </c>
    </row>
    <row r="181" spans="1:5" ht="12.75">
      <c r="A181" s="35" t="s">
        <v>53</v>
      </c>
      <c r="E181" s="36" t="s">
        <v>301</v>
      </c>
    </row>
    <row r="182" spans="1:5" ht="38.25">
      <c r="A182" s="37" t="s">
        <v>55</v>
      </c>
      <c r="E182" s="38" t="s">
        <v>302</v>
      </c>
    </row>
    <row r="183" spans="1:5" ht="38.25">
      <c r="A183" t="s">
        <v>57</v>
      </c>
      <c r="E183" s="36" t="s">
        <v>303</v>
      </c>
    </row>
    <row r="184" spans="1:16" ht="12.75">
      <c r="A184" s="25" t="s">
        <v>47</v>
      </c>
      <c s="29" t="s">
        <v>304</v>
      </c>
      <c s="29" t="s">
        <v>305</v>
      </c>
      <c s="25" t="s">
        <v>70</v>
      </c>
      <c s="30" t="s">
        <v>306</v>
      </c>
      <c s="31" t="s">
        <v>169</v>
      </c>
      <c s="32">
        <v>47.351</v>
      </c>
      <c s="33">
        <v>0</v>
      </c>
      <c s="34">
        <f>ROUND(ROUND(H184,2)*ROUND(G184,3),2)</f>
      </c>
      <c s="31" t="s">
        <v>52</v>
      </c>
      <c r="O184">
        <f>(I184*21)/100</f>
      </c>
      <c t="s">
        <v>23</v>
      </c>
    </row>
    <row r="185" spans="1:5" ht="25.5">
      <c r="A185" s="35" t="s">
        <v>53</v>
      </c>
      <c r="E185" s="36" t="s">
        <v>307</v>
      </c>
    </row>
    <row r="186" spans="1:5" ht="38.25">
      <c r="A186" s="37" t="s">
        <v>55</v>
      </c>
      <c r="E186" s="38" t="s">
        <v>308</v>
      </c>
    </row>
    <row r="187" spans="1:5" ht="51">
      <c r="A187" t="s">
        <v>57</v>
      </c>
      <c r="E187" s="36" t="s">
        <v>309</v>
      </c>
    </row>
    <row r="188" spans="1:16" ht="12.75">
      <c r="A188" s="25" t="s">
        <v>47</v>
      </c>
      <c s="29" t="s">
        <v>310</v>
      </c>
      <c s="29" t="s">
        <v>311</v>
      </c>
      <c s="25" t="s">
        <v>70</v>
      </c>
      <c s="30" t="s">
        <v>312</v>
      </c>
      <c s="31" t="s">
        <v>169</v>
      </c>
      <c s="32">
        <v>123.137</v>
      </c>
      <c s="33">
        <v>0</v>
      </c>
      <c s="34">
        <f>ROUND(ROUND(H188,2)*ROUND(G188,3),2)</f>
      </c>
      <c s="31" t="s">
        <v>52</v>
      </c>
      <c r="O188">
        <f>(I188*21)/100</f>
      </c>
      <c t="s">
        <v>23</v>
      </c>
    </row>
    <row r="189" spans="1:5" ht="25.5">
      <c r="A189" s="35" t="s">
        <v>53</v>
      </c>
      <c r="E189" s="36" t="s">
        <v>313</v>
      </c>
    </row>
    <row r="190" spans="1:5" ht="12.75">
      <c r="A190" s="37" t="s">
        <v>55</v>
      </c>
      <c r="E190" s="38" t="s">
        <v>314</v>
      </c>
    </row>
    <row r="191" spans="1:5" ht="51">
      <c r="A191" t="s">
        <v>57</v>
      </c>
      <c r="E191" s="36" t="s">
        <v>309</v>
      </c>
    </row>
    <row r="192" spans="1:16" ht="12.75">
      <c r="A192" s="25" t="s">
        <v>47</v>
      </c>
      <c s="29" t="s">
        <v>315</v>
      </c>
      <c s="29" t="s">
        <v>311</v>
      </c>
      <c s="25" t="s">
        <v>74</v>
      </c>
      <c s="30" t="s">
        <v>312</v>
      </c>
      <c s="31" t="s">
        <v>169</v>
      </c>
      <c s="32">
        <v>39.294</v>
      </c>
      <c s="33">
        <v>0</v>
      </c>
      <c s="34">
        <f>ROUND(ROUND(H192,2)*ROUND(G192,3),2)</f>
      </c>
      <c s="31" t="s">
        <v>52</v>
      </c>
      <c r="O192">
        <f>(I192*21)/100</f>
      </c>
      <c t="s">
        <v>23</v>
      </c>
    </row>
    <row r="193" spans="1:5" ht="25.5">
      <c r="A193" s="35" t="s">
        <v>53</v>
      </c>
      <c r="E193" s="36" t="s">
        <v>316</v>
      </c>
    </row>
    <row r="194" spans="1:5" ht="12.75">
      <c r="A194" s="37" t="s">
        <v>55</v>
      </c>
      <c r="E194" s="38" t="s">
        <v>317</v>
      </c>
    </row>
    <row r="195" spans="1:5" ht="51">
      <c r="A195" t="s">
        <v>57</v>
      </c>
      <c r="E195" s="36" t="s">
        <v>309</v>
      </c>
    </row>
    <row r="196" spans="1:16" ht="12.75">
      <c r="A196" s="25" t="s">
        <v>47</v>
      </c>
      <c s="29" t="s">
        <v>318</v>
      </c>
      <c s="29" t="s">
        <v>311</v>
      </c>
      <c s="25" t="s">
        <v>92</v>
      </c>
      <c s="30" t="s">
        <v>312</v>
      </c>
      <c s="31" t="s">
        <v>169</v>
      </c>
      <c s="32">
        <v>14</v>
      </c>
      <c s="33">
        <v>0</v>
      </c>
      <c s="34">
        <f>ROUND(ROUND(H196,2)*ROUND(G196,3),2)</f>
      </c>
      <c s="31" t="s">
        <v>52</v>
      </c>
      <c r="O196">
        <f>(I196*21)/100</f>
      </c>
      <c t="s">
        <v>23</v>
      </c>
    </row>
    <row r="197" spans="1:5" ht="12.75">
      <c r="A197" s="35" t="s">
        <v>53</v>
      </c>
      <c r="E197" s="36" t="s">
        <v>319</v>
      </c>
    </row>
    <row r="198" spans="1:5" ht="12.75">
      <c r="A198" s="37" t="s">
        <v>55</v>
      </c>
      <c r="E198" s="38" t="s">
        <v>320</v>
      </c>
    </row>
    <row r="199" spans="1:5" ht="51">
      <c r="A199" t="s">
        <v>57</v>
      </c>
      <c r="E199" s="36" t="s">
        <v>309</v>
      </c>
    </row>
    <row r="200" spans="1:16" ht="12.75">
      <c r="A200" s="25" t="s">
        <v>47</v>
      </c>
      <c s="29" t="s">
        <v>321</v>
      </c>
      <c s="29" t="s">
        <v>322</v>
      </c>
      <c s="25" t="s">
        <v>49</v>
      </c>
      <c s="30" t="s">
        <v>323</v>
      </c>
      <c s="31" t="s">
        <v>169</v>
      </c>
      <c s="32">
        <v>268.107</v>
      </c>
      <c s="33">
        <v>0</v>
      </c>
      <c s="34">
        <f>ROUND(ROUND(H200,2)*ROUND(G200,3),2)</f>
      </c>
      <c s="31" t="s">
        <v>52</v>
      </c>
      <c r="O200">
        <f>(I200*21)/100</f>
      </c>
      <c t="s">
        <v>23</v>
      </c>
    </row>
    <row r="201" spans="1:5" ht="25.5">
      <c r="A201" s="35" t="s">
        <v>53</v>
      </c>
      <c r="E201" s="36" t="s">
        <v>324</v>
      </c>
    </row>
    <row r="202" spans="1:5" ht="38.25">
      <c r="A202" s="37" t="s">
        <v>55</v>
      </c>
      <c r="E202" s="38" t="s">
        <v>325</v>
      </c>
    </row>
    <row r="203" spans="1:5" ht="25.5">
      <c r="A203" t="s">
        <v>57</v>
      </c>
      <c r="E203" s="36" t="s">
        <v>326</v>
      </c>
    </row>
    <row r="204" spans="1:16" ht="12.75">
      <c r="A204" s="25" t="s">
        <v>47</v>
      </c>
      <c s="29" t="s">
        <v>327</v>
      </c>
      <c s="29" t="s">
        <v>328</v>
      </c>
      <c s="25" t="s">
        <v>49</v>
      </c>
      <c s="30" t="s">
        <v>329</v>
      </c>
      <c s="31" t="s">
        <v>169</v>
      </c>
      <c s="32">
        <v>53.339</v>
      </c>
      <c s="33">
        <v>0</v>
      </c>
      <c s="34">
        <f>ROUND(ROUND(H204,2)*ROUND(G204,3),2)</f>
      </c>
      <c s="31" t="s">
        <v>52</v>
      </c>
      <c r="O204">
        <f>(I204*21)/100</f>
      </c>
      <c t="s">
        <v>23</v>
      </c>
    </row>
    <row r="205" spans="1:5" ht="25.5">
      <c r="A205" s="35" t="s">
        <v>53</v>
      </c>
      <c r="E205" s="36" t="s">
        <v>330</v>
      </c>
    </row>
    <row r="206" spans="1:5" ht="12.75">
      <c r="A206" s="37" t="s">
        <v>55</v>
      </c>
      <c r="E206" s="38" t="s">
        <v>331</v>
      </c>
    </row>
    <row r="207" spans="1:5" ht="25.5">
      <c r="A207" t="s">
        <v>57</v>
      </c>
      <c r="E207" s="36" t="s">
        <v>326</v>
      </c>
    </row>
    <row r="208" spans="1:16" ht="12.75">
      <c r="A208" s="25" t="s">
        <v>47</v>
      </c>
      <c s="29" t="s">
        <v>332</v>
      </c>
      <c s="29" t="s">
        <v>333</v>
      </c>
      <c s="25" t="s">
        <v>49</v>
      </c>
      <c s="30" t="s">
        <v>334</v>
      </c>
      <c s="31" t="s">
        <v>169</v>
      </c>
      <c s="32">
        <v>268.107</v>
      </c>
      <c s="33">
        <v>0</v>
      </c>
      <c s="34">
        <f>ROUND(ROUND(H208,2)*ROUND(G208,3),2)</f>
      </c>
      <c s="31" t="s">
        <v>52</v>
      </c>
      <c r="O208">
        <f>(I208*21)/100</f>
      </c>
      <c t="s">
        <v>23</v>
      </c>
    </row>
    <row r="209" spans="1:5" ht="25.5">
      <c r="A209" s="35" t="s">
        <v>53</v>
      </c>
      <c r="E209" s="36" t="s">
        <v>335</v>
      </c>
    </row>
    <row r="210" spans="1:5" ht="38.25">
      <c r="A210" s="37" t="s">
        <v>55</v>
      </c>
      <c r="E210" s="38" t="s">
        <v>325</v>
      </c>
    </row>
    <row r="211" spans="1:5" ht="38.25">
      <c r="A211" t="s">
        <v>57</v>
      </c>
      <c r="E211" s="36" t="s">
        <v>336</v>
      </c>
    </row>
    <row r="212" spans="1:16" ht="12.75">
      <c r="A212" s="25" t="s">
        <v>47</v>
      </c>
      <c s="29" t="s">
        <v>337</v>
      </c>
      <c s="29" t="s">
        <v>338</v>
      </c>
      <c s="25" t="s">
        <v>49</v>
      </c>
      <c s="30" t="s">
        <v>339</v>
      </c>
      <c s="31" t="s">
        <v>169</v>
      </c>
      <c s="32">
        <v>53.339</v>
      </c>
      <c s="33">
        <v>0</v>
      </c>
      <c s="34">
        <f>ROUND(ROUND(H212,2)*ROUND(G212,3),2)</f>
      </c>
      <c s="31" t="s">
        <v>52</v>
      </c>
      <c r="O212">
        <f>(I212*21)/100</f>
      </c>
      <c t="s">
        <v>23</v>
      </c>
    </row>
    <row r="213" spans="1:5" ht="25.5">
      <c r="A213" s="35" t="s">
        <v>53</v>
      </c>
      <c r="E213" s="36" t="s">
        <v>340</v>
      </c>
    </row>
    <row r="214" spans="1:5" ht="12.75">
      <c r="A214" s="37" t="s">
        <v>55</v>
      </c>
      <c r="E214" s="38" t="s">
        <v>331</v>
      </c>
    </row>
    <row r="215" spans="1:5" ht="38.25">
      <c r="A215" t="s">
        <v>57</v>
      </c>
      <c r="E215" s="36" t="s">
        <v>341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0+O8+O101+O110+O183+O188+O193+O210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342</v>
      </c>
      <c s="39">
        <f>0+I8+I101+I110+I183+I188+I193+I210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342</v>
      </c>
      <c s="6"/>
      <c s="18" t="s">
        <v>343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29</v>
      </c>
      <c s="19"/>
      <c s="27" t="s">
        <v>135</v>
      </c>
      <c s="19"/>
      <c s="19"/>
      <c s="19"/>
      <c s="28">
        <f>0+Q8</f>
      </c>
      <c s="19"/>
      <c r="O8">
        <f>0+R8</f>
      </c>
      <c r="Q8">
        <f>0+I9+I13+I17+I21+I25+I29+I33+I37+I41+I45+I49+I53+I57+I61+I65+I69+I73+I77+I81+I85+I89+I93+I97</f>
      </c>
      <c>
        <f>0+O9+O13+O17+O21+O25+O29+O33+O37+O41+O45+O49+O53+O57+O61+O65+O69+O73+O77+O81+O85+O89+O93+O97</f>
      </c>
    </row>
    <row r="9" spans="1:16" ht="25.5">
      <c r="A9" s="25" t="s">
        <v>47</v>
      </c>
      <c s="29" t="s">
        <v>33</v>
      </c>
      <c s="29" t="s">
        <v>344</v>
      </c>
      <c s="25" t="s">
        <v>49</v>
      </c>
      <c s="30" t="s">
        <v>345</v>
      </c>
      <c s="31" t="s">
        <v>346</v>
      </c>
      <c s="32">
        <v>1.451</v>
      </c>
      <c s="33">
        <v>0</v>
      </c>
      <c s="34">
        <f>ROUND(ROUND(H9,2)*ROUND(G9,3),2)</f>
      </c>
      <c s="31"/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25.5">
      <c r="A11" s="37" t="s">
        <v>55</v>
      </c>
      <c r="E11" s="38" t="s">
        <v>347</v>
      </c>
    </row>
    <row r="12" spans="1:5" ht="12.75">
      <c r="A12" t="s">
        <v>57</v>
      </c>
      <c r="E12" s="36" t="s">
        <v>49</v>
      </c>
    </row>
    <row r="13" spans="1:16" ht="12.75">
      <c r="A13" s="25" t="s">
        <v>47</v>
      </c>
      <c s="29" t="s">
        <v>35</v>
      </c>
      <c s="29" t="s">
        <v>348</v>
      </c>
      <c s="25" t="s">
        <v>49</v>
      </c>
      <c s="30" t="s">
        <v>349</v>
      </c>
      <c s="31" t="s">
        <v>346</v>
      </c>
      <c s="32">
        <v>11.752</v>
      </c>
      <c s="33">
        <v>0</v>
      </c>
      <c s="34">
        <f>ROUND(ROUND(H13,2)*ROUND(G13,3),2)</f>
      </c>
      <c s="31"/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25.5">
      <c r="A15" s="37" t="s">
        <v>55</v>
      </c>
      <c r="E15" s="38" t="s">
        <v>350</v>
      </c>
    </row>
    <row r="16" spans="1:5" ht="12.75">
      <c r="A16" t="s">
        <v>57</v>
      </c>
      <c r="E16" s="36" t="s">
        <v>49</v>
      </c>
    </row>
    <row r="17" spans="1:16" ht="12.75">
      <c r="A17" s="25" t="s">
        <v>47</v>
      </c>
      <c s="29" t="s">
        <v>37</v>
      </c>
      <c s="29" t="s">
        <v>351</v>
      </c>
      <c s="25" t="s">
        <v>49</v>
      </c>
      <c s="30" t="s">
        <v>352</v>
      </c>
      <c s="31" t="s">
        <v>346</v>
      </c>
      <c s="32">
        <v>15.459</v>
      </c>
      <c s="33">
        <v>0</v>
      </c>
      <c s="34">
        <f>ROUND(ROUND(H17,2)*ROUND(G17,3),2)</f>
      </c>
      <c s="31"/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63.75">
      <c r="A19" s="37" t="s">
        <v>55</v>
      </c>
      <c r="E19" s="38" t="s">
        <v>353</v>
      </c>
    </row>
    <row r="20" spans="1:5" ht="12.75">
      <c r="A20" t="s">
        <v>57</v>
      </c>
      <c r="E20" s="36" t="s">
        <v>49</v>
      </c>
    </row>
    <row r="21" spans="1:16" ht="12.75">
      <c r="A21" s="25" t="s">
        <v>47</v>
      </c>
      <c s="29" t="s">
        <v>76</v>
      </c>
      <c s="29" t="s">
        <v>354</v>
      </c>
      <c s="25" t="s">
        <v>49</v>
      </c>
      <c s="30" t="s">
        <v>355</v>
      </c>
      <c s="31" t="s">
        <v>346</v>
      </c>
      <c s="32">
        <v>8.847</v>
      </c>
      <c s="33">
        <v>0</v>
      </c>
      <c s="34">
        <f>ROUND(ROUND(H21,2)*ROUND(G21,3),2)</f>
      </c>
      <c s="31"/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25.5">
      <c r="A23" s="37" t="s">
        <v>55</v>
      </c>
      <c r="E23" s="38" t="s">
        <v>356</v>
      </c>
    </row>
    <row r="24" spans="1:5" ht="12.75">
      <c r="A24" t="s">
        <v>57</v>
      </c>
      <c r="E24" s="36" t="s">
        <v>49</v>
      </c>
    </row>
    <row r="25" spans="1:16" ht="12.75">
      <c r="A25" s="25" t="s">
        <v>47</v>
      </c>
      <c s="29" t="s">
        <v>81</v>
      </c>
      <c s="29" t="s">
        <v>357</v>
      </c>
      <c s="25" t="s">
        <v>49</v>
      </c>
      <c s="30" t="s">
        <v>358</v>
      </c>
      <c s="31" t="s">
        <v>346</v>
      </c>
      <c s="32">
        <v>24.12</v>
      </c>
      <c s="33">
        <v>0</v>
      </c>
      <c s="34">
        <f>ROUND(ROUND(H25,2)*ROUND(G25,3),2)</f>
      </c>
      <c s="31"/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55</v>
      </c>
      <c r="E27" s="38" t="s">
        <v>359</v>
      </c>
    </row>
    <row r="28" spans="1:5" ht="12.75">
      <c r="A28" t="s">
        <v>57</v>
      </c>
      <c r="E28" s="36" t="s">
        <v>49</v>
      </c>
    </row>
    <row r="29" spans="1:16" ht="12.75">
      <c r="A29" s="25" t="s">
        <v>47</v>
      </c>
      <c s="29" t="s">
        <v>40</v>
      </c>
      <c s="29" t="s">
        <v>360</v>
      </c>
      <c s="25" t="s">
        <v>49</v>
      </c>
      <c s="30" t="s">
        <v>361</v>
      </c>
      <c s="31" t="s">
        <v>346</v>
      </c>
      <c s="32">
        <v>7.535</v>
      </c>
      <c s="33">
        <v>0</v>
      </c>
      <c s="34">
        <f>ROUND(ROUND(H29,2)*ROUND(G29,3),2)</f>
      </c>
      <c s="31"/>
      <c r="O29">
        <f>(I29*21)/100</f>
      </c>
      <c t="s">
        <v>23</v>
      </c>
    </row>
    <row r="30" spans="1:5" ht="12.75">
      <c r="A30" s="35" t="s">
        <v>53</v>
      </c>
      <c r="E30" s="36" t="s">
        <v>49</v>
      </c>
    </row>
    <row r="31" spans="1:5" ht="51">
      <c r="A31" s="37" t="s">
        <v>55</v>
      </c>
      <c r="E31" s="38" t="s">
        <v>362</v>
      </c>
    </row>
    <row r="32" spans="1:5" ht="12.75">
      <c r="A32" t="s">
        <v>57</v>
      </c>
      <c r="E32" s="36" t="s">
        <v>49</v>
      </c>
    </row>
    <row r="33" spans="1:16" ht="12.75">
      <c r="A33" s="25" t="s">
        <v>47</v>
      </c>
      <c s="29" t="s">
        <v>42</v>
      </c>
      <c s="29" t="s">
        <v>363</v>
      </c>
      <c s="25" t="s">
        <v>49</v>
      </c>
      <c s="30" t="s">
        <v>364</v>
      </c>
      <c s="31" t="s">
        <v>346</v>
      </c>
      <c s="32">
        <v>0.983</v>
      </c>
      <c s="33">
        <v>0</v>
      </c>
      <c s="34">
        <f>ROUND(ROUND(H33,2)*ROUND(G33,3),2)</f>
      </c>
      <c s="31"/>
      <c r="O33">
        <f>(I33*21)/100</f>
      </c>
      <c t="s">
        <v>23</v>
      </c>
    </row>
    <row r="34" spans="1:5" ht="12.75">
      <c r="A34" s="35" t="s">
        <v>53</v>
      </c>
      <c r="E34" s="36" t="s">
        <v>49</v>
      </c>
    </row>
    <row r="35" spans="1:5" ht="12.75">
      <c r="A35" s="37" t="s">
        <v>55</v>
      </c>
      <c r="E35" s="38" t="s">
        <v>365</v>
      </c>
    </row>
    <row r="36" spans="1:5" ht="12.75">
      <c r="A36" t="s">
        <v>57</v>
      </c>
      <c r="E36" s="36" t="s">
        <v>49</v>
      </c>
    </row>
    <row r="37" spans="1:16" ht="25.5">
      <c r="A37" s="25" t="s">
        <v>47</v>
      </c>
      <c s="29" t="s">
        <v>44</v>
      </c>
      <c s="29" t="s">
        <v>366</v>
      </c>
      <c s="25" t="s">
        <v>49</v>
      </c>
      <c s="30" t="s">
        <v>367</v>
      </c>
      <c s="31" t="s">
        <v>368</v>
      </c>
      <c s="32">
        <v>38.27</v>
      </c>
      <c s="33">
        <v>0</v>
      </c>
      <c s="34">
        <f>ROUND(ROUND(H37,2)*ROUND(G37,3),2)</f>
      </c>
      <c s="31"/>
      <c r="O37">
        <f>(I37*21)/100</f>
      </c>
      <c t="s">
        <v>23</v>
      </c>
    </row>
    <row r="38" spans="1:5" ht="12.75">
      <c r="A38" s="35" t="s">
        <v>53</v>
      </c>
      <c r="E38" s="36" t="s">
        <v>49</v>
      </c>
    </row>
    <row r="39" spans="1:5" ht="38.25">
      <c r="A39" s="37" t="s">
        <v>55</v>
      </c>
      <c r="E39" s="38" t="s">
        <v>369</v>
      </c>
    </row>
    <row r="40" spans="1:5" ht="12.75">
      <c r="A40" t="s">
        <v>57</v>
      </c>
      <c r="E40" s="36" t="s">
        <v>49</v>
      </c>
    </row>
    <row r="41" spans="1:16" ht="12.75">
      <c r="A41" s="25" t="s">
        <v>47</v>
      </c>
      <c s="29" t="s">
        <v>94</v>
      </c>
      <c s="29" t="s">
        <v>370</v>
      </c>
      <c s="25" t="s">
        <v>49</v>
      </c>
      <c s="30" t="s">
        <v>371</v>
      </c>
      <c s="31" t="s">
        <v>368</v>
      </c>
      <c s="32">
        <v>38.27</v>
      </c>
      <c s="33">
        <v>0</v>
      </c>
      <c s="34">
        <f>ROUND(ROUND(H41,2)*ROUND(G41,3),2)</f>
      </c>
      <c s="31"/>
      <c r="O41">
        <f>(I41*21)/100</f>
      </c>
      <c t="s">
        <v>23</v>
      </c>
    </row>
    <row r="42" spans="1:5" ht="12.75">
      <c r="A42" s="35" t="s">
        <v>53</v>
      </c>
      <c r="E42" s="36" t="s">
        <v>49</v>
      </c>
    </row>
    <row r="43" spans="1:5" ht="12.75">
      <c r="A43" s="37" t="s">
        <v>55</v>
      </c>
      <c r="E43" s="38" t="s">
        <v>49</v>
      </c>
    </row>
    <row r="44" spans="1:5" ht="12.75">
      <c r="A44" t="s">
        <v>57</v>
      </c>
      <c r="E44" s="36" t="s">
        <v>49</v>
      </c>
    </row>
    <row r="45" spans="1:16" ht="12.75">
      <c r="A45" s="25" t="s">
        <v>47</v>
      </c>
      <c s="29" t="s">
        <v>97</v>
      </c>
      <c s="29" t="s">
        <v>372</v>
      </c>
      <c s="25" t="s">
        <v>49</v>
      </c>
      <c s="30" t="s">
        <v>373</v>
      </c>
      <c s="31" t="s">
        <v>346</v>
      </c>
      <c s="32">
        <v>58.866</v>
      </c>
      <c s="33">
        <v>0</v>
      </c>
      <c s="34">
        <f>ROUND(ROUND(H45,2)*ROUND(G45,3),2)</f>
      </c>
      <c s="31"/>
      <c r="O45">
        <f>(I45*21)/100</f>
      </c>
      <c t="s">
        <v>23</v>
      </c>
    </row>
    <row r="46" spans="1:5" ht="12.75">
      <c r="A46" s="35" t="s">
        <v>53</v>
      </c>
      <c r="E46" s="36" t="s">
        <v>49</v>
      </c>
    </row>
    <row r="47" spans="1:5" ht="25.5">
      <c r="A47" s="37" t="s">
        <v>55</v>
      </c>
      <c r="E47" s="38" t="s">
        <v>374</v>
      </c>
    </row>
    <row r="48" spans="1:5" ht="12.75">
      <c r="A48" t="s">
        <v>57</v>
      </c>
      <c r="E48" s="36" t="s">
        <v>49</v>
      </c>
    </row>
    <row r="49" spans="1:16" ht="12.75">
      <c r="A49" s="25" t="s">
        <v>47</v>
      </c>
      <c s="29" t="s">
        <v>100</v>
      </c>
      <c s="29" t="s">
        <v>375</v>
      </c>
      <c s="25" t="s">
        <v>49</v>
      </c>
      <c s="30" t="s">
        <v>376</v>
      </c>
      <c s="31" t="s">
        <v>346</v>
      </c>
      <c s="32">
        <v>9.831</v>
      </c>
      <c s="33">
        <v>0</v>
      </c>
      <c s="34">
        <f>ROUND(ROUND(H49,2)*ROUND(G49,3),2)</f>
      </c>
      <c s="31"/>
      <c r="O49">
        <f>(I49*21)/100</f>
      </c>
      <c t="s">
        <v>23</v>
      </c>
    </row>
    <row r="50" spans="1:5" ht="12.75">
      <c r="A50" s="35" t="s">
        <v>53</v>
      </c>
      <c r="E50" s="36" t="s">
        <v>49</v>
      </c>
    </row>
    <row r="51" spans="1:5" ht="12.75">
      <c r="A51" s="37" t="s">
        <v>55</v>
      </c>
      <c r="E51" s="38" t="s">
        <v>377</v>
      </c>
    </row>
    <row r="52" spans="1:5" ht="12.75">
      <c r="A52" t="s">
        <v>57</v>
      </c>
      <c r="E52" s="36" t="s">
        <v>49</v>
      </c>
    </row>
    <row r="53" spans="1:16" ht="25.5">
      <c r="A53" s="25" t="s">
        <v>47</v>
      </c>
      <c s="29" t="s">
        <v>105</v>
      </c>
      <c s="29" t="s">
        <v>378</v>
      </c>
      <c s="25" t="s">
        <v>49</v>
      </c>
      <c s="30" t="s">
        <v>379</v>
      </c>
      <c s="31" t="s">
        <v>346</v>
      </c>
      <c s="32">
        <v>98.08</v>
      </c>
      <c s="33">
        <v>0</v>
      </c>
      <c s="34">
        <f>ROUND(ROUND(H53,2)*ROUND(G53,3),2)</f>
      </c>
      <c s="31"/>
      <c r="O53">
        <f>(I53*21)/100</f>
      </c>
      <c t="s">
        <v>23</v>
      </c>
    </row>
    <row r="54" spans="1:5" ht="12.75">
      <c r="A54" s="35" t="s">
        <v>53</v>
      </c>
      <c r="E54" s="36" t="s">
        <v>49</v>
      </c>
    </row>
    <row r="55" spans="1:5" ht="12.75">
      <c r="A55" s="37" t="s">
        <v>55</v>
      </c>
      <c r="E55" s="38" t="s">
        <v>380</v>
      </c>
    </row>
    <row r="56" spans="1:5" ht="12.75">
      <c r="A56" t="s">
        <v>57</v>
      </c>
      <c r="E56" s="36" t="s">
        <v>49</v>
      </c>
    </row>
    <row r="57" spans="1:16" ht="25.5">
      <c r="A57" s="25" t="s">
        <v>47</v>
      </c>
      <c s="29" t="s">
        <v>110</v>
      </c>
      <c s="29" t="s">
        <v>381</v>
      </c>
      <c s="25" t="s">
        <v>49</v>
      </c>
      <c s="30" t="s">
        <v>382</v>
      </c>
      <c s="31" t="s">
        <v>346</v>
      </c>
      <c s="32">
        <v>9.826</v>
      </c>
      <c s="33">
        <v>0</v>
      </c>
      <c s="34">
        <f>ROUND(ROUND(H57,2)*ROUND(G57,3),2)</f>
      </c>
      <c s="31"/>
      <c r="O57">
        <f>(I57*21)/100</f>
      </c>
      <c t="s">
        <v>23</v>
      </c>
    </row>
    <row r="58" spans="1:5" ht="12.75">
      <c r="A58" s="35" t="s">
        <v>53</v>
      </c>
      <c r="E58" s="36" t="s">
        <v>49</v>
      </c>
    </row>
    <row r="59" spans="1:5" ht="38.25">
      <c r="A59" s="37" t="s">
        <v>55</v>
      </c>
      <c r="E59" s="38" t="s">
        <v>383</v>
      </c>
    </row>
    <row r="60" spans="1:5" ht="12.75">
      <c r="A60" t="s">
        <v>57</v>
      </c>
      <c r="E60" s="36" t="s">
        <v>49</v>
      </c>
    </row>
    <row r="61" spans="1:16" ht="25.5">
      <c r="A61" s="25" t="s">
        <v>47</v>
      </c>
      <c s="29" t="s">
        <v>172</v>
      </c>
      <c s="29" t="s">
        <v>384</v>
      </c>
      <c s="25" t="s">
        <v>49</v>
      </c>
      <c s="30" t="s">
        <v>385</v>
      </c>
      <c s="31" t="s">
        <v>346</v>
      </c>
      <c s="32">
        <v>19.652</v>
      </c>
      <c s="33">
        <v>0</v>
      </c>
      <c s="34">
        <f>ROUND(ROUND(H61,2)*ROUND(G61,3),2)</f>
      </c>
      <c s="31"/>
      <c r="O61">
        <f>(I61*21)/100</f>
      </c>
      <c t="s">
        <v>23</v>
      </c>
    </row>
    <row r="62" spans="1:5" ht="12.75">
      <c r="A62" s="35" t="s">
        <v>53</v>
      </c>
      <c r="E62" s="36" t="s">
        <v>49</v>
      </c>
    </row>
    <row r="63" spans="1:5" ht="12.75">
      <c r="A63" s="37" t="s">
        <v>55</v>
      </c>
      <c r="E63" s="38" t="s">
        <v>386</v>
      </c>
    </row>
    <row r="64" spans="1:5" ht="12.75">
      <c r="A64" t="s">
        <v>57</v>
      </c>
      <c r="E64" s="36" t="s">
        <v>49</v>
      </c>
    </row>
    <row r="65" spans="1:16" ht="25.5">
      <c r="A65" s="25" t="s">
        <v>47</v>
      </c>
      <c s="29" t="s">
        <v>176</v>
      </c>
      <c s="29" t="s">
        <v>387</v>
      </c>
      <c s="25" t="s">
        <v>49</v>
      </c>
      <c s="30" t="s">
        <v>388</v>
      </c>
      <c s="31" t="s">
        <v>346</v>
      </c>
      <c s="32">
        <v>9.831</v>
      </c>
      <c s="33">
        <v>0</v>
      </c>
      <c s="34">
        <f>ROUND(ROUND(H65,2)*ROUND(G65,3),2)</f>
      </c>
      <c s="31"/>
      <c r="O65">
        <f>(I65*21)/100</f>
      </c>
      <c t="s">
        <v>23</v>
      </c>
    </row>
    <row r="66" spans="1:5" ht="12.75">
      <c r="A66" s="35" t="s">
        <v>53</v>
      </c>
      <c r="E66" s="36" t="s">
        <v>49</v>
      </c>
    </row>
    <row r="67" spans="1:5" ht="12.75">
      <c r="A67" s="37" t="s">
        <v>55</v>
      </c>
      <c r="E67" s="38" t="s">
        <v>377</v>
      </c>
    </row>
    <row r="68" spans="1:5" ht="12.75">
      <c r="A68" t="s">
        <v>57</v>
      </c>
      <c r="E68" s="36" t="s">
        <v>49</v>
      </c>
    </row>
    <row r="69" spans="1:16" ht="25.5">
      <c r="A69" s="25" t="s">
        <v>47</v>
      </c>
      <c s="29" t="s">
        <v>181</v>
      </c>
      <c s="29" t="s">
        <v>389</v>
      </c>
      <c s="25" t="s">
        <v>49</v>
      </c>
      <c s="30" t="s">
        <v>390</v>
      </c>
      <c s="31" t="s">
        <v>346</v>
      </c>
      <c s="32">
        <v>19.661</v>
      </c>
      <c s="33">
        <v>0</v>
      </c>
      <c s="34">
        <f>ROUND(ROUND(H69,2)*ROUND(G69,3),2)</f>
      </c>
      <c s="31"/>
      <c r="O69">
        <f>(I69*21)/100</f>
      </c>
      <c t="s">
        <v>23</v>
      </c>
    </row>
    <row r="70" spans="1:5" ht="12.75">
      <c r="A70" s="35" t="s">
        <v>53</v>
      </c>
      <c r="E70" s="36" t="s">
        <v>49</v>
      </c>
    </row>
    <row r="71" spans="1:5" ht="12.75">
      <c r="A71" s="37" t="s">
        <v>55</v>
      </c>
      <c r="E71" s="38" t="s">
        <v>391</v>
      </c>
    </row>
    <row r="72" spans="1:5" ht="12.75">
      <c r="A72" t="s">
        <v>57</v>
      </c>
      <c r="E72" s="36" t="s">
        <v>49</v>
      </c>
    </row>
    <row r="73" spans="1:16" ht="25.5">
      <c r="A73" s="25" t="s">
        <v>47</v>
      </c>
      <c s="29" t="s">
        <v>187</v>
      </c>
      <c s="29" t="s">
        <v>392</v>
      </c>
      <c s="25" t="s">
        <v>49</v>
      </c>
      <c s="30" t="s">
        <v>393</v>
      </c>
      <c s="31" t="s">
        <v>346</v>
      </c>
      <c s="32">
        <v>49.04</v>
      </c>
      <c s="33">
        <v>0</v>
      </c>
      <c s="34">
        <f>ROUND(ROUND(H73,2)*ROUND(G73,3),2)</f>
      </c>
      <c s="31"/>
      <c r="O73">
        <f>(I73*21)/100</f>
      </c>
      <c t="s">
        <v>23</v>
      </c>
    </row>
    <row r="74" spans="1:5" ht="12.75">
      <c r="A74" s="35" t="s">
        <v>53</v>
      </c>
      <c r="E74" s="36" t="s">
        <v>49</v>
      </c>
    </row>
    <row r="75" spans="1:5" ht="12.75">
      <c r="A75" s="37" t="s">
        <v>55</v>
      </c>
      <c r="E75" s="38" t="s">
        <v>394</v>
      </c>
    </row>
    <row r="76" spans="1:5" ht="12.75">
      <c r="A76" t="s">
        <v>57</v>
      </c>
      <c r="E76" s="36" t="s">
        <v>49</v>
      </c>
    </row>
    <row r="77" spans="1:16" ht="12.75">
      <c r="A77" s="25" t="s">
        <v>47</v>
      </c>
      <c s="29" t="s">
        <v>193</v>
      </c>
      <c s="29" t="s">
        <v>395</v>
      </c>
      <c s="25" t="s">
        <v>49</v>
      </c>
      <c s="30" t="s">
        <v>396</v>
      </c>
      <c s="31" t="s">
        <v>346</v>
      </c>
      <c s="32">
        <v>68.697</v>
      </c>
      <c s="33">
        <v>0</v>
      </c>
      <c s="34">
        <f>ROUND(ROUND(H77,2)*ROUND(G77,3),2)</f>
      </c>
      <c s="31"/>
      <c r="O77">
        <f>(I77*21)/100</f>
      </c>
      <c t="s">
        <v>23</v>
      </c>
    </row>
    <row r="78" spans="1:5" ht="12.75">
      <c r="A78" s="35" t="s">
        <v>53</v>
      </c>
      <c r="E78" s="36" t="s">
        <v>49</v>
      </c>
    </row>
    <row r="79" spans="1:5" ht="25.5">
      <c r="A79" s="37" t="s">
        <v>55</v>
      </c>
      <c r="E79" s="38" t="s">
        <v>397</v>
      </c>
    </row>
    <row r="80" spans="1:5" ht="12.75">
      <c r="A80" t="s">
        <v>57</v>
      </c>
      <c r="E80" s="36" t="s">
        <v>49</v>
      </c>
    </row>
    <row r="81" spans="1:16" ht="25.5">
      <c r="A81" s="25" t="s">
        <v>47</v>
      </c>
      <c s="29" t="s">
        <v>199</v>
      </c>
      <c s="29" t="s">
        <v>398</v>
      </c>
      <c s="25" t="s">
        <v>49</v>
      </c>
      <c s="30" t="s">
        <v>399</v>
      </c>
      <c s="31" t="s">
        <v>346</v>
      </c>
      <c s="32">
        <v>49.04</v>
      </c>
      <c s="33">
        <v>0</v>
      </c>
      <c s="34">
        <f>ROUND(ROUND(H81,2)*ROUND(G81,3),2)</f>
      </c>
      <c s="31"/>
      <c r="O81">
        <f>(I81*21)/100</f>
      </c>
      <c t="s">
        <v>23</v>
      </c>
    </row>
    <row r="82" spans="1:5" ht="12.75">
      <c r="A82" s="35" t="s">
        <v>53</v>
      </c>
      <c r="E82" s="36" t="s">
        <v>49</v>
      </c>
    </row>
    <row r="83" spans="1:5" ht="51">
      <c r="A83" s="37" t="s">
        <v>55</v>
      </c>
      <c r="E83" s="38" t="s">
        <v>400</v>
      </c>
    </row>
    <row r="84" spans="1:5" ht="12.75">
      <c r="A84" t="s">
        <v>57</v>
      </c>
      <c r="E84" s="36" t="s">
        <v>49</v>
      </c>
    </row>
    <row r="85" spans="1:16" ht="12.75">
      <c r="A85" s="25" t="s">
        <v>47</v>
      </c>
      <c s="29" t="s">
        <v>205</v>
      </c>
      <c s="29" t="s">
        <v>401</v>
      </c>
      <c s="25" t="s">
        <v>49</v>
      </c>
      <c s="30" t="s">
        <v>402</v>
      </c>
      <c s="31" t="s">
        <v>346</v>
      </c>
      <c s="32">
        <v>9.97</v>
      </c>
      <c s="33">
        <v>0</v>
      </c>
      <c s="34">
        <f>ROUND(ROUND(H85,2)*ROUND(G85,3),2)</f>
      </c>
      <c s="31"/>
      <c r="O85">
        <f>(I85*21)/100</f>
      </c>
      <c t="s">
        <v>23</v>
      </c>
    </row>
    <row r="86" spans="1:5" ht="12.75">
      <c r="A86" s="35" t="s">
        <v>53</v>
      </c>
      <c r="E86" s="36" t="s">
        <v>49</v>
      </c>
    </row>
    <row r="87" spans="1:5" ht="12.75">
      <c r="A87" s="37" t="s">
        <v>55</v>
      </c>
      <c r="E87" s="38" t="s">
        <v>403</v>
      </c>
    </row>
    <row r="88" spans="1:5" ht="12.75">
      <c r="A88" t="s">
        <v>57</v>
      </c>
      <c r="E88" s="36" t="s">
        <v>49</v>
      </c>
    </row>
    <row r="89" spans="1:16" ht="12.75">
      <c r="A89" s="25" t="s">
        <v>47</v>
      </c>
      <c s="29" t="s">
        <v>210</v>
      </c>
      <c s="29" t="s">
        <v>404</v>
      </c>
      <c s="25" t="s">
        <v>49</v>
      </c>
      <c s="30" t="s">
        <v>405</v>
      </c>
      <c s="31" t="s">
        <v>346</v>
      </c>
      <c s="32">
        <v>9.826</v>
      </c>
      <c s="33">
        <v>0</v>
      </c>
      <c s="34">
        <f>ROUND(ROUND(H89,2)*ROUND(G89,3),2)</f>
      </c>
      <c s="31"/>
      <c r="O89">
        <f>(I89*21)/100</f>
      </c>
      <c t="s">
        <v>23</v>
      </c>
    </row>
    <row r="90" spans="1:5" ht="12.75">
      <c r="A90" s="35" t="s">
        <v>53</v>
      </c>
      <c r="E90" s="36" t="s">
        <v>49</v>
      </c>
    </row>
    <row r="91" spans="1:5" ht="12.75">
      <c r="A91" s="37" t="s">
        <v>55</v>
      </c>
      <c r="E91" s="38" t="s">
        <v>49</v>
      </c>
    </row>
    <row r="92" spans="1:5" ht="12.75">
      <c r="A92" t="s">
        <v>57</v>
      </c>
      <c r="E92" s="36" t="s">
        <v>49</v>
      </c>
    </row>
    <row r="93" spans="1:16" ht="12.75">
      <c r="A93" s="25" t="s">
        <v>47</v>
      </c>
      <c s="29" t="s">
        <v>216</v>
      </c>
      <c s="29" t="s">
        <v>406</v>
      </c>
      <c s="25" t="s">
        <v>49</v>
      </c>
      <c s="30" t="s">
        <v>407</v>
      </c>
      <c s="31" t="s">
        <v>346</v>
      </c>
      <c s="32">
        <v>9.831</v>
      </c>
      <c s="33">
        <v>0</v>
      </c>
      <c s="34">
        <f>ROUND(ROUND(H93,2)*ROUND(G93,3),2)</f>
      </c>
      <c s="31"/>
      <c r="O93">
        <f>(I93*21)/100</f>
      </c>
      <c t="s">
        <v>23</v>
      </c>
    </row>
    <row r="94" spans="1:5" ht="12.75">
      <c r="A94" s="35" t="s">
        <v>53</v>
      </c>
      <c r="E94" s="36" t="s">
        <v>49</v>
      </c>
    </row>
    <row r="95" spans="1:5" ht="12.75">
      <c r="A95" s="37" t="s">
        <v>55</v>
      </c>
      <c r="E95" s="38" t="s">
        <v>49</v>
      </c>
    </row>
    <row r="96" spans="1:5" ht="12.75">
      <c r="A96" t="s">
        <v>57</v>
      </c>
      <c r="E96" s="36" t="s">
        <v>49</v>
      </c>
    </row>
    <row r="97" spans="1:16" ht="12.75">
      <c r="A97" s="25" t="s">
        <v>47</v>
      </c>
      <c s="29" t="s">
        <v>244</v>
      </c>
      <c s="29" t="s">
        <v>408</v>
      </c>
      <c s="25" t="s">
        <v>49</v>
      </c>
      <c s="30" t="s">
        <v>409</v>
      </c>
      <c s="31" t="s">
        <v>410</v>
      </c>
      <c s="32">
        <v>17.118</v>
      </c>
      <c s="33">
        <v>0</v>
      </c>
      <c s="34">
        <f>ROUND(ROUND(H97,2)*ROUND(G97,3),2)</f>
      </c>
      <c s="31"/>
      <c r="O97">
        <f>(I97*21)/100</f>
      </c>
      <c t="s">
        <v>23</v>
      </c>
    </row>
    <row r="98" spans="1:5" ht="12.75">
      <c r="A98" s="35" t="s">
        <v>53</v>
      </c>
      <c r="E98" s="36" t="s">
        <v>49</v>
      </c>
    </row>
    <row r="99" spans="1:5" ht="12.75">
      <c r="A99" s="37" t="s">
        <v>55</v>
      </c>
      <c r="E99" s="38" t="s">
        <v>411</v>
      </c>
    </row>
    <row r="100" spans="1:5" ht="12.75">
      <c r="A100" t="s">
        <v>57</v>
      </c>
      <c r="E100" s="36" t="s">
        <v>49</v>
      </c>
    </row>
    <row r="101" spans="1:18" ht="12.75" customHeight="1">
      <c r="A101" s="6" t="s">
        <v>45</v>
      </c>
      <c s="6"/>
      <c s="41" t="s">
        <v>33</v>
      </c>
      <c s="6"/>
      <c s="27" t="s">
        <v>412</v>
      </c>
      <c s="6"/>
      <c s="6"/>
      <c s="6"/>
      <c s="42">
        <f>0+Q101</f>
      </c>
      <c s="6"/>
      <c r="O101">
        <f>0+R101</f>
      </c>
      <c r="Q101">
        <f>0+I102+I106</f>
      </c>
      <c>
        <f>0+O102+O106</f>
      </c>
    </row>
    <row r="102" spans="1:16" ht="12.75">
      <c r="A102" s="25" t="s">
        <v>47</v>
      </c>
      <c s="29" t="s">
        <v>230</v>
      </c>
      <c s="29" t="s">
        <v>413</v>
      </c>
      <c s="25" t="s">
        <v>49</v>
      </c>
      <c s="30" t="s">
        <v>414</v>
      </c>
      <c s="31" t="s">
        <v>346</v>
      </c>
      <c s="32">
        <v>1.463</v>
      </c>
      <c s="33">
        <v>0</v>
      </c>
      <c s="34">
        <f>ROUND(ROUND(H102,2)*ROUND(G102,3),2)</f>
      </c>
      <c s="31"/>
      <c r="O102">
        <f>(I102*21)/100</f>
      </c>
      <c t="s">
        <v>23</v>
      </c>
    </row>
    <row r="103" spans="1:5" ht="12.75">
      <c r="A103" s="35" t="s">
        <v>53</v>
      </c>
      <c r="E103" s="36" t="s">
        <v>49</v>
      </c>
    </row>
    <row r="104" spans="1:5" ht="12.75">
      <c r="A104" s="37" t="s">
        <v>55</v>
      </c>
      <c r="E104" s="38" t="s">
        <v>415</v>
      </c>
    </row>
    <row r="105" spans="1:5" ht="12.75">
      <c r="A105" t="s">
        <v>57</v>
      </c>
      <c r="E105" s="36" t="s">
        <v>49</v>
      </c>
    </row>
    <row r="106" spans="1:16" ht="25.5">
      <c r="A106" s="25" t="s">
        <v>47</v>
      </c>
      <c s="29" t="s">
        <v>236</v>
      </c>
      <c s="29" t="s">
        <v>416</v>
      </c>
      <c s="25" t="s">
        <v>49</v>
      </c>
      <c s="30" t="s">
        <v>417</v>
      </c>
      <c s="31" t="s">
        <v>346</v>
      </c>
      <c s="32">
        <v>3.618</v>
      </c>
      <c s="33">
        <v>0</v>
      </c>
      <c s="34">
        <f>ROUND(ROUND(H106,2)*ROUND(G106,3),2)</f>
      </c>
      <c s="31"/>
      <c r="O106">
        <f>(I106*21)/100</f>
      </c>
      <c t="s">
        <v>23</v>
      </c>
    </row>
    <row r="107" spans="1:5" ht="12.75">
      <c r="A107" s="35" t="s">
        <v>53</v>
      </c>
      <c r="E107" s="36" t="s">
        <v>49</v>
      </c>
    </row>
    <row r="108" spans="1:5" ht="12.75">
      <c r="A108" s="37" t="s">
        <v>55</v>
      </c>
      <c r="E108" s="38" t="s">
        <v>418</v>
      </c>
    </row>
    <row r="109" spans="1:5" ht="12.75">
      <c r="A109" t="s">
        <v>57</v>
      </c>
      <c r="E109" s="36" t="s">
        <v>49</v>
      </c>
    </row>
    <row r="110" spans="1:18" ht="12.75" customHeight="1">
      <c r="A110" s="6" t="s">
        <v>45</v>
      </c>
      <c s="6"/>
      <c s="41" t="s">
        <v>81</v>
      </c>
      <c s="6"/>
      <c s="27" t="s">
        <v>419</v>
      </c>
      <c s="6"/>
      <c s="6"/>
      <c s="6"/>
      <c s="42">
        <f>0+Q110</f>
      </c>
      <c s="6"/>
      <c r="O110">
        <f>0+R110</f>
      </c>
      <c r="Q110">
        <f>0+I111+I115+I119+I123+I127+I131+I135+I139+I143+I147+I151+I155+I159+I163+I167+I171+I175+I179</f>
      </c>
      <c>
        <f>0+O111+O115+O119+O123+O127+O131+O135+O139+O143+O147+O151+O155+O159+O163+O167+O171+O175+O179</f>
      </c>
    </row>
    <row r="111" spans="1:16" ht="25.5">
      <c r="A111" s="25" t="s">
        <v>47</v>
      </c>
      <c s="29" t="s">
        <v>219</v>
      </c>
      <c s="29" t="s">
        <v>420</v>
      </c>
      <c s="25" t="s">
        <v>49</v>
      </c>
      <c s="30" t="s">
        <v>421</v>
      </c>
      <c s="31" t="s">
        <v>422</v>
      </c>
      <c s="32">
        <v>7.105</v>
      </c>
      <c s="33">
        <v>0</v>
      </c>
      <c s="34">
        <f>ROUND(ROUND(H111,2)*ROUND(G111,3),2)</f>
      </c>
      <c s="31"/>
      <c r="O111">
        <f>(I111*21)/100</f>
      </c>
      <c t="s">
        <v>23</v>
      </c>
    </row>
    <row r="112" spans="1:5" ht="12.75">
      <c r="A112" s="35" t="s">
        <v>53</v>
      </c>
      <c r="E112" s="36" t="s">
        <v>49</v>
      </c>
    </row>
    <row r="113" spans="1:5" ht="12.75">
      <c r="A113" s="37" t="s">
        <v>55</v>
      </c>
      <c r="E113" s="38" t="s">
        <v>423</v>
      </c>
    </row>
    <row r="114" spans="1:5" ht="12.75">
      <c r="A114" t="s">
        <v>57</v>
      </c>
      <c r="E114" s="36" t="s">
        <v>49</v>
      </c>
    </row>
    <row r="115" spans="1:16" ht="12.75">
      <c r="A115" s="25" t="s">
        <v>47</v>
      </c>
      <c s="29" t="s">
        <v>224</v>
      </c>
      <c s="29" t="s">
        <v>424</v>
      </c>
      <c s="25" t="s">
        <v>49</v>
      </c>
      <c s="30" t="s">
        <v>425</v>
      </c>
      <c s="31" t="s">
        <v>422</v>
      </c>
      <c s="32">
        <v>1.015</v>
      </c>
      <c s="33">
        <v>0</v>
      </c>
      <c s="34">
        <f>ROUND(ROUND(H115,2)*ROUND(G115,3),2)</f>
      </c>
      <c s="31"/>
      <c r="O115">
        <f>(I115*21)/100</f>
      </c>
      <c t="s">
        <v>23</v>
      </c>
    </row>
    <row r="116" spans="1:5" ht="12.75">
      <c r="A116" s="35" t="s">
        <v>53</v>
      </c>
      <c r="E116" s="36" t="s">
        <v>49</v>
      </c>
    </row>
    <row r="117" spans="1:5" ht="12.75">
      <c r="A117" s="37" t="s">
        <v>55</v>
      </c>
      <c r="E117" s="38" t="s">
        <v>426</v>
      </c>
    </row>
    <row r="118" spans="1:5" ht="12.75">
      <c r="A118" t="s">
        <v>57</v>
      </c>
      <c r="E118" s="36" t="s">
        <v>49</v>
      </c>
    </row>
    <row r="119" spans="1:16" ht="12.75">
      <c r="A119" s="25" t="s">
        <v>47</v>
      </c>
      <c s="29" t="s">
        <v>239</v>
      </c>
      <c s="29" t="s">
        <v>427</v>
      </c>
      <c s="25" t="s">
        <v>49</v>
      </c>
      <c s="30" t="s">
        <v>428</v>
      </c>
      <c s="31" t="s">
        <v>422</v>
      </c>
      <c s="32">
        <v>7</v>
      </c>
      <c s="33">
        <v>0</v>
      </c>
      <c s="34">
        <f>ROUND(ROUND(H119,2)*ROUND(G119,3),2)</f>
      </c>
      <c s="31"/>
      <c r="O119">
        <f>(I119*21)/100</f>
      </c>
      <c t="s">
        <v>23</v>
      </c>
    </row>
    <row r="120" spans="1:5" ht="12.75">
      <c r="A120" s="35" t="s">
        <v>53</v>
      </c>
      <c r="E120" s="36" t="s">
        <v>49</v>
      </c>
    </row>
    <row r="121" spans="1:5" ht="12.75">
      <c r="A121" s="37" t="s">
        <v>55</v>
      </c>
      <c r="E121" s="38" t="s">
        <v>49</v>
      </c>
    </row>
    <row r="122" spans="1:5" ht="12.75">
      <c r="A122" t="s">
        <v>57</v>
      </c>
      <c r="E122" s="36" t="s">
        <v>49</v>
      </c>
    </row>
    <row r="123" spans="1:16" ht="25.5">
      <c r="A123" s="25" t="s">
        <v>47</v>
      </c>
      <c s="29" t="s">
        <v>246</v>
      </c>
      <c s="29" t="s">
        <v>429</v>
      </c>
      <c s="25" t="s">
        <v>49</v>
      </c>
      <c s="30" t="s">
        <v>430</v>
      </c>
      <c s="31" t="s">
        <v>422</v>
      </c>
      <c s="32">
        <v>7.07</v>
      </c>
      <c s="33">
        <v>0</v>
      </c>
      <c s="34">
        <f>ROUND(ROUND(H123,2)*ROUND(G123,3),2)</f>
      </c>
      <c s="31"/>
      <c r="O123">
        <f>(I123*21)/100</f>
      </c>
      <c t="s">
        <v>23</v>
      </c>
    </row>
    <row r="124" spans="1:5" ht="12.75">
      <c r="A124" s="35" t="s">
        <v>53</v>
      </c>
      <c r="E124" s="36" t="s">
        <v>49</v>
      </c>
    </row>
    <row r="125" spans="1:5" ht="12.75">
      <c r="A125" s="37" t="s">
        <v>55</v>
      </c>
      <c r="E125" s="38" t="s">
        <v>431</v>
      </c>
    </row>
    <row r="126" spans="1:5" ht="12.75">
      <c r="A126" t="s">
        <v>57</v>
      </c>
      <c r="E126" s="36" t="s">
        <v>49</v>
      </c>
    </row>
    <row r="127" spans="1:16" ht="12.75">
      <c r="A127" s="25" t="s">
        <v>47</v>
      </c>
      <c s="29" t="s">
        <v>252</v>
      </c>
      <c s="29" t="s">
        <v>432</v>
      </c>
      <c s="25" t="s">
        <v>49</v>
      </c>
      <c s="30" t="s">
        <v>433</v>
      </c>
      <c s="31" t="s">
        <v>422</v>
      </c>
      <c s="32">
        <v>6.09</v>
      </c>
      <c s="33">
        <v>0</v>
      </c>
      <c s="34">
        <f>ROUND(ROUND(H127,2)*ROUND(G127,3),2)</f>
      </c>
      <c s="31"/>
      <c r="O127">
        <f>(I127*21)/100</f>
      </c>
      <c t="s">
        <v>23</v>
      </c>
    </row>
    <row r="128" spans="1:5" ht="12.75">
      <c r="A128" s="35" t="s">
        <v>53</v>
      </c>
      <c r="E128" s="36" t="s">
        <v>49</v>
      </c>
    </row>
    <row r="129" spans="1:5" ht="12.75">
      <c r="A129" s="37" t="s">
        <v>55</v>
      </c>
      <c r="E129" s="38" t="s">
        <v>434</v>
      </c>
    </row>
    <row r="130" spans="1:5" ht="12.75">
      <c r="A130" t="s">
        <v>57</v>
      </c>
      <c r="E130" s="36" t="s">
        <v>49</v>
      </c>
    </row>
    <row r="131" spans="1:16" ht="12.75">
      <c r="A131" s="25" t="s">
        <v>47</v>
      </c>
      <c s="29" t="s">
        <v>253</v>
      </c>
      <c s="29" t="s">
        <v>435</v>
      </c>
      <c s="25" t="s">
        <v>49</v>
      </c>
      <c s="30" t="s">
        <v>436</v>
      </c>
      <c s="31" t="s">
        <v>422</v>
      </c>
      <c s="32">
        <v>7.105</v>
      </c>
      <c s="33">
        <v>0</v>
      </c>
      <c s="34">
        <f>ROUND(ROUND(H131,2)*ROUND(G131,3),2)</f>
      </c>
      <c s="31"/>
      <c r="O131">
        <f>(I131*21)/100</f>
      </c>
      <c t="s">
        <v>23</v>
      </c>
    </row>
    <row r="132" spans="1:5" ht="12.75">
      <c r="A132" s="35" t="s">
        <v>53</v>
      </c>
      <c r="E132" s="36" t="s">
        <v>49</v>
      </c>
    </row>
    <row r="133" spans="1:5" ht="12.75">
      <c r="A133" s="37" t="s">
        <v>55</v>
      </c>
      <c r="E133" s="38" t="s">
        <v>423</v>
      </c>
    </row>
    <row r="134" spans="1:5" ht="12.75">
      <c r="A134" t="s">
        <v>57</v>
      </c>
      <c r="E134" s="36" t="s">
        <v>49</v>
      </c>
    </row>
    <row r="135" spans="1:16" ht="25.5">
      <c r="A135" s="25" t="s">
        <v>47</v>
      </c>
      <c s="29" t="s">
        <v>258</v>
      </c>
      <c s="29" t="s">
        <v>437</v>
      </c>
      <c s="25" t="s">
        <v>49</v>
      </c>
      <c s="30" t="s">
        <v>438</v>
      </c>
      <c s="31" t="s">
        <v>422</v>
      </c>
      <c s="32">
        <v>7.105</v>
      </c>
      <c s="33">
        <v>0</v>
      </c>
      <c s="34">
        <f>ROUND(ROUND(H135,2)*ROUND(G135,3),2)</f>
      </c>
      <c s="31"/>
      <c r="O135">
        <f>(I135*21)/100</f>
      </c>
      <c t="s">
        <v>23</v>
      </c>
    </row>
    <row r="136" spans="1:5" ht="12.75">
      <c r="A136" s="35" t="s">
        <v>53</v>
      </c>
      <c r="E136" s="36" t="s">
        <v>49</v>
      </c>
    </row>
    <row r="137" spans="1:5" ht="12.75">
      <c r="A137" s="37" t="s">
        <v>55</v>
      </c>
      <c r="E137" s="38" t="s">
        <v>423</v>
      </c>
    </row>
    <row r="138" spans="1:5" ht="12.75">
      <c r="A138" t="s">
        <v>57</v>
      </c>
      <c r="E138" s="36" t="s">
        <v>49</v>
      </c>
    </row>
    <row r="139" spans="1:16" ht="25.5">
      <c r="A139" s="25" t="s">
        <v>47</v>
      </c>
      <c s="29" t="s">
        <v>259</v>
      </c>
      <c s="29" t="s">
        <v>439</v>
      </c>
      <c s="25" t="s">
        <v>49</v>
      </c>
      <c s="30" t="s">
        <v>440</v>
      </c>
      <c s="31" t="s">
        <v>422</v>
      </c>
      <c s="32">
        <v>7.105</v>
      </c>
      <c s="33">
        <v>0</v>
      </c>
      <c s="34">
        <f>ROUND(ROUND(H139,2)*ROUND(G139,3),2)</f>
      </c>
      <c s="31"/>
      <c r="O139">
        <f>(I139*21)/100</f>
      </c>
      <c t="s">
        <v>23</v>
      </c>
    </row>
    <row r="140" spans="1:5" ht="12.75">
      <c r="A140" s="35" t="s">
        <v>53</v>
      </c>
      <c r="E140" s="36" t="s">
        <v>49</v>
      </c>
    </row>
    <row r="141" spans="1:5" ht="12.75">
      <c r="A141" s="37" t="s">
        <v>55</v>
      </c>
      <c r="E141" s="38" t="s">
        <v>423</v>
      </c>
    </row>
    <row r="142" spans="1:5" ht="12.75">
      <c r="A142" t="s">
        <v>57</v>
      </c>
      <c r="E142" s="36" t="s">
        <v>49</v>
      </c>
    </row>
    <row r="143" spans="1:16" ht="12.75">
      <c r="A143" s="25" t="s">
        <v>47</v>
      </c>
      <c s="29" t="s">
        <v>265</v>
      </c>
      <c s="29" t="s">
        <v>441</v>
      </c>
      <c s="25" t="s">
        <v>49</v>
      </c>
      <c s="30" t="s">
        <v>442</v>
      </c>
      <c s="31" t="s">
        <v>443</v>
      </c>
      <c s="32">
        <v>20.402</v>
      </c>
      <c s="33">
        <v>0</v>
      </c>
      <c s="34">
        <f>ROUND(ROUND(H143,2)*ROUND(G143,3),2)</f>
      </c>
      <c s="31"/>
      <c r="O143">
        <f>(I143*21)/100</f>
      </c>
      <c t="s">
        <v>23</v>
      </c>
    </row>
    <row r="144" spans="1:5" ht="12.75">
      <c r="A144" s="35" t="s">
        <v>53</v>
      </c>
      <c r="E144" s="36" t="s">
        <v>49</v>
      </c>
    </row>
    <row r="145" spans="1:5" ht="12.75">
      <c r="A145" s="37" t="s">
        <v>55</v>
      </c>
      <c r="E145" s="38" t="s">
        <v>444</v>
      </c>
    </row>
    <row r="146" spans="1:5" ht="12.75">
      <c r="A146" t="s">
        <v>57</v>
      </c>
      <c r="E146" s="36" t="s">
        <v>49</v>
      </c>
    </row>
    <row r="147" spans="1:16" ht="12.75">
      <c r="A147" s="25" t="s">
        <v>47</v>
      </c>
      <c s="29" t="s">
        <v>270</v>
      </c>
      <c s="29" t="s">
        <v>445</v>
      </c>
      <c s="25" t="s">
        <v>49</v>
      </c>
      <c s="30" t="s">
        <v>446</v>
      </c>
      <c s="31" t="s">
        <v>422</v>
      </c>
      <c s="32">
        <v>2.03</v>
      </c>
      <c s="33">
        <v>0</v>
      </c>
      <c s="34">
        <f>ROUND(ROUND(H147,2)*ROUND(G147,3),2)</f>
      </c>
      <c s="31"/>
      <c r="O147">
        <f>(I147*21)/100</f>
      </c>
      <c t="s">
        <v>23</v>
      </c>
    </row>
    <row r="148" spans="1:5" ht="12.75">
      <c r="A148" s="35" t="s">
        <v>53</v>
      </c>
      <c r="E148" s="36" t="s">
        <v>49</v>
      </c>
    </row>
    <row r="149" spans="1:5" ht="12.75">
      <c r="A149" s="37" t="s">
        <v>55</v>
      </c>
      <c r="E149" s="38" t="s">
        <v>447</v>
      </c>
    </row>
    <row r="150" spans="1:5" ht="12.75">
      <c r="A150" t="s">
        <v>57</v>
      </c>
      <c r="E150" s="36" t="s">
        <v>49</v>
      </c>
    </row>
    <row r="151" spans="1:16" ht="12.75">
      <c r="A151" s="25" t="s">
        <v>47</v>
      </c>
      <c s="29" t="s">
        <v>276</v>
      </c>
      <c s="29" t="s">
        <v>448</v>
      </c>
      <c s="25" t="s">
        <v>49</v>
      </c>
      <c s="30" t="s">
        <v>449</v>
      </c>
      <c s="31" t="s">
        <v>422</v>
      </c>
      <c s="32">
        <v>3.045</v>
      </c>
      <c s="33">
        <v>0</v>
      </c>
      <c s="34">
        <f>ROUND(ROUND(H151,2)*ROUND(G151,3),2)</f>
      </c>
      <c s="31"/>
      <c r="O151">
        <f>(I151*21)/100</f>
      </c>
      <c t="s">
        <v>23</v>
      </c>
    </row>
    <row r="152" spans="1:5" ht="12.75">
      <c r="A152" s="35" t="s">
        <v>53</v>
      </c>
      <c r="E152" s="36" t="s">
        <v>49</v>
      </c>
    </row>
    <row r="153" spans="1:5" ht="12.75">
      <c r="A153" s="37" t="s">
        <v>55</v>
      </c>
      <c r="E153" s="38" t="s">
        <v>450</v>
      </c>
    </row>
    <row r="154" spans="1:5" ht="12.75">
      <c r="A154" t="s">
        <v>57</v>
      </c>
      <c r="E154" s="36" t="s">
        <v>49</v>
      </c>
    </row>
    <row r="155" spans="1:16" ht="25.5">
      <c r="A155" s="25" t="s">
        <v>47</v>
      </c>
      <c s="29" t="s">
        <v>283</v>
      </c>
      <c s="29" t="s">
        <v>451</v>
      </c>
      <c s="25" t="s">
        <v>49</v>
      </c>
      <c s="30" t="s">
        <v>452</v>
      </c>
      <c s="31" t="s">
        <v>443</v>
      </c>
      <c s="32">
        <v>20.1</v>
      </c>
      <c s="33">
        <v>0</v>
      </c>
      <c s="34">
        <f>ROUND(ROUND(H155,2)*ROUND(G155,3),2)</f>
      </c>
      <c s="31"/>
      <c r="O155">
        <f>(I155*21)/100</f>
      </c>
      <c t="s">
        <v>23</v>
      </c>
    </row>
    <row r="156" spans="1:5" ht="12.75">
      <c r="A156" s="35" t="s">
        <v>53</v>
      </c>
      <c r="E156" s="36" t="s">
        <v>49</v>
      </c>
    </row>
    <row r="157" spans="1:5" ht="12.75">
      <c r="A157" s="37" t="s">
        <v>55</v>
      </c>
      <c r="E157" s="38" t="s">
        <v>49</v>
      </c>
    </row>
    <row r="158" spans="1:5" ht="12.75">
      <c r="A158" t="s">
        <v>57</v>
      </c>
      <c r="E158" s="36" t="s">
        <v>49</v>
      </c>
    </row>
    <row r="159" spans="1:16" ht="25.5">
      <c r="A159" s="25" t="s">
        <v>47</v>
      </c>
      <c s="29" t="s">
        <v>288</v>
      </c>
      <c s="29" t="s">
        <v>453</v>
      </c>
      <c s="25" t="s">
        <v>49</v>
      </c>
      <c s="30" t="s">
        <v>454</v>
      </c>
      <c s="31" t="s">
        <v>422</v>
      </c>
      <c s="32">
        <v>5</v>
      </c>
      <c s="33">
        <v>0</v>
      </c>
      <c s="34">
        <f>ROUND(ROUND(H159,2)*ROUND(G159,3),2)</f>
      </c>
      <c s="31"/>
      <c r="O159">
        <f>(I159*21)/100</f>
      </c>
      <c t="s">
        <v>23</v>
      </c>
    </row>
    <row r="160" spans="1:5" ht="12.75">
      <c r="A160" s="35" t="s">
        <v>53</v>
      </c>
      <c r="E160" s="36" t="s">
        <v>49</v>
      </c>
    </row>
    <row r="161" spans="1:5" ht="12.75">
      <c r="A161" s="37" t="s">
        <v>55</v>
      </c>
      <c r="E161" s="38" t="s">
        <v>49</v>
      </c>
    </row>
    <row r="162" spans="1:5" ht="12.75">
      <c r="A162" t="s">
        <v>57</v>
      </c>
      <c r="E162" s="36" t="s">
        <v>49</v>
      </c>
    </row>
    <row r="163" spans="1:16" ht="12.75">
      <c r="A163" s="25" t="s">
        <v>47</v>
      </c>
      <c s="29" t="s">
        <v>293</v>
      </c>
      <c s="29" t="s">
        <v>455</v>
      </c>
      <c s="25" t="s">
        <v>49</v>
      </c>
      <c s="30" t="s">
        <v>456</v>
      </c>
      <c s="31" t="s">
        <v>443</v>
      </c>
      <c s="32">
        <v>3.5</v>
      </c>
      <c s="33">
        <v>0</v>
      </c>
      <c s="34">
        <f>ROUND(ROUND(H163,2)*ROUND(G163,3),2)</f>
      </c>
      <c s="31"/>
      <c r="O163">
        <f>(I163*21)/100</f>
      </c>
      <c t="s">
        <v>23</v>
      </c>
    </row>
    <row r="164" spans="1:5" ht="12.75">
      <c r="A164" s="35" t="s">
        <v>53</v>
      </c>
      <c r="E164" s="36" t="s">
        <v>49</v>
      </c>
    </row>
    <row r="165" spans="1:5" ht="12.75">
      <c r="A165" s="37" t="s">
        <v>55</v>
      </c>
      <c r="E165" s="38" t="s">
        <v>457</v>
      </c>
    </row>
    <row r="166" spans="1:5" ht="12.75">
      <c r="A166" t="s">
        <v>57</v>
      </c>
      <c r="E166" s="36" t="s">
        <v>49</v>
      </c>
    </row>
    <row r="167" spans="1:16" ht="25.5">
      <c r="A167" s="25" t="s">
        <v>47</v>
      </c>
      <c s="29" t="s">
        <v>298</v>
      </c>
      <c s="29" t="s">
        <v>458</v>
      </c>
      <c s="25" t="s">
        <v>49</v>
      </c>
      <c s="30" t="s">
        <v>459</v>
      </c>
      <c s="31" t="s">
        <v>422</v>
      </c>
      <c s="32">
        <v>7</v>
      </c>
      <c s="33">
        <v>0</v>
      </c>
      <c s="34">
        <f>ROUND(ROUND(H167,2)*ROUND(G167,3),2)</f>
      </c>
      <c s="31"/>
      <c r="O167">
        <f>(I167*21)/100</f>
      </c>
      <c t="s">
        <v>23</v>
      </c>
    </row>
    <row r="168" spans="1:5" ht="12.75">
      <c r="A168" s="35" t="s">
        <v>53</v>
      </c>
      <c r="E168" s="36" t="s">
        <v>49</v>
      </c>
    </row>
    <row r="169" spans="1:5" ht="12.75">
      <c r="A169" s="37" t="s">
        <v>55</v>
      </c>
      <c r="E169" s="38" t="s">
        <v>49</v>
      </c>
    </row>
    <row r="170" spans="1:5" ht="12.75">
      <c r="A170" t="s">
        <v>57</v>
      </c>
      <c r="E170" s="36" t="s">
        <v>49</v>
      </c>
    </row>
    <row r="171" spans="1:16" ht="25.5">
      <c r="A171" s="25" t="s">
        <v>47</v>
      </c>
      <c s="29" t="s">
        <v>304</v>
      </c>
      <c s="29" t="s">
        <v>460</v>
      </c>
      <c s="25" t="s">
        <v>49</v>
      </c>
      <c s="30" t="s">
        <v>461</v>
      </c>
      <c s="31" t="s">
        <v>443</v>
      </c>
      <c s="32">
        <v>20.1</v>
      </c>
      <c s="33">
        <v>0</v>
      </c>
      <c s="34">
        <f>ROUND(ROUND(H171,2)*ROUND(G171,3),2)</f>
      </c>
      <c s="31"/>
      <c r="O171">
        <f>(I171*21)/100</f>
      </c>
      <c t="s">
        <v>23</v>
      </c>
    </row>
    <row r="172" spans="1:5" ht="12.75">
      <c r="A172" s="35" t="s">
        <v>53</v>
      </c>
      <c r="E172" s="36" t="s">
        <v>49</v>
      </c>
    </row>
    <row r="173" spans="1:5" ht="12.75">
      <c r="A173" s="37" t="s">
        <v>55</v>
      </c>
      <c r="E173" s="38" t="s">
        <v>49</v>
      </c>
    </row>
    <row r="174" spans="1:5" ht="12.75">
      <c r="A174" t="s">
        <v>57</v>
      </c>
      <c r="E174" s="36" t="s">
        <v>49</v>
      </c>
    </row>
    <row r="175" spans="1:16" ht="12.75">
      <c r="A175" s="25" t="s">
        <v>47</v>
      </c>
      <c s="29" t="s">
        <v>310</v>
      </c>
      <c s="29" t="s">
        <v>462</v>
      </c>
      <c s="25" t="s">
        <v>49</v>
      </c>
      <c s="30" t="s">
        <v>463</v>
      </c>
      <c s="31" t="s">
        <v>422</v>
      </c>
      <c s="32">
        <v>7</v>
      </c>
      <c s="33">
        <v>0</v>
      </c>
      <c s="34">
        <f>ROUND(ROUND(H175,2)*ROUND(G175,3),2)</f>
      </c>
      <c s="31"/>
      <c r="O175">
        <f>(I175*21)/100</f>
      </c>
      <c t="s">
        <v>23</v>
      </c>
    </row>
    <row r="176" spans="1:5" ht="12.75">
      <c r="A176" s="35" t="s">
        <v>53</v>
      </c>
      <c r="E176" s="36" t="s">
        <v>49</v>
      </c>
    </row>
    <row r="177" spans="1:5" ht="12.75">
      <c r="A177" s="37" t="s">
        <v>55</v>
      </c>
      <c r="E177" s="38" t="s">
        <v>49</v>
      </c>
    </row>
    <row r="178" spans="1:5" ht="12.75">
      <c r="A178" t="s">
        <v>57</v>
      </c>
      <c r="E178" s="36" t="s">
        <v>49</v>
      </c>
    </row>
    <row r="179" spans="1:16" ht="12.75">
      <c r="A179" s="25" t="s">
        <v>47</v>
      </c>
      <c s="29" t="s">
        <v>315</v>
      </c>
      <c s="29" t="s">
        <v>464</v>
      </c>
      <c s="25" t="s">
        <v>49</v>
      </c>
      <c s="30" t="s">
        <v>465</v>
      </c>
      <c s="31" t="s">
        <v>422</v>
      </c>
      <c s="32">
        <v>7</v>
      </c>
      <c s="33">
        <v>0</v>
      </c>
      <c s="34">
        <f>ROUND(ROUND(H179,2)*ROUND(G179,3),2)</f>
      </c>
      <c s="31"/>
      <c r="O179">
        <f>(I179*21)/100</f>
      </c>
      <c t="s">
        <v>23</v>
      </c>
    </row>
    <row r="180" spans="1:5" ht="12.75">
      <c r="A180" s="35" t="s">
        <v>53</v>
      </c>
      <c r="E180" s="36" t="s">
        <v>49</v>
      </c>
    </row>
    <row r="181" spans="1:5" ht="12.75">
      <c r="A181" s="37" t="s">
        <v>55</v>
      </c>
      <c r="E181" s="38" t="s">
        <v>49</v>
      </c>
    </row>
    <row r="182" spans="1:5" ht="12.75">
      <c r="A182" t="s">
        <v>57</v>
      </c>
      <c r="E182" s="36" t="s">
        <v>49</v>
      </c>
    </row>
    <row r="183" spans="1:18" ht="12.75" customHeight="1">
      <c r="A183" s="6" t="s">
        <v>45</v>
      </c>
      <c s="6"/>
      <c s="41" t="s">
        <v>466</v>
      </c>
      <c s="6"/>
      <c s="27" t="s">
        <v>467</v>
      </c>
      <c s="6"/>
      <c s="6"/>
      <c s="6"/>
      <c s="42">
        <f>0+Q183</f>
      </c>
      <c s="6"/>
      <c r="O183">
        <f>0+R183</f>
      </c>
      <c r="Q183">
        <f>0+I184</f>
      </c>
      <c>
        <f>0+O184</f>
      </c>
    </row>
    <row r="184" spans="1:16" ht="25.5">
      <c r="A184" s="25" t="s">
        <v>47</v>
      </c>
      <c s="29" t="s">
        <v>318</v>
      </c>
      <c s="29" t="s">
        <v>468</v>
      </c>
      <c s="25" t="s">
        <v>49</v>
      </c>
      <c s="30" t="s">
        <v>469</v>
      </c>
      <c s="31" t="s">
        <v>422</v>
      </c>
      <c s="32">
        <v>7</v>
      </c>
      <c s="33">
        <v>0</v>
      </c>
      <c s="34">
        <f>ROUND(ROUND(H184,2)*ROUND(G184,3),2)</f>
      </c>
      <c s="31"/>
      <c r="O184">
        <f>(I184*21)/100</f>
      </c>
      <c t="s">
        <v>23</v>
      </c>
    </row>
    <row r="185" spans="1:5" ht="12.75">
      <c r="A185" s="35" t="s">
        <v>53</v>
      </c>
      <c r="E185" s="36" t="s">
        <v>49</v>
      </c>
    </row>
    <row r="186" spans="1:5" ht="12.75">
      <c r="A186" s="37" t="s">
        <v>55</v>
      </c>
      <c r="E186" s="38" t="s">
        <v>49</v>
      </c>
    </row>
    <row r="187" spans="1:5" ht="12.75">
      <c r="A187" t="s">
        <v>57</v>
      </c>
      <c r="E187" s="36" t="s">
        <v>49</v>
      </c>
    </row>
    <row r="188" spans="1:18" ht="12.75" customHeight="1">
      <c r="A188" s="6" t="s">
        <v>45</v>
      </c>
      <c s="6"/>
      <c s="41" t="s">
        <v>470</v>
      </c>
      <c s="6"/>
      <c s="27" t="s">
        <v>471</v>
      </c>
      <c s="6"/>
      <c s="6"/>
      <c s="6"/>
      <c s="42">
        <f>0+Q188</f>
      </c>
      <c s="6"/>
      <c r="O188">
        <f>0+R188</f>
      </c>
      <c r="Q188">
        <f>0+I189</f>
      </c>
      <c>
        <f>0+O189</f>
      </c>
    </row>
    <row r="189" spans="1:16" ht="12.75">
      <c r="A189" s="25" t="s">
        <v>47</v>
      </c>
      <c s="29" t="s">
        <v>472</v>
      </c>
      <c s="29" t="s">
        <v>473</v>
      </c>
      <c s="25" t="s">
        <v>49</v>
      </c>
      <c s="30" t="s">
        <v>474</v>
      </c>
      <c s="31" t="s">
        <v>410</v>
      </c>
      <c s="32">
        <v>38.395</v>
      </c>
      <c s="33">
        <v>0</v>
      </c>
      <c s="34">
        <f>ROUND(ROUND(H189,2)*ROUND(G189,3),2)</f>
      </c>
      <c s="31"/>
      <c r="O189">
        <f>(I189*21)/100</f>
      </c>
      <c t="s">
        <v>23</v>
      </c>
    </row>
    <row r="190" spans="1:5" ht="12.75">
      <c r="A190" s="35" t="s">
        <v>53</v>
      </c>
      <c r="E190" s="36" t="s">
        <v>49</v>
      </c>
    </row>
    <row r="191" spans="1:5" ht="12.75">
      <c r="A191" s="37" t="s">
        <v>55</v>
      </c>
      <c r="E191" s="38" t="s">
        <v>49</v>
      </c>
    </row>
    <row r="192" spans="1:5" ht="12.75">
      <c r="A192" t="s">
        <v>57</v>
      </c>
      <c r="E192" s="36" t="s">
        <v>49</v>
      </c>
    </row>
    <row r="193" spans="1:18" ht="12.75" customHeight="1">
      <c r="A193" s="6" t="s">
        <v>45</v>
      </c>
      <c s="6"/>
      <c s="41" t="s">
        <v>475</v>
      </c>
      <c s="6"/>
      <c s="27" t="s">
        <v>476</v>
      </c>
      <c s="6"/>
      <c s="6"/>
      <c s="6"/>
      <c s="42">
        <f>0+Q193</f>
      </c>
      <c s="6"/>
      <c r="O193">
        <f>0+R193</f>
      </c>
      <c r="Q193">
        <f>0+I194+I198+I202+I206</f>
      </c>
      <c>
        <f>0+O194+O198+O202+O206</f>
      </c>
    </row>
    <row r="194" spans="1:16" ht="25.5">
      <c r="A194" s="25" t="s">
        <v>47</v>
      </c>
      <c s="29" t="s">
        <v>321</v>
      </c>
      <c s="29" t="s">
        <v>477</v>
      </c>
      <c s="25" t="s">
        <v>49</v>
      </c>
      <c s="30" t="s">
        <v>478</v>
      </c>
      <c s="31" t="s">
        <v>410</v>
      </c>
      <c s="32">
        <v>0.315</v>
      </c>
      <c s="33">
        <v>0</v>
      </c>
      <c s="34">
        <f>ROUND(ROUND(H194,2)*ROUND(G194,3),2)</f>
      </c>
      <c s="31"/>
      <c r="O194">
        <f>(I194*21)/100</f>
      </c>
      <c t="s">
        <v>23</v>
      </c>
    </row>
    <row r="195" spans="1:5" ht="12.75">
      <c r="A195" s="35" t="s">
        <v>53</v>
      </c>
      <c r="E195" s="36" t="s">
        <v>49</v>
      </c>
    </row>
    <row r="196" spans="1:5" ht="12.75">
      <c r="A196" s="37" t="s">
        <v>55</v>
      </c>
      <c r="E196" s="38" t="s">
        <v>49</v>
      </c>
    </row>
    <row r="197" spans="1:5" ht="12.75">
      <c r="A197" t="s">
        <v>57</v>
      </c>
      <c r="E197" s="36" t="s">
        <v>49</v>
      </c>
    </row>
    <row r="198" spans="1:16" ht="25.5">
      <c r="A198" s="25" t="s">
        <v>47</v>
      </c>
      <c s="29" t="s">
        <v>327</v>
      </c>
      <c s="29" t="s">
        <v>479</v>
      </c>
      <c s="25" t="s">
        <v>49</v>
      </c>
      <c s="30" t="s">
        <v>480</v>
      </c>
      <c s="31" t="s">
        <v>410</v>
      </c>
      <c s="32">
        <v>3.465</v>
      </c>
      <c s="33">
        <v>0</v>
      </c>
      <c s="34">
        <f>ROUND(ROUND(H198,2)*ROUND(G198,3),2)</f>
      </c>
      <c s="31"/>
      <c r="O198">
        <f>(I198*21)/100</f>
      </c>
      <c t="s">
        <v>23</v>
      </c>
    </row>
    <row r="199" spans="1:5" ht="12.75">
      <c r="A199" s="35" t="s">
        <v>53</v>
      </c>
      <c r="E199" s="36" t="s">
        <v>49</v>
      </c>
    </row>
    <row r="200" spans="1:5" ht="12.75">
      <c r="A200" s="37" t="s">
        <v>55</v>
      </c>
      <c r="E200" s="38" t="s">
        <v>49</v>
      </c>
    </row>
    <row r="201" spans="1:5" ht="12.75">
      <c r="A201" t="s">
        <v>57</v>
      </c>
      <c r="E201" s="36" t="s">
        <v>49</v>
      </c>
    </row>
    <row r="202" spans="1:16" ht="12.75">
      <c r="A202" s="25" t="s">
        <v>47</v>
      </c>
      <c s="29" t="s">
        <v>332</v>
      </c>
      <c s="29" t="s">
        <v>481</v>
      </c>
      <c s="25" t="s">
        <v>49</v>
      </c>
      <c s="30" t="s">
        <v>482</v>
      </c>
      <c s="31" t="s">
        <v>410</v>
      </c>
      <c s="32">
        <v>0.315</v>
      </c>
      <c s="33">
        <v>0</v>
      </c>
      <c s="34">
        <f>ROUND(ROUND(H202,2)*ROUND(G202,3),2)</f>
      </c>
      <c s="31"/>
      <c r="O202">
        <f>(I202*21)/100</f>
      </c>
      <c t="s">
        <v>23</v>
      </c>
    </row>
    <row r="203" spans="1:5" ht="12.75">
      <c r="A203" s="35" t="s">
        <v>53</v>
      </c>
      <c r="E203" s="36" t="s">
        <v>49</v>
      </c>
    </row>
    <row r="204" spans="1:5" ht="12.75">
      <c r="A204" s="37" t="s">
        <v>55</v>
      </c>
      <c r="E204" s="38" t="s">
        <v>49</v>
      </c>
    </row>
    <row r="205" spans="1:5" ht="12.75">
      <c r="A205" t="s">
        <v>57</v>
      </c>
      <c r="E205" s="36" t="s">
        <v>49</v>
      </c>
    </row>
    <row r="206" spans="1:16" ht="12.75">
      <c r="A206" s="25" t="s">
        <v>47</v>
      </c>
      <c s="29" t="s">
        <v>337</v>
      </c>
      <c s="29" t="s">
        <v>483</v>
      </c>
      <c s="25" t="s">
        <v>49</v>
      </c>
      <c s="30" t="s">
        <v>484</v>
      </c>
      <c s="31" t="s">
        <v>410</v>
      </c>
      <c s="32">
        <v>2.467</v>
      </c>
      <c s="33">
        <v>0</v>
      </c>
      <c s="34">
        <f>ROUND(ROUND(H206,2)*ROUND(G206,3),2)</f>
      </c>
      <c s="31"/>
      <c r="O206">
        <f>(I206*21)/100</f>
      </c>
      <c t="s">
        <v>23</v>
      </c>
    </row>
    <row r="207" spans="1:5" ht="12.75">
      <c r="A207" s="35" t="s">
        <v>53</v>
      </c>
      <c r="E207" s="36" t="s">
        <v>49</v>
      </c>
    </row>
    <row r="208" spans="1:5" ht="12.75">
      <c r="A208" s="37" t="s">
        <v>55</v>
      </c>
      <c r="E208" s="38" t="s">
        <v>485</v>
      </c>
    </row>
    <row r="209" spans="1:5" ht="12.75">
      <c r="A209" t="s">
        <v>57</v>
      </c>
      <c r="E209" s="36" t="s">
        <v>49</v>
      </c>
    </row>
    <row r="210" spans="1:18" ht="12.75" customHeight="1">
      <c r="A210" s="6" t="s">
        <v>45</v>
      </c>
      <c s="6"/>
      <c s="41" t="s">
        <v>486</v>
      </c>
      <c s="6"/>
      <c s="27" t="s">
        <v>487</v>
      </c>
      <c s="6"/>
      <c s="6"/>
      <c s="6"/>
      <c s="42">
        <f>0+Q210</f>
      </c>
      <c s="6"/>
      <c r="O210">
        <f>0+R210</f>
      </c>
      <c r="Q210">
        <f>0+I211+I215</f>
      </c>
      <c>
        <f>0+O211+O215</f>
      </c>
    </row>
    <row r="211" spans="1:16" ht="12.75">
      <c r="A211" s="25" t="s">
        <v>47</v>
      </c>
      <c s="29" t="s">
        <v>23</v>
      </c>
      <c s="29" t="s">
        <v>488</v>
      </c>
      <c s="25" t="s">
        <v>49</v>
      </c>
      <c s="30" t="s">
        <v>489</v>
      </c>
      <c s="31" t="s">
        <v>490</v>
      </c>
      <c s="32">
        <v>1</v>
      </c>
      <c s="33">
        <v>0</v>
      </c>
      <c s="34">
        <f>ROUND(ROUND(H211,2)*ROUND(G211,3),2)</f>
      </c>
      <c s="31"/>
      <c r="O211">
        <f>(I211*21)/100</f>
      </c>
      <c t="s">
        <v>23</v>
      </c>
    </row>
    <row r="212" spans="1:5" ht="12.75">
      <c r="A212" s="35" t="s">
        <v>53</v>
      </c>
      <c r="E212" s="36" t="s">
        <v>49</v>
      </c>
    </row>
    <row r="213" spans="1:5" ht="12.75">
      <c r="A213" s="37" t="s">
        <v>55</v>
      </c>
      <c r="E213" s="38" t="s">
        <v>49</v>
      </c>
    </row>
    <row r="214" spans="1:5" ht="12.75">
      <c r="A214" t="s">
        <v>57</v>
      </c>
      <c r="E214" s="36" t="s">
        <v>49</v>
      </c>
    </row>
    <row r="215" spans="1:16" ht="12.75">
      <c r="A215" s="25" t="s">
        <v>47</v>
      </c>
      <c s="29" t="s">
        <v>22</v>
      </c>
      <c s="29" t="s">
        <v>491</v>
      </c>
      <c s="25" t="s">
        <v>49</v>
      </c>
      <c s="30" t="s">
        <v>492</v>
      </c>
      <c s="31" t="s">
        <v>490</v>
      </c>
      <c s="32">
        <v>7</v>
      </c>
      <c s="33">
        <v>0</v>
      </c>
      <c s="34">
        <f>ROUND(ROUND(H215,2)*ROUND(G215,3),2)</f>
      </c>
      <c s="31"/>
      <c r="O215">
        <f>(I215*21)/100</f>
      </c>
      <c t="s">
        <v>23</v>
      </c>
    </row>
    <row r="216" spans="1:5" ht="12.75">
      <c r="A216" s="35" t="s">
        <v>53</v>
      </c>
      <c r="E216" s="36" t="s">
        <v>49</v>
      </c>
    </row>
    <row r="217" spans="1:5" ht="12.75">
      <c r="A217" s="37" t="s">
        <v>55</v>
      </c>
      <c r="E217" s="38" t="s">
        <v>49</v>
      </c>
    </row>
    <row r="218" spans="1:5" ht="12.75">
      <c r="A218" t="s">
        <v>57</v>
      </c>
      <c r="E218" s="36" t="s">
        <v>49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493</v>
      </c>
      <c s="39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493</v>
      </c>
      <c s="6"/>
      <c s="18" t="s">
        <v>494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495</v>
      </c>
      <c s="19"/>
      <c s="27" t="s">
        <v>496</v>
      </c>
      <c s="19"/>
      <c s="19"/>
      <c s="19"/>
      <c s="28">
        <f>0+Q8</f>
      </c>
      <c s="19"/>
      <c r="O8">
        <f>0+R8</f>
      </c>
      <c r="Q8">
        <f>0+I9+I13+I17+I21+I25+I29+I33+I37+I41</f>
      </c>
      <c>
        <f>0+O9+O13+O17+O21+O25+O29+O33+O37+O41</f>
      </c>
    </row>
    <row r="9" spans="1:16" ht="25.5">
      <c r="A9" s="25" t="s">
        <v>47</v>
      </c>
      <c s="29" t="s">
        <v>29</v>
      </c>
      <c s="29" t="s">
        <v>497</v>
      </c>
      <c s="25" t="s">
        <v>49</v>
      </c>
      <c s="30" t="s">
        <v>498</v>
      </c>
      <c s="31" t="s">
        <v>499</v>
      </c>
      <c s="32">
        <v>2</v>
      </c>
      <c s="33">
        <v>0</v>
      </c>
      <c s="34">
        <f>ROUND(ROUND(H9,2)*ROUND(G9,3),2)</f>
      </c>
      <c s="31"/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12.75">
      <c r="A11" s="37" t="s">
        <v>55</v>
      </c>
      <c r="E11" s="38" t="s">
        <v>49</v>
      </c>
    </row>
    <row r="12" spans="1:5" ht="12.75">
      <c r="A12" t="s">
        <v>57</v>
      </c>
      <c r="E12" s="36" t="s">
        <v>49</v>
      </c>
    </row>
    <row r="13" spans="1:16" ht="25.5">
      <c r="A13" s="25" t="s">
        <v>47</v>
      </c>
      <c s="29" t="s">
        <v>23</v>
      </c>
      <c s="29" t="s">
        <v>500</v>
      </c>
      <c s="25" t="s">
        <v>49</v>
      </c>
      <c s="30" t="s">
        <v>501</v>
      </c>
      <c s="31" t="s">
        <v>499</v>
      </c>
      <c s="32">
        <v>4</v>
      </c>
      <c s="33">
        <v>0</v>
      </c>
      <c s="34">
        <f>ROUND(ROUND(H13,2)*ROUND(G13,3),2)</f>
      </c>
      <c s="31"/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55</v>
      </c>
      <c r="E15" s="38" t="s">
        <v>49</v>
      </c>
    </row>
    <row r="16" spans="1:5" ht="12.75">
      <c r="A16" t="s">
        <v>57</v>
      </c>
      <c r="E16" s="36" t="s">
        <v>49</v>
      </c>
    </row>
    <row r="17" spans="1:16" ht="25.5">
      <c r="A17" s="25" t="s">
        <v>47</v>
      </c>
      <c s="29" t="s">
        <v>22</v>
      </c>
      <c s="29" t="s">
        <v>502</v>
      </c>
      <c s="25" t="s">
        <v>49</v>
      </c>
      <c s="30" t="s">
        <v>503</v>
      </c>
      <c s="31" t="s">
        <v>443</v>
      </c>
      <c s="32">
        <v>169</v>
      </c>
      <c s="33">
        <v>0</v>
      </c>
      <c s="34">
        <f>ROUND(ROUND(H17,2)*ROUND(G17,3),2)</f>
      </c>
      <c s="31"/>
      <c r="O17">
        <f>(I17*21)/100</f>
      </c>
      <c t="s">
        <v>23</v>
      </c>
    </row>
    <row r="18" spans="1:5" ht="12.75">
      <c r="A18" s="35" t="s">
        <v>53</v>
      </c>
      <c r="E18" s="36" t="s">
        <v>504</v>
      </c>
    </row>
    <row r="19" spans="1:5" ht="12.75">
      <c r="A19" s="37" t="s">
        <v>55</v>
      </c>
      <c r="E19" s="38" t="s">
        <v>49</v>
      </c>
    </row>
    <row r="20" spans="1:5" ht="12.75">
      <c r="A20" t="s">
        <v>57</v>
      </c>
      <c r="E20" s="36" t="s">
        <v>49</v>
      </c>
    </row>
    <row r="21" spans="1:16" ht="12.75">
      <c r="A21" s="25" t="s">
        <v>47</v>
      </c>
      <c s="29" t="s">
        <v>33</v>
      </c>
      <c s="29" t="s">
        <v>505</v>
      </c>
      <c s="25" t="s">
        <v>49</v>
      </c>
      <c s="30" t="s">
        <v>506</v>
      </c>
      <c s="31" t="s">
        <v>443</v>
      </c>
      <c s="32">
        <v>153</v>
      </c>
      <c s="33">
        <v>0</v>
      </c>
      <c s="34">
        <f>ROUND(ROUND(H21,2)*ROUND(G21,3),2)</f>
      </c>
      <c s="31"/>
      <c r="O21">
        <f>(I21*21)/100</f>
      </c>
      <c t="s">
        <v>23</v>
      </c>
    </row>
    <row r="22" spans="1:5" ht="12.75">
      <c r="A22" s="35" t="s">
        <v>53</v>
      </c>
      <c r="E22" s="36" t="s">
        <v>504</v>
      </c>
    </row>
    <row r="23" spans="1:5" ht="12.75">
      <c r="A23" s="37" t="s">
        <v>55</v>
      </c>
      <c r="E23" s="38" t="s">
        <v>507</v>
      </c>
    </row>
    <row r="24" spans="1:5" ht="12.75">
      <c r="A24" t="s">
        <v>57</v>
      </c>
      <c r="E24" s="36" t="s">
        <v>49</v>
      </c>
    </row>
    <row r="25" spans="1:16" ht="12.75">
      <c r="A25" s="25" t="s">
        <v>47</v>
      </c>
      <c s="29" t="s">
        <v>35</v>
      </c>
      <c s="29" t="s">
        <v>508</v>
      </c>
      <c s="25" t="s">
        <v>49</v>
      </c>
      <c s="30" t="s">
        <v>509</v>
      </c>
      <c s="31" t="s">
        <v>490</v>
      </c>
      <c s="32">
        <v>1</v>
      </c>
      <c s="33">
        <v>0</v>
      </c>
      <c s="34">
        <f>ROUND(ROUND(H25,2)*ROUND(G25,3),2)</f>
      </c>
      <c s="31"/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55</v>
      </c>
      <c r="E27" s="38" t="s">
        <v>49</v>
      </c>
    </row>
    <row r="28" spans="1:5" ht="12.75">
      <c r="A28" t="s">
        <v>57</v>
      </c>
      <c r="E28" s="36" t="s">
        <v>49</v>
      </c>
    </row>
    <row r="29" spans="1:16" ht="12.75">
      <c r="A29" s="25" t="s">
        <v>47</v>
      </c>
      <c s="29" t="s">
        <v>37</v>
      </c>
      <c s="29" t="s">
        <v>510</v>
      </c>
      <c s="25" t="s">
        <v>49</v>
      </c>
      <c s="30" t="s">
        <v>511</v>
      </c>
      <c s="31" t="s">
        <v>490</v>
      </c>
      <c s="32">
        <v>1</v>
      </c>
      <c s="33">
        <v>0</v>
      </c>
      <c s="34">
        <f>ROUND(ROUND(H29,2)*ROUND(G29,3),2)</f>
      </c>
      <c s="31"/>
      <c r="O29">
        <f>(I29*21)/100</f>
      </c>
      <c t="s">
        <v>23</v>
      </c>
    </row>
    <row r="30" spans="1:5" ht="12.75">
      <c r="A30" s="35" t="s">
        <v>53</v>
      </c>
      <c r="E30" s="36" t="s">
        <v>49</v>
      </c>
    </row>
    <row r="31" spans="1:5" ht="12.75">
      <c r="A31" s="37" t="s">
        <v>55</v>
      </c>
      <c r="E31" s="38" t="s">
        <v>49</v>
      </c>
    </row>
    <row r="32" spans="1:5" ht="12.75">
      <c r="A32" t="s">
        <v>57</v>
      </c>
      <c r="E32" s="36" t="s">
        <v>49</v>
      </c>
    </row>
    <row r="33" spans="1:16" ht="25.5">
      <c r="A33" s="25" t="s">
        <v>47</v>
      </c>
      <c s="29" t="s">
        <v>76</v>
      </c>
      <c s="29" t="s">
        <v>512</v>
      </c>
      <c s="25" t="s">
        <v>49</v>
      </c>
      <c s="30" t="s">
        <v>513</v>
      </c>
      <c s="31" t="s">
        <v>443</v>
      </c>
      <c s="32">
        <v>448</v>
      </c>
      <c s="33">
        <v>0</v>
      </c>
      <c s="34">
        <f>ROUND(ROUND(H33,2)*ROUND(G33,3),2)</f>
      </c>
      <c s="31"/>
      <c r="O33">
        <f>(I33*21)/100</f>
      </c>
      <c t="s">
        <v>23</v>
      </c>
    </row>
    <row r="34" spans="1:5" ht="12.75">
      <c r="A34" s="35" t="s">
        <v>53</v>
      </c>
      <c r="E34" s="36" t="s">
        <v>49</v>
      </c>
    </row>
    <row r="35" spans="1:5" ht="12.75">
      <c r="A35" s="37" t="s">
        <v>55</v>
      </c>
      <c r="E35" s="38" t="s">
        <v>514</v>
      </c>
    </row>
    <row r="36" spans="1:5" ht="12.75">
      <c r="A36" t="s">
        <v>57</v>
      </c>
      <c r="E36" s="36" t="s">
        <v>49</v>
      </c>
    </row>
    <row r="37" spans="1:16" ht="25.5">
      <c r="A37" s="25" t="s">
        <v>47</v>
      </c>
      <c s="29" t="s">
        <v>81</v>
      </c>
      <c s="29" t="s">
        <v>515</v>
      </c>
      <c s="25" t="s">
        <v>49</v>
      </c>
      <c s="30" t="s">
        <v>516</v>
      </c>
      <c s="31" t="s">
        <v>490</v>
      </c>
      <c s="32">
        <v>3</v>
      </c>
      <c s="33">
        <v>0</v>
      </c>
      <c s="34">
        <f>ROUND(ROUND(H37,2)*ROUND(G37,3),2)</f>
      </c>
      <c s="31"/>
      <c r="O37">
        <f>(I37*21)/100</f>
      </c>
      <c t="s">
        <v>23</v>
      </c>
    </row>
    <row r="38" spans="1:5" ht="12.75">
      <c r="A38" s="35" t="s">
        <v>53</v>
      </c>
      <c r="E38" s="36" t="s">
        <v>49</v>
      </c>
    </row>
    <row r="39" spans="1:5" ht="12.75">
      <c r="A39" s="37" t="s">
        <v>55</v>
      </c>
      <c r="E39" s="38" t="s">
        <v>49</v>
      </c>
    </row>
    <row r="40" spans="1:5" ht="12.75">
      <c r="A40" t="s">
        <v>57</v>
      </c>
      <c r="E40" s="36" t="s">
        <v>49</v>
      </c>
    </row>
    <row r="41" spans="1:16" ht="25.5">
      <c r="A41" s="25" t="s">
        <v>47</v>
      </c>
      <c s="29" t="s">
        <v>40</v>
      </c>
      <c s="29" t="s">
        <v>517</v>
      </c>
      <c s="25" t="s">
        <v>49</v>
      </c>
      <c s="30" t="s">
        <v>518</v>
      </c>
      <c s="31" t="s">
        <v>443</v>
      </c>
      <c s="32">
        <v>8</v>
      </c>
      <c s="33">
        <v>0</v>
      </c>
      <c s="34">
        <f>ROUND(ROUND(H41,2)*ROUND(G41,3),2)</f>
      </c>
      <c s="31"/>
      <c r="O41">
        <f>(I41*21)/100</f>
      </c>
      <c t="s">
        <v>23</v>
      </c>
    </row>
    <row r="42" spans="1:5" ht="12.75">
      <c r="A42" s="35" t="s">
        <v>53</v>
      </c>
      <c r="E42" s="36" t="s">
        <v>504</v>
      </c>
    </row>
    <row r="43" spans="1:5" ht="12.75">
      <c r="A43" s="37" t="s">
        <v>55</v>
      </c>
      <c r="E43" s="38" t="s">
        <v>49</v>
      </c>
    </row>
    <row r="44" spans="1:5" ht="12.75">
      <c r="A44" t="s">
        <v>57</v>
      </c>
      <c r="E44" s="36" t="s">
        <v>49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