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okyny pro vyplnění" sheetId="1" r:id="rId1"/>
    <sheet name="Stavba" sheetId="2" r:id="rId2"/>
    <sheet name="VzorPolozky" sheetId="3" state="hidden" r:id="rId3"/>
    <sheet name="SO 01 1 Pol" sheetId="4" r:id="rId4"/>
  </sheets>
  <externalReferences>
    <externalReference r:id="rId7"/>
  </externalReferences>
  <definedNames>
    <definedName name="_xlnm.Print_Area" localSheetId="3">'SO 01 1 Pol'!$A$1:$X$166</definedName>
    <definedName name="_xlnm.Print_Titles" localSheetId="3">'SO 01 1 Pol'!$1:$7</definedName>
    <definedName name="_xlnm.Print_Area" localSheetId="1">'Stavba'!$A$1:$J$67</definedName>
    <definedName name="CenaCelkem">'Stavba'!$G$29</definedName>
    <definedName name="CenaCelkemBezDPH">'Stavba'!$G$28</definedName>
    <definedName name="cisloobjektu">'Stavba'!$D$3</definedName>
    <definedName name="CisloRozpoctu">'[1]Krycí list'!$C$2</definedName>
    <definedName name="cislostavby">'[1]Krycí list'!$A$7</definedName>
    <definedName name="CisloStavebnihoRozpoctu">'Stavba'!$D$4</definedName>
    <definedName name="dadresa">'Stavba'!$D$12:$G$12</definedName>
    <definedName name="dmisto">'Stavba'!$E$13:$G$13</definedName>
    <definedName name="DPHSni">'Stavba'!$G$24</definedName>
    <definedName name="DPHZakl">'Stavba'!$G$26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>'[1]Krycí list'!$C$7</definedName>
    <definedName name="NazevStavebnihoRozpoctu">'Stavba'!$E$4</definedName>
    <definedName name="oadresa">'Stavba'!$D$6</definedName>
    <definedName name="padresa">'Stavba'!$D$9</definedName>
    <definedName name="pdic">'Stavba'!$I$9</definedName>
    <definedName name="pico">'Stavba'!$I$8</definedName>
    <definedName name="pmisto">'Stavba'!$E$10</definedName>
    <definedName name="PocetMJ">#REF!</definedName>
    <definedName name="PoptavkaID">'Stavba'!$A$1</definedName>
    <definedName name="pPSC">'Stavba'!$D$10</definedName>
    <definedName name="Projektant">'Stavba'!$D$8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akladDPHSni">'Stavba'!$G$23</definedName>
    <definedName name="ZakladDPHZakl">'Stavba'!$G$25</definedName>
    <definedName name="ZaObjednatele">'Stavba'!$G$34</definedName>
    <definedName name="Zaokrouhleni">'Stavba'!$G$27</definedName>
    <definedName name="ZaZhotovitele">'Stavba'!$D$34</definedName>
    <definedName name="Zhotovitel">'Stavba'!$D$11:$G$11</definedName>
    <definedName name="CelkemDPHVypocet" localSheetId="1">'Stavba'!$H$42</definedName>
    <definedName name="CenaCelkemVypocet" localSheetId="1">'Stavba'!$I$42</definedName>
    <definedName name="CisloStavby" localSheetId="1">'Stavba'!$D$2</definedName>
    <definedName name="DIČ" localSheetId="1">'Stavba'!$I$12</definedName>
    <definedName name="dpsc" localSheetId="1">'Stavba'!$D$13</definedName>
    <definedName name="Excel_BuiltIn_Print_Area" localSheetId="1">'Stavba'!$A$1:$J$67</definedName>
    <definedName name="IČO" localSheetId="1">'Stavba'!$I$11</definedName>
    <definedName name="NazevStavby" localSheetId="1">'Stavba'!$E$2</definedName>
    <definedName name="Objednatel" localSheetId="1">'Stavba'!$D$5</definedName>
    <definedName name="Objekt" localSheetId="1">'Stavba'!$B$38</definedName>
    <definedName name="odic" localSheetId="1">'Stavba'!$I$6</definedName>
    <definedName name="oico" localSheetId="1">'Stavba'!$I$5</definedName>
    <definedName name="omisto" localSheetId="1">'Stavba'!$E$7</definedName>
    <definedName name="onazev" localSheetId="1">'Stavba'!$D$6</definedName>
    <definedName name="opsc" localSheetId="1">'Stavba'!$D$7</definedName>
    <definedName name="SazbaDPH1" localSheetId="1">'Stavba'!$E$23</definedName>
    <definedName name="SazbaDPH2" localSheetId="1">'Stavba'!$E$25</definedName>
    <definedName name="ZakladDPHSniVypocet" localSheetId="1">'Stavba'!$F$42</definedName>
    <definedName name="ZakladDPHZaklVypocet" localSheetId="1">'Stavba'!$G$42</definedName>
    <definedName name="Z_B7E7C763_C459_487D_8ABA_5CFDDFBD5A84__wvu_Cols" localSheetId="1">'Stavba'!$A:$A</definedName>
    <definedName name="Z_B7E7C763_C459_487D_8ABA_5CFDDFBD5A84__wvu_PrintArea" localSheetId="1">'Stavba'!$B$1:$J$36</definedName>
    <definedName name="Excel_BuiltIn_Print_Area" localSheetId="3">'SO 01 1 Pol'!$A$1:$X$166</definedName>
    <definedName name="Excel_BuiltIn_Print_Titles" localSheetId="3">'SO 01 1 Pol'!$1:$7</definedName>
  </definedNames>
  <calcPr fullCalcOnLoad="1"/>
</workbook>
</file>

<file path=xl/comments2.xml><?xml version="1.0" encoding="utf-8"?>
<comments xmlns="http://schemas.openxmlformats.org/spreadsheetml/2006/main">
  <authors>
    <author>RF</author>
  </authors>
  <commentList>
    <comment ref="D11" authorId="0">
      <text>
        <r>
          <rPr>
            <sz val="9"/>
            <color indexed="8"/>
            <rFont val="Tahoma"/>
            <family val="2"/>
          </rPr>
          <t>Název</t>
        </r>
      </text>
    </comment>
    <comment ref="D12" authorId="0">
      <text>
        <r>
          <rPr>
            <sz val="9"/>
            <color indexed="8"/>
            <rFont val="Tahoma"/>
            <family val="2"/>
          </rPr>
          <t>Ulice</t>
        </r>
      </text>
    </comment>
    <comment ref="D13" authorId="0">
      <text>
        <r>
          <rPr>
            <sz val="9"/>
            <color indexed="8"/>
            <rFont val="Tahoma"/>
            <family val="2"/>
          </rPr>
          <t>PSČ</t>
        </r>
      </text>
    </comment>
    <comment ref="E13" authorId="0">
      <text>
        <r>
          <rPr>
            <sz val="9"/>
            <color indexed="8"/>
            <rFont val="Tahoma"/>
            <family val="2"/>
          </rPr>
          <t>Místo</t>
        </r>
      </text>
    </comment>
    <comment ref="I11" authorId="0">
      <text>
        <r>
          <rPr>
            <sz val="9"/>
            <color indexed="8"/>
            <rFont val="Tahoma"/>
            <family val="2"/>
          </rPr>
          <t>IČO</t>
        </r>
      </text>
    </comment>
    <comment ref="I12" authorId="0">
      <text>
        <r>
          <rPr>
            <sz val="9"/>
            <color indexed="8"/>
            <rFont val="Tahoma"/>
            <family val="2"/>
          </rPr>
          <t>DIČ</t>
        </r>
      </text>
    </comment>
  </commentList>
</comments>
</file>

<file path=xl/comments4.xml><?xml version="1.0" encoding="utf-8"?>
<comments xmlns="http://schemas.openxmlformats.org/spreadsheetml/2006/main">
  <authors>
    <author>RF</author>
  </authors>
  <commentList>
    <comment ref="S6" authorId="0">
      <text>
        <r>
          <rPr>
            <sz val="9"/>
            <color indexed="8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"/>
            <rFont val="Tahoma"/>
            <family val="2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<sst xmlns="http://schemas.openxmlformats.org/spreadsheetml/2006/main" count="848" uniqueCount="326">
  <si>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</si>
  <si>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</si>
  <si>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#RTSROZP#</t>
  </si>
  <si>
    <t>Položkový rozpočet stavby</t>
  </si>
  <si>
    <t>Stavba:</t>
  </si>
  <si>
    <t>107-21</t>
  </si>
  <si>
    <t>Oprava fasády objektu č.p. 58 v Jiříkovicích</t>
  </si>
  <si>
    <t>Objekt:</t>
  </si>
  <si>
    <t>SO 01</t>
  </si>
  <si>
    <t>Oprava fasády objektu, oprava venkovních schodišť</t>
  </si>
  <si>
    <t>Rozpočet:</t>
  </si>
  <si>
    <t>1</t>
  </si>
  <si>
    <t>Rozpočet</t>
  </si>
  <si>
    <t>Objednatel:</t>
  </si>
  <si>
    <t>IČO:</t>
  </si>
  <si>
    <t>DIČ:</t>
  </si>
  <si>
    <t>Projektant:</t>
  </si>
  <si>
    <t>Zhotovitel:</t>
  </si>
  <si>
    <t>Vypracoval:</t>
  </si>
  <si>
    <t>Rozpis ceny</t>
  </si>
  <si>
    <t>Celkem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</si>
  <si>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</si>
  <si>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</si>
  <si>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</si>
  <si>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</si>
  <si>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</si>
  <si>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</si>
  <si>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</si>
  <si>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</si>
  <si>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</si>
  <si>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</si>
  <si>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</si>
  <si>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</si>
  <si>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</si>
  <si>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</si>
  <si>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</si>
  <si>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</si>
  <si>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</si>
  <si>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</si>
  <si>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</si>
  <si>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</si>
  <si>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</si>
  <si>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</si>
  <si>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</si>
  <si>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</si>
  <si>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</si>
  <si>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</si>
  <si>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</si>
  <si>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Stavba</t>
  </si>
  <si>
    <t>Zateplení objektu, oprava venkovních schodišť</t>
  </si>
  <si>
    <t>Celkem za stavbu</t>
  </si>
  <si>
    <t>Rekapitulace dílů</t>
  </si>
  <si>
    <t>Typ dílu</t>
  </si>
  <si>
    <t>3</t>
  </si>
  <si>
    <t>Svislé a kompletní konstrukce</t>
  </si>
  <si>
    <t>43</t>
  </si>
  <si>
    <t>Vodorovné konstrukce</t>
  </si>
  <si>
    <t>5</t>
  </si>
  <si>
    <t>Komunikace</t>
  </si>
  <si>
    <t>61</t>
  </si>
  <si>
    <t>Úpravy povrchů vnitřní</t>
  </si>
  <si>
    <t>62</t>
  </si>
  <si>
    <t>Úpravy povrchů vnější</t>
  </si>
  <si>
    <t>63</t>
  </si>
  <si>
    <t>Podlahy a podlahové konstrukce</t>
  </si>
  <si>
    <t>91</t>
  </si>
  <si>
    <t>Doplňující práce na komunikaci</t>
  </si>
  <si>
    <t>94</t>
  </si>
  <si>
    <t>Lešení a stavební výtahy</t>
  </si>
  <si>
    <t>96</t>
  </si>
  <si>
    <t>Bourání konstrukcí</t>
  </si>
  <si>
    <t>99</t>
  </si>
  <si>
    <t>Staveništní přesun hmot</t>
  </si>
  <si>
    <t>764</t>
  </si>
  <si>
    <t>Konstrukce klempířské</t>
  </si>
  <si>
    <t>766</t>
  </si>
  <si>
    <t>Konstrukce truhlářské</t>
  </si>
  <si>
    <t>767</t>
  </si>
  <si>
    <t>Konstrukce zámečnické</t>
  </si>
  <si>
    <t>782</t>
  </si>
  <si>
    <t>Konstrukce z přírodního kamene</t>
  </si>
  <si>
    <t>783</t>
  </si>
  <si>
    <t>Nátěry</t>
  </si>
  <si>
    <t>M21</t>
  </si>
  <si>
    <t>Elektromontáže</t>
  </si>
  <si>
    <t>D96</t>
  </si>
  <si>
    <t>Přesuny suti a vybouraných hmot</t>
  </si>
  <si>
    <t>PSU</t>
  </si>
  <si>
    <t xml:space="preserve">Položkový rozpočet </t>
  </si>
  <si>
    <t>S:</t>
  </si>
  <si>
    <t>O:</t>
  </si>
  <si>
    <t>R: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</si>
  <si>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</si>
  <si>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</si>
  <si>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</si>
  <si>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</si>
  <si>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</si>
  <si>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</si>
  <si>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</si>
  <si>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</si>
  <si>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</si>
  <si>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</si>
  <si>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</si>
  <si>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</si>
  <si>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</si>
  <si>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</si>
  <si>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</si>
  <si>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</si>
  <si>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</si>
  <si>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</si>
  <si>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</si>
  <si>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</si>
  <si>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</si>
  <si>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</si>
  <si>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</si>
  <si>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</si>
  <si>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</si>
  <si>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</si>
  <si>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</si>
  <si>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</si>
  <si>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</si>
  <si>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310271625R00</t>
  </si>
  <si>
    <t>Zazdívka otvorů do 4 m2, pórobet.tvárnice, tl.25cm</t>
  </si>
  <si>
    <t>m3</t>
  </si>
  <si>
    <t>RTS 21/ I</t>
  </si>
  <si>
    <t>Práce</t>
  </si>
  <si>
    <t>POL1_</t>
  </si>
  <si>
    <t>snížení dveří dozdívka : 1,1*1,5*0,5</t>
  </si>
  <si>
    <t>VV</t>
  </si>
  <si>
    <t>311211126R00</t>
  </si>
  <si>
    <t>Oprava zdiva nadzákladové z lomového kamene na MC 15, oprava spárování, částečné bourání</t>
  </si>
  <si>
    <t>soubor</t>
  </si>
  <si>
    <t>Indiv</t>
  </si>
  <si>
    <t>317168132R00</t>
  </si>
  <si>
    <t>Překlad POROTHERM 7 vysoký 70x238x1500 mm</t>
  </si>
  <si>
    <t>kus</t>
  </si>
  <si>
    <t>317998115R00</t>
  </si>
  <si>
    <t>Izolace mezi překlady polystyren tl. 100 mm</t>
  </si>
  <si>
    <t>m</t>
  </si>
  <si>
    <t>399. 1</t>
  </si>
  <si>
    <t>Dod + mont čistící zóna. pororošt vč. rámu, žárový zinek 600x 450 mm Upřesnit investorem</t>
  </si>
  <si>
    <t xml:space="preserve">ks    </t>
  </si>
  <si>
    <t>Vlastní</t>
  </si>
  <si>
    <t>boční schodiště : 1</t>
  </si>
  <si>
    <t>430321414R00</t>
  </si>
  <si>
    <t>Beton schodišťových konstrukcí železový C 25/30</t>
  </si>
  <si>
    <t>prodloužení hl. schodiště : 0,5*1,15*0,8</t>
  </si>
  <si>
    <t>0,5*1*(0,8+0,2)/2</t>
  </si>
  <si>
    <t>430361821R00</t>
  </si>
  <si>
    <t>Výztuž schodišť. konstrukcí přímočarých 10505 (R)</t>
  </si>
  <si>
    <t>t</t>
  </si>
  <si>
    <t>0,71*250*0,001</t>
  </si>
  <si>
    <t>433121125R00</t>
  </si>
  <si>
    <t>Osazování železobetonových podest</t>
  </si>
  <si>
    <t>433351131R00</t>
  </si>
  <si>
    <t>Bednění schodnic přímočarých - zřízení</t>
  </si>
  <si>
    <t>m2</t>
  </si>
  <si>
    <t>prodloužení hl. schodiště : (1,15*0,8)*2</t>
  </si>
  <si>
    <t>1*(0,8+0,2)/2*2</t>
  </si>
  <si>
    <t>433351132R00</t>
  </si>
  <si>
    <t>Bednění schodnic přímočarých - odstranění</t>
  </si>
  <si>
    <t>434121416R00</t>
  </si>
  <si>
    <t>Osazení želbet. stupňů na schodnice, drsných</t>
  </si>
  <si>
    <t>1,45*6</t>
  </si>
  <si>
    <t>434311115R00</t>
  </si>
  <si>
    <t>Stupně dusané na terén, na desku, z betonu C 20/25</t>
  </si>
  <si>
    <t>2,9*4</t>
  </si>
  <si>
    <t>434351141R00</t>
  </si>
  <si>
    <t>Bednění stupňů přímočarých - zřízení</t>
  </si>
  <si>
    <t>(0,3+0,17)*2,9*4</t>
  </si>
  <si>
    <t>434351142R00</t>
  </si>
  <si>
    <t>Bednění stupňů přímočarých - odstranění</t>
  </si>
  <si>
    <t>43. 1</t>
  </si>
  <si>
    <t>Dodávka schod PREFA SDB 145/30/8 cm tryskaný povrch</t>
  </si>
  <si>
    <t>43. 2</t>
  </si>
  <si>
    <t>Dodávka podesta 145/149/8 cm tryskaný povrch</t>
  </si>
  <si>
    <t>43. 3</t>
  </si>
  <si>
    <t>Výřez do podesty roch</t>
  </si>
  <si>
    <t>43. 4</t>
  </si>
  <si>
    <t>Doprava Prefa výrobků, bez skládání</t>
  </si>
  <si>
    <t>564831111R00</t>
  </si>
  <si>
    <t>Podklad ze štěrkodrti po zhutnění tloušťky 10 cm</t>
  </si>
  <si>
    <t>pravý bok vstup : 1,5*1</t>
  </si>
  <si>
    <t>596215021R00</t>
  </si>
  <si>
    <t>Kladení zámkové dlažby tl. 6 cm do drtě tl. 4 cm</t>
  </si>
  <si>
    <t>1,5*1</t>
  </si>
  <si>
    <t>59245110R</t>
  </si>
  <si>
    <t>Dlažba sklad.  20x10x6 cm přírodní</t>
  </si>
  <si>
    <t>SPCM</t>
  </si>
  <si>
    <t>Specifikace</t>
  </si>
  <si>
    <t>POL3_</t>
  </si>
  <si>
    <t>1,5*1,02</t>
  </si>
  <si>
    <t>602016191R00</t>
  </si>
  <si>
    <t xml:space="preserve">Penetrační nátěr stěn </t>
  </si>
  <si>
    <t>612471411R00</t>
  </si>
  <si>
    <t>Úprava vnitřních stěn aktivovaným štukem</t>
  </si>
  <si>
    <t>612481211RT2</t>
  </si>
  <si>
    <t>Montáž výztužné sítě(perlinky)do stěrky-vnit.stěny včetně výztužné sítě a stěrkového tmelu Baumit</t>
  </si>
  <si>
    <t>zapravení otvoru po dveřích : 3</t>
  </si>
  <si>
    <t>602016189R00</t>
  </si>
  <si>
    <t xml:space="preserve">Omítka stěn mozaiková </t>
  </si>
  <si>
    <t>602011195R00</t>
  </si>
  <si>
    <t xml:space="preserve">Kontaktní nátěr stěn pod mozaikové omítky </t>
  </si>
  <si>
    <t>podstupnice schodů : (2,9*0,1)*4</t>
  </si>
  <si>
    <t>bok schodiště : (1,15*0,75)*2</t>
  </si>
  <si>
    <t>1*(0,75+0,18)/2*2</t>
  </si>
  <si>
    <t>fasáda : 297,6</t>
  </si>
  <si>
    <t>horní římsa : 65,8</t>
  </si>
  <si>
    <t>ostění otvorů : 18,3</t>
  </si>
  <si>
    <t>620991121R00</t>
  </si>
  <si>
    <t>Zakrývání výplní vnějších otvorů z lešení</t>
  </si>
  <si>
    <t>Stěrka na stěnách silikonová barevná</t>
  </si>
  <si>
    <t>622311650RT3</t>
  </si>
  <si>
    <t>Povrchová úprava ostění  s omítkou Silikon 1,5 mm</t>
  </si>
  <si>
    <t>622428971R00</t>
  </si>
  <si>
    <t>Příplatek k položce za vícebarevnou omítku</t>
  </si>
  <si>
    <t>622422311R00</t>
  </si>
  <si>
    <t>Oprava vnějších omítek vápen. hladk. II, do 30 %</t>
  </si>
  <si>
    <t>622481211RT2</t>
  </si>
  <si>
    <t>Montáž výztužné sítě(perlinky)do stěrky-vněj.stěny včetně výztužné sítě a stěrkového tmelu Baumit</t>
  </si>
  <si>
    <t>622904112R00</t>
  </si>
  <si>
    <t>Očištění fasád  složitost 1 - 2</t>
  </si>
  <si>
    <t>obklad kamenem vchod : 3,5</t>
  </si>
  <si>
    <t>622904121R00</t>
  </si>
  <si>
    <t>Ruční čištění ocelovým kartáčem</t>
  </si>
  <si>
    <t>kamen obklad hl. vstup : 3,5</t>
  </si>
  <si>
    <t>622. 2</t>
  </si>
  <si>
    <t xml:space="preserve">Demont a zpětná montáž popisných tabulek, znaky obce  </t>
  </si>
  <si>
    <t>632411110RT2</t>
  </si>
  <si>
    <t>Stěrka Cemix,ruč.zpracování tl.10 mm polymercementová stěrka Cemix 30 MPa</t>
  </si>
  <si>
    <t>oprava schodů boční vstup : 1,35*1,5</t>
  </si>
  <si>
    <t>(0,3+0,17)*1,5*4</t>
  </si>
  <si>
    <t>632411904R00</t>
  </si>
  <si>
    <t>Penetrace savých podkladů Cemix 0,25 l/m2</t>
  </si>
  <si>
    <t>916561111R00</t>
  </si>
  <si>
    <t>Osazení záhon.obrubníků do lože z C 12/15 s opěrou</t>
  </si>
  <si>
    <t>pravý bok vstup : (1,5+1+1)</t>
  </si>
  <si>
    <t>918101111R00</t>
  </si>
  <si>
    <t>Lože pod obrubníky nebo obruby dlažeb z C 12/15</t>
  </si>
  <si>
    <t>3,5*0,2*0,2</t>
  </si>
  <si>
    <t>59217335R</t>
  </si>
  <si>
    <t>Obrubník zahradní ABO 10-20 1000/50/250 mm šedý</t>
  </si>
  <si>
    <t>941941031R00</t>
  </si>
  <si>
    <t>Montáž lešení leh.řad.s podlahami,š.do 1 m, H 10 m</t>
  </si>
  <si>
    <t>(39,5+14,5)*2*5</t>
  </si>
  <si>
    <t>941941191R00</t>
  </si>
  <si>
    <t>Příplatek za každý měsíc použití lešení k pol.1031</t>
  </si>
  <si>
    <t>540*2</t>
  </si>
  <si>
    <t>941941831R00</t>
  </si>
  <si>
    <t>Demontáž lešení leh.řad.s podlahami,š.1 m, H 10 m</t>
  </si>
  <si>
    <t>961044111R00</t>
  </si>
  <si>
    <t>Bourání základů z betonu prostého</t>
  </si>
  <si>
    <t>pravý bok vstup : (0,6*0,3*0,3)*2</t>
  </si>
  <si>
    <t>962022491R00</t>
  </si>
  <si>
    <t>Bourání zdiva nadzákladového kamenného na MC</t>
  </si>
  <si>
    <t>hl. vstup : 2*0,6*1,35</t>
  </si>
  <si>
    <t>2*0,6*1,26</t>
  </si>
  <si>
    <t>schody u snížených dveří : 1,25*1,55*1,1</t>
  </si>
  <si>
    <t>1,55*1,55*(0,2+1,1)/2/2</t>
  </si>
  <si>
    <t>962081131R00</t>
  </si>
  <si>
    <t>Bourání příček ze skleněných tvárnic tl. 10 cm</t>
  </si>
  <si>
    <t>nadsvětlík dveří : 0,8*0,6</t>
  </si>
  <si>
    <t>965042231R00</t>
  </si>
  <si>
    <t>Bourání mazanin betonových tl. nad 10 cm, pl. 4 m2</t>
  </si>
  <si>
    <t>schody hl. vstup : 2,43*1,47*0,15</t>
  </si>
  <si>
    <t>(2,43*0,3*0,15)*3</t>
  </si>
  <si>
    <t>967031132R00</t>
  </si>
  <si>
    <t>Přisekání rovných ostění cihelných na MVC</t>
  </si>
  <si>
    <t>snížení dveří : 0,5*1,1</t>
  </si>
  <si>
    <t>968072455R00</t>
  </si>
  <si>
    <t>Vybourání kovových dveřních zárubní pl. do 2 m2</t>
  </si>
  <si>
    <t>0,9*2,1</t>
  </si>
  <si>
    <t>971033451R00</t>
  </si>
  <si>
    <t>Vybourání otv. zeď cihel. pl.0,25 m2, tl.45cm, MVC</t>
  </si>
  <si>
    <t>překlady snížení dveří : 1</t>
  </si>
  <si>
    <t>971033651R00</t>
  </si>
  <si>
    <t>Vybourání otv. zeď cihel. pl.4 m2, tl.60 cm, MVC</t>
  </si>
  <si>
    <t>snížení dveří : 1,2*1,1*0,5</t>
  </si>
  <si>
    <t>978015221R00</t>
  </si>
  <si>
    <t>Otlučení omítek vnějších MVC v složit.1-4 do 10 %</t>
  </si>
  <si>
    <t>998011001R00</t>
  </si>
  <si>
    <t>Přesun hmot pro budovy zděné výšky do 6 m</t>
  </si>
  <si>
    <t>Přesun hmot</t>
  </si>
  <si>
    <t>POL7_</t>
  </si>
  <si>
    <t>764816133R00</t>
  </si>
  <si>
    <t>Oplechování parapetů, lakovaný Pz plech, rš 330 mm</t>
  </si>
  <si>
    <t>(37,8+15,3)*2</t>
  </si>
  <si>
    <t>764410850R00</t>
  </si>
  <si>
    <t>Demontáž oplechování parapetů,rš od 100 do 330 mm</t>
  </si>
  <si>
    <t>2,1*11+0,55*2+1,05+1,55*6+2,0*2+6,5*5</t>
  </si>
  <si>
    <t>764454803R00</t>
  </si>
  <si>
    <t>Demontáž odpadních trub kruhových,D 150 mm pro zpětné použití</t>
  </si>
  <si>
    <t>5,5*8</t>
  </si>
  <si>
    <t>998764201R00</t>
  </si>
  <si>
    <t>Přesun hmot pro klempířské konstr., výšky do 6 m</t>
  </si>
  <si>
    <t>Dod + mont vstupní plast. dveře 1170 x 2210 cm, plné PUR,  bílá - hnědá, bezpeč. kování klika-klika</t>
  </si>
  <si>
    <t>767. 1</t>
  </si>
  <si>
    <t>Dod + mont nerezové zábradlí hl. schodiště a boční schodiště</t>
  </si>
  <si>
    <t>767. 2</t>
  </si>
  <si>
    <t>Dod + mont ocel. rampa, pororošty, nerezové zábradlí, madlo</t>
  </si>
  <si>
    <t>782131150R00</t>
  </si>
  <si>
    <t>Obklad stěn kamenem tvrdým, rovným tl. 4 a 5 cm kamen z bouracích prací</t>
  </si>
  <si>
    <t>doplnění kam. soklu hl. vstup : (0,6*1,24)*2</t>
  </si>
  <si>
    <t>783903811R00</t>
  </si>
  <si>
    <t>Odmaštění a očištění chemickými rozpouštědly</t>
  </si>
  <si>
    <t>M 21</t>
  </si>
  <si>
    <t>Úprava elektroinstalace na fasádě</t>
  </si>
  <si>
    <t>979081111R00</t>
  </si>
  <si>
    <t>Odvoz suti a vybour. hmot na skládku do 1 km</t>
  </si>
  <si>
    <t>Přesun suti</t>
  </si>
  <si>
    <t>POL8_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</si>
  <si>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</si>
  <si>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</si>
  <si>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</si>
  <si>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</si>
  <si>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</si>
  <si>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</si>
  <si>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00522T</t>
  </si>
  <si>
    <t>Mimostavenišťní doprava</t>
  </si>
  <si>
    <t>Soubor</t>
  </si>
  <si>
    <t>VRN</t>
  </si>
  <si>
    <t>POL99_2</t>
  </si>
  <si>
    <t>SUM</t>
  </si>
  <si>
    <t>Poznámky uchazeče k zadání</t>
  </si>
  <si>
    <t>POPUZIV</t>
  </si>
  <si>
    <t>END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</si>
</sst>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yy"/>
    <numFmt numFmtId="167" formatCode="#,##0.00"/>
    <numFmt numFmtId="168" formatCode="0"/>
    <numFmt numFmtId="169" formatCode="0.00"/>
    <numFmt numFmtId="170" formatCode="#,##0"/>
    <numFmt numFmtId="171" formatCode="#,##0.00000"/>
  </numFmts>
  <fonts count="16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9"/>
      <name val="Arial CE"/>
      <family val="2"/>
    </font>
    <font>
      <b/>
      <sz val="14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9"/>
      <color indexed="8"/>
      <name val="Tahoma"/>
      <family val="2"/>
    </font>
    <font>
      <sz val="8"/>
      <name val="Arial CE"/>
      <family val="2"/>
    </font>
    <font>
      <sz val="8"/>
      <color indexed="12"/>
      <name val="Arial CE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>
        <color indexed="63"/>
      </bottom>
    </border>
    <border>
      <left style="thin">
        <color indexed="23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22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2" borderId="0" xfId="0" applyFont="1" applyFill="1" applyBorder="1" applyAlignment="1">
      <alignment horizontal="left" wrapText="1"/>
    </xf>
    <xf numFmtId="164" fontId="0" fillId="0" borderId="0" xfId="0" applyAlignment="1">
      <alignment wrapText="1"/>
    </xf>
    <xf numFmtId="164" fontId="0" fillId="0" borderId="1" xfId="0" applyFont="1" applyBorder="1" applyAlignment="1">
      <alignment/>
    </xf>
    <xf numFmtId="164" fontId="4" fillId="0" borderId="2" xfId="0" applyFont="1" applyBorder="1" applyAlignment="1">
      <alignment horizontal="center" vertical="center"/>
    </xf>
    <xf numFmtId="164" fontId="0" fillId="0" borderId="3" xfId="0" applyBorder="1" applyAlignment="1">
      <alignment/>
    </xf>
    <xf numFmtId="164" fontId="5" fillId="2" borderId="3" xfId="0" applyFont="1" applyFill="1" applyBorder="1" applyAlignment="1">
      <alignment horizontal="left" vertical="center" indent="1"/>
    </xf>
    <xf numFmtId="164" fontId="0" fillId="2" borderId="0" xfId="0" applyFill="1" applyAlignment="1">
      <alignment wrapText="1"/>
    </xf>
    <xf numFmtId="165" fontId="6" fillId="2" borderId="0" xfId="0" applyNumberFormat="1" applyFont="1" applyFill="1" applyAlignment="1">
      <alignment horizontal="left" vertical="center" wrapText="1"/>
    </xf>
    <xf numFmtId="165" fontId="6" fillId="2" borderId="4" xfId="0" applyNumberFormat="1" applyFont="1" applyFill="1" applyBorder="1" applyAlignment="1">
      <alignment horizontal="left" vertical="center" wrapText="1"/>
    </xf>
    <xf numFmtId="166" fontId="3" fillId="0" borderId="0" xfId="0" applyNumberFormat="1" applyFont="1" applyAlignment="1">
      <alignment horizontal="left"/>
    </xf>
    <xf numFmtId="164" fontId="0" fillId="2" borderId="3" xfId="0" applyFont="1" applyFill="1" applyBorder="1" applyAlignment="1">
      <alignment horizontal="left" vertical="center" indent="1"/>
    </xf>
    <xf numFmtId="165" fontId="2" fillId="2" borderId="0" xfId="0" applyNumberFormat="1" applyFont="1" applyFill="1" applyAlignment="1">
      <alignment horizontal="left" vertical="center" wrapText="1"/>
    </xf>
    <xf numFmtId="165" fontId="2" fillId="2" borderId="5" xfId="0" applyNumberFormat="1" applyFont="1" applyFill="1" applyBorder="1" applyAlignment="1">
      <alignment horizontal="left" vertical="center" wrapText="1"/>
    </xf>
    <xf numFmtId="167" fontId="0" fillId="0" borderId="3" xfId="0" applyNumberFormat="1" applyBorder="1" applyAlignment="1">
      <alignment/>
    </xf>
    <xf numFmtId="164" fontId="0" fillId="2" borderId="6" xfId="0" applyFont="1" applyFill="1" applyBorder="1" applyAlignment="1">
      <alignment horizontal="left" vertical="center" indent="1"/>
    </xf>
    <xf numFmtId="164" fontId="0" fillId="2" borderId="7" xfId="0" applyFill="1" applyBorder="1" applyAlignment="1">
      <alignment wrapText="1"/>
    </xf>
    <xf numFmtId="165" fontId="2" fillId="2" borderId="7" xfId="0" applyNumberFormat="1" applyFont="1" applyFill="1" applyBorder="1" applyAlignment="1">
      <alignment horizontal="left" vertical="center" wrapText="1"/>
    </xf>
    <xf numFmtId="165" fontId="2" fillId="2" borderId="8" xfId="0" applyNumberFormat="1" applyFont="1" applyFill="1" applyBorder="1" applyAlignment="1">
      <alignment horizontal="left" vertical="center" wrapText="1"/>
    </xf>
    <xf numFmtId="164" fontId="0" fillId="0" borderId="3" xfId="0" applyFont="1" applyBorder="1" applyAlignment="1">
      <alignment horizontal="left" vertical="center" indent="1"/>
    </xf>
    <xf numFmtId="164" fontId="2" fillId="0" borderId="9" xfId="0" applyFont="1" applyBorder="1" applyAlignment="1">
      <alignment horizontal="left" vertical="center" wrapText="1"/>
    </xf>
    <xf numFmtId="164" fontId="0" fillId="0" borderId="0" xfId="0" applyFont="1" applyAlignment="1">
      <alignment horizontal="right" vertical="center"/>
    </xf>
    <xf numFmtId="164" fontId="2" fillId="0" borderId="0" xfId="0" applyFont="1" applyAlignment="1">
      <alignment horizontal="left" vertical="center"/>
    </xf>
    <xf numFmtId="164" fontId="0" fillId="0" borderId="5" xfId="0" applyBorder="1" applyAlignment="1">
      <alignment/>
    </xf>
    <xf numFmtId="164" fontId="2" fillId="0" borderId="3" xfId="0" applyFont="1" applyBorder="1" applyAlignment="1">
      <alignment horizontal="left" vertical="center" indent="1"/>
    </xf>
    <xf numFmtId="164" fontId="2" fillId="0" borderId="0" xfId="0" applyFont="1" applyAlignment="1">
      <alignment vertical="center" wrapText="1"/>
    </xf>
    <xf numFmtId="164" fontId="2" fillId="0" borderId="0" xfId="0" applyFont="1" applyBorder="1" applyAlignment="1">
      <alignment horizontal="left" vertical="center" wrapText="1"/>
    </xf>
    <xf numFmtId="164" fontId="2" fillId="0" borderId="6" xfId="0" applyFont="1" applyBorder="1" applyAlignment="1">
      <alignment horizontal="left" vertical="center" indent="1"/>
    </xf>
    <xf numFmtId="164" fontId="2" fillId="0" borderId="7" xfId="0" applyFont="1" applyBorder="1" applyAlignment="1">
      <alignment horizontal="right" vertical="center" wrapText="1"/>
    </xf>
    <xf numFmtId="164" fontId="2" fillId="0" borderId="7" xfId="0" applyFont="1" applyBorder="1" applyAlignment="1">
      <alignment horizontal="left" vertical="center" wrapText="1"/>
    </xf>
    <xf numFmtId="164" fontId="2" fillId="0" borderId="7" xfId="0" applyFont="1" applyBorder="1" applyAlignment="1">
      <alignment vertical="center" wrapText="1"/>
    </xf>
    <xf numFmtId="164" fontId="0" fillId="0" borderId="7" xfId="0" applyBorder="1" applyAlignment="1">
      <alignment vertical="center"/>
    </xf>
    <xf numFmtId="164" fontId="2" fillId="0" borderId="7" xfId="0" applyFont="1" applyBorder="1" applyAlignment="1">
      <alignment vertical="center"/>
    </xf>
    <xf numFmtId="164" fontId="0" fillId="0" borderId="8" xfId="0" applyBorder="1" applyAlignment="1">
      <alignment/>
    </xf>
    <xf numFmtId="164" fontId="2" fillId="0" borderId="0" xfId="0" applyFont="1" applyAlignment="1">
      <alignment horizontal="left" vertical="center" wrapText="1"/>
    </xf>
    <xf numFmtId="164" fontId="0" fillId="0" borderId="6" xfId="0" applyBorder="1" applyAlignment="1">
      <alignment horizontal="left" indent="1"/>
    </xf>
    <xf numFmtId="164" fontId="0" fillId="0" borderId="7" xfId="0" applyBorder="1" applyAlignment="1">
      <alignment vertical="center" wrapText="1"/>
    </xf>
    <xf numFmtId="164" fontId="0" fillId="0" borderId="7" xfId="0" applyBorder="1" applyAlignment="1">
      <alignment/>
    </xf>
    <xf numFmtId="164" fontId="0" fillId="0" borderId="7" xfId="0" applyBorder="1" applyAlignment="1">
      <alignment horizontal="right"/>
    </xf>
    <xf numFmtId="164" fontId="2" fillId="3" borderId="9" xfId="0" applyFont="1" applyFill="1" applyBorder="1" applyAlignment="1" applyProtection="1">
      <alignment horizontal="left" vertical="center"/>
      <protection locked="0"/>
    </xf>
    <xf numFmtId="164" fontId="2" fillId="3" borderId="0" xfId="0" applyFont="1" applyFill="1" applyAlignment="1" applyProtection="1">
      <alignment horizontal="left" vertical="center"/>
      <protection locked="0"/>
    </xf>
    <xf numFmtId="164" fontId="2" fillId="3" borderId="0" xfId="0" applyFont="1" applyFill="1" applyBorder="1" applyAlignment="1" applyProtection="1">
      <alignment horizontal="left" vertical="center"/>
      <protection locked="0"/>
    </xf>
    <xf numFmtId="164" fontId="2" fillId="3" borderId="7" xfId="0" applyFont="1" applyFill="1" applyBorder="1" applyAlignment="1" applyProtection="1">
      <alignment horizontal="left" vertical="center" wrapText="1"/>
      <protection locked="0"/>
    </xf>
    <xf numFmtId="164" fontId="2" fillId="3" borderId="7" xfId="0" applyFont="1" applyFill="1" applyBorder="1" applyAlignment="1" applyProtection="1">
      <alignment horizontal="left" vertical="center"/>
      <protection locked="0"/>
    </xf>
    <xf numFmtId="164" fontId="0" fillId="0" borderId="7" xfId="0" applyBorder="1" applyAlignment="1">
      <alignment horizontal="right" vertical="center"/>
    </xf>
    <xf numFmtId="164" fontId="0" fillId="0" borderId="10" xfId="0" applyFont="1" applyBorder="1" applyAlignment="1">
      <alignment horizontal="left" vertical="top" indent="1"/>
    </xf>
    <xf numFmtId="164" fontId="0" fillId="0" borderId="9" xfId="0" applyBorder="1" applyAlignment="1">
      <alignment vertical="top" wrapText="1"/>
    </xf>
    <xf numFmtId="164" fontId="2" fillId="0" borderId="9" xfId="0" applyFont="1" applyBorder="1" applyAlignment="1">
      <alignment horizontal="left" vertical="top" wrapText="1"/>
    </xf>
    <xf numFmtId="164" fontId="2" fillId="0" borderId="9" xfId="0" applyFont="1" applyBorder="1" applyAlignment="1">
      <alignment vertical="center" wrapText="1"/>
    </xf>
    <xf numFmtId="164" fontId="2" fillId="0" borderId="9" xfId="0" applyFont="1" applyBorder="1" applyAlignment="1">
      <alignment vertical="center"/>
    </xf>
    <xf numFmtId="164" fontId="0" fillId="0" borderId="9" xfId="0" applyBorder="1" applyAlignment="1">
      <alignment horizontal="right" vertical="center"/>
    </xf>
    <xf numFmtId="164" fontId="0" fillId="0" borderId="4" xfId="0" applyBorder="1" applyAlignment="1">
      <alignment/>
    </xf>
    <xf numFmtId="164" fontId="0" fillId="0" borderId="7" xfId="0" applyBorder="1" applyAlignment="1">
      <alignment horizontal="left" wrapText="1"/>
    </xf>
    <xf numFmtId="164" fontId="0" fillId="0" borderId="7" xfId="0" applyBorder="1" applyAlignment="1">
      <alignment wrapText="1"/>
    </xf>
    <xf numFmtId="168" fontId="0" fillId="0" borderId="7" xfId="0" applyNumberFormat="1" applyBorder="1" applyAlignment="1">
      <alignment horizontal="right" indent="1"/>
    </xf>
    <xf numFmtId="164" fontId="0" fillId="0" borderId="7" xfId="0" applyBorder="1" applyAlignment="1">
      <alignment horizontal="right" indent="1"/>
    </xf>
    <xf numFmtId="164" fontId="0" fillId="0" borderId="8" xfId="0" applyFont="1" applyBorder="1" applyAlignment="1">
      <alignment horizontal="right" indent="1"/>
    </xf>
    <xf numFmtId="165" fontId="0" fillId="0" borderId="3" xfId="0" applyNumberFormat="1" applyFont="1" applyBorder="1" applyAlignment="1">
      <alignment/>
    </xf>
    <xf numFmtId="164" fontId="0" fillId="0" borderId="11" xfId="0" applyFont="1" applyBorder="1" applyAlignment="1">
      <alignment horizontal="left" vertical="center" indent="1"/>
    </xf>
    <xf numFmtId="164" fontId="0" fillId="0" borderId="12" xfId="0" applyBorder="1" applyAlignment="1">
      <alignment horizontal="left" vertical="center" wrapText="1"/>
    </xf>
    <xf numFmtId="164" fontId="0" fillId="0" borderId="12" xfId="0" applyBorder="1" applyAlignment="1">
      <alignment wrapText="1"/>
    </xf>
    <xf numFmtId="167" fontId="7" fillId="0" borderId="13" xfId="0" applyNumberFormat="1" applyFont="1" applyBorder="1" applyAlignment="1">
      <alignment horizontal="right" vertical="center" indent="1"/>
    </xf>
    <xf numFmtId="167" fontId="7" fillId="0" borderId="14" xfId="0" applyNumberFormat="1" applyFont="1" applyBorder="1" applyAlignment="1">
      <alignment horizontal="right" vertical="center" indent="1"/>
    </xf>
    <xf numFmtId="164" fontId="2" fillId="0" borderId="11" xfId="0" applyFont="1" applyBorder="1" applyAlignment="1">
      <alignment horizontal="left" vertical="center" indent="1"/>
    </xf>
    <xf numFmtId="164" fontId="2" fillId="0" borderId="12" xfId="0" applyFont="1" applyBorder="1" applyAlignment="1">
      <alignment horizontal="left" vertical="center" wrapText="1"/>
    </xf>
    <xf numFmtId="164" fontId="2" fillId="0" borderId="12" xfId="0" applyFont="1" applyBorder="1" applyAlignment="1">
      <alignment wrapText="1"/>
    </xf>
    <xf numFmtId="167" fontId="8" fillId="0" borderId="13" xfId="0" applyNumberFormat="1" applyFont="1" applyBorder="1" applyAlignment="1">
      <alignment horizontal="right" vertical="center" indent="1"/>
    </xf>
    <xf numFmtId="167" fontId="8" fillId="0" borderId="14" xfId="0" applyNumberFormat="1" applyFont="1" applyBorder="1" applyAlignment="1">
      <alignment horizontal="right" vertical="center" indent="1"/>
    </xf>
    <xf numFmtId="164" fontId="0" fillId="0" borderId="11" xfId="0" applyFont="1" applyBorder="1" applyAlignment="1">
      <alignment horizontal="left" indent="1"/>
    </xf>
    <xf numFmtId="168" fontId="2" fillId="0" borderId="12" xfId="0" applyNumberFormat="1" applyFont="1" applyBorder="1" applyAlignment="1">
      <alignment horizontal="right" vertical="center" wrapText="1"/>
    </xf>
    <xf numFmtId="164" fontId="0" fillId="0" borderId="12" xfId="0" applyBorder="1" applyAlignment="1">
      <alignment horizontal="left" vertical="center" indent="1"/>
    </xf>
    <xf numFmtId="164" fontId="2" fillId="0" borderId="12" xfId="0" applyFont="1" applyBorder="1" applyAlignment="1">
      <alignment vertical="center"/>
    </xf>
    <xf numFmtId="165" fontId="0" fillId="0" borderId="15" xfId="0" applyNumberFormat="1" applyBorder="1" applyAlignment="1">
      <alignment horizontal="left" vertical="center"/>
    </xf>
    <xf numFmtId="168" fontId="2" fillId="0" borderId="16" xfId="0" applyNumberFormat="1" applyFont="1" applyBorder="1" applyAlignment="1">
      <alignment horizontal="right" vertical="center" wrapText="1"/>
    </xf>
    <xf numFmtId="167" fontId="8" fillId="0" borderId="16" xfId="0" applyNumberFormat="1" applyFont="1" applyBorder="1" applyAlignment="1">
      <alignment vertical="center"/>
    </xf>
    <xf numFmtId="167" fontId="8" fillId="0" borderId="16" xfId="0" applyNumberFormat="1" applyFont="1" applyBorder="1" applyAlignment="1">
      <alignment horizontal="right" vertical="center"/>
    </xf>
    <xf numFmtId="164" fontId="0" fillId="0" borderId="6" xfId="0" applyFont="1" applyBorder="1" applyAlignment="1">
      <alignment horizontal="left" vertical="center" indent="1"/>
    </xf>
    <xf numFmtId="164" fontId="0" fillId="0" borderId="7" xfId="0" applyBorder="1" applyAlignment="1">
      <alignment horizontal="left" vertical="center" wrapText="1"/>
    </xf>
    <xf numFmtId="168" fontId="2" fillId="0" borderId="17" xfId="0" applyNumberFormat="1" applyFont="1" applyBorder="1" applyAlignment="1">
      <alignment horizontal="right" vertical="center" wrapText="1"/>
    </xf>
    <xf numFmtId="164" fontId="0" fillId="0" borderId="7" xfId="0" applyFont="1" applyBorder="1" applyAlignment="1">
      <alignment horizontal="left" vertical="center" indent="1"/>
    </xf>
    <xf numFmtId="167" fontId="8" fillId="0" borderId="17" xfId="0" applyNumberFormat="1" applyFont="1" applyBorder="1" applyAlignment="1">
      <alignment horizontal="right" vertical="center"/>
    </xf>
    <xf numFmtId="165" fontId="0" fillId="0" borderId="8" xfId="0" applyNumberFormat="1" applyBorder="1" applyAlignment="1">
      <alignment horizontal="left" vertical="center"/>
    </xf>
    <xf numFmtId="164" fontId="0" fillId="0" borderId="0" xfId="0" applyAlignment="1">
      <alignment horizontal="left" vertical="center" wrapText="1"/>
    </xf>
    <xf numFmtId="168" fontId="0" fillId="0" borderId="0" xfId="0" applyNumberFormat="1" applyAlignment="1">
      <alignment horizontal="left" vertical="center" wrapText="1"/>
    </xf>
    <xf numFmtId="167" fontId="0" fillId="0" borderId="0" xfId="0" applyNumberFormat="1" applyAlignment="1">
      <alignment horizontal="left" vertical="center"/>
    </xf>
    <xf numFmtId="167" fontId="8" fillId="0" borderId="9" xfId="0" applyNumberFormat="1" applyFont="1" applyBorder="1" applyAlignment="1">
      <alignment horizontal="right" vertical="center"/>
    </xf>
    <xf numFmtId="165" fontId="0" fillId="0" borderId="5" xfId="0" applyNumberFormat="1" applyBorder="1" applyAlignment="1">
      <alignment horizontal="left" vertical="center"/>
    </xf>
    <xf numFmtId="164" fontId="6" fillId="2" borderId="18" xfId="0" applyFont="1" applyFill="1" applyBorder="1" applyAlignment="1">
      <alignment horizontal="left" vertical="center" indent="1"/>
    </xf>
    <xf numFmtId="164" fontId="2" fillId="2" borderId="19" xfId="0" applyFont="1" applyFill="1" applyBorder="1" applyAlignment="1">
      <alignment horizontal="left" vertical="center" wrapText="1"/>
    </xf>
    <xf numFmtId="164" fontId="0" fillId="2" borderId="19" xfId="0" applyFill="1" applyBorder="1" applyAlignment="1">
      <alignment horizontal="left" vertical="center" wrapText="1"/>
    </xf>
    <xf numFmtId="167" fontId="6" fillId="2" borderId="19" xfId="0" applyNumberFormat="1" applyFont="1" applyFill="1" applyBorder="1" applyAlignment="1">
      <alignment horizontal="left" vertical="center"/>
    </xf>
    <xf numFmtId="169" fontId="9" fillId="2" borderId="19" xfId="0" applyNumberFormat="1" applyFont="1" applyFill="1" applyBorder="1" applyAlignment="1">
      <alignment horizontal="right" vertical="center"/>
    </xf>
    <xf numFmtId="165" fontId="0" fillId="2" borderId="20" xfId="0" applyNumberFormat="1" applyFill="1" applyBorder="1" applyAlignment="1">
      <alignment horizontal="left" vertical="center"/>
    </xf>
    <xf numFmtId="164" fontId="0" fillId="2" borderId="19" xfId="0" applyFill="1" applyBorder="1" applyAlignment="1">
      <alignment wrapText="1"/>
    </xf>
    <xf numFmtId="164" fontId="0" fillId="2" borderId="19" xfId="0" applyFill="1" applyBorder="1" applyAlignment="1">
      <alignment/>
    </xf>
    <xf numFmtId="167" fontId="9" fillId="2" borderId="19" xfId="0" applyNumberFormat="1" applyFont="1" applyFill="1" applyBorder="1" applyAlignment="1">
      <alignment horizontal="right" vertical="center"/>
    </xf>
    <xf numFmtId="165" fontId="2" fillId="2" borderId="20" xfId="0" applyNumberFormat="1" applyFont="1" applyFill="1" applyBorder="1" applyAlignment="1">
      <alignment horizontal="left" vertical="center"/>
    </xf>
    <xf numFmtId="164" fontId="0" fillId="0" borderId="5" xfId="0" applyBorder="1" applyAlignment="1">
      <alignment horizontal="right"/>
    </xf>
    <xf numFmtId="164" fontId="0" fillId="0" borderId="3" xfId="0" applyBorder="1" applyAlignment="1">
      <alignment horizontal="right"/>
    </xf>
    <xf numFmtId="164" fontId="0" fillId="0" borderId="0" xfId="0" applyFont="1" applyAlignment="1">
      <alignment horizontal="center" vertical="center" wrapText="1"/>
    </xf>
    <xf numFmtId="164" fontId="2" fillId="0" borderId="7" xfId="0" applyFont="1" applyBorder="1" applyAlignment="1">
      <alignment vertical="top" wrapText="1"/>
    </xf>
    <xf numFmtId="164" fontId="0" fillId="0" borderId="0" xfId="0" applyFont="1" applyAlignment="1">
      <alignment horizontal="center" vertical="center"/>
    </xf>
    <xf numFmtId="164" fontId="2" fillId="0" borderId="7" xfId="0" applyFont="1" applyBorder="1" applyAlignment="1">
      <alignment vertical="top"/>
    </xf>
    <xf numFmtId="166" fontId="2" fillId="0" borderId="7" xfId="0" applyNumberFormat="1" applyFont="1" applyBorder="1" applyAlignment="1">
      <alignment horizontal="center" vertical="top"/>
    </xf>
    <xf numFmtId="164" fontId="2" fillId="0" borderId="3" xfId="0" applyFont="1" applyBorder="1" applyAlignment="1">
      <alignment/>
    </xf>
    <xf numFmtId="164" fontId="2" fillId="0" borderId="0" xfId="0" applyFont="1" applyAlignment="1">
      <alignment wrapText="1"/>
    </xf>
    <xf numFmtId="164" fontId="2" fillId="0" borderId="7" xfId="0" applyFont="1" applyBorder="1" applyAlignment="1">
      <alignment horizontal="center" vertical="center" wrapText="1"/>
    </xf>
    <xf numFmtId="164" fontId="2" fillId="0" borderId="7" xfId="0" applyFont="1" applyBorder="1" applyAlignment="1">
      <alignment horizontal="center" vertical="center"/>
    </xf>
    <xf numFmtId="164" fontId="2" fillId="0" borderId="5" xfId="0" applyFont="1" applyBorder="1" applyAlignment="1">
      <alignment horizontal="right"/>
    </xf>
    <xf numFmtId="164" fontId="0" fillId="0" borderId="9" xfId="0" applyFont="1" applyBorder="1" applyAlignment="1">
      <alignment horizontal="center" wrapText="1"/>
    </xf>
    <xf numFmtId="164" fontId="0" fillId="0" borderId="0" xfId="0" applyFont="1" applyAlignment="1">
      <alignment horizontal="center"/>
    </xf>
    <xf numFmtId="164" fontId="0" fillId="0" borderId="21" xfId="0" applyBorder="1" applyAlignment="1">
      <alignment/>
    </xf>
    <xf numFmtId="164" fontId="0" fillId="0" borderId="22" xfId="0" applyBorder="1" applyAlignment="1">
      <alignment wrapText="1"/>
    </xf>
    <xf numFmtId="164" fontId="0" fillId="0" borderId="22" xfId="0" applyBorder="1" applyAlignment="1">
      <alignment/>
    </xf>
    <xf numFmtId="164" fontId="0" fillId="0" borderId="23" xfId="0" applyBorder="1" applyAlignment="1">
      <alignment horizontal="right"/>
    </xf>
    <xf numFmtId="164" fontId="6" fillId="0" borderId="0" xfId="0" applyFont="1" applyAlignment="1">
      <alignment horizontal="left" vertical="center"/>
    </xf>
    <xf numFmtId="164" fontId="4" fillId="0" borderId="0" xfId="0" applyFont="1" applyAlignment="1">
      <alignment horizontal="center" vertical="center" wrapText="1"/>
    </xf>
    <xf numFmtId="164" fontId="4" fillId="0" borderId="0" xfId="0" applyFont="1" applyAlignment="1">
      <alignment horizontal="center" vertical="center" shrinkToFit="1"/>
    </xf>
    <xf numFmtId="164" fontId="4" fillId="0" borderId="0" xfId="0" applyFont="1" applyAlignment="1">
      <alignment horizontal="center" vertical="center"/>
    </xf>
    <xf numFmtId="167" fontId="0" fillId="0" borderId="24" xfId="0" applyNumberFormat="1" applyFont="1" applyBorder="1" applyAlignment="1">
      <alignment/>
    </xf>
    <xf numFmtId="167" fontId="3" fillId="4" borderId="16" xfId="0" applyNumberFormat="1" applyFont="1" applyFill="1" applyBorder="1" applyAlignment="1">
      <alignment vertical="center"/>
    </xf>
    <xf numFmtId="167" fontId="3" fillId="4" borderId="12" xfId="0" applyNumberFormat="1" applyFont="1" applyFill="1" applyBorder="1" applyAlignment="1">
      <alignment vertical="center" wrapText="1"/>
    </xf>
    <xf numFmtId="167" fontId="10" fillId="4" borderId="13" xfId="0" applyNumberFormat="1" applyFont="1" applyFill="1" applyBorder="1" applyAlignment="1">
      <alignment horizontal="center" vertical="center" wrapText="1" shrinkToFit="1"/>
    </xf>
    <xf numFmtId="167" fontId="3" fillId="4" borderId="13" xfId="0" applyNumberFormat="1" applyFont="1" applyFill="1" applyBorder="1" applyAlignment="1">
      <alignment horizontal="center" vertical="center" wrapText="1" shrinkToFit="1"/>
    </xf>
    <xf numFmtId="170" fontId="3" fillId="4" borderId="13" xfId="0" applyNumberFormat="1" applyFont="1" applyFill="1" applyBorder="1" applyAlignment="1">
      <alignment horizontal="center" vertical="center" wrapText="1"/>
    </xf>
    <xf numFmtId="167" fontId="0" fillId="0" borderId="16" xfId="0" applyNumberFormat="1" applyFont="1" applyBorder="1" applyAlignment="1">
      <alignment vertical="center"/>
    </xf>
    <xf numFmtId="167" fontId="0" fillId="0" borderId="12" xfId="0" applyNumberFormat="1" applyBorder="1" applyAlignment="1">
      <alignment vertical="center" wrapText="1"/>
    </xf>
    <xf numFmtId="167" fontId="3" fillId="0" borderId="13" xfId="0" applyNumberFormat="1" applyFont="1" applyBorder="1" applyAlignment="1">
      <alignment horizontal="right" vertical="center" wrapText="1" shrinkToFit="1"/>
    </xf>
    <xf numFmtId="167" fontId="3" fillId="0" borderId="13" xfId="0" applyNumberFormat="1" applyFont="1" applyBorder="1" applyAlignment="1">
      <alignment horizontal="right" vertical="center" shrinkToFit="1"/>
    </xf>
    <xf numFmtId="167" fontId="0" fillId="0" borderId="13" xfId="0" applyNumberFormat="1" applyBorder="1" applyAlignment="1">
      <alignment vertical="center" shrinkToFit="1"/>
    </xf>
    <xf numFmtId="170" fontId="0" fillId="0" borderId="13" xfId="0" applyNumberFormat="1" applyBorder="1" applyAlignment="1">
      <alignment vertical="center"/>
    </xf>
    <xf numFmtId="167" fontId="2" fillId="0" borderId="16" xfId="0" applyNumberFormat="1" applyFont="1" applyBorder="1" applyAlignment="1">
      <alignment vertical="center"/>
    </xf>
    <xf numFmtId="167" fontId="2" fillId="0" borderId="12" xfId="0" applyNumberFormat="1" applyFont="1" applyBorder="1" applyAlignment="1">
      <alignment vertical="center" wrapText="1"/>
    </xf>
    <xf numFmtId="167" fontId="2" fillId="0" borderId="13" xfId="0" applyNumberFormat="1" applyFont="1" applyBorder="1" applyAlignment="1">
      <alignment vertical="center" wrapText="1" shrinkToFit="1"/>
    </xf>
    <xf numFmtId="167" fontId="2" fillId="0" borderId="13" xfId="0" applyNumberFormat="1" applyFont="1" applyBorder="1" applyAlignment="1">
      <alignment vertical="center" shrinkToFit="1"/>
    </xf>
    <xf numFmtId="170" fontId="2" fillId="0" borderId="13" xfId="0" applyNumberFormat="1" applyFont="1" applyBorder="1" applyAlignment="1">
      <alignment vertical="center"/>
    </xf>
    <xf numFmtId="167" fontId="0" fillId="0" borderId="16" xfId="0" applyNumberFormat="1" applyFont="1" applyBorder="1" applyAlignment="1">
      <alignment horizontal="left" vertical="center"/>
    </xf>
    <xf numFmtId="167" fontId="0" fillId="0" borderId="13" xfId="0" applyNumberFormat="1" applyBorder="1" applyAlignment="1">
      <alignment vertical="center" wrapText="1" shrinkToFit="1"/>
    </xf>
    <xf numFmtId="167" fontId="0" fillId="2" borderId="13" xfId="0" applyNumberFormat="1" applyFont="1" applyFill="1" applyBorder="1" applyAlignment="1">
      <alignment vertical="center"/>
    </xf>
    <xf numFmtId="167" fontId="0" fillId="2" borderId="13" xfId="0" applyNumberFormat="1" applyFill="1" applyBorder="1" applyAlignment="1">
      <alignment vertical="center" wrapText="1" shrinkToFit="1"/>
    </xf>
    <xf numFmtId="167" fontId="0" fillId="2" borderId="13" xfId="0" applyNumberFormat="1" applyFill="1" applyBorder="1" applyAlignment="1">
      <alignment vertical="center" shrinkToFit="1"/>
    </xf>
    <xf numFmtId="170" fontId="0" fillId="2" borderId="13" xfId="0" applyNumberFormat="1" applyFill="1" applyBorder="1" applyAlignment="1">
      <alignment vertical="center"/>
    </xf>
    <xf numFmtId="164" fontId="6" fillId="0" borderId="0" xfId="0" applyFont="1" applyAlignment="1">
      <alignment/>
    </xf>
    <xf numFmtId="164" fontId="11" fillId="0" borderId="24" xfId="0" applyFont="1" applyBorder="1" applyAlignment="1">
      <alignment horizontal="center" vertical="center" wrapText="1"/>
    </xf>
    <xf numFmtId="164" fontId="11" fillId="4" borderId="16" xfId="0" applyFont="1" applyFill="1" applyBorder="1" applyAlignment="1">
      <alignment horizontal="center" vertical="center" wrapText="1"/>
    </xf>
    <xf numFmtId="164" fontId="11" fillId="4" borderId="12" xfId="0" applyFont="1" applyFill="1" applyBorder="1" applyAlignment="1">
      <alignment horizontal="center" vertical="center" wrapText="1"/>
    </xf>
    <xf numFmtId="164" fontId="11" fillId="4" borderId="13" xfId="0" applyFont="1" applyFill="1" applyBorder="1" applyAlignment="1">
      <alignment horizontal="center" vertical="center" wrapText="1"/>
    </xf>
    <xf numFmtId="164" fontId="3" fillId="0" borderId="24" xfId="0" applyFont="1" applyBorder="1" applyAlignment="1">
      <alignment vertical="center"/>
    </xf>
    <xf numFmtId="165" fontId="3" fillId="0" borderId="16" xfId="0" applyNumberFormat="1" applyFont="1" applyBorder="1" applyAlignment="1">
      <alignment vertical="center"/>
    </xf>
    <xf numFmtId="165" fontId="3" fillId="0" borderId="16" xfId="0" applyNumberFormat="1" applyFont="1" applyBorder="1" applyAlignment="1">
      <alignment vertical="center" wrapText="1"/>
    </xf>
    <xf numFmtId="167" fontId="3" fillId="0" borderId="13" xfId="0" applyNumberFormat="1" applyFont="1" applyBorder="1" applyAlignment="1">
      <alignment horizontal="center" vertical="center"/>
    </xf>
    <xf numFmtId="167" fontId="3" fillId="0" borderId="13" xfId="0" applyNumberFormat="1" applyFont="1" applyBorder="1" applyAlignment="1">
      <alignment vertical="center"/>
    </xf>
    <xf numFmtId="170" fontId="3" fillId="0" borderId="13" xfId="0" applyNumberFormat="1" applyFont="1" applyBorder="1" applyAlignment="1">
      <alignment vertical="center"/>
    </xf>
    <xf numFmtId="164" fontId="3" fillId="0" borderId="24" xfId="0" applyFont="1" applyBorder="1" applyAlignment="1">
      <alignment/>
    </xf>
    <xf numFmtId="164" fontId="3" fillId="2" borderId="16" xfId="0" applyFont="1" applyFill="1" applyBorder="1" applyAlignment="1">
      <alignment vertical="center"/>
    </xf>
    <xf numFmtId="164" fontId="3" fillId="2" borderId="16" xfId="0" applyFont="1" applyFill="1" applyBorder="1" applyAlignment="1">
      <alignment vertical="center" wrapText="1"/>
    </xf>
    <xf numFmtId="164" fontId="3" fillId="2" borderId="12" xfId="0" applyFont="1" applyFill="1" applyBorder="1" applyAlignment="1">
      <alignment vertical="center" wrapText="1"/>
    </xf>
    <xf numFmtId="167" fontId="3" fillId="2" borderId="13" xfId="0" applyNumberFormat="1" applyFont="1" applyFill="1" applyBorder="1" applyAlignment="1">
      <alignment horizontal="center" vertical="center"/>
    </xf>
    <xf numFmtId="167" fontId="3" fillId="2" borderId="13" xfId="0" applyNumberFormat="1" applyFont="1" applyFill="1" applyBorder="1" applyAlignment="1">
      <alignment vertical="center"/>
    </xf>
    <xf numFmtId="170" fontId="3" fillId="2" borderId="13" xfId="0" applyNumberFormat="1" applyFont="1" applyFill="1" applyBorder="1" applyAlignment="1">
      <alignment vertical="center"/>
    </xf>
    <xf numFmtId="167" fontId="0" fillId="0" borderId="0" xfId="0" applyNumberFormat="1" applyAlignment="1">
      <alignment/>
    </xf>
    <xf numFmtId="170" fontId="0" fillId="0" borderId="0" xfId="0" applyNumberFormat="1" applyAlignment="1">
      <alignment/>
    </xf>
    <xf numFmtId="164" fontId="0" fillId="0" borderId="0" xfId="0" applyAlignment="1">
      <alignment vertical="top"/>
    </xf>
    <xf numFmtId="164" fontId="0" fillId="0" borderId="0" xfId="0" applyAlignment="1">
      <alignment vertical="top" wrapText="1"/>
    </xf>
    <xf numFmtId="164" fontId="6" fillId="0" borderId="0" xfId="0" applyFont="1" applyBorder="1" applyAlignment="1">
      <alignment horizontal="center" vertical="top"/>
    </xf>
    <xf numFmtId="164" fontId="0" fillId="0" borderId="13" xfId="0" applyFont="1" applyBorder="1" applyAlignment="1">
      <alignment vertical="center"/>
    </xf>
    <xf numFmtId="165" fontId="0" fillId="0" borderId="12" xfId="0" applyNumberFormat="1" applyBorder="1" applyAlignment="1">
      <alignment vertical="center"/>
    </xf>
    <xf numFmtId="165" fontId="0" fillId="0" borderId="25" xfId="0" applyNumberFormat="1" applyBorder="1" applyAlignment="1">
      <alignment vertical="center" shrinkToFit="1"/>
    </xf>
    <xf numFmtId="165" fontId="0" fillId="0" borderId="0" xfId="0" applyNumberFormat="1" applyAlignment="1">
      <alignment vertical="top"/>
    </xf>
    <xf numFmtId="165" fontId="0" fillId="0" borderId="0" xfId="0" applyNumberFormat="1" applyAlignment="1">
      <alignment vertical="top" wrapText="1"/>
    </xf>
    <xf numFmtId="164" fontId="0" fillId="0" borderId="0" xfId="0" applyAlignment="1">
      <alignment horizontal="center" vertical="top"/>
    </xf>
    <xf numFmtId="165" fontId="0" fillId="0" borderId="0" xfId="0" applyNumberFormat="1" applyAlignment="1">
      <alignment/>
    </xf>
    <xf numFmtId="164" fontId="6" fillId="0" borderId="0" xfId="0" applyFont="1" applyBorder="1" applyAlignment="1">
      <alignment horizontal="center"/>
    </xf>
    <xf numFmtId="164" fontId="0" fillId="0" borderId="13" xfId="0" applyFont="1" applyBorder="1" applyAlignment="1">
      <alignment vertical="center"/>
    </xf>
    <xf numFmtId="165" fontId="0" fillId="0" borderId="25" xfId="0" applyNumberFormat="1" applyFont="1" applyBorder="1" applyAlignment="1">
      <alignment vertical="center"/>
    </xf>
    <xf numFmtId="164" fontId="0" fillId="2" borderId="13" xfId="0" applyFont="1" applyFill="1" applyBorder="1" applyAlignment="1">
      <alignment vertical="center"/>
    </xf>
    <xf numFmtId="165" fontId="0" fillId="2" borderId="12" xfId="0" applyNumberFormat="1" applyFont="1" applyFill="1" applyBorder="1" applyAlignment="1">
      <alignment vertical="center"/>
    </xf>
    <xf numFmtId="165" fontId="0" fillId="2" borderId="25" xfId="0" applyNumberFormat="1" applyFont="1" applyFill="1" applyBorder="1" applyAlignment="1">
      <alignment vertical="center"/>
    </xf>
    <xf numFmtId="164" fontId="0" fillId="4" borderId="13" xfId="0" applyFont="1" applyFill="1" applyBorder="1" applyAlignment="1">
      <alignment/>
    </xf>
    <xf numFmtId="165" fontId="0" fillId="4" borderId="13" xfId="0" applyNumberFormat="1" applyFont="1" applyFill="1" applyBorder="1" applyAlignment="1">
      <alignment/>
    </xf>
    <xf numFmtId="164" fontId="0" fillId="4" borderId="13" xfId="0" applyFont="1" applyFill="1" applyBorder="1" applyAlignment="1">
      <alignment horizontal="center"/>
    </xf>
    <xf numFmtId="164" fontId="0" fillId="4" borderId="16" xfId="0" applyFont="1" applyFill="1" applyBorder="1" applyAlignment="1">
      <alignment/>
    </xf>
    <xf numFmtId="164" fontId="0" fillId="4" borderId="13" xfId="0" applyFont="1" applyFill="1" applyBorder="1" applyAlignment="1">
      <alignment wrapText="1"/>
    </xf>
    <xf numFmtId="171" fontId="0" fillId="0" borderId="0" xfId="0" applyNumberFormat="1" applyAlignment="1">
      <alignment vertical="top"/>
    </xf>
    <xf numFmtId="167" fontId="0" fillId="0" borderId="0" xfId="0" applyNumberFormat="1" applyAlignment="1">
      <alignment vertical="top"/>
    </xf>
    <xf numFmtId="164" fontId="2" fillId="2" borderId="26" xfId="0" applyFont="1" applyFill="1" applyBorder="1" applyAlignment="1">
      <alignment vertical="top"/>
    </xf>
    <xf numFmtId="165" fontId="2" fillId="2" borderId="9" xfId="0" applyNumberFormat="1" applyFont="1" applyFill="1" applyBorder="1" applyAlignment="1">
      <alignment vertical="top"/>
    </xf>
    <xf numFmtId="165" fontId="2" fillId="2" borderId="9" xfId="0" applyNumberFormat="1" applyFont="1" applyFill="1" applyBorder="1" applyAlignment="1">
      <alignment horizontal="left" vertical="top" wrapText="1"/>
    </xf>
    <xf numFmtId="164" fontId="2" fillId="2" borderId="9" xfId="0" applyFont="1" applyFill="1" applyBorder="1" applyAlignment="1">
      <alignment horizontal="center" vertical="top" shrinkToFit="1"/>
    </xf>
    <xf numFmtId="171" fontId="2" fillId="2" borderId="9" xfId="0" applyNumberFormat="1" applyFont="1" applyFill="1" applyBorder="1" applyAlignment="1">
      <alignment vertical="top" shrinkToFit="1"/>
    </xf>
    <xf numFmtId="167" fontId="2" fillId="2" borderId="9" xfId="0" applyNumberFormat="1" applyFont="1" applyFill="1" applyBorder="1" applyAlignment="1">
      <alignment vertical="top" shrinkToFit="1"/>
    </xf>
    <xf numFmtId="167" fontId="2" fillId="2" borderId="27" xfId="0" applyNumberFormat="1" applyFont="1" applyFill="1" applyBorder="1" applyAlignment="1">
      <alignment vertical="top" shrinkToFit="1"/>
    </xf>
    <xf numFmtId="167" fontId="2" fillId="2" borderId="0" xfId="0" applyNumberFormat="1" applyFont="1" applyFill="1" applyBorder="1" applyAlignment="1">
      <alignment vertical="top" shrinkToFit="1"/>
    </xf>
    <xf numFmtId="164" fontId="13" fillId="0" borderId="28" xfId="0" applyFont="1" applyBorder="1" applyAlignment="1">
      <alignment vertical="top"/>
    </xf>
    <xf numFmtId="165" fontId="13" fillId="0" borderId="29" xfId="0" applyNumberFormat="1" applyFont="1" applyBorder="1" applyAlignment="1">
      <alignment vertical="top"/>
    </xf>
    <xf numFmtId="165" fontId="13" fillId="0" borderId="29" xfId="0" applyNumberFormat="1" applyFont="1" applyBorder="1" applyAlignment="1">
      <alignment horizontal="left" vertical="top" wrapText="1"/>
    </xf>
    <xf numFmtId="164" fontId="13" fillId="0" borderId="29" xfId="0" applyFont="1" applyBorder="1" applyAlignment="1">
      <alignment horizontal="center" vertical="top" shrinkToFit="1"/>
    </xf>
    <xf numFmtId="171" fontId="13" fillId="0" borderId="29" xfId="0" applyNumberFormat="1" applyFont="1" applyBorder="1" applyAlignment="1">
      <alignment vertical="top" shrinkToFit="1"/>
    </xf>
    <xf numFmtId="167" fontId="13" fillId="3" borderId="29" xfId="0" applyNumberFormat="1" applyFont="1" applyFill="1" applyBorder="1" applyAlignment="1" applyProtection="1">
      <alignment vertical="top" shrinkToFit="1"/>
      <protection locked="0"/>
    </xf>
    <xf numFmtId="167" fontId="13" fillId="0" borderId="30" xfId="0" applyNumberFormat="1" applyFont="1" applyBorder="1" applyAlignment="1">
      <alignment vertical="top" shrinkToFit="1"/>
    </xf>
    <xf numFmtId="167" fontId="13" fillId="3" borderId="0" xfId="0" applyNumberFormat="1" applyFont="1" applyFill="1" applyBorder="1" applyAlignment="1" applyProtection="1">
      <alignment vertical="top" shrinkToFit="1"/>
      <protection locked="0"/>
    </xf>
    <xf numFmtId="167" fontId="13" fillId="0" borderId="0" xfId="0" applyNumberFormat="1" applyFont="1" applyBorder="1" applyAlignment="1">
      <alignment vertical="top" shrinkToFit="1"/>
    </xf>
    <xf numFmtId="164" fontId="13" fillId="0" borderId="0" xfId="0" applyFont="1" applyAlignment="1">
      <alignment/>
    </xf>
    <xf numFmtId="164" fontId="13" fillId="0" borderId="0" xfId="0" applyFont="1" applyBorder="1" applyAlignment="1">
      <alignment vertical="top"/>
    </xf>
    <xf numFmtId="165" fontId="13" fillId="0" borderId="0" xfId="0" applyNumberFormat="1" applyFont="1" applyBorder="1" applyAlignment="1">
      <alignment vertical="top"/>
    </xf>
    <xf numFmtId="171" fontId="14" fillId="0" borderId="0" xfId="0" applyNumberFormat="1" applyFont="1" applyBorder="1" applyAlignment="1">
      <alignment horizontal="left" vertical="top" wrapText="1"/>
    </xf>
    <xf numFmtId="171" fontId="14" fillId="0" borderId="0" xfId="0" applyNumberFormat="1" applyFont="1" applyBorder="1" applyAlignment="1">
      <alignment horizontal="center" vertical="top" wrapText="1" shrinkToFit="1"/>
    </xf>
    <xf numFmtId="171" fontId="14" fillId="0" borderId="0" xfId="0" applyNumberFormat="1" applyFont="1" applyBorder="1" applyAlignment="1">
      <alignment vertical="top" wrapText="1" shrinkToFit="1"/>
    </xf>
    <xf numFmtId="164" fontId="13" fillId="0" borderId="31" xfId="0" applyFont="1" applyBorder="1" applyAlignment="1">
      <alignment vertical="top"/>
    </xf>
    <xf numFmtId="165" fontId="13" fillId="0" borderId="32" xfId="0" applyNumberFormat="1" applyFont="1" applyBorder="1" applyAlignment="1">
      <alignment vertical="top"/>
    </xf>
    <xf numFmtId="165" fontId="13" fillId="0" borderId="32" xfId="0" applyNumberFormat="1" applyFont="1" applyBorder="1" applyAlignment="1">
      <alignment horizontal="left" vertical="top" wrapText="1"/>
    </xf>
    <xf numFmtId="164" fontId="13" fillId="0" borderId="32" xfId="0" applyFont="1" applyBorder="1" applyAlignment="1">
      <alignment horizontal="center" vertical="top" shrinkToFit="1"/>
    </xf>
    <xf numFmtId="171" fontId="13" fillId="0" borderId="32" xfId="0" applyNumberFormat="1" applyFont="1" applyBorder="1" applyAlignment="1">
      <alignment vertical="top" shrinkToFit="1"/>
    </xf>
    <xf numFmtId="167" fontId="13" fillId="3" borderId="32" xfId="0" applyNumberFormat="1" applyFont="1" applyFill="1" applyBorder="1" applyAlignment="1" applyProtection="1">
      <alignment vertical="top" shrinkToFit="1"/>
      <protection locked="0"/>
    </xf>
    <xf numFmtId="167" fontId="13" fillId="0" borderId="33" xfId="0" applyNumberFormat="1" applyFont="1" applyBorder="1" applyAlignment="1">
      <alignment vertical="top" shrinkToFit="1"/>
    </xf>
    <xf numFmtId="165" fontId="13" fillId="0" borderId="0" xfId="0" applyNumberFormat="1" applyFont="1" applyBorder="1" applyAlignment="1">
      <alignment horizontal="left" vertical="top" wrapText="1"/>
    </xf>
    <xf numFmtId="164" fontId="13" fillId="0" borderId="0" xfId="0" applyFont="1" applyBorder="1" applyAlignment="1">
      <alignment horizontal="center" vertical="top" shrinkToFit="1"/>
    </xf>
    <xf numFmtId="171" fontId="13" fillId="3" borderId="0" xfId="0" applyNumberFormat="1" applyFont="1" applyFill="1" applyBorder="1" applyAlignment="1" applyProtection="1">
      <alignment vertical="top" shrinkToFit="1"/>
      <protection locked="0"/>
    </xf>
    <xf numFmtId="165" fontId="0" fillId="0" borderId="0" xfId="0" applyNumberFormat="1" applyAlignment="1">
      <alignment horizontal="left" vertical="top" wrapText="1"/>
    </xf>
    <xf numFmtId="164" fontId="2" fillId="2" borderId="16" xfId="0" applyFont="1" applyFill="1" applyBorder="1" applyAlignment="1">
      <alignment vertical="top"/>
    </xf>
    <xf numFmtId="165" fontId="2" fillId="2" borderId="12" xfId="0" applyNumberFormat="1" applyFont="1" applyFill="1" applyBorder="1" applyAlignment="1">
      <alignment vertical="top"/>
    </xf>
    <xf numFmtId="165" fontId="2" fillId="2" borderId="12" xfId="0" applyNumberFormat="1" applyFont="1" applyFill="1" applyBorder="1" applyAlignment="1">
      <alignment horizontal="left" vertical="top" wrapText="1"/>
    </xf>
    <xf numFmtId="164" fontId="2" fillId="2" borderId="12" xfId="0" applyFont="1" applyFill="1" applyBorder="1" applyAlignment="1">
      <alignment horizontal="center" vertical="top"/>
    </xf>
    <xf numFmtId="164" fontId="2" fillId="2" borderId="12" xfId="0" applyFont="1" applyFill="1" applyBorder="1" applyAlignment="1">
      <alignment vertical="top"/>
    </xf>
    <xf numFmtId="167" fontId="2" fillId="2" borderId="25" xfId="0" applyNumberFormat="1" applyFont="1" applyFill="1" applyBorder="1" applyAlignment="1">
      <alignment vertical="top"/>
    </xf>
    <xf numFmtId="164" fontId="0" fillId="0" borderId="0" xfId="0" applyFont="1" applyBorder="1" applyAlignment="1">
      <alignment vertical="top"/>
    </xf>
    <xf numFmtId="164" fontId="0" fillId="3" borderId="13" xfId="0" applyFill="1" applyBorder="1" applyAlignment="1" applyProtection="1">
      <alignment vertical="top" wrapText="1"/>
      <protection locked="0"/>
    </xf>
    <xf numFmtId="165" fontId="0" fillId="0" borderId="0" xfId="0" applyNumberFormat="1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workbookViewId="0" topLeftCell="A1">
      <selection activeCell="A2" sqref="A2"/>
    </sheetView>
  </sheetViews>
  <sheetFormatPr defaultColWidth="9.00390625" defaultRowHeight="12.75"/>
  <sheetData>
    <row r="1" ht="12.75">
      <c r="A1" s="1" t="s">
        <v>0</v>
      </c>
    </row>
    <row r="2" spans="1:7" ht="57.75" customHeight="1">
      <c r="A2" s="2" t="s">
        <v>1</v>
      </c>
      <c r="B2" s="2"/>
      <c r="C2" s="2"/>
      <c r="D2" s="2"/>
      <c r="E2" s="2"/>
      <c r="F2" s="2"/>
      <c r="G2" s="2"/>
    </row>
  </sheetData>
  <sheetProtection selectLockedCells="1" selectUnlockedCells="1"/>
  <mergeCells count="1">
    <mergeCell ref="A2:G2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O70"/>
  <sheetViews>
    <sheetView showGridLines="0" zoomScaleSheetLayoutView="75" workbookViewId="0" topLeftCell="B1">
      <selection activeCell="H6" sqref="H6"/>
    </sheetView>
  </sheetViews>
  <sheetFormatPr defaultColWidth="9.00390625" defaultRowHeight="12.75"/>
  <cols>
    <col min="1" max="1" width="8.375" style="0" hidden="1" customWidth="1"/>
    <col min="2" max="2" width="13.375" style="0" customWidth="1"/>
    <col min="3" max="3" width="7.375" style="3" customWidth="1"/>
    <col min="4" max="4" width="13.00390625" style="3" customWidth="1"/>
    <col min="5" max="5" width="9.75390625" style="3" customWidth="1"/>
    <col min="6" max="6" width="11.75390625" style="0" customWidth="1"/>
    <col min="7" max="9" width="13.00390625" style="0" customWidth="1"/>
    <col min="10" max="10" width="5.50390625" style="0" customWidth="1"/>
    <col min="11" max="11" width="4.25390625" style="0" customWidth="1"/>
    <col min="12" max="15" width="10.75390625" style="0" customWidth="1"/>
  </cols>
  <sheetData>
    <row r="1" spans="1:10" ht="33.75" customHeight="1">
      <c r="A1" s="4" t="s">
        <v>2</v>
      </c>
      <c r="B1" s="5" t="s">
        <v>3</v>
      </c>
      <c r="C1" s="5"/>
      <c r="D1" s="5"/>
      <c r="E1" s="5"/>
      <c r="F1" s="5"/>
      <c r="G1" s="5"/>
      <c r="H1" s="5"/>
      <c r="I1" s="5"/>
      <c r="J1" s="5"/>
    </row>
    <row r="2" spans="1:15" ht="36" customHeight="1">
      <c r="A2" s="6"/>
      <c r="B2" s="7" t="s">
        <v>4</v>
      </c>
      <c r="C2" s="8"/>
      <c r="D2" s="9" t="s">
        <v>5</v>
      </c>
      <c r="E2" s="10" t="s">
        <v>6</v>
      </c>
      <c r="F2" s="10"/>
      <c r="G2" s="10"/>
      <c r="H2" s="10"/>
      <c r="I2" s="10"/>
      <c r="J2" s="10"/>
      <c r="O2" s="11"/>
    </row>
    <row r="3" spans="1:10" ht="27" customHeight="1">
      <c r="A3" s="6"/>
      <c r="B3" s="12" t="s">
        <v>7</v>
      </c>
      <c r="C3" s="8"/>
      <c r="D3" s="13" t="s">
        <v>8</v>
      </c>
      <c r="E3" s="14" t="s">
        <v>9</v>
      </c>
      <c r="F3" s="14"/>
      <c r="G3" s="14"/>
      <c r="H3" s="14"/>
      <c r="I3" s="14"/>
      <c r="J3" s="14"/>
    </row>
    <row r="4" spans="1:10" ht="23.25" customHeight="1">
      <c r="A4" s="15">
        <v>2710</v>
      </c>
      <c r="B4" s="16" t="s">
        <v>10</v>
      </c>
      <c r="C4" s="17"/>
      <c r="D4" s="18" t="s">
        <v>11</v>
      </c>
      <c r="E4" s="19" t="s">
        <v>12</v>
      </c>
      <c r="F4" s="19"/>
      <c r="G4" s="19"/>
      <c r="H4" s="19"/>
      <c r="I4" s="19"/>
      <c r="J4" s="19"/>
    </row>
    <row r="5" spans="1:10" ht="24" customHeight="1">
      <c r="A5" s="6"/>
      <c r="B5" s="20" t="s">
        <v>13</v>
      </c>
      <c r="D5" s="21"/>
      <c r="E5" s="21"/>
      <c r="F5" s="21"/>
      <c r="G5" s="21"/>
      <c r="H5" s="22" t="s">
        <v>14</v>
      </c>
      <c r="I5" s="23"/>
      <c r="J5" s="24"/>
    </row>
    <row r="6" spans="1:10" ht="15.75" customHeight="1">
      <c r="A6" s="6"/>
      <c r="B6" s="25"/>
      <c r="C6" s="26"/>
      <c r="D6" s="27"/>
      <c r="E6" s="27"/>
      <c r="F6" s="27"/>
      <c r="G6" s="27"/>
      <c r="H6" s="22" t="s">
        <v>15</v>
      </c>
      <c r="I6" s="23"/>
      <c r="J6" s="24"/>
    </row>
    <row r="7" spans="1:10" ht="15.75" customHeight="1">
      <c r="A7" s="6"/>
      <c r="B7" s="28"/>
      <c r="C7" s="29"/>
      <c r="D7" s="30"/>
      <c r="E7" s="31"/>
      <c r="F7" s="31"/>
      <c r="G7" s="31"/>
      <c r="H7" s="32"/>
      <c r="I7" s="33"/>
      <c r="J7" s="34"/>
    </row>
    <row r="8" spans="1:10" ht="24" customHeight="1" hidden="1">
      <c r="A8" s="6"/>
      <c r="B8" s="20" t="s">
        <v>16</v>
      </c>
      <c r="D8" s="35"/>
      <c r="H8" s="22" t="s">
        <v>14</v>
      </c>
      <c r="I8" s="23"/>
      <c r="J8" s="24"/>
    </row>
    <row r="9" spans="1:10" ht="15.75" customHeight="1" hidden="1">
      <c r="A9" s="6"/>
      <c r="B9" s="6"/>
      <c r="D9" s="35"/>
      <c r="H9" s="22" t="s">
        <v>15</v>
      </c>
      <c r="I9" s="23"/>
      <c r="J9" s="24"/>
    </row>
    <row r="10" spans="1:10" ht="15.75" customHeight="1" hidden="1">
      <c r="A10" s="6"/>
      <c r="B10" s="36"/>
      <c r="C10" s="29"/>
      <c r="D10" s="30"/>
      <c r="E10" s="37"/>
      <c r="F10" s="32"/>
      <c r="G10" s="38"/>
      <c r="H10" s="38"/>
      <c r="I10" s="39"/>
      <c r="J10" s="34"/>
    </row>
    <row r="11" spans="1:10" ht="24" customHeight="1">
      <c r="A11" s="6"/>
      <c r="B11" s="20" t="s">
        <v>17</v>
      </c>
      <c r="D11" s="40"/>
      <c r="E11" s="40"/>
      <c r="F11" s="40"/>
      <c r="G11" s="40"/>
      <c r="H11" s="22" t="s">
        <v>14</v>
      </c>
      <c r="I11" s="41"/>
      <c r="J11" s="24"/>
    </row>
    <row r="12" spans="1:10" ht="15.75" customHeight="1">
      <c r="A12" s="6"/>
      <c r="B12" s="25"/>
      <c r="C12" s="26"/>
      <c r="D12" s="42"/>
      <c r="E12" s="42"/>
      <c r="F12" s="42"/>
      <c r="G12" s="42"/>
      <c r="H12" s="22" t="s">
        <v>15</v>
      </c>
      <c r="I12" s="41"/>
      <c r="J12" s="24"/>
    </row>
    <row r="13" spans="1:10" ht="15.75" customHeight="1">
      <c r="A13" s="6"/>
      <c r="B13" s="28"/>
      <c r="C13" s="29"/>
      <c r="D13" s="43"/>
      <c r="E13" s="44"/>
      <c r="F13" s="44"/>
      <c r="G13" s="44"/>
      <c r="H13" s="45"/>
      <c r="I13" s="33"/>
      <c r="J13" s="34"/>
    </row>
    <row r="14" spans="1:10" ht="24" customHeight="1">
      <c r="A14" s="6"/>
      <c r="B14" s="46" t="s">
        <v>18</v>
      </c>
      <c r="C14" s="47"/>
      <c r="D14" s="48"/>
      <c r="E14" s="49"/>
      <c r="F14" s="50"/>
      <c r="G14" s="50"/>
      <c r="H14" s="51"/>
      <c r="I14" s="50"/>
      <c r="J14" s="52"/>
    </row>
    <row r="15" spans="1:10" ht="32.25" customHeight="1">
      <c r="A15" s="6"/>
      <c r="B15" s="36" t="s">
        <v>19</v>
      </c>
      <c r="C15" s="53"/>
      <c r="D15" s="54"/>
      <c r="E15" s="55"/>
      <c r="F15" s="55"/>
      <c r="G15" s="56"/>
      <c r="H15" s="56"/>
      <c r="I15" s="57" t="s">
        <v>20</v>
      </c>
      <c r="J15" s="57"/>
    </row>
    <row r="16" spans="1:10" ht="23.25" customHeight="1">
      <c r="A16" s="58" t="s">
        <v>21</v>
      </c>
      <c r="B16" s="59" t="s">
        <v>21</v>
      </c>
      <c r="C16" s="60"/>
      <c r="D16" s="61"/>
      <c r="E16" s="62"/>
      <c r="F16" s="62"/>
      <c r="G16" s="62"/>
      <c r="H16" s="62"/>
      <c r="I16" s="63">
        <f>SUMIF(F49:F66,A16,I49:I66)+SUMIF(F49:F66,"PSU",I49:I66)</f>
        <v>0</v>
      </c>
      <c r="J16" s="63"/>
    </row>
    <row r="17" spans="1:10" ht="23.25" customHeight="1">
      <c r="A17" s="58" t="s">
        <v>22</v>
      </c>
      <c r="B17" s="59" t="s">
        <v>22</v>
      </c>
      <c r="C17" s="60"/>
      <c r="D17" s="61"/>
      <c r="E17" s="62"/>
      <c r="F17" s="62"/>
      <c r="G17" s="62"/>
      <c r="H17" s="62"/>
      <c r="I17" s="63">
        <f>SUMIF(F49:F66,A17,I49:I66)</f>
        <v>0</v>
      </c>
      <c r="J17" s="63"/>
    </row>
    <row r="18" spans="1:10" ht="23.25" customHeight="1">
      <c r="A18" s="58" t="s">
        <v>23</v>
      </c>
      <c r="B18" s="59" t="s">
        <v>23</v>
      </c>
      <c r="C18" s="60"/>
      <c r="D18" s="61"/>
      <c r="E18" s="62"/>
      <c r="F18" s="62"/>
      <c r="G18" s="62"/>
      <c r="H18" s="62"/>
      <c r="I18" s="63">
        <f>SUMIF(F49:F66,A18,I49:I66)</f>
        <v>0</v>
      </c>
      <c r="J18" s="63"/>
    </row>
    <row r="19" spans="1:10" ht="23.25" customHeight="1">
      <c r="A19" s="58" t="s">
        <v>24</v>
      </c>
      <c r="B19" s="59" t="s">
        <v>25</v>
      </c>
      <c r="C19" s="60"/>
      <c r="D19" s="61"/>
      <c r="E19" s="62"/>
      <c r="F19" s="62"/>
      <c r="G19" s="62"/>
      <c r="H19" s="62"/>
      <c r="I19" s="63">
        <f>SUMIF(F49:F66,A19,I49:I66)</f>
        <v>0</v>
      </c>
      <c r="J19" s="63"/>
    </row>
    <row r="20" spans="1:10" ht="23.25" customHeight="1">
      <c r="A20" s="58" t="s">
        <v>26</v>
      </c>
      <c r="B20" s="59" t="s">
        <v>27</v>
      </c>
      <c r="C20" s="60"/>
      <c r="D20" s="61"/>
      <c r="E20" s="62"/>
      <c r="F20" s="62"/>
      <c r="G20" s="62"/>
      <c r="H20" s="62"/>
      <c r="I20" s="63">
        <f>SUMIF(F49:F66,A20,I49:I66)</f>
        <v>0</v>
      </c>
      <c r="J20" s="63"/>
    </row>
    <row r="21" spans="1:10" ht="23.25" customHeight="1">
      <c r="A21" s="6"/>
      <c r="B21" s="64" t="s">
        <v>20</v>
      </c>
      <c r="C21" s="65"/>
      <c r="D21" s="66"/>
      <c r="E21" s="67"/>
      <c r="F21" s="67"/>
      <c r="G21" s="67"/>
      <c r="H21" s="67"/>
      <c r="I21" s="68">
        <f>SUM(I16:J20)</f>
        <v>0</v>
      </c>
      <c r="J21" s="68"/>
    </row>
    <row r="22" spans="1:10" ht="33" customHeight="1">
      <c r="A22" s="6"/>
      <c r="B22" s="69" t="s">
        <v>28</v>
      </c>
      <c r="C22" s="60"/>
      <c r="D22" s="61"/>
      <c r="E22" s="70"/>
      <c r="F22" s="71"/>
      <c r="G22" s="72"/>
      <c r="H22" s="72"/>
      <c r="I22" s="72"/>
      <c r="J22" s="73"/>
    </row>
    <row r="23" spans="1:10" ht="23.25" customHeight="1">
      <c r="A23" s="6">
        <f>ZakladDPHSni*SazbaDPH1/100</f>
        <v>0</v>
      </c>
      <c r="B23" s="59" t="s">
        <v>29</v>
      </c>
      <c r="C23" s="60"/>
      <c r="D23" s="61"/>
      <c r="E23" s="74">
        <v>15</v>
      </c>
      <c r="F23" s="71" t="s">
        <v>30</v>
      </c>
      <c r="G23" s="75">
        <f>ZakladDPHSniVypocet</f>
        <v>0</v>
      </c>
      <c r="H23" s="75"/>
      <c r="I23" s="75"/>
      <c r="J23" s="73">
        <f aca="true" t="shared" si="0" ref="J23:J28">Mena</f>
        <v>0</v>
      </c>
    </row>
    <row r="24" spans="1:10" ht="23.25" customHeight="1">
      <c r="A24" s="6">
        <f>(A23-INT(A23))*100</f>
        <v>0</v>
      </c>
      <c r="B24" s="59" t="s">
        <v>31</v>
      </c>
      <c r="C24" s="60"/>
      <c r="D24" s="61"/>
      <c r="E24" s="74">
        <f>SazbaDPH1</f>
        <v>15</v>
      </c>
      <c r="F24" s="71" t="s">
        <v>30</v>
      </c>
      <c r="G24" s="76">
        <f>A23</f>
        <v>0</v>
      </c>
      <c r="H24" s="76"/>
      <c r="I24" s="76"/>
      <c r="J24" s="73">
        <f t="shared" si="0"/>
        <v>0</v>
      </c>
    </row>
    <row r="25" spans="1:10" ht="23.25" customHeight="1">
      <c r="A25" s="6">
        <f>ZakladDPHZakl*SazbaDPH2/100</f>
        <v>0</v>
      </c>
      <c r="B25" s="59" t="s">
        <v>32</v>
      </c>
      <c r="C25" s="60"/>
      <c r="D25" s="61"/>
      <c r="E25" s="74">
        <v>21</v>
      </c>
      <c r="F25" s="71" t="s">
        <v>30</v>
      </c>
      <c r="G25" s="75">
        <f>ZakladDPHZaklVypocet</f>
        <v>0</v>
      </c>
      <c r="H25" s="75"/>
      <c r="I25" s="75"/>
      <c r="J25" s="73">
        <f t="shared" si="0"/>
        <v>0</v>
      </c>
    </row>
    <row r="26" spans="1:10" ht="23.25" customHeight="1">
      <c r="A26" s="6">
        <f>(A25-INT(A25))*100</f>
        <v>0</v>
      </c>
      <c r="B26" s="77" t="s">
        <v>33</v>
      </c>
      <c r="C26" s="78"/>
      <c r="D26" s="54"/>
      <c r="E26" s="79">
        <f>SazbaDPH2</f>
        <v>21</v>
      </c>
      <c r="F26" s="80" t="s">
        <v>30</v>
      </c>
      <c r="G26" s="81">
        <f>A25</f>
        <v>0</v>
      </c>
      <c r="H26" s="81"/>
      <c r="I26" s="81"/>
      <c r="J26" s="82">
        <f t="shared" si="0"/>
        <v>0</v>
      </c>
    </row>
    <row r="27" spans="1:10" ht="23.25" customHeight="1">
      <c r="A27" s="6">
        <f>ZakladDPHSni+DPHSni+ZakladDPHZakl+DPHZakl</f>
        <v>0</v>
      </c>
      <c r="B27" s="20" t="s">
        <v>34</v>
      </c>
      <c r="C27" s="83"/>
      <c r="D27" s="84"/>
      <c r="E27" s="83"/>
      <c r="F27" s="85"/>
      <c r="G27" s="86">
        <f>CenaCelkem-(ZakladDPHSni+DPHSni+ZakladDPHZakl+DPHZakl)</f>
        <v>0</v>
      </c>
      <c r="H27" s="86"/>
      <c r="I27" s="86"/>
      <c r="J27" s="87">
        <f t="shared" si="0"/>
        <v>0</v>
      </c>
    </row>
    <row r="28" spans="1:10" ht="27.75" customHeight="1" hidden="1">
      <c r="A28" s="6"/>
      <c r="B28" s="88" t="s">
        <v>35</v>
      </c>
      <c r="C28" s="89"/>
      <c r="D28" s="89"/>
      <c r="E28" s="90"/>
      <c r="F28" s="91"/>
      <c r="G28" s="92">
        <f>ZakladDPHSniVypocet+ZakladDPHZaklVypocet</f>
        <v>0</v>
      </c>
      <c r="H28" s="92"/>
      <c r="I28" s="92"/>
      <c r="J28" s="93">
        <f t="shared" si="0"/>
        <v>0</v>
      </c>
    </row>
    <row r="29" spans="1:10" ht="27.75" customHeight="1">
      <c r="A29" s="6">
        <f>(A27-INT(A27))*100</f>
        <v>0</v>
      </c>
      <c r="B29" s="88" t="s">
        <v>36</v>
      </c>
      <c r="C29" s="94"/>
      <c r="D29" s="94"/>
      <c r="E29" s="94"/>
      <c r="F29" s="95"/>
      <c r="G29" s="96">
        <f>IF(A29&gt;50,ROUNDUP(A27,0),ROUNDDOWN(A27,0))</f>
        <v>0</v>
      </c>
      <c r="H29" s="96"/>
      <c r="I29" s="96"/>
      <c r="J29" s="97" t="s">
        <v>37</v>
      </c>
    </row>
    <row r="30" spans="1:10" ht="12.75" customHeight="1">
      <c r="A30" s="6"/>
      <c r="B30" s="6"/>
      <c r="J30" s="98"/>
    </row>
    <row r="31" spans="1:10" ht="30" customHeight="1">
      <c r="A31" s="6"/>
      <c r="B31" s="6"/>
      <c r="J31" s="98"/>
    </row>
    <row r="32" spans="1:10" ht="18.75" customHeight="1">
      <c r="A32" s="6"/>
      <c r="B32" s="99"/>
      <c r="C32" s="100" t="s">
        <v>38</v>
      </c>
      <c r="D32" s="101"/>
      <c r="E32" s="101"/>
      <c r="F32" s="102" t="s">
        <v>39</v>
      </c>
      <c r="G32" s="103"/>
      <c r="H32" s="104"/>
      <c r="I32" s="103"/>
      <c r="J32" s="98"/>
    </row>
    <row r="33" spans="1:10" ht="47.25" customHeight="1">
      <c r="A33" s="6"/>
      <c r="B33" s="6"/>
      <c r="J33" s="98"/>
    </row>
    <row r="34" spans="1:10" s="1" customFormat="1" ht="18.75" customHeight="1">
      <c r="A34" s="105"/>
      <c r="B34" s="105"/>
      <c r="C34" s="106"/>
      <c r="D34" s="107"/>
      <c r="E34" s="107"/>
      <c r="G34" s="108"/>
      <c r="H34" s="108"/>
      <c r="I34" s="108"/>
      <c r="J34" s="109"/>
    </row>
    <row r="35" spans="1:10" ht="12.75" customHeight="1">
      <c r="A35" s="6"/>
      <c r="B35" s="6"/>
      <c r="D35" s="110" t="s">
        <v>40</v>
      </c>
      <c r="E35" s="110"/>
      <c r="H35" s="111" t="s">
        <v>41</v>
      </c>
      <c r="J35" s="98"/>
    </row>
    <row r="36" spans="1:10" ht="13.5" customHeight="1">
      <c r="A36" s="112"/>
      <c r="B36" s="112"/>
      <c r="C36" s="113"/>
      <c r="D36" s="113"/>
      <c r="E36" s="113"/>
      <c r="F36" s="114"/>
      <c r="G36" s="114"/>
      <c r="H36" s="114"/>
      <c r="I36" s="114"/>
      <c r="J36" s="115"/>
    </row>
    <row r="37" spans="2:10" ht="27" customHeight="1" hidden="1">
      <c r="B37" s="116" t="s">
        <v>42</v>
      </c>
      <c r="C37" s="117"/>
      <c r="D37" s="117"/>
      <c r="E37" s="117"/>
      <c r="F37" s="118"/>
      <c r="G37" s="118"/>
      <c r="H37" s="118"/>
      <c r="I37" s="118"/>
      <c r="J37" s="119"/>
    </row>
    <row r="38" spans="1:10" ht="25.5" customHeight="1" hidden="1">
      <c r="A38" s="120" t="s">
        <v>43</v>
      </c>
      <c r="B38" s="121" t="s">
        <v>44</v>
      </c>
      <c r="C38" s="122" t="s">
        <v>45</v>
      </c>
      <c r="D38" s="122"/>
      <c r="E38" s="122"/>
      <c r="F38" s="123">
        <f>B23</f>
        <v>0</v>
      </c>
      <c r="G38" s="123">
        <f>B25</f>
        <v>0</v>
      </c>
      <c r="H38" s="124" t="s">
        <v>46</v>
      </c>
      <c r="I38" s="124" t="s">
        <v>47</v>
      </c>
      <c r="J38" s="125" t="s">
        <v>30</v>
      </c>
    </row>
    <row r="39" spans="1:10" ht="25.5" customHeight="1" hidden="1">
      <c r="A39" s="120">
        <v>1</v>
      </c>
      <c r="B39" s="126" t="s">
        <v>48</v>
      </c>
      <c r="C39" s="127"/>
      <c r="D39" s="127"/>
      <c r="E39" s="127"/>
      <c r="F39" s="128">
        <f>'SO 01 1 Pol'!AE156</f>
        <v>0</v>
      </c>
      <c r="G39" s="129">
        <f>'SO 01 1 Pol'!AF156</f>
        <v>0</v>
      </c>
      <c r="H39" s="130">
        <f aca="true" t="shared" si="1" ref="H39:H41">(F39*SazbaDPH1/100)+(G39*SazbaDPH2/100)</f>
        <v>0</v>
      </c>
      <c r="I39" s="130">
        <f aca="true" t="shared" si="2" ref="I39:I41">F39+G39+H39</f>
        <v>0</v>
      </c>
      <c r="J39" s="131">
        <f aca="true" t="shared" si="3" ref="J39:J41">IF(CenaCelkemVypocet=0,"",I39/CenaCelkemVypocet*100)</f>
        <v>0</v>
      </c>
    </row>
    <row r="40" spans="1:10" ht="25.5" customHeight="1" hidden="1">
      <c r="A40" s="120">
        <v>2</v>
      </c>
      <c r="B40" s="132" t="s">
        <v>8</v>
      </c>
      <c r="C40" s="133" t="s">
        <v>49</v>
      </c>
      <c r="D40" s="133"/>
      <c r="E40" s="133"/>
      <c r="F40" s="134">
        <f>'SO 01 1 Pol'!AE156</f>
        <v>0</v>
      </c>
      <c r="G40" s="135">
        <f>'SO 01 1 Pol'!AF156</f>
        <v>0</v>
      </c>
      <c r="H40" s="135">
        <f t="shared" si="1"/>
        <v>0</v>
      </c>
      <c r="I40" s="135">
        <f t="shared" si="2"/>
        <v>0</v>
      </c>
      <c r="J40" s="136">
        <f t="shared" si="3"/>
        <v>0</v>
      </c>
    </row>
    <row r="41" spans="1:10" ht="25.5" customHeight="1" hidden="1">
      <c r="A41" s="120">
        <v>3</v>
      </c>
      <c r="B41" s="137" t="s">
        <v>11</v>
      </c>
      <c r="C41" s="127" t="s">
        <v>12</v>
      </c>
      <c r="D41" s="127"/>
      <c r="E41" s="127"/>
      <c r="F41" s="138">
        <f>'SO 01 1 Pol'!AE156</f>
        <v>0</v>
      </c>
      <c r="G41" s="130">
        <f>'SO 01 1 Pol'!AF156</f>
        <v>0</v>
      </c>
      <c r="H41" s="130">
        <f t="shared" si="1"/>
        <v>0</v>
      </c>
      <c r="I41" s="130">
        <f t="shared" si="2"/>
        <v>0</v>
      </c>
      <c r="J41" s="131">
        <f t="shared" si="3"/>
        <v>0</v>
      </c>
    </row>
    <row r="42" spans="1:10" ht="25.5" customHeight="1" hidden="1">
      <c r="A42" s="120"/>
      <c r="B42" s="139" t="s">
        <v>50</v>
      </c>
      <c r="C42" s="139"/>
      <c r="D42" s="139"/>
      <c r="E42" s="139"/>
      <c r="F42" s="140">
        <f>SUMIF(A39:A41,"=1",F39:F41)</f>
        <v>0</v>
      </c>
      <c r="G42" s="141">
        <f>SUMIF(A39:A41,"=1",G39:G41)</f>
        <v>0</v>
      </c>
      <c r="H42" s="141">
        <f>SUMIF(A39:A41,"=1",H39:H41)</f>
        <v>0</v>
      </c>
      <c r="I42" s="141">
        <f>SUMIF(A39:A41,"=1",I39:I41)</f>
        <v>0</v>
      </c>
      <c r="J42" s="142">
        <f>SUMIF(A39:A41,"=1",J39:J41)</f>
        <v>0</v>
      </c>
    </row>
    <row r="46" ht="15.75">
      <c r="B46" s="143" t="s">
        <v>51</v>
      </c>
    </row>
    <row r="48" spans="1:10" ht="25.5" customHeight="1">
      <c r="A48" s="144"/>
      <c r="B48" s="145" t="s">
        <v>44</v>
      </c>
      <c r="C48" s="145" t="s">
        <v>45</v>
      </c>
      <c r="D48" s="146"/>
      <c r="E48" s="146"/>
      <c r="F48" s="147" t="s">
        <v>52</v>
      </c>
      <c r="G48" s="147"/>
      <c r="H48" s="147"/>
      <c r="I48" s="147" t="s">
        <v>20</v>
      </c>
      <c r="J48" s="147" t="s">
        <v>30</v>
      </c>
    </row>
    <row r="49" spans="1:10" ht="36.75" customHeight="1">
      <c r="A49" s="148"/>
      <c r="B49" s="149" t="s">
        <v>53</v>
      </c>
      <c r="C49" s="150" t="s">
        <v>54</v>
      </c>
      <c r="D49" s="150"/>
      <c r="E49" s="150"/>
      <c r="F49" s="151" t="s">
        <v>21</v>
      </c>
      <c r="G49" s="152"/>
      <c r="H49" s="152"/>
      <c r="I49" s="152">
        <f>'SO 01 1 Pol'!G8</f>
        <v>0</v>
      </c>
      <c r="J49" s="153">
        <f>IF(I67=0,"",I49/I67*100)</f>
        <v>0</v>
      </c>
    </row>
    <row r="50" spans="1:10" ht="36.75" customHeight="1">
      <c r="A50" s="148"/>
      <c r="B50" s="149" t="s">
        <v>55</v>
      </c>
      <c r="C50" s="150" t="s">
        <v>56</v>
      </c>
      <c r="D50" s="150"/>
      <c r="E50" s="150"/>
      <c r="F50" s="151" t="s">
        <v>21</v>
      </c>
      <c r="G50" s="152"/>
      <c r="H50" s="152"/>
      <c r="I50" s="152">
        <f>'SO 01 1 Pol'!G16</f>
        <v>0</v>
      </c>
      <c r="J50" s="153">
        <f>IF(I67=0,"",I50/I67*100)</f>
        <v>0</v>
      </c>
    </row>
    <row r="51" spans="1:10" ht="36.75" customHeight="1">
      <c r="A51" s="148"/>
      <c r="B51" s="149" t="s">
        <v>57</v>
      </c>
      <c r="C51" s="150" t="s">
        <v>58</v>
      </c>
      <c r="D51" s="150"/>
      <c r="E51" s="150"/>
      <c r="F51" s="151" t="s">
        <v>21</v>
      </c>
      <c r="G51" s="152"/>
      <c r="H51" s="152"/>
      <c r="I51" s="152">
        <f>'SO 01 1 Pol'!G38</f>
        <v>0</v>
      </c>
      <c r="J51" s="153">
        <f>IF(I67=0,"",I51/I67*100)</f>
        <v>0</v>
      </c>
    </row>
    <row r="52" spans="1:10" ht="36.75" customHeight="1">
      <c r="A52" s="148"/>
      <c r="B52" s="149" t="s">
        <v>59</v>
      </c>
      <c r="C52" s="150" t="s">
        <v>60</v>
      </c>
      <c r="D52" s="150"/>
      <c r="E52" s="150"/>
      <c r="F52" s="151" t="s">
        <v>21</v>
      </c>
      <c r="G52" s="152"/>
      <c r="H52" s="152"/>
      <c r="I52" s="152">
        <f>'SO 01 1 Pol'!G45</f>
        <v>0</v>
      </c>
      <c r="J52" s="153">
        <f>IF(I67=0,"",I52/I67*100)</f>
        <v>0</v>
      </c>
    </row>
    <row r="53" spans="1:10" ht="36.75" customHeight="1">
      <c r="A53" s="148"/>
      <c r="B53" s="149" t="s">
        <v>61</v>
      </c>
      <c r="C53" s="150" t="s">
        <v>62</v>
      </c>
      <c r="D53" s="150"/>
      <c r="E53" s="150"/>
      <c r="F53" s="151" t="s">
        <v>21</v>
      </c>
      <c r="G53" s="152"/>
      <c r="H53" s="152"/>
      <c r="I53" s="152">
        <f>'SO 01 1 Pol'!G50</f>
        <v>0</v>
      </c>
      <c r="J53" s="153">
        <f>IF(I67=0,"",I53/I67*100)</f>
        <v>0</v>
      </c>
    </row>
    <row r="54" spans="1:10" ht="36.75" customHeight="1">
      <c r="A54" s="148"/>
      <c r="B54" s="149" t="s">
        <v>63</v>
      </c>
      <c r="C54" s="150" t="s">
        <v>64</v>
      </c>
      <c r="D54" s="150"/>
      <c r="E54" s="150"/>
      <c r="F54" s="151" t="s">
        <v>21</v>
      </c>
      <c r="G54" s="152"/>
      <c r="H54" s="152"/>
      <c r="I54" s="152">
        <f>'SO 01 1 Pol'!G83</f>
        <v>0</v>
      </c>
      <c r="J54" s="153">
        <f>IF(I67=0,"",I54/I67*100)</f>
        <v>0</v>
      </c>
    </row>
    <row r="55" spans="1:10" ht="36.75" customHeight="1">
      <c r="A55" s="148"/>
      <c r="B55" s="149" t="s">
        <v>65</v>
      </c>
      <c r="C55" s="150" t="s">
        <v>66</v>
      </c>
      <c r="D55" s="150"/>
      <c r="E55" s="150"/>
      <c r="F55" s="151" t="s">
        <v>21</v>
      </c>
      <c r="G55" s="152"/>
      <c r="H55" s="152"/>
      <c r="I55" s="152">
        <f>'SO 01 1 Pol'!G88</f>
        <v>0</v>
      </c>
      <c r="J55" s="153">
        <f>IF(I67=0,"",I55/I67*100)</f>
        <v>0</v>
      </c>
    </row>
    <row r="56" spans="1:10" ht="36.75" customHeight="1">
      <c r="A56" s="148"/>
      <c r="B56" s="149" t="s">
        <v>67</v>
      </c>
      <c r="C56" s="150" t="s">
        <v>68</v>
      </c>
      <c r="D56" s="150"/>
      <c r="E56" s="150"/>
      <c r="F56" s="151" t="s">
        <v>21</v>
      </c>
      <c r="G56" s="152"/>
      <c r="H56" s="152"/>
      <c r="I56" s="152">
        <f>'SO 01 1 Pol'!G94</f>
        <v>0</v>
      </c>
      <c r="J56" s="153">
        <f>IF(I67=0,"",I56/I67*100)</f>
        <v>0</v>
      </c>
    </row>
    <row r="57" spans="1:10" ht="36.75" customHeight="1">
      <c r="A57" s="148"/>
      <c r="B57" s="149" t="s">
        <v>69</v>
      </c>
      <c r="C57" s="150" t="s">
        <v>70</v>
      </c>
      <c r="D57" s="150"/>
      <c r="E57" s="150"/>
      <c r="F57" s="151" t="s">
        <v>21</v>
      </c>
      <c r="G57" s="152"/>
      <c r="H57" s="152"/>
      <c r="I57" s="152">
        <f>'SO 01 1 Pol'!G100</f>
        <v>0</v>
      </c>
      <c r="J57" s="153">
        <f>IF(I67=0,"",I57/I67*100)</f>
        <v>0</v>
      </c>
    </row>
    <row r="58" spans="1:10" ht="36.75" customHeight="1">
      <c r="A58" s="148"/>
      <c r="B58" s="149" t="s">
        <v>71</v>
      </c>
      <c r="C58" s="150" t="s">
        <v>72</v>
      </c>
      <c r="D58" s="150"/>
      <c r="E58" s="150"/>
      <c r="F58" s="151" t="s">
        <v>21</v>
      </c>
      <c r="G58" s="152"/>
      <c r="H58" s="152"/>
      <c r="I58" s="152">
        <f>'SO 01 1 Pol'!G125</f>
        <v>0</v>
      </c>
      <c r="J58" s="153">
        <f>IF(I67=0,"",I58/I67*100)</f>
        <v>0</v>
      </c>
    </row>
    <row r="59" spans="1:10" ht="36.75" customHeight="1">
      <c r="A59" s="148"/>
      <c r="B59" s="149" t="s">
        <v>73</v>
      </c>
      <c r="C59" s="150" t="s">
        <v>74</v>
      </c>
      <c r="D59" s="150"/>
      <c r="E59" s="150"/>
      <c r="F59" s="151" t="s">
        <v>22</v>
      </c>
      <c r="G59" s="152"/>
      <c r="H59" s="152"/>
      <c r="I59" s="152">
        <f>'SO 01 1 Pol'!G127</f>
        <v>0</v>
      </c>
      <c r="J59" s="153">
        <f>IF(I67=0,"",I59/I67*100)</f>
        <v>0</v>
      </c>
    </row>
    <row r="60" spans="1:10" ht="36.75" customHeight="1">
      <c r="A60" s="148"/>
      <c r="B60" s="149" t="s">
        <v>75</v>
      </c>
      <c r="C60" s="150" t="s">
        <v>76</v>
      </c>
      <c r="D60" s="150"/>
      <c r="E60" s="150"/>
      <c r="F60" s="151" t="s">
        <v>22</v>
      </c>
      <c r="G60" s="152"/>
      <c r="H60" s="152"/>
      <c r="I60" s="152">
        <f>'SO 01 1 Pol'!G135</f>
        <v>0</v>
      </c>
      <c r="J60" s="153">
        <f>IF(I67=0,"",I60/I67*100)</f>
        <v>0</v>
      </c>
    </row>
    <row r="61" spans="1:10" ht="36.75" customHeight="1">
      <c r="A61" s="148"/>
      <c r="B61" s="149" t="s">
        <v>77</v>
      </c>
      <c r="C61" s="150" t="s">
        <v>78</v>
      </c>
      <c r="D61" s="150"/>
      <c r="E61" s="150"/>
      <c r="F61" s="151" t="s">
        <v>22</v>
      </c>
      <c r="G61" s="152"/>
      <c r="H61" s="152"/>
      <c r="I61" s="152">
        <f>'SO 01 1 Pol'!G137</f>
        <v>0</v>
      </c>
      <c r="J61" s="153">
        <f>IF(I67=0,"",I61/I67*100)</f>
        <v>0</v>
      </c>
    </row>
    <row r="62" spans="1:10" ht="36.75" customHeight="1">
      <c r="A62" s="148"/>
      <c r="B62" s="149" t="s">
        <v>79</v>
      </c>
      <c r="C62" s="150" t="s">
        <v>80</v>
      </c>
      <c r="D62" s="150"/>
      <c r="E62" s="150"/>
      <c r="F62" s="151" t="s">
        <v>22</v>
      </c>
      <c r="G62" s="152"/>
      <c r="H62" s="152"/>
      <c r="I62" s="152">
        <f>'SO 01 1 Pol'!G140</f>
        <v>0</v>
      </c>
      <c r="J62" s="153">
        <f>IF(I67=0,"",I62/I67*100)</f>
        <v>0</v>
      </c>
    </row>
    <row r="63" spans="1:10" ht="36.75" customHeight="1">
      <c r="A63" s="148"/>
      <c r="B63" s="149" t="s">
        <v>81</v>
      </c>
      <c r="C63" s="150" t="s">
        <v>82</v>
      </c>
      <c r="D63" s="150"/>
      <c r="E63" s="150"/>
      <c r="F63" s="151" t="s">
        <v>22</v>
      </c>
      <c r="G63" s="152"/>
      <c r="H63" s="152"/>
      <c r="I63" s="152">
        <f>'SO 01 1 Pol'!G143</f>
        <v>0</v>
      </c>
      <c r="J63" s="153">
        <f>IF(I67=0,"",I63/I67*100)</f>
        <v>0</v>
      </c>
    </row>
    <row r="64" spans="1:10" ht="36.75" customHeight="1">
      <c r="A64" s="148"/>
      <c r="B64" s="149" t="s">
        <v>83</v>
      </c>
      <c r="C64" s="150" t="s">
        <v>84</v>
      </c>
      <c r="D64" s="150"/>
      <c r="E64" s="150"/>
      <c r="F64" s="151" t="s">
        <v>23</v>
      </c>
      <c r="G64" s="152"/>
      <c r="H64" s="152"/>
      <c r="I64" s="152">
        <f>'SO 01 1 Pol'!G146</f>
        <v>0</v>
      </c>
      <c r="J64" s="153">
        <f>IF(I67=0,"",I64/I67*100)</f>
        <v>0</v>
      </c>
    </row>
    <row r="65" spans="1:10" ht="36.75" customHeight="1">
      <c r="A65" s="148"/>
      <c r="B65" s="149" t="s">
        <v>85</v>
      </c>
      <c r="C65" s="150" t="s">
        <v>86</v>
      </c>
      <c r="D65" s="150"/>
      <c r="E65" s="150"/>
      <c r="F65" s="151" t="s">
        <v>87</v>
      </c>
      <c r="G65" s="152"/>
      <c r="H65" s="152"/>
      <c r="I65" s="152">
        <f>'SO 01 1 Pol'!G148</f>
        <v>0</v>
      </c>
      <c r="J65" s="153">
        <f>IF(I67=0,"",I65/I67*100)</f>
        <v>0</v>
      </c>
    </row>
    <row r="66" spans="1:10" ht="36.75" customHeight="1">
      <c r="A66" s="148"/>
      <c r="B66" s="149" t="s">
        <v>26</v>
      </c>
      <c r="C66" s="150" t="s">
        <v>27</v>
      </c>
      <c r="D66" s="150"/>
      <c r="E66" s="150"/>
      <c r="F66" s="151" t="s">
        <v>26</v>
      </c>
      <c r="G66" s="152"/>
      <c r="H66" s="152"/>
      <c r="I66" s="152">
        <f>'SO 01 1 Pol'!G153</f>
        <v>0</v>
      </c>
      <c r="J66" s="153">
        <f>IF(I67=0,"",I66/I67*100)</f>
        <v>0</v>
      </c>
    </row>
    <row r="67" spans="1:10" ht="25.5" customHeight="1">
      <c r="A67" s="154"/>
      <c r="B67" s="155" t="s">
        <v>47</v>
      </c>
      <c r="C67" s="156"/>
      <c r="D67" s="157"/>
      <c r="E67" s="157"/>
      <c r="F67" s="158"/>
      <c r="G67" s="159"/>
      <c r="H67" s="159"/>
      <c r="I67" s="159">
        <f>SUM(I49:I66)</f>
        <v>0</v>
      </c>
      <c r="J67" s="160">
        <f>SUM(J49:J66)</f>
        <v>0</v>
      </c>
    </row>
    <row r="68" spans="6:10" ht="12.75">
      <c r="F68" s="161"/>
      <c r="G68" s="161"/>
      <c r="H68" s="161"/>
      <c r="I68" s="161"/>
      <c r="J68" s="162"/>
    </row>
    <row r="69" spans="6:10" ht="12.75">
      <c r="F69" s="161"/>
      <c r="G69" s="161"/>
      <c r="H69" s="161"/>
      <c r="I69" s="161"/>
      <c r="J69" s="162"/>
    </row>
    <row r="70" spans="6:10" ht="12.75">
      <c r="F70" s="161"/>
      <c r="G70" s="161"/>
      <c r="H70" s="161"/>
      <c r="I70" s="161"/>
      <c r="J70" s="162"/>
    </row>
  </sheetData>
  <sheetProtection selectLockedCells="1" selectUnlockedCells="1"/>
  <mergeCells count="63">
    <mergeCell ref="B1:J1"/>
    <mergeCell ref="E2:J2"/>
    <mergeCell ref="E3:J3"/>
    <mergeCell ref="E4:J4"/>
    <mergeCell ref="D5:G5"/>
    <mergeCell ref="D6:G6"/>
    <mergeCell ref="E7:G7"/>
    <mergeCell ref="D11:G11"/>
    <mergeCell ref="D12:G12"/>
    <mergeCell ref="E13:G13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E21:F21"/>
    <mergeCell ref="G21:H21"/>
    <mergeCell ref="I21:J21"/>
    <mergeCell ref="G23:I23"/>
    <mergeCell ref="G24:I24"/>
    <mergeCell ref="G25:I25"/>
    <mergeCell ref="G26:I26"/>
    <mergeCell ref="G27:I27"/>
    <mergeCell ref="G28:I28"/>
    <mergeCell ref="G29:I29"/>
    <mergeCell ref="D34:E34"/>
    <mergeCell ref="G34:I34"/>
    <mergeCell ref="D35:E35"/>
    <mergeCell ref="C39:E39"/>
    <mergeCell ref="C40:E40"/>
    <mergeCell ref="C41:E41"/>
    <mergeCell ref="B42:E42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</mergeCells>
  <printOptions/>
  <pageMargins left="0.39375" right="0.19652777777777777" top="0.5902777777777778" bottom="0.39305555555555555" header="0.5118055555555555" footer="0.19652777777777777"/>
  <pageSetup horizontalDpi="300" verticalDpi="300" orientation="portrait" paperSize="9"/>
  <headerFooter alignWithMargins="0">
    <oddFooter>&amp;L&amp;9Zpracováno programem BUILDpower S,  © RTS, a.s.&amp;R&amp;9Stránka &amp;P z &amp;N</oddFooter>
  </headerFooter>
  <rowBreaks count="1" manualBreakCount="1">
    <brk id="3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G5"/>
  <sheetViews>
    <sheetView workbookViewId="0" topLeftCell="A1">
      <pane ySplit="7" topLeftCell="A8" activePane="bottomLeft" state="frozen"/>
      <selection pane="topLeft" activeCell="A1" sqref="A1"/>
      <selection pane="bottomLeft" activeCell="I8" sqref="I8"/>
    </sheetView>
  </sheetViews>
  <sheetFormatPr defaultColWidth="9.00390625" defaultRowHeight="12.75"/>
  <cols>
    <col min="1" max="1" width="4.25390625" style="163" customWidth="1"/>
    <col min="2" max="2" width="14.375" style="163" customWidth="1"/>
    <col min="3" max="3" width="38.25390625" style="164" customWidth="1"/>
    <col min="4" max="4" width="4.50390625" style="163" customWidth="1"/>
    <col min="5" max="5" width="10.50390625" style="163" customWidth="1"/>
    <col min="6" max="6" width="9.875" style="163" customWidth="1"/>
    <col min="7" max="7" width="12.75390625" style="163" customWidth="1"/>
    <col min="8" max="16384" width="9.125" style="163" customWidth="1"/>
  </cols>
  <sheetData>
    <row r="1" spans="1:7" ht="15.75">
      <c r="A1" s="165" t="s">
        <v>88</v>
      </c>
      <c r="B1" s="165"/>
      <c r="C1" s="165"/>
      <c r="D1" s="165"/>
      <c r="E1" s="165"/>
      <c r="F1" s="165"/>
      <c r="G1" s="165"/>
    </row>
    <row r="2" spans="1:7" ht="24.75" customHeight="1">
      <c r="A2" s="166" t="s">
        <v>89</v>
      </c>
      <c r="B2" s="167"/>
      <c r="C2" s="168"/>
      <c r="D2" s="168"/>
      <c r="E2" s="168"/>
      <c r="F2" s="168"/>
      <c r="G2" s="168"/>
    </row>
    <row r="3" spans="1:7" ht="24.75" customHeight="1">
      <c r="A3" s="166" t="s">
        <v>90</v>
      </c>
      <c r="B3" s="167"/>
      <c r="C3" s="168"/>
      <c r="D3" s="168"/>
      <c r="E3" s="168"/>
      <c r="F3" s="168"/>
      <c r="G3" s="168"/>
    </row>
    <row r="4" spans="1:7" ht="24.75" customHeight="1">
      <c r="A4" s="166" t="s">
        <v>91</v>
      </c>
      <c r="B4" s="167"/>
      <c r="C4" s="168"/>
      <c r="D4" s="168"/>
      <c r="E4" s="168"/>
      <c r="F4" s="168"/>
      <c r="G4" s="168"/>
    </row>
    <row r="5" spans="2:4" ht="12.75">
      <c r="B5" s="169"/>
      <c r="C5" s="170"/>
      <c r="D5" s="171"/>
    </row>
  </sheetData>
  <sheetProtection selectLockedCells="1" selectUnlockedCells="1"/>
  <mergeCells count="4">
    <mergeCell ref="A1:G1"/>
    <mergeCell ref="C2:G2"/>
    <mergeCell ref="C3:G3"/>
    <mergeCell ref="C4:G4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H1166"/>
  <sheetViews>
    <sheetView workbookViewId="0" topLeftCell="A1">
      <pane ySplit="7" topLeftCell="A8" activePane="bottomLeft" state="frozen"/>
      <selection pane="topLeft" activeCell="A1" sqref="A1"/>
      <selection pane="bottomLeft" activeCell="C3" sqref="C3"/>
    </sheetView>
  </sheetViews>
  <sheetFormatPr defaultColWidth="9.00390625" defaultRowHeight="12.75" outlineLevelRow="1"/>
  <cols>
    <col min="1" max="1" width="3.375" style="0" customWidth="1"/>
    <col min="2" max="2" width="12.50390625" style="172" customWidth="1"/>
    <col min="3" max="3" width="38.25390625" style="172" customWidth="1"/>
    <col min="4" max="4" width="4.875" style="0" customWidth="1"/>
    <col min="5" max="5" width="10.50390625" style="0" customWidth="1"/>
    <col min="6" max="6" width="9.875" style="0" customWidth="1"/>
    <col min="7" max="7" width="12.75390625" style="0" customWidth="1"/>
    <col min="8" max="24" width="9.00390625" style="0" hidden="1" customWidth="1"/>
    <col min="29" max="29" width="9.00390625" style="0" hidden="1" customWidth="1"/>
    <col min="31" max="41" width="9.00390625" style="0" hidden="1" customWidth="1"/>
  </cols>
  <sheetData>
    <row r="1" spans="1:33" ht="15.75" customHeight="1">
      <c r="A1" s="173" t="s">
        <v>88</v>
      </c>
      <c r="B1" s="173"/>
      <c r="C1" s="173"/>
      <c r="D1" s="173"/>
      <c r="E1" s="173"/>
      <c r="F1" s="173"/>
      <c r="G1" s="173"/>
      <c r="AG1" t="s">
        <v>92</v>
      </c>
    </row>
    <row r="2" spans="1:33" ht="24.75" customHeight="1">
      <c r="A2" s="174" t="s">
        <v>89</v>
      </c>
      <c r="B2" s="167" t="s">
        <v>5</v>
      </c>
      <c r="C2" s="175" t="s">
        <v>6</v>
      </c>
      <c r="D2" s="175"/>
      <c r="E2" s="175"/>
      <c r="F2" s="175"/>
      <c r="G2" s="175"/>
      <c r="AG2" t="s">
        <v>93</v>
      </c>
    </row>
    <row r="3" spans="1:33" ht="24.75" customHeight="1">
      <c r="A3" s="174" t="s">
        <v>90</v>
      </c>
      <c r="B3" s="167" t="s">
        <v>8</v>
      </c>
      <c r="C3" s="175" t="s">
        <v>9</v>
      </c>
      <c r="D3" s="175"/>
      <c r="E3" s="175"/>
      <c r="F3" s="175"/>
      <c r="G3" s="175"/>
      <c r="AC3" s="172" t="s">
        <v>93</v>
      </c>
      <c r="AG3" t="s">
        <v>94</v>
      </c>
    </row>
    <row r="4" spans="1:33" ht="24.75" customHeight="1">
      <c r="A4" s="176" t="s">
        <v>91</v>
      </c>
      <c r="B4" s="177" t="s">
        <v>11</v>
      </c>
      <c r="C4" s="178" t="s">
        <v>12</v>
      </c>
      <c r="D4" s="178"/>
      <c r="E4" s="178"/>
      <c r="F4" s="178"/>
      <c r="G4" s="178"/>
      <c r="AG4" t="s">
        <v>95</v>
      </c>
    </row>
    <row r="5" ht="12.75">
      <c r="D5" s="111"/>
    </row>
    <row r="6" spans="1:24" ht="38.25">
      <c r="A6" s="179" t="s">
        <v>96</v>
      </c>
      <c r="B6" s="180" t="s">
        <v>97</v>
      </c>
      <c r="C6" s="180" t="s">
        <v>98</v>
      </c>
      <c r="D6" s="181" t="s">
        <v>99</v>
      </c>
      <c r="E6" s="179" t="s">
        <v>100</v>
      </c>
      <c r="F6" s="182" t="s">
        <v>101</v>
      </c>
      <c r="G6" s="179" t="s">
        <v>20</v>
      </c>
      <c r="H6" s="183" t="s">
        <v>102</v>
      </c>
      <c r="I6" s="183" t="s">
        <v>103</v>
      </c>
      <c r="J6" s="183" t="s">
        <v>104</v>
      </c>
      <c r="K6" s="183" t="s">
        <v>105</v>
      </c>
      <c r="L6" s="183" t="s">
        <v>106</v>
      </c>
      <c r="M6" s="183" t="s">
        <v>107</v>
      </c>
      <c r="N6" s="183" t="s">
        <v>108</v>
      </c>
      <c r="O6" s="183" t="s">
        <v>109</v>
      </c>
      <c r="P6" s="183" t="s">
        <v>110</v>
      </c>
      <c r="Q6" s="183" t="s">
        <v>111</v>
      </c>
      <c r="R6" s="183" t="s">
        <v>112</v>
      </c>
      <c r="S6" s="183" t="s">
        <v>113</v>
      </c>
      <c r="T6" s="183" t="s">
        <v>114</v>
      </c>
      <c r="U6" s="183" t="s">
        <v>115</v>
      </c>
      <c r="V6" s="183" t="s">
        <v>116</v>
      </c>
      <c r="W6" s="183" t="s">
        <v>117</v>
      </c>
      <c r="X6" s="183" t="s">
        <v>118</v>
      </c>
    </row>
    <row r="7" spans="1:24" ht="12.75" hidden="1">
      <c r="A7" s="163"/>
      <c r="B7" s="169"/>
      <c r="C7" s="169"/>
      <c r="D7" s="171"/>
      <c r="E7" s="184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</row>
    <row r="8" spans="1:33" ht="12.75">
      <c r="A8" s="186" t="s">
        <v>119</v>
      </c>
      <c r="B8" s="187" t="s">
        <v>53</v>
      </c>
      <c r="C8" s="188" t="s">
        <v>54</v>
      </c>
      <c r="D8" s="189"/>
      <c r="E8" s="190"/>
      <c r="F8" s="191"/>
      <c r="G8" s="192">
        <f>SUMIF(AG9:AG15,"&lt;&gt;NOR",G9:G15)</f>
        <v>0</v>
      </c>
      <c r="H8" s="193"/>
      <c r="I8" s="193">
        <f>SUM(I9:I15)</f>
        <v>0</v>
      </c>
      <c r="J8" s="193"/>
      <c r="K8" s="193">
        <f>SUM(K9:K15)</f>
        <v>0</v>
      </c>
      <c r="L8" s="193"/>
      <c r="M8" s="193">
        <f>SUM(M9:M15)</f>
        <v>0</v>
      </c>
      <c r="N8" s="193"/>
      <c r="O8" s="193">
        <f>SUM(O9:O15)</f>
        <v>3.56</v>
      </c>
      <c r="P8" s="193"/>
      <c r="Q8" s="193">
        <f>SUM(Q9:Q15)</f>
        <v>0</v>
      </c>
      <c r="R8" s="193"/>
      <c r="S8" s="193"/>
      <c r="T8" s="193"/>
      <c r="U8" s="193"/>
      <c r="V8" s="193">
        <f>SUM(V9:V15)</f>
        <v>11.09</v>
      </c>
      <c r="W8" s="193"/>
      <c r="X8" s="193"/>
      <c r="AG8" t="s">
        <v>120</v>
      </c>
    </row>
    <row r="9" spans="1:60" ht="12.75" outlineLevel="1">
      <c r="A9" s="194">
        <v>1</v>
      </c>
      <c r="B9" s="195" t="s">
        <v>121</v>
      </c>
      <c r="C9" s="196" t="s">
        <v>122</v>
      </c>
      <c r="D9" s="197" t="s">
        <v>123</v>
      </c>
      <c r="E9" s="198">
        <v>0.825</v>
      </c>
      <c r="F9" s="199"/>
      <c r="G9" s="200">
        <f>ROUND(E9*F9,2)</f>
        <v>0</v>
      </c>
      <c r="H9" s="201"/>
      <c r="I9" s="202">
        <f>ROUND(E9*H9,2)</f>
        <v>0</v>
      </c>
      <c r="J9" s="201"/>
      <c r="K9" s="202">
        <f>ROUND(E9*J9,2)</f>
        <v>0</v>
      </c>
      <c r="L9" s="202">
        <v>21</v>
      </c>
      <c r="M9" s="202">
        <f>G9*(1+L9/100)</f>
        <v>0</v>
      </c>
      <c r="N9" s="202">
        <v>0.74797</v>
      </c>
      <c r="O9" s="202">
        <f>ROUND(E9*N9,2)</f>
        <v>0.62</v>
      </c>
      <c r="P9" s="202">
        <v>0</v>
      </c>
      <c r="Q9" s="202">
        <f>ROUND(E9*P9,2)</f>
        <v>0</v>
      </c>
      <c r="R9" s="202"/>
      <c r="S9" s="202" t="s">
        <v>124</v>
      </c>
      <c r="T9" s="202" t="s">
        <v>124</v>
      </c>
      <c r="U9" s="202">
        <v>6.3054</v>
      </c>
      <c r="V9" s="202">
        <f>ROUND(E9*U9,2)</f>
        <v>5.2</v>
      </c>
      <c r="W9" s="202"/>
      <c r="X9" s="202" t="s">
        <v>125</v>
      </c>
      <c r="Y9" s="203"/>
      <c r="Z9" s="203"/>
      <c r="AA9" s="203"/>
      <c r="AB9" s="203"/>
      <c r="AC9" s="203"/>
      <c r="AD9" s="203"/>
      <c r="AE9" s="203"/>
      <c r="AF9" s="203"/>
      <c r="AG9" s="203" t="s">
        <v>126</v>
      </c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</row>
    <row r="10" spans="1:60" ht="12.75" outlineLevel="1">
      <c r="A10" s="204"/>
      <c r="B10" s="205"/>
      <c r="C10" s="206" t="s">
        <v>127</v>
      </c>
      <c r="D10" s="207"/>
      <c r="E10" s="208">
        <v>0.825</v>
      </c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3"/>
      <c r="Z10" s="203"/>
      <c r="AA10" s="203"/>
      <c r="AB10" s="203"/>
      <c r="AC10" s="203"/>
      <c r="AD10" s="203"/>
      <c r="AE10" s="203"/>
      <c r="AF10" s="203"/>
      <c r="AG10" s="203" t="s">
        <v>128</v>
      </c>
      <c r="AH10" s="203">
        <v>0</v>
      </c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</row>
    <row r="11" spans="1:60" ht="22.5" outlineLevel="1">
      <c r="A11" s="209">
        <v>2</v>
      </c>
      <c r="B11" s="210" t="s">
        <v>129</v>
      </c>
      <c r="C11" s="211" t="s">
        <v>130</v>
      </c>
      <c r="D11" s="212" t="s">
        <v>131</v>
      </c>
      <c r="E11" s="213">
        <v>1</v>
      </c>
      <c r="F11" s="214"/>
      <c r="G11" s="215">
        <f aca="true" t="shared" si="0" ref="G11:G14">ROUND(E11*F11,2)</f>
        <v>0</v>
      </c>
      <c r="H11" s="201"/>
      <c r="I11" s="202">
        <f aca="true" t="shared" si="1" ref="I11:I14">ROUND(E11*H11,2)</f>
        <v>0</v>
      </c>
      <c r="J11" s="201"/>
      <c r="K11" s="202">
        <f aca="true" t="shared" si="2" ref="K11:K14">ROUND(E11*J11,2)</f>
        <v>0</v>
      </c>
      <c r="L11" s="202">
        <v>21</v>
      </c>
      <c r="M11" s="202">
        <f aca="true" t="shared" si="3" ref="M11:M14">G11*(1+L11/100)</f>
        <v>0</v>
      </c>
      <c r="N11" s="202">
        <v>2.65657</v>
      </c>
      <c r="O11" s="202">
        <f aca="true" t="shared" si="4" ref="O11:O14">ROUND(E11*N11,2)</f>
        <v>2.66</v>
      </c>
      <c r="P11" s="202">
        <v>0</v>
      </c>
      <c r="Q11" s="202">
        <f aca="true" t="shared" si="5" ref="Q11:Q14">ROUND(E11*P11,2)</f>
        <v>0</v>
      </c>
      <c r="R11" s="202"/>
      <c r="S11" s="202" t="s">
        <v>124</v>
      </c>
      <c r="T11" s="202" t="s">
        <v>132</v>
      </c>
      <c r="U11" s="202">
        <v>4.355</v>
      </c>
      <c r="V11" s="202">
        <f aca="true" t="shared" si="6" ref="V11:V14">ROUND(E11*U11,2)</f>
        <v>4.36</v>
      </c>
      <c r="W11" s="202"/>
      <c r="X11" s="202" t="s">
        <v>125</v>
      </c>
      <c r="Y11" s="203"/>
      <c r="Z11" s="203"/>
      <c r="AA11" s="203"/>
      <c r="AB11" s="203"/>
      <c r="AC11" s="203"/>
      <c r="AD11" s="203"/>
      <c r="AE11" s="203"/>
      <c r="AF11" s="203"/>
      <c r="AG11" s="203" t="s">
        <v>126</v>
      </c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</row>
    <row r="12" spans="1:60" ht="12.75" outlineLevel="1">
      <c r="A12" s="209">
        <v>3</v>
      </c>
      <c r="B12" s="210" t="s">
        <v>133</v>
      </c>
      <c r="C12" s="211" t="s">
        <v>134</v>
      </c>
      <c r="D12" s="212" t="s">
        <v>135</v>
      </c>
      <c r="E12" s="213">
        <v>5</v>
      </c>
      <c r="F12" s="214"/>
      <c r="G12" s="215">
        <f t="shared" si="0"/>
        <v>0</v>
      </c>
      <c r="H12" s="201"/>
      <c r="I12" s="202">
        <f t="shared" si="1"/>
        <v>0</v>
      </c>
      <c r="J12" s="201"/>
      <c r="K12" s="202">
        <f t="shared" si="2"/>
        <v>0</v>
      </c>
      <c r="L12" s="202">
        <v>21</v>
      </c>
      <c r="M12" s="202">
        <f t="shared" si="3"/>
        <v>0</v>
      </c>
      <c r="N12" s="202">
        <v>0.05422</v>
      </c>
      <c r="O12" s="202">
        <f t="shared" si="4"/>
        <v>0.27</v>
      </c>
      <c r="P12" s="202">
        <v>0</v>
      </c>
      <c r="Q12" s="202">
        <f t="shared" si="5"/>
        <v>0</v>
      </c>
      <c r="R12" s="202"/>
      <c r="S12" s="202" t="s">
        <v>124</v>
      </c>
      <c r="T12" s="202" t="s">
        <v>124</v>
      </c>
      <c r="U12" s="202">
        <v>0.26</v>
      </c>
      <c r="V12" s="202">
        <f t="shared" si="6"/>
        <v>1.3</v>
      </c>
      <c r="W12" s="202"/>
      <c r="X12" s="202" t="s">
        <v>125</v>
      </c>
      <c r="Y12" s="203"/>
      <c r="Z12" s="203"/>
      <c r="AA12" s="203"/>
      <c r="AB12" s="203"/>
      <c r="AC12" s="203"/>
      <c r="AD12" s="203"/>
      <c r="AE12" s="203"/>
      <c r="AF12" s="203"/>
      <c r="AG12" s="203" t="s">
        <v>126</v>
      </c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</row>
    <row r="13" spans="1:60" ht="12.75" outlineLevel="1">
      <c r="A13" s="209">
        <v>4</v>
      </c>
      <c r="B13" s="210" t="s">
        <v>136</v>
      </c>
      <c r="C13" s="211" t="s">
        <v>137</v>
      </c>
      <c r="D13" s="212" t="s">
        <v>138</v>
      </c>
      <c r="E13" s="213">
        <v>1.5</v>
      </c>
      <c r="F13" s="214"/>
      <c r="G13" s="215">
        <f t="shared" si="0"/>
        <v>0</v>
      </c>
      <c r="H13" s="201"/>
      <c r="I13" s="202">
        <f t="shared" si="1"/>
        <v>0</v>
      </c>
      <c r="J13" s="201"/>
      <c r="K13" s="202">
        <f t="shared" si="2"/>
        <v>0</v>
      </c>
      <c r="L13" s="202">
        <v>21</v>
      </c>
      <c r="M13" s="202">
        <f t="shared" si="3"/>
        <v>0</v>
      </c>
      <c r="N13" s="202">
        <v>0.00055</v>
      </c>
      <c r="O13" s="202">
        <f t="shared" si="4"/>
        <v>0</v>
      </c>
      <c r="P13" s="202">
        <v>0</v>
      </c>
      <c r="Q13" s="202">
        <f t="shared" si="5"/>
        <v>0</v>
      </c>
      <c r="R13" s="202"/>
      <c r="S13" s="202" t="s">
        <v>124</v>
      </c>
      <c r="T13" s="202" t="s">
        <v>124</v>
      </c>
      <c r="U13" s="202">
        <v>0.15</v>
      </c>
      <c r="V13" s="202">
        <f t="shared" si="6"/>
        <v>0.23</v>
      </c>
      <c r="W13" s="202"/>
      <c r="X13" s="202" t="s">
        <v>125</v>
      </c>
      <c r="Y13" s="203"/>
      <c r="Z13" s="203"/>
      <c r="AA13" s="203"/>
      <c r="AB13" s="203"/>
      <c r="AC13" s="203"/>
      <c r="AD13" s="203"/>
      <c r="AE13" s="203"/>
      <c r="AF13" s="203"/>
      <c r="AG13" s="203" t="s">
        <v>126</v>
      </c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</row>
    <row r="14" spans="1:60" ht="22.5" outlineLevel="1">
      <c r="A14" s="194">
        <v>5</v>
      </c>
      <c r="B14" s="195" t="s">
        <v>139</v>
      </c>
      <c r="C14" s="196" t="s">
        <v>140</v>
      </c>
      <c r="D14" s="197" t="s">
        <v>141</v>
      </c>
      <c r="E14" s="198">
        <v>1</v>
      </c>
      <c r="F14" s="199"/>
      <c r="G14" s="200">
        <f t="shared" si="0"/>
        <v>0</v>
      </c>
      <c r="H14" s="201"/>
      <c r="I14" s="202">
        <f t="shared" si="1"/>
        <v>0</v>
      </c>
      <c r="J14" s="201"/>
      <c r="K14" s="202">
        <f t="shared" si="2"/>
        <v>0</v>
      </c>
      <c r="L14" s="202">
        <v>21</v>
      </c>
      <c r="M14" s="202">
        <f t="shared" si="3"/>
        <v>0</v>
      </c>
      <c r="N14" s="202">
        <v>0.01</v>
      </c>
      <c r="O14" s="202">
        <f t="shared" si="4"/>
        <v>0.01</v>
      </c>
      <c r="P14" s="202">
        <v>0</v>
      </c>
      <c r="Q14" s="202">
        <f t="shared" si="5"/>
        <v>0</v>
      </c>
      <c r="R14" s="202"/>
      <c r="S14" s="202" t="s">
        <v>142</v>
      </c>
      <c r="T14" s="202" t="s">
        <v>132</v>
      </c>
      <c r="U14" s="202">
        <v>0</v>
      </c>
      <c r="V14" s="202">
        <f t="shared" si="6"/>
        <v>0</v>
      </c>
      <c r="W14" s="202"/>
      <c r="X14" s="202" t="s">
        <v>125</v>
      </c>
      <c r="Y14" s="203"/>
      <c r="Z14" s="203"/>
      <c r="AA14" s="203"/>
      <c r="AB14" s="203"/>
      <c r="AC14" s="203"/>
      <c r="AD14" s="203"/>
      <c r="AE14" s="203"/>
      <c r="AF14" s="203"/>
      <c r="AG14" s="203" t="s">
        <v>126</v>
      </c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</row>
    <row r="15" spans="1:60" ht="12.75" outlineLevel="1">
      <c r="A15" s="204"/>
      <c r="B15" s="205"/>
      <c r="C15" s="206" t="s">
        <v>143</v>
      </c>
      <c r="D15" s="207"/>
      <c r="E15" s="208">
        <v>1</v>
      </c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3"/>
      <c r="Z15" s="203"/>
      <c r="AA15" s="203"/>
      <c r="AB15" s="203"/>
      <c r="AC15" s="203"/>
      <c r="AD15" s="203"/>
      <c r="AE15" s="203"/>
      <c r="AF15" s="203"/>
      <c r="AG15" s="203" t="s">
        <v>128</v>
      </c>
      <c r="AH15" s="203">
        <v>0</v>
      </c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</row>
    <row r="16" spans="1:33" ht="12.75">
      <c r="A16" s="186" t="s">
        <v>119</v>
      </c>
      <c r="B16" s="187" t="s">
        <v>55</v>
      </c>
      <c r="C16" s="188" t="s">
        <v>56</v>
      </c>
      <c r="D16" s="189"/>
      <c r="E16" s="190"/>
      <c r="F16" s="191"/>
      <c r="G16" s="192">
        <f>SUMIF(AG17:AG37,"&lt;&gt;NOR",G17:G37)</f>
        <v>0</v>
      </c>
      <c r="H16" s="193"/>
      <c r="I16" s="193">
        <f>SUM(I17:I37)</f>
        <v>0</v>
      </c>
      <c r="J16" s="193"/>
      <c r="K16" s="193">
        <f>SUM(K17:K37)</f>
        <v>0</v>
      </c>
      <c r="L16" s="193"/>
      <c r="M16" s="193">
        <f>SUM(M17:M37)</f>
        <v>0</v>
      </c>
      <c r="N16" s="193"/>
      <c r="O16" s="193">
        <f>SUM(O17:O37)</f>
        <v>3.83</v>
      </c>
      <c r="P16" s="193"/>
      <c r="Q16" s="193">
        <f>SUM(Q17:Q37)</f>
        <v>0</v>
      </c>
      <c r="R16" s="193"/>
      <c r="S16" s="193"/>
      <c r="T16" s="193"/>
      <c r="U16" s="193"/>
      <c r="V16" s="193">
        <f>SUM(V17:V37)</f>
        <v>47.04</v>
      </c>
      <c r="W16" s="193"/>
      <c r="X16" s="193"/>
      <c r="AG16" t="s">
        <v>120</v>
      </c>
    </row>
    <row r="17" spans="1:60" ht="12.75" outlineLevel="1">
      <c r="A17" s="194">
        <v>6</v>
      </c>
      <c r="B17" s="195" t="s">
        <v>144</v>
      </c>
      <c r="C17" s="196" t="s">
        <v>145</v>
      </c>
      <c r="D17" s="197" t="s">
        <v>123</v>
      </c>
      <c r="E17" s="198">
        <v>0.71</v>
      </c>
      <c r="F17" s="199"/>
      <c r="G17" s="200">
        <f>ROUND(E17*F17,2)</f>
        <v>0</v>
      </c>
      <c r="H17" s="201"/>
      <c r="I17" s="202">
        <f>ROUND(E17*H17,2)</f>
        <v>0</v>
      </c>
      <c r="J17" s="201"/>
      <c r="K17" s="202">
        <f>ROUND(E17*J17,2)</f>
        <v>0</v>
      </c>
      <c r="L17" s="202">
        <v>21</v>
      </c>
      <c r="M17" s="202">
        <f>G17*(1+L17/100)</f>
        <v>0</v>
      </c>
      <c r="N17" s="202">
        <v>2.52508</v>
      </c>
      <c r="O17" s="202">
        <f>ROUND(E17*N17,2)</f>
        <v>1.79</v>
      </c>
      <c r="P17" s="202">
        <v>0</v>
      </c>
      <c r="Q17" s="202">
        <f>ROUND(E17*P17,2)</f>
        <v>0</v>
      </c>
      <c r="R17" s="202"/>
      <c r="S17" s="202" t="s">
        <v>124</v>
      </c>
      <c r="T17" s="202" t="s">
        <v>124</v>
      </c>
      <c r="U17" s="202">
        <v>3.7695</v>
      </c>
      <c r="V17" s="202">
        <f>ROUND(E17*U17,2)</f>
        <v>2.68</v>
      </c>
      <c r="W17" s="202"/>
      <c r="X17" s="202" t="s">
        <v>125</v>
      </c>
      <c r="Y17" s="203"/>
      <c r="Z17" s="203"/>
      <c r="AA17" s="203"/>
      <c r="AB17" s="203"/>
      <c r="AC17" s="203"/>
      <c r="AD17" s="203"/>
      <c r="AE17" s="203"/>
      <c r="AF17" s="203"/>
      <c r="AG17" s="203" t="s">
        <v>126</v>
      </c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3"/>
      <c r="BB17" s="203"/>
      <c r="BC17" s="203"/>
      <c r="BD17" s="203"/>
      <c r="BE17" s="203"/>
      <c r="BF17" s="203"/>
      <c r="BG17" s="203"/>
      <c r="BH17" s="203"/>
    </row>
    <row r="18" spans="1:60" ht="12.75" outlineLevel="1">
      <c r="A18" s="204"/>
      <c r="B18" s="205"/>
      <c r="C18" s="206" t="s">
        <v>146</v>
      </c>
      <c r="D18" s="207"/>
      <c r="E18" s="208">
        <v>0.46</v>
      </c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3"/>
      <c r="Z18" s="203"/>
      <c r="AA18" s="203"/>
      <c r="AB18" s="203"/>
      <c r="AC18" s="203"/>
      <c r="AD18" s="203"/>
      <c r="AE18" s="203"/>
      <c r="AF18" s="203"/>
      <c r="AG18" s="203" t="s">
        <v>128</v>
      </c>
      <c r="AH18" s="203">
        <v>0</v>
      </c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</row>
    <row r="19" spans="1:60" ht="12.75" outlineLevel="1">
      <c r="A19" s="204"/>
      <c r="B19" s="205"/>
      <c r="C19" s="206" t="s">
        <v>147</v>
      </c>
      <c r="D19" s="207"/>
      <c r="E19" s="208">
        <v>0.25</v>
      </c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3"/>
      <c r="Z19" s="203"/>
      <c r="AA19" s="203"/>
      <c r="AB19" s="203"/>
      <c r="AC19" s="203"/>
      <c r="AD19" s="203"/>
      <c r="AE19" s="203"/>
      <c r="AF19" s="203"/>
      <c r="AG19" s="203" t="s">
        <v>128</v>
      </c>
      <c r="AH19" s="203">
        <v>0</v>
      </c>
      <c r="AI19" s="203"/>
      <c r="AJ19" s="203"/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3"/>
      <c r="AZ19" s="203"/>
      <c r="BA19" s="203"/>
      <c r="BB19" s="203"/>
      <c r="BC19" s="203"/>
      <c r="BD19" s="203"/>
      <c r="BE19" s="203"/>
      <c r="BF19" s="203"/>
      <c r="BG19" s="203"/>
      <c r="BH19" s="203"/>
    </row>
    <row r="20" spans="1:60" ht="12.75" outlineLevel="1">
      <c r="A20" s="194">
        <v>7</v>
      </c>
      <c r="B20" s="195" t="s">
        <v>148</v>
      </c>
      <c r="C20" s="196" t="s">
        <v>149</v>
      </c>
      <c r="D20" s="197" t="s">
        <v>150</v>
      </c>
      <c r="E20" s="198">
        <v>0.1775</v>
      </c>
      <c r="F20" s="199"/>
      <c r="G20" s="200">
        <f>ROUND(E20*F20,2)</f>
        <v>0</v>
      </c>
      <c r="H20" s="201"/>
      <c r="I20" s="202">
        <f>ROUND(E20*H20,2)</f>
        <v>0</v>
      </c>
      <c r="J20" s="201"/>
      <c r="K20" s="202">
        <f>ROUND(E20*J20,2)</f>
        <v>0</v>
      </c>
      <c r="L20" s="202">
        <v>21</v>
      </c>
      <c r="M20" s="202">
        <f>G20*(1+L20/100)</f>
        <v>0</v>
      </c>
      <c r="N20" s="202">
        <v>1.02092</v>
      </c>
      <c r="O20" s="202">
        <f>ROUND(E20*N20,2)</f>
        <v>0.18</v>
      </c>
      <c r="P20" s="202">
        <v>0</v>
      </c>
      <c r="Q20" s="202">
        <f>ROUND(E20*P20,2)</f>
        <v>0</v>
      </c>
      <c r="R20" s="202"/>
      <c r="S20" s="202" t="s">
        <v>124</v>
      </c>
      <c r="T20" s="202" t="s">
        <v>124</v>
      </c>
      <c r="U20" s="202">
        <v>54.168</v>
      </c>
      <c r="V20" s="202">
        <f>ROUND(E20*U20,2)</f>
        <v>9.61</v>
      </c>
      <c r="W20" s="202"/>
      <c r="X20" s="202" t="s">
        <v>125</v>
      </c>
      <c r="Y20" s="203"/>
      <c r="Z20" s="203"/>
      <c r="AA20" s="203"/>
      <c r="AB20" s="203"/>
      <c r="AC20" s="203"/>
      <c r="AD20" s="203"/>
      <c r="AE20" s="203"/>
      <c r="AF20" s="203"/>
      <c r="AG20" s="203" t="s">
        <v>126</v>
      </c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3"/>
      <c r="BA20" s="203"/>
      <c r="BB20" s="203"/>
      <c r="BC20" s="203"/>
      <c r="BD20" s="203"/>
      <c r="BE20" s="203"/>
      <c r="BF20" s="203"/>
      <c r="BG20" s="203"/>
      <c r="BH20" s="203"/>
    </row>
    <row r="21" spans="1:60" ht="12.75" outlineLevel="1">
      <c r="A21" s="204"/>
      <c r="B21" s="205"/>
      <c r="C21" s="206" t="s">
        <v>151</v>
      </c>
      <c r="D21" s="207"/>
      <c r="E21" s="208">
        <v>0.1775</v>
      </c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3"/>
      <c r="Z21" s="203"/>
      <c r="AA21" s="203"/>
      <c r="AB21" s="203"/>
      <c r="AC21" s="203"/>
      <c r="AD21" s="203"/>
      <c r="AE21" s="203"/>
      <c r="AF21" s="203"/>
      <c r="AG21" s="203" t="s">
        <v>128</v>
      </c>
      <c r="AH21" s="203">
        <v>0</v>
      </c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03"/>
      <c r="BH21" s="203"/>
    </row>
    <row r="22" spans="1:60" ht="12.75" outlineLevel="1">
      <c r="A22" s="209">
        <v>8</v>
      </c>
      <c r="B22" s="210" t="s">
        <v>152</v>
      </c>
      <c r="C22" s="211" t="s">
        <v>153</v>
      </c>
      <c r="D22" s="212" t="s">
        <v>135</v>
      </c>
      <c r="E22" s="213">
        <v>2</v>
      </c>
      <c r="F22" s="214"/>
      <c r="G22" s="215">
        <f aca="true" t="shared" si="7" ref="G22:G23">ROUND(E22*F22,2)</f>
        <v>0</v>
      </c>
      <c r="H22" s="201"/>
      <c r="I22" s="202">
        <f aca="true" t="shared" si="8" ref="I22:I23">ROUND(E22*H22,2)</f>
        <v>0</v>
      </c>
      <c r="J22" s="201"/>
      <c r="K22" s="202">
        <f aca="true" t="shared" si="9" ref="K22:K23">ROUND(E22*J22,2)</f>
        <v>0</v>
      </c>
      <c r="L22" s="202">
        <v>21</v>
      </c>
      <c r="M22" s="202">
        <f aca="true" t="shared" si="10" ref="M22:M23">G22*(1+L22/100)</f>
        <v>0</v>
      </c>
      <c r="N22" s="202">
        <v>0.03042</v>
      </c>
      <c r="O22" s="202">
        <f aca="true" t="shared" si="11" ref="O22:O23">ROUND(E22*N22,2)</f>
        <v>0.06</v>
      </c>
      <c r="P22" s="202">
        <v>0</v>
      </c>
      <c r="Q22" s="202">
        <f aca="true" t="shared" si="12" ref="Q22:Q23">ROUND(E22*P22,2)</f>
        <v>0</v>
      </c>
      <c r="R22" s="202"/>
      <c r="S22" s="202" t="s">
        <v>124</v>
      </c>
      <c r="T22" s="202" t="s">
        <v>132</v>
      </c>
      <c r="U22" s="202">
        <v>1.001</v>
      </c>
      <c r="V22" s="202">
        <f aca="true" t="shared" si="13" ref="V22:V23">ROUND(E22*U22,2)</f>
        <v>2</v>
      </c>
      <c r="W22" s="202"/>
      <c r="X22" s="202" t="s">
        <v>125</v>
      </c>
      <c r="Y22" s="203"/>
      <c r="Z22" s="203"/>
      <c r="AA22" s="203"/>
      <c r="AB22" s="203"/>
      <c r="AC22" s="203"/>
      <c r="AD22" s="203"/>
      <c r="AE22" s="203"/>
      <c r="AF22" s="203"/>
      <c r="AG22" s="203" t="s">
        <v>126</v>
      </c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203"/>
    </row>
    <row r="23" spans="1:60" ht="12.75" outlineLevel="1">
      <c r="A23" s="194">
        <v>9</v>
      </c>
      <c r="B23" s="195" t="s">
        <v>154</v>
      </c>
      <c r="C23" s="196" t="s">
        <v>155</v>
      </c>
      <c r="D23" s="197" t="s">
        <v>156</v>
      </c>
      <c r="E23" s="198">
        <v>2.84</v>
      </c>
      <c r="F23" s="199"/>
      <c r="G23" s="200">
        <f t="shared" si="7"/>
        <v>0</v>
      </c>
      <c r="H23" s="201"/>
      <c r="I23" s="202">
        <f t="shared" si="8"/>
        <v>0</v>
      </c>
      <c r="J23" s="201"/>
      <c r="K23" s="202">
        <f t="shared" si="9"/>
        <v>0</v>
      </c>
      <c r="L23" s="202">
        <v>21</v>
      </c>
      <c r="M23" s="202">
        <f t="shared" si="10"/>
        <v>0</v>
      </c>
      <c r="N23" s="202">
        <v>0.0324</v>
      </c>
      <c r="O23" s="202">
        <f t="shared" si="11"/>
        <v>0.09</v>
      </c>
      <c r="P23" s="202">
        <v>0</v>
      </c>
      <c r="Q23" s="202">
        <f t="shared" si="12"/>
        <v>0</v>
      </c>
      <c r="R23" s="202"/>
      <c r="S23" s="202" t="s">
        <v>124</v>
      </c>
      <c r="T23" s="202" t="s">
        <v>124</v>
      </c>
      <c r="U23" s="202">
        <v>2.31</v>
      </c>
      <c r="V23" s="202">
        <f t="shared" si="13"/>
        <v>6.56</v>
      </c>
      <c r="W23" s="202"/>
      <c r="X23" s="202" t="s">
        <v>125</v>
      </c>
      <c r="Y23" s="203"/>
      <c r="Z23" s="203"/>
      <c r="AA23" s="203"/>
      <c r="AB23" s="203"/>
      <c r="AC23" s="203"/>
      <c r="AD23" s="203"/>
      <c r="AE23" s="203"/>
      <c r="AF23" s="203"/>
      <c r="AG23" s="203" t="s">
        <v>126</v>
      </c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203"/>
      <c r="BB23" s="203"/>
      <c r="BC23" s="203"/>
      <c r="BD23" s="203"/>
      <c r="BE23" s="203"/>
      <c r="BF23" s="203"/>
      <c r="BG23" s="203"/>
      <c r="BH23" s="203"/>
    </row>
    <row r="24" spans="1:60" ht="12.75" outlineLevel="1">
      <c r="A24" s="204"/>
      <c r="B24" s="205"/>
      <c r="C24" s="206" t="s">
        <v>157</v>
      </c>
      <c r="D24" s="207"/>
      <c r="E24" s="208">
        <v>1.84</v>
      </c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3"/>
      <c r="Z24" s="203"/>
      <c r="AA24" s="203"/>
      <c r="AB24" s="203"/>
      <c r="AC24" s="203"/>
      <c r="AD24" s="203"/>
      <c r="AE24" s="203"/>
      <c r="AF24" s="203"/>
      <c r="AG24" s="203" t="s">
        <v>128</v>
      </c>
      <c r="AH24" s="203">
        <v>0</v>
      </c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203"/>
      <c r="BH24" s="203"/>
    </row>
    <row r="25" spans="1:60" ht="12.75" outlineLevel="1">
      <c r="A25" s="204"/>
      <c r="B25" s="205"/>
      <c r="C25" s="206" t="s">
        <v>158</v>
      </c>
      <c r="D25" s="207"/>
      <c r="E25" s="208">
        <v>1</v>
      </c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3"/>
      <c r="Z25" s="203"/>
      <c r="AA25" s="203"/>
      <c r="AB25" s="203"/>
      <c r="AC25" s="203"/>
      <c r="AD25" s="203"/>
      <c r="AE25" s="203"/>
      <c r="AF25" s="203"/>
      <c r="AG25" s="203" t="s">
        <v>128</v>
      </c>
      <c r="AH25" s="203">
        <v>0</v>
      </c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</row>
    <row r="26" spans="1:60" ht="12.75" outlineLevel="1">
      <c r="A26" s="209">
        <v>10</v>
      </c>
      <c r="B26" s="210" t="s">
        <v>159</v>
      </c>
      <c r="C26" s="211" t="s">
        <v>160</v>
      </c>
      <c r="D26" s="212" t="s">
        <v>156</v>
      </c>
      <c r="E26" s="213">
        <v>2.84</v>
      </c>
      <c r="F26" s="214"/>
      <c r="G26" s="215">
        <f aca="true" t="shared" si="14" ref="G26:G27">ROUND(E26*F26,2)</f>
        <v>0</v>
      </c>
      <c r="H26" s="201"/>
      <c r="I26" s="202">
        <f aca="true" t="shared" si="15" ref="I26:I27">ROUND(E26*H26,2)</f>
        <v>0</v>
      </c>
      <c r="J26" s="201"/>
      <c r="K26" s="202">
        <f aca="true" t="shared" si="16" ref="K26:K27">ROUND(E26*J26,2)</f>
        <v>0</v>
      </c>
      <c r="L26" s="202">
        <v>21</v>
      </c>
      <c r="M26" s="202">
        <f aca="true" t="shared" si="17" ref="M26:M27">G26*(1+L26/100)</f>
        <v>0</v>
      </c>
      <c r="N26" s="202">
        <v>0</v>
      </c>
      <c r="O26" s="202">
        <f aca="true" t="shared" si="18" ref="O26:O27">ROUND(E26*N26,2)</f>
        <v>0</v>
      </c>
      <c r="P26" s="202">
        <v>0</v>
      </c>
      <c r="Q26" s="202">
        <f aca="true" t="shared" si="19" ref="Q26:Q27">ROUND(E26*P26,2)</f>
        <v>0</v>
      </c>
      <c r="R26" s="202"/>
      <c r="S26" s="202" t="s">
        <v>124</v>
      </c>
      <c r="T26" s="202" t="s">
        <v>124</v>
      </c>
      <c r="U26" s="202">
        <v>0.385</v>
      </c>
      <c r="V26" s="202">
        <f aca="true" t="shared" si="20" ref="V26:V27">ROUND(E26*U26,2)</f>
        <v>1.09</v>
      </c>
      <c r="W26" s="202"/>
      <c r="X26" s="202" t="s">
        <v>125</v>
      </c>
      <c r="Y26" s="203"/>
      <c r="Z26" s="203"/>
      <c r="AA26" s="203"/>
      <c r="AB26" s="203"/>
      <c r="AC26" s="203"/>
      <c r="AD26" s="203"/>
      <c r="AE26" s="203"/>
      <c r="AF26" s="203"/>
      <c r="AG26" s="203" t="s">
        <v>126</v>
      </c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</row>
    <row r="27" spans="1:60" ht="12.75" outlineLevel="1">
      <c r="A27" s="194">
        <v>11</v>
      </c>
      <c r="B27" s="195" t="s">
        <v>161</v>
      </c>
      <c r="C27" s="196" t="s">
        <v>162</v>
      </c>
      <c r="D27" s="197" t="s">
        <v>138</v>
      </c>
      <c r="E27" s="198">
        <v>8.7</v>
      </c>
      <c r="F27" s="199"/>
      <c r="G27" s="200">
        <f t="shared" si="14"/>
        <v>0</v>
      </c>
      <c r="H27" s="201"/>
      <c r="I27" s="202">
        <f t="shared" si="15"/>
        <v>0</v>
      </c>
      <c r="J27" s="201"/>
      <c r="K27" s="202">
        <f t="shared" si="16"/>
        <v>0</v>
      </c>
      <c r="L27" s="202">
        <v>21</v>
      </c>
      <c r="M27" s="202">
        <f t="shared" si="17"/>
        <v>0</v>
      </c>
      <c r="N27" s="202">
        <v>0.03461</v>
      </c>
      <c r="O27" s="202">
        <f t="shared" si="18"/>
        <v>0.3</v>
      </c>
      <c r="P27" s="202">
        <v>0</v>
      </c>
      <c r="Q27" s="202">
        <f t="shared" si="19"/>
        <v>0</v>
      </c>
      <c r="R27" s="202"/>
      <c r="S27" s="202" t="s">
        <v>124</v>
      </c>
      <c r="T27" s="202" t="s">
        <v>124</v>
      </c>
      <c r="U27" s="202">
        <v>1</v>
      </c>
      <c r="V27" s="202">
        <f t="shared" si="20"/>
        <v>8.7</v>
      </c>
      <c r="W27" s="202"/>
      <c r="X27" s="202" t="s">
        <v>125</v>
      </c>
      <c r="Y27" s="203"/>
      <c r="Z27" s="203"/>
      <c r="AA27" s="203"/>
      <c r="AB27" s="203"/>
      <c r="AC27" s="203"/>
      <c r="AD27" s="203"/>
      <c r="AE27" s="203"/>
      <c r="AF27" s="203"/>
      <c r="AG27" s="203" t="s">
        <v>126</v>
      </c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</row>
    <row r="28" spans="1:60" ht="12.75" outlineLevel="1">
      <c r="A28" s="204"/>
      <c r="B28" s="205"/>
      <c r="C28" s="206" t="s">
        <v>163</v>
      </c>
      <c r="D28" s="207"/>
      <c r="E28" s="208">
        <v>8.7</v>
      </c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3"/>
      <c r="Z28" s="203"/>
      <c r="AA28" s="203"/>
      <c r="AB28" s="203"/>
      <c r="AC28" s="203"/>
      <c r="AD28" s="203"/>
      <c r="AE28" s="203"/>
      <c r="AF28" s="203"/>
      <c r="AG28" s="203" t="s">
        <v>128</v>
      </c>
      <c r="AH28" s="203">
        <v>0</v>
      </c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X28" s="203"/>
      <c r="AY28" s="203"/>
      <c r="AZ28" s="203"/>
      <c r="BA28" s="203"/>
      <c r="BB28" s="203"/>
      <c r="BC28" s="203"/>
      <c r="BD28" s="203"/>
      <c r="BE28" s="203"/>
      <c r="BF28" s="203"/>
      <c r="BG28" s="203"/>
      <c r="BH28" s="203"/>
    </row>
    <row r="29" spans="1:60" ht="12.75" outlineLevel="1">
      <c r="A29" s="194">
        <v>12</v>
      </c>
      <c r="B29" s="195" t="s">
        <v>164</v>
      </c>
      <c r="C29" s="196" t="s">
        <v>165</v>
      </c>
      <c r="D29" s="197" t="s">
        <v>138</v>
      </c>
      <c r="E29" s="198">
        <v>11.6</v>
      </c>
      <c r="F29" s="199"/>
      <c r="G29" s="200">
        <f>ROUND(E29*F29,2)</f>
        <v>0</v>
      </c>
      <c r="H29" s="201"/>
      <c r="I29" s="202">
        <f>ROUND(E29*H29,2)</f>
        <v>0</v>
      </c>
      <c r="J29" s="201"/>
      <c r="K29" s="202">
        <f>ROUND(E29*J29,2)</f>
        <v>0</v>
      </c>
      <c r="L29" s="202">
        <v>21</v>
      </c>
      <c r="M29" s="202">
        <f>G29*(1+L29/100)</f>
        <v>0</v>
      </c>
      <c r="N29" s="202">
        <v>0.11369</v>
      </c>
      <c r="O29" s="202">
        <f>ROUND(E29*N29,2)</f>
        <v>1.32</v>
      </c>
      <c r="P29" s="202">
        <v>0</v>
      </c>
      <c r="Q29" s="202">
        <f>ROUND(E29*P29,2)</f>
        <v>0</v>
      </c>
      <c r="R29" s="202"/>
      <c r="S29" s="202" t="s">
        <v>124</v>
      </c>
      <c r="T29" s="202" t="s">
        <v>124</v>
      </c>
      <c r="U29" s="202">
        <v>0.5685</v>
      </c>
      <c r="V29" s="202">
        <f>ROUND(E29*U29,2)</f>
        <v>6.59</v>
      </c>
      <c r="W29" s="202"/>
      <c r="X29" s="202" t="s">
        <v>125</v>
      </c>
      <c r="Y29" s="203"/>
      <c r="Z29" s="203"/>
      <c r="AA29" s="203"/>
      <c r="AB29" s="203"/>
      <c r="AC29" s="203"/>
      <c r="AD29" s="203"/>
      <c r="AE29" s="203"/>
      <c r="AF29" s="203"/>
      <c r="AG29" s="203" t="s">
        <v>126</v>
      </c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3"/>
      <c r="AS29" s="203"/>
      <c r="AT29" s="203"/>
      <c r="AU29" s="203"/>
      <c r="AV29" s="203"/>
      <c r="AW29" s="203"/>
      <c r="AX29" s="203"/>
      <c r="AY29" s="203"/>
      <c r="AZ29" s="203"/>
      <c r="BA29" s="203"/>
      <c r="BB29" s="203"/>
      <c r="BC29" s="203"/>
      <c r="BD29" s="203"/>
      <c r="BE29" s="203"/>
      <c r="BF29" s="203"/>
      <c r="BG29" s="203"/>
      <c r="BH29" s="203"/>
    </row>
    <row r="30" spans="1:60" ht="12.75" outlineLevel="1">
      <c r="A30" s="204"/>
      <c r="B30" s="205"/>
      <c r="C30" s="206" t="s">
        <v>166</v>
      </c>
      <c r="D30" s="207"/>
      <c r="E30" s="208">
        <v>11.6</v>
      </c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3"/>
      <c r="Z30" s="203"/>
      <c r="AA30" s="203"/>
      <c r="AB30" s="203"/>
      <c r="AC30" s="203"/>
      <c r="AD30" s="203"/>
      <c r="AE30" s="203"/>
      <c r="AF30" s="203"/>
      <c r="AG30" s="203" t="s">
        <v>128</v>
      </c>
      <c r="AH30" s="203">
        <v>0</v>
      </c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3"/>
      <c r="BG30" s="203"/>
      <c r="BH30" s="203"/>
    </row>
    <row r="31" spans="1:60" ht="12.75" outlineLevel="1">
      <c r="A31" s="194">
        <v>13</v>
      </c>
      <c r="B31" s="195" t="s">
        <v>167</v>
      </c>
      <c r="C31" s="196" t="s">
        <v>168</v>
      </c>
      <c r="D31" s="197" t="s">
        <v>156</v>
      </c>
      <c r="E31" s="198">
        <v>5.452</v>
      </c>
      <c r="F31" s="199"/>
      <c r="G31" s="200">
        <f>ROUND(E31*F31,2)</f>
        <v>0</v>
      </c>
      <c r="H31" s="201"/>
      <c r="I31" s="202">
        <f>ROUND(E31*H31,2)</f>
        <v>0</v>
      </c>
      <c r="J31" s="201"/>
      <c r="K31" s="202">
        <f>ROUND(E31*J31,2)</f>
        <v>0</v>
      </c>
      <c r="L31" s="202">
        <v>21</v>
      </c>
      <c r="M31" s="202">
        <f>G31*(1+L31/100)</f>
        <v>0</v>
      </c>
      <c r="N31" s="202">
        <v>0.01693</v>
      </c>
      <c r="O31" s="202">
        <f>ROUND(E31*N31,2)</f>
        <v>0.09</v>
      </c>
      <c r="P31" s="202">
        <v>0</v>
      </c>
      <c r="Q31" s="202">
        <f>ROUND(E31*P31,2)</f>
        <v>0</v>
      </c>
      <c r="R31" s="202"/>
      <c r="S31" s="202" t="s">
        <v>124</v>
      </c>
      <c r="T31" s="202" t="s">
        <v>124</v>
      </c>
      <c r="U31" s="202">
        <v>1.5396</v>
      </c>
      <c r="V31" s="202">
        <f>ROUND(E31*U31,2)</f>
        <v>8.39</v>
      </c>
      <c r="W31" s="202"/>
      <c r="X31" s="202" t="s">
        <v>125</v>
      </c>
      <c r="Y31" s="203"/>
      <c r="Z31" s="203"/>
      <c r="AA31" s="203"/>
      <c r="AB31" s="203"/>
      <c r="AC31" s="203"/>
      <c r="AD31" s="203"/>
      <c r="AE31" s="203"/>
      <c r="AF31" s="203"/>
      <c r="AG31" s="203" t="s">
        <v>126</v>
      </c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</row>
    <row r="32" spans="1:60" ht="12.75" outlineLevel="1">
      <c r="A32" s="204"/>
      <c r="B32" s="205"/>
      <c r="C32" s="206" t="s">
        <v>169</v>
      </c>
      <c r="D32" s="207"/>
      <c r="E32" s="208">
        <v>5.452</v>
      </c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3"/>
      <c r="Z32" s="203"/>
      <c r="AA32" s="203"/>
      <c r="AB32" s="203"/>
      <c r="AC32" s="203"/>
      <c r="AD32" s="203"/>
      <c r="AE32" s="203"/>
      <c r="AF32" s="203"/>
      <c r="AG32" s="203" t="s">
        <v>128</v>
      </c>
      <c r="AH32" s="203">
        <v>0</v>
      </c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203"/>
      <c r="BD32" s="203"/>
      <c r="BE32" s="203"/>
      <c r="BF32" s="203"/>
      <c r="BG32" s="203"/>
      <c r="BH32" s="203"/>
    </row>
    <row r="33" spans="1:60" ht="12.75" outlineLevel="1">
      <c r="A33" s="209">
        <v>14</v>
      </c>
      <c r="B33" s="210" t="s">
        <v>170</v>
      </c>
      <c r="C33" s="211" t="s">
        <v>171</v>
      </c>
      <c r="D33" s="212" t="s">
        <v>156</v>
      </c>
      <c r="E33" s="213">
        <v>5.452</v>
      </c>
      <c r="F33" s="214"/>
      <c r="G33" s="215">
        <f aca="true" t="shared" si="21" ref="G33:G37">ROUND(E33*F33,2)</f>
        <v>0</v>
      </c>
      <c r="H33" s="201"/>
      <c r="I33" s="202">
        <f aca="true" t="shared" si="22" ref="I33:I37">ROUND(E33*H33,2)</f>
        <v>0</v>
      </c>
      <c r="J33" s="201"/>
      <c r="K33" s="202">
        <f aca="true" t="shared" si="23" ref="K33:K37">ROUND(E33*J33,2)</f>
        <v>0</v>
      </c>
      <c r="L33" s="202">
        <v>21</v>
      </c>
      <c r="M33" s="202">
        <f aca="true" t="shared" si="24" ref="M33:M37">G33*(1+L33/100)</f>
        <v>0</v>
      </c>
      <c r="N33" s="202">
        <v>0</v>
      </c>
      <c r="O33" s="202">
        <f aca="true" t="shared" si="25" ref="O33:O37">ROUND(E33*N33,2)</f>
        <v>0</v>
      </c>
      <c r="P33" s="202">
        <v>0</v>
      </c>
      <c r="Q33" s="202">
        <f aca="true" t="shared" si="26" ref="Q33:Q37">ROUND(E33*P33,2)</f>
        <v>0</v>
      </c>
      <c r="R33" s="202"/>
      <c r="S33" s="202" t="s">
        <v>124</v>
      </c>
      <c r="T33" s="202" t="s">
        <v>124</v>
      </c>
      <c r="U33" s="202">
        <v>0.26</v>
      </c>
      <c r="V33" s="202">
        <f aca="true" t="shared" si="27" ref="V33:V37">ROUND(E33*U33,2)</f>
        <v>1.42</v>
      </c>
      <c r="W33" s="202"/>
      <c r="X33" s="202" t="s">
        <v>125</v>
      </c>
      <c r="Y33" s="203"/>
      <c r="Z33" s="203"/>
      <c r="AA33" s="203"/>
      <c r="AB33" s="203"/>
      <c r="AC33" s="203"/>
      <c r="AD33" s="203"/>
      <c r="AE33" s="203"/>
      <c r="AF33" s="203"/>
      <c r="AG33" s="203" t="s">
        <v>126</v>
      </c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3"/>
      <c r="AY33" s="203"/>
      <c r="AZ33" s="203"/>
      <c r="BA33" s="203"/>
      <c r="BB33" s="203"/>
      <c r="BC33" s="203"/>
      <c r="BD33" s="203"/>
      <c r="BE33" s="203"/>
      <c r="BF33" s="203"/>
      <c r="BG33" s="203"/>
      <c r="BH33" s="203"/>
    </row>
    <row r="34" spans="1:60" ht="22.5" outlineLevel="1">
      <c r="A34" s="209">
        <v>15</v>
      </c>
      <c r="B34" s="210" t="s">
        <v>172</v>
      </c>
      <c r="C34" s="211" t="s">
        <v>173</v>
      </c>
      <c r="D34" s="212" t="s">
        <v>141</v>
      </c>
      <c r="E34" s="213">
        <v>6</v>
      </c>
      <c r="F34" s="214"/>
      <c r="G34" s="215">
        <f t="shared" si="21"/>
        <v>0</v>
      </c>
      <c r="H34" s="201"/>
      <c r="I34" s="202">
        <f t="shared" si="22"/>
        <v>0</v>
      </c>
      <c r="J34" s="201"/>
      <c r="K34" s="202">
        <f t="shared" si="23"/>
        <v>0</v>
      </c>
      <c r="L34" s="202">
        <v>21</v>
      </c>
      <c r="M34" s="202">
        <f t="shared" si="24"/>
        <v>0</v>
      </c>
      <c r="N34" s="202">
        <v>0</v>
      </c>
      <c r="O34" s="202">
        <f t="shared" si="25"/>
        <v>0</v>
      </c>
      <c r="P34" s="202">
        <v>0</v>
      </c>
      <c r="Q34" s="202">
        <f t="shared" si="26"/>
        <v>0</v>
      </c>
      <c r="R34" s="202"/>
      <c r="S34" s="202" t="s">
        <v>142</v>
      </c>
      <c r="T34" s="202" t="s">
        <v>132</v>
      </c>
      <c r="U34" s="202">
        <v>0</v>
      </c>
      <c r="V34" s="202">
        <f t="shared" si="27"/>
        <v>0</v>
      </c>
      <c r="W34" s="202"/>
      <c r="X34" s="202" t="s">
        <v>125</v>
      </c>
      <c r="Y34" s="203"/>
      <c r="Z34" s="203"/>
      <c r="AA34" s="203"/>
      <c r="AB34" s="203"/>
      <c r="AC34" s="203"/>
      <c r="AD34" s="203"/>
      <c r="AE34" s="203"/>
      <c r="AF34" s="203"/>
      <c r="AG34" s="203" t="s">
        <v>126</v>
      </c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203"/>
      <c r="BH34" s="203"/>
    </row>
    <row r="35" spans="1:60" ht="12.75" outlineLevel="1">
      <c r="A35" s="209">
        <v>16</v>
      </c>
      <c r="B35" s="210" t="s">
        <v>174</v>
      </c>
      <c r="C35" s="211" t="s">
        <v>175</v>
      </c>
      <c r="D35" s="212" t="s">
        <v>141</v>
      </c>
      <c r="E35" s="213">
        <v>2</v>
      </c>
      <c r="F35" s="214"/>
      <c r="G35" s="215">
        <f t="shared" si="21"/>
        <v>0</v>
      </c>
      <c r="H35" s="201"/>
      <c r="I35" s="202">
        <f t="shared" si="22"/>
        <v>0</v>
      </c>
      <c r="J35" s="201"/>
      <c r="K35" s="202">
        <f t="shared" si="23"/>
        <v>0</v>
      </c>
      <c r="L35" s="202">
        <v>21</v>
      </c>
      <c r="M35" s="202">
        <f t="shared" si="24"/>
        <v>0</v>
      </c>
      <c r="N35" s="202">
        <v>0</v>
      </c>
      <c r="O35" s="202">
        <f t="shared" si="25"/>
        <v>0</v>
      </c>
      <c r="P35" s="202">
        <v>0</v>
      </c>
      <c r="Q35" s="202">
        <f t="shared" si="26"/>
        <v>0</v>
      </c>
      <c r="R35" s="202"/>
      <c r="S35" s="202" t="s">
        <v>142</v>
      </c>
      <c r="T35" s="202" t="s">
        <v>132</v>
      </c>
      <c r="U35" s="202">
        <v>0</v>
      </c>
      <c r="V35" s="202">
        <f t="shared" si="27"/>
        <v>0</v>
      </c>
      <c r="W35" s="202"/>
      <c r="X35" s="202" t="s">
        <v>125</v>
      </c>
      <c r="Y35" s="203"/>
      <c r="Z35" s="203"/>
      <c r="AA35" s="203"/>
      <c r="AB35" s="203"/>
      <c r="AC35" s="203"/>
      <c r="AD35" s="203"/>
      <c r="AE35" s="203"/>
      <c r="AF35" s="203"/>
      <c r="AG35" s="203" t="s">
        <v>126</v>
      </c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</row>
    <row r="36" spans="1:60" ht="12.75" outlineLevel="1">
      <c r="A36" s="209">
        <v>17</v>
      </c>
      <c r="B36" s="210" t="s">
        <v>176</v>
      </c>
      <c r="C36" s="211" t="s">
        <v>177</v>
      </c>
      <c r="D36" s="212" t="s">
        <v>141</v>
      </c>
      <c r="E36" s="213">
        <v>2</v>
      </c>
      <c r="F36" s="214"/>
      <c r="G36" s="215">
        <f t="shared" si="21"/>
        <v>0</v>
      </c>
      <c r="H36" s="201"/>
      <c r="I36" s="202">
        <f t="shared" si="22"/>
        <v>0</v>
      </c>
      <c r="J36" s="201"/>
      <c r="K36" s="202">
        <f t="shared" si="23"/>
        <v>0</v>
      </c>
      <c r="L36" s="202">
        <v>21</v>
      </c>
      <c r="M36" s="202">
        <f t="shared" si="24"/>
        <v>0</v>
      </c>
      <c r="N36" s="202">
        <v>0</v>
      </c>
      <c r="O36" s="202">
        <f t="shared" si="25"/>
        <v>0</v>
      </c>
      <c r="P36" s="202">
        <v>0</v>
      </c>
      <c r="Q36" s="202">
        <f t="shared" si="26"/>
        <v>0</v>
      </c>
      <c r="R36" s="202"/>
      <c r="S36" s="202" t="s">
        <v>142</v>
      </c>
      <c r="T36" s="202" t="s">
        <v>132</v>
      </c>
      <c r="U36" s="202">
        <v>0</v>
      </c>
      <c r="V36" s="202">
        <f t="shared" si="27"/>
        <v>0</v>
      </c>
      <c r="W36" s="202"/>
      <c r="X36" s="202" t="s">
        <v>125</v>
      </c>
      <c r="Y36" s="203"/>
      <c r="Z36" s="203"/>
      <c r="AA36" s="203"/>
      <c r="AB36" s="203"/>
      <c r="AC36" s="203"/>
      <c r="AD36" s="203"/>
      <c r="AE36" s="203"/>
      <c r="AF36" s="203"/>
      <c r="AG36" s="203" t="s">
        <v>126</v>
      </c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</row>
    <row r="37" spans="1:60" ht="12.75" outlineLevel="1">
      <c r="A37" s="209">
        <v>18</v>
      </c>
      <c r="B37" s="210" t="s">
        <v>178</v>
      </c>
      <c r="C37" s="211" t="s">
        <v>179</v>
      </c>
      <c r="D37" s="212" t="s">
        <v>131</v>
      </c>
      <c r="E37" s="213">
        <v>1</v>
      </c>
      <c r="F37" s="214"/>
      <c r="G37" s="215">
        <f t="shared" si="21"/>
        <v>0</v>
      </c>
      <c r="H37" s="201"/>
      <c r="I37" s="202">
        <f t="shared" si="22"/>
        <v>0</v>
      </c>
      <c r="J37" s="201"/>
      <c r="K37" s="202">
        <f t="shared" si="23"/>
        <v>0</v>
      </c>
      <c r="L37" s="202">
        <v>21</v>
      </c>
      <c r="M37" s="202">
        <f t="shared" si="24"/>
        <v>0</v>
      </c>
      <c r="N37" s="202">
        <v>0</v>
      </c>
      <c r="O37" s="202">
        <f t="shared" si="25"/>
        <v>0</v>
      </c>
      <c r="P37" s="202">
        <v>0</v>
      </c>
      <c r="Q37" s="202">
        <f t="shared" si="26"/>
        <v>0</v>
      </c>
      <c r="R37" s="202"/>
      <c r="S37" s="202" t="s">
        <v>142</v>
      </c>
      <c r="T37" s="202" t="s">
        <v>132</v>
      </c>
      <c r="U37" s="202">
        <v>0</v>
      </c>
      <c r="V37" s="202">
        <f t="shared" si="27"/>
        <v>0</v>
      </c>
      <c r="W37" s="202"/>
      <c r="X37" s="202" t="s">
        <v>125</v>
      </c>
      <c r="Y37" s="203"/>
      <c r="Z37" s="203"/>
      <c r="AA37" s="203"/>
      <c r="AB37" s="203"/>
      <c r="AC37" s="203"/>
      <c r="AD37" s="203"/>
      <c r="AE37" s="203"/>
      <c r="AF37" s="203"/>
      <c r="AG37" s="203" t="s">
        <v>126</v>
      </c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  <c r="BB37" s="203"/>
      <c r="BC37" s="203"/>
      <c r="BD37" s="203"/>
      <c r="BE37" s="203"/>
      <c r="BF37" s="203"/>
      <c r="BG37" s="203"/>
      <c r="BH37" s="203"/>
    </row>
    <row r="38" spans="1:33" ht="12.75">
      <c r="A38" s="186" t="s">
        <v>119</v>
      </c>
      <c r="B38" s="187" t="s">
        <v>57</v>
      </c>
      <c r="C38" s="188" t="s">
        <v>58</v>
      </c>
      <c r="D38" s="189"/>
      <c r="E38" s="190"/>
      <c r="F38" s="191"/>
      <c r="G38" s="192">
        <f>SUMIF(AG39:AG44,"&lt;&gt;NOR",G39:G44)</f>
        <v>0</v>
      </c>
      <c r="H38" s="193"/>
      <c r="I38" s="193">
        <f>SUM(I39:I44)</f>
        <v>0</v>
      </c>
      <c r="J38" s="193"/>
      <c r="K38" s="193">
        <f>SUM(K39:K44)</f>
        <v>0</v>
      </c>
      <c r="L38" s="193"/>
      <c r="M38" s="193">
        <f>SUM(M39:M44)</f>
        <v>0</v>
      </c>
      <c r="N38" s="193"/>
      <c r="O38" s="193">
        <f>SUM(O39:O44)</f>
        <v>0.74</v>
      </c>
      <c r="P38" s="193"/>
      <c r="Q38" s="193">
        <f>SUM(Q39:Q44)</f>
        <v>0</v>
      </c>
      <c r="R38" s="193"/>
      <c r="S38" s="193"/>
      <c r="T38" s="193"/>
      <c r="U38" s="193"/>
      <c r="V38" s="193">
        <f>SUM(V39:V44)</f>
        <v>0.7100000000000001</v>
      </c>
      <c r="W38" s="193"/>
      <c r="X38" s="193"/>
      <c r="AG38" t="s">
        <v>120</v>
      </c>
    </row>
    <row r="39" spans="1:60" ht="12.75" outlineLevel="1">
      <c r="A39" s="194">
        <v>19</v>
      </c>
      <c r="B39" s="195" t="s">
        <v>180</v>
      </c>
      <c r="C39" s="196" t="s">
        <v>181</v>
      </c>
      <c r="D39" s="197" t="s">
        <v>156</v>
      </c>
      <c r="E39" s="198">
        <v>1.5</v>
      </c>
      <c r="F39" s="199"/>
      <c r="G39" s="200">
        <f>ROUND(E39*F39,2)</f>
        <v>0</v>
      </c>
      <c r="H39" s="201"/>
      <c r="I39" s="202">
        <f>ROUND(E39*H39,2)</f>
        <v>0</v>
      </c>
      <c r="J39" s="201"/>
      <c r="K39" s="202">
        <f>ROUND(E39*J39,2)</f>
        <v>0</v>
      </c>
      <c r="L39" s="202">
        <v>21</v>
      </c>
      <c r="M39" s="202">
        <f>G39*(1+L39/100)</f>
        <v>0</v>
      </c>
      <c r="N39" s="202">
        <v>0.288</v>
      </c>
      <c r="O39" s="202">
        <f>ROUND(E39*N39,2)</f>
        <v>0.43</v>
      </c>
      <c r="P39" s="202">
        <v>0</v>
      </c>
      <c r="Q39" s="202">
        <f>ROUND(E39*P39,2)</f>
        <v>0</v>
      </c>
      <c r="R39" s="202"/>
      <c r="S39" s="202" t="s">
        <v>124</v>
      </c>
      <c r="T39" s="202" t="s">
        <v>124</v>
      </c>
      <c r="U39" s="202">
        <v>0.023</v>
      </c>
      <c r="V39" s="202">
        <f>ROUND(E39*U39,2)</f>
        <v>0.03</v>
      </c>
      <c r="W39" s="202"/>
      <c r="X39" s="202" t="s">
        <v>125</v>
      </c>
      <c r="Y39" s="203"/>
      <c r="Z39" s="203"/>
      <c r="AA39" s="203"/>
      <c r="AB39" s="203"/>
      <c r="AC39" s="203"/>
      <c r="AD39" s="203"/>
      <c r="AE39" s="203"/>
      <c r="AF39" s="203"/>
      <c r="AG39" s="203" t="s">
        <v>126</v>
      </c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3"/>
      <c r="AW39" s="203"/>
      <c r="AX39" s="203"/>
      <c r="AY39" s="203"/>
      <c r="AZ39" s="203"/>
      <c r="BA39" s="203"/>
      <c r="BB39" s="203"/>
      <c r="BC39" s="203"/>
      <c r="BD39" s="203"/>
      <c r="BE39" s="203"/>
      <c r="BF39" s="203"/>
      <c r="BG39" s="203"/>
      <c r="BH39" s="203"/>
    </row>
    <row r="40" spans="1:60" ht="12.75" outlineLevel="1">
      <c r="A40" s="204"/>
      <c r="B40" s="205"/>
      <c r="C40" s="206" t="s">
        <v>182</v>
      </c>
      <c r="D40" s="207"/>
      <c r="E40" s="208">
        <v>1.5</v>
      </c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3"/>
      <c r="Z40" s="203"/>
      <c r="AA40" s="203"/>
      <c r="AB40" s="203"/>
      <c r="AC40" s="203"/>
      <c r="AD40" s="203"/>
      <c r="AE40" s="203"/>
      <c r="AF40" s="203"/>
      <c r="AG40" s="203" t="s">
        <v>128</v>
      </c>
      <c r="AH40" s="203">
        <v>0</v>
      </c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03"/>
      <c r="BC40" s="203"/>
      <c r="BD40" s="203"/>
      <c r="BE40" s="203"/>
      <c r="BF40" s="203"/>
      <c r="BG40" s="203"/>
      <c r="BH40" s="203"/>
    </row>
    <row r="41" spans="1:60" ht="12.75" outlineLevel="1">
      <c r="A41" s="194">
        <v>20</v>
      </c>
      <c r="B41" s="195" t="s">
        <v>183</v>
      </c>
      <c r="C41" s="196" t="s">
        <v>184</v>
      </c>
      <c r="D41" s="197" t="s">
        <v>156</v>
      </c>
      <c r="E41" s="198">
        <v>1.5</v>
      </c>
      <c r="F41" s="199"/>
      <c r="G41" s="200">
        <f>ROUND(E41*F41,2)</f>
        <v>0</v>
      </c>
      <c r="H41" s="201"/>
      <c r="I41" s="202">
        <f>ROUND(E41*H41,2)</f>
        <v>0</v>
      </c>
      <c r="J41" s="201"/>
      <c r="K41" s="202">
        <f>ROUND(E41*J41,2)</f>
        <v>0</v>
      </c>
      <c r="L41" s="202">
        <v>21</v>
      </c>
      <c r="M41" s="202">
        <f>G41*(1+L41/100)</f>
        <v>0</v>
      </c>
      <c r="N41" s="202">
        <v>0.0739</v>
      </c>
      <c r="O41" s="202">
        <f>ROUND(E41*N41,2)</f>
        <v>0.11</v>
      </c>
      <c r="P41" s="202">
        <v>0</v>
      </c>
      <c r="Q41" s="202">
        <f>ROUND(E41*P41,2)</f>
        <v>0</v>
      </c>
      <c r="R41" s="202"/>
      <c r="S41" s="202" t="s">
        <v>124</v>
      </c>
      <c r="T41" s="202" t="s">
        <v>124</v>
      </c>
      <c r="U41" s="202">
        <v>0.452</v>
      </c>
      <c r="V41" s="202">
        <f>ROUND(E41*U41,2)</f>
        <v>0.68</v>
      </c>
      <c r="W41" s="202"/>
      <c r="X41" s="202" t="s">
        <v>125</v>
      </c>
      <c r="Y41" s="203"/>
      <c r="Z41" s="203"/>
      <c r="AA41" s="203"/>
      <c r="AB41" s="203"/>
      <c r="AC41" s="203"/>
      <c r="AD41" s="203"/>
      <c r="AE41" s="203"/>
      <c r="AF41" s="203"/>
      <c r="AG41" s="203" t="s">
        <v>126</v>
      </c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  <c r="BC41" s="203"/>
      <c r="BD41" s="203"/>
      <c r="BE41" s="203"/>
      <c r="BF41" s="203"/>
      <c r="BG41" s="203"/>
      <c r="BH41" s="203"/>
    </row>
    <row r="42" spans="1:60" ht="12.75" outlineLevel="1">
      <c r="A42" s="204"/>
      <c r="B42" s="205"/>
      <c r="C42" s="206" t="s">
        <v>185</v>
      </c>
      <c r="D42" s="207"/>
      <c r="E42" s="208">
        <v>1.5</v>
      </c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3"/>
      <c r="Z42" s="203"/>
      <c r="AA42" s="203"/>
      <c r="AB42" s="203"/>
      <c r="AC42" s="203"/>
      <c r="AD42" s="203"/>
      <c r="AE42" s="203"/>
      <c r="AF42" s="203"/>
      <c r="AG42" s="203" t="s">
        <v>128</v>
      </c>
      <c r="AH42" s="203">
        <v>0</v>
      </c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  <c r="BA42" s="203"/>
      <c r="BB42" s="203"/>
      <c r="BC42" s="203"/>
      <c r="BD42" s="203"/>
      <c r="BE42" s="203"/>
      <c r="BF42" s="203"/>
      <c r="BG42" s="203"/>
      <c r="BH42" s="203"/>
    </row>
    <row r="43" spans="1:60" ht="12.75" outlineLevel="1">
      <c r="A43" s="194">
        <v>21</v>
      </c>
      <c r="B43" s="195" t="s">
        <v>186</v>
      </c>
      <c r="C43" s="196" t="s">
        <v>187</v>
      </c>
      <c r="D43" s="197" t="s">
        <v>156</v>
      </c>
      <c r="E43" s="198">
        <v>1.53</v>
      </c>
      <c r="F43" s="199"/>
      <c r="G43" s="200">
        <f>ROUND(E43*F43,2)</f>
        <v>0</v>
      </c>
      <c r="H43" s="201"/>
      <c r="I43" s="202">
        <f>ROUND(E43*H43,2)</f>
        <v>0</v>
      </c>
      <c r="J43" s="201"/>
      <c r="K43" s="202">
        <f>ROUND(E43*J43,2)</f>
        <v>0</v>
      </c>
      <c r="L43" s="202">
        <v>21</v>
      </c>
      <c r="M43" s="202">
        <f>G43*(1+L43/100)</f>
        <v>0</v>
      </c>
      <c r="N43" s="202">
        <v>0.129</v>
      </c>
      <c r="O43" s="202">
        <f>ROUND(E43*N43,2)</f>
        <v>0.2</v>
      </c>
      <c r="P43" s="202">
        <v>0</v>
      </c>
      <c r="Q43" s="202">
        <f>ROUND(E43*P43,2)</f>
        <v>0</v>
      </c>
      <c r="R43" s="202" t="s">
        <v>188</v>
      </c>
      <c r="S43" s="202" t="s">
        <v>124</v>
      </c>
      <c r="T43" s="202" t="s">
        <v>132</v>
      </c>
      <c r="U43" s="202">
        <v>0</v>
      </c>
      <c r="V43" s="202">
        <f>ROUND(E43*U43,2)</f>
        <v>0</v>
      </c>
      <c r="W43" s="202"/>
      <c r="X43" s="202" t="s">
        <v>189</v>
      </c>
      <c r="Y43" s="203"/>
      <c r="Z43" s="203"/>
      <c r="AA43" s="203"/>
      <c r="AB43" s="203"/>
      <c r="AC43" s="203"/>
      <c r="AD43" s="203"/>
      <c r="AE43" s="203"/>
      <c r="AF43" s="203"/>
      <c r="AG43" s="203" t="s">
        <v>190</v>
      </c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03"/>
      <c r="BG43" s="203"/>
      <c r="BH43" s="203"/>
    </row>
    <row r="44" spans="1:60" ht="12.75" outlineLevel="1">
      <c r="A44" s="204"/>
      <c r="B44" s="205"/>
      <c r="C44" s="206" t="s">
        <v>191</v>
      </c>
      <c r="D44" s="207"/>
      <c r="E44" s="208">
        <v>1.53</v>
      </c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3"/>
      <c r="Z44" s="203"/>
      <c r="AA44" s="203"/>
      <c r="AB44" s="203"/>
      <c r="AC44" s="203"/>
      <c r="AD44" s="203"/>
      <c r="AE44" s="203"/>
      <c r="AF44" s="203"/>
      <c r="AG44" s="203" t="s">
        <v>128</v>
      </c>
      <c r="AH44" s="203">
        <v>0</v>
      </c>
      <c r="AI44" s="203"/>
      <c r="AJ44" s="203"/>
      <c r="AK44" s="203"/>
      <c r="AL44" s="203"/>
      <c r="AM44" s="203"/>
      <c r="AN44" s="203"/>
      <c r="AO44" s="203"/>
      <c r="AP44" s="203"/>
      <c r="AQ44" s="203"/>
      <c r="AR44" s="203"/>
      <c r="AS44" s="203"/>
      <c r="AT44" s="203"/>
      <c r="AU44" s="203"/>
      <c r="AV44" s="203"/>
      <c r="AW44" s="203"/>
      <c r="AX44" s="203"/>
      <c r="AY44" s="203"/>
      <c r="AZ44" s="203"/>
      <c r="BA44" s="203"/>
      <c r="BB44" s="203"/>
      <c r="BC44" s="203"/>
      <c r="BD44" s="203"/>
      <c r="BE44" s="203"/>
      <c r="BF44" s="203"/>
      <c r="BG44" s="203"/>
      <c r="BH44" s="203"/>
    </row>
    <row r="45" spans="1:33" ht="12.75">
      <c r="A45" s="186" t="s">
        <v>119</v>
      </c>
      <c r="B45" s="187" t="s">
        <v>59</v>
      </c>
      <c r="C45" s="188" t="s">
        <v>60</v>
      </c>
      <c r="D45" s="189"/>
      <c r="E45" s="190"/>
      <c r="F45" s="191"/>
      <c r="G45" s="192">
        <f>SUMIF(AG46:AG49,"&lt;&gt;NOR",G46:G49)</f>
        <v>0</v>
      </c>
      <c r="H45" s="193"/>
      <c r="I45" s="193">
        <f>SUM(I46:I49)</f>
        <v>0</v>
      </c>
      <c r="J45" s="193"/>
      <c r="K45" s="193">
        <f>SUM(K46:K49)</f>
        <v>0</v>
      </c>
      <c r="L45" s="193"/>
      <c r="M45" s="193">
        <f>SUM(M46:M49)</f>
        <v>0</v>
      </c>
      <c r="N45" s="193"/>
      <c r="O45" s="193">
        <f>SUM(O46:O49)</f>
        <v>0.03</v>
      </c>
      <c r="P45" s="193"/>
      <c r="Q45" s="193">
        <f>SUM(Q46:Q49)</f>
        <v>0</v>
      </c>
      <c r="R45" s="193"/>
      <c r="S45" s="193"/>
      <c r="T45" s="193"/>
      <c r="U45" s="193"/>
      <c r="V45" s="193">
        <f>SUM(V46:V49)</f>
        <v>2.26</v>
      </c>
      <c r="W45" s="193"/>
      <c r="X45" s="193"/>
      <c r="AG45" t="s">
        <v>120</v>
      </c>
    </row>
    <row r="46" spans="1:60" ht="12.75" outlineLevel="1">
      <c r="A46" s="209">
        <v>22</v>
      </c>
      <c r="B46" s="210" t="s">
        <v>192</v>
      </c>
      <c r="C46" s="211" t="s">
        <v>193</v>
      </c>
      <c r="D46" s="212" t="s">
        <v>156</v>
      </c>
      <c r="E46" s="213">
        <v>3</v>
      </c>
      <c r="F46" s="214"/>
      <c r="G46" s="215">
        <f aca="true" t="shared" si="28" ref="G46:G48">ROUND(E46*F46,2)</f>
        <v>0</v>
      </c>
      <c r="H46" s="201"/>
      <c r="I46" s="202">
        <f aca="true" t="shared" si="29" ref="I46:I48">ROUND(E46*H46,2)</f>
        <v>0</v>
      </c>
      <c r="J46" s="201"/>
      <c r="K46" s="202">
        <f aca="true" t="shared" si="30" ref="K46:K48">ROUND(E46*J46,2)</f>
        <v>0</v>
      </c>
      <c r="L46" s="202">
        <v>21</v>
      </c>
      <c r="M46" s="202">
        <f aca="true" t="shared" si="31" ref="M46:M48">G46*(1+L46/100)</f>
        <v>0</v>
      </c>
      <c r="N46" s="202">
        <v>0.0003</v>
      </c>
      <c r="O46" s="202">
        <f aca="true" t="shared" si="32" ref="O46:O48">ROUND(E46*N46,2)</f>
        <v>0</v>
      </c>
      <c r="P46" s="202">
        <v>0</v>
      </c>
      <c r="Q46" s="202">
        <f aca="true" t="shared" si="33" ref="Q46:Q48">ROUND(E46*P46,2)</f>
        <v>0</v>
      </c>
      <c r="R46" s="202"/>
      <c r="S46" s="202" t="s">
        <v>124</v>
      </c>
      <c r="T46" s="202" t="s">
        <v>124</v>
      </c>
      <c r="U46" s="202">
        <v>0.07</v>
      </c>
      <c r="V46" s="202">
        <f aca="true" t="shared" si="34" ref="V46:V48">ROUND(E46*U46,2)</f>
        <v>0.21</v>
      </c>
      <c r="W46" s="202"/>
      <c r="X46" s="202" t="s">
        <v>125</v>
      </c>
      <c r="Y46" s="203"/>
      <c r="Z46" s="203"/>
      <c r="AA46" s="203"/>
      <c r="AB46" s="203"/>
      <c r="AC46" s="203"/>
      <c r="AD46" s="203"/>
      <c r="AE46" s="203"/>
      <c r="AF46" s="203"/>
      <c r="AG46" s="203" t="s">
        <v>126</v>
      </c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3"/>
      <c r="BC46" s="203"/>
      <c r="BD46" s="203"/>
      <c r="BE46" s="203"/>
      <c r="BF46" s="203"/>
      <c r="BG46" s="203"/>
      <c r="BH46" s="203"/>
    </row>
    <row r="47" spans="1:60" ht="12.75" outlineLevel="1">
      <c r="A47" s="209">
        <v>23</v>
      </c>
      <c r="B47" s="210" t="s">
        <v>194</v>
      </c>
      <c r="C47" s="211" t="s">
        <v>195</v>
      </c>
      <c r="D47" s="212" t="s">
        <v>156</v>
      </c>
      <c r="E47" s="213">
        <v>3</v>
      </c>
      <c r="F47" s="214"/>
      <c r="G47" s="215">
        <f t="shared" si="28"/>
        <v>0</v>
      </c>
      <c r="H47" s="201"/>
      <c r="I47" s="202">
        <f t="shared" si="29"/>
        <v>0</v>
      </c>
      <c r="J47" s="201"/>
      <c r="K47" s="202">
        <f t="shared" si="30"/>
        <v>0</v>
      </c>
      <c r="L47" s="202">
        <v>21</v>
      </c>
      <c r="M47" s="202">
        <f t="shared" si="31"/>
        <v>0</v>
      </c>
      <c r="N47" s="202">
        <v>0.00635</v>
      </c>
      <c r="O47" s="202">
        <f t="shared" si="32"/>
        <v>0.02</v>
      </c>
      <c r="P47" s="202">
        <v>0</v>
      </c>
      <c r="Q47" s="202">
        <f t="shared" si="33"/>
        <v>0</v>
      </c>
      <c r="R47" s="202"/>
      <c r="S47" s="202" t="s">
        <v>124</v>
      </c>
      <c r="T47" s="202" t="s">
        <v>124</v>
      </c>
      <c r="U47" s="202">
        <v>0.319</v>
      </c>
      <c r="V47" s="202">
        <f t="shared" si="34"/>
        <v>0.96</v>
      </c>
      <c r="W47" s="202"/>
      <c r="X47" s="202" t="s">
        <v>125</v>
      </c>
      <c r="Y47" s="203"/>
      <c r="Z47" s="203"/>
      <c r="AA47" s="203"/>
      <c r="AB47" s="203"/>
      <c r="AC47" s="203"/>
      <c r="AD47" s="203"/>
      <c r="AE47" s="203"/>
      <c r="AF47" s="203"/>
      <c r="AG47" s="203" t="s">
        <v>126</v>
      </c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3"/>
      <c r="BC47" s="203"/>
      <c r="BD47" s="203"/>
      <c r="BE47" s="203"/>
      <c r="BF47" s="203"/>
      <c r="BG47" s="203"/>
      <c r="BH47" s="203"/>
    </row>
    <row r="48" spans="1:60" ht="22.5" outlineLevel="1">
      <c r="A48" s="194">
        <v>24</v>
      </c>
      <c r="B48" s="195" t="s">
        <v>196</v>
      </c>
      <c r="C48" s="196" t="s">
        <v>197</v>
      </c>
      <c r="D48" s="197" t="s">
        <v>156</v>
      </c>
      <c r="E48" s="198">
        <v>3</v>
      </c>
      <c r="F48" s="199"/>
      <c r="G48" s="200">
        <f t="shared" si="28"/>
        <v>0</v>
      </c>
      <c r="H48" s="201"/>
      <c r="I48" s="202">
        <f t="shared" si="29"/>
        <v>0</v>
      </c>
      <c r="J48" s="201"/>
      <c r="K48" s="202">
        <f t="shared" si="30"/>
        <v>0</v>
      </c>
      <c r="L48" s="202">
        <v>21</v>
      </c>
      <c r="M48" s="202">
        <f t="shared" si="31"/>
        <v>0</v>
      </c>
      <c r="N48" s="202">
        <v>0.00367</v>
      </c>
      <c r="O48" s="202">
        <f t="shared" si="32"/>
        <v>0.01</v>
      </c>
      <c r="P48" s="202">
        <v>0</v>
      </c>
      <c r="Q48" s="202">
        <f t="shared" si="33"/>
        <v>0</v>
      </c>
      <c r="R48" s="202"/>
      <c r="S48" s="202" t="s">
        <v>124</v>
      </c>
      <c r="T48" s="202" t="s">
        <v>124</v>
      </c>
      <c r="U48" s="202">
        <v>0.362</v>
      </c>
      <c r="V48" s="202">
        <f t="shared" si="34"/>
        <v>1.09</v>
      </c>
      <c r="W48" s="202"/>
      <c r="X48" s="202" t="s">
        <v>125</v>
      </c>
      <c r="Y48" s="203"/>
      <c r="Z48" s="203"/>
      <c r="AA48" s="203"/>
      <c r="AB48" s="203"/>
      <c r="AC48" s="203"/>
      <c r="AD48" s="203"/>
      <c r="AE48" s="203"/>
      <c r="AF48" s="203"/>
      <c r="AG48" s="203" t="s">
        <v>126</v>
      </c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03"/>
      <c r="BF48" s="203"/>
      <c r="BG48" s="203"/>
      <c r="BH48" s="203"/>
    </row>
    <row r="49" spans="1:60" ht="12.75" outlineLevel="1">
      <c r="A49" s="204"/>
      <c r="B49" s="205"/>
      <c r="C49" s="206" t="s">
        <v>198</v>
      </c>
      <c r="D49" s="207"/>
      <c r="E49" s="208">
        <v>3</v>
      </c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3"/>
      <c r="Z49" s="203"/>
      <c r="AA49" s="203"/>
      <c r="AB49" s="203"/>
      <c r="AC49" s="203"/>
      <c r="AD49" s="203"/>
      <c r="AE49" s="203"/>
      <c r="AF49" s="203"/>
      <c r="AG49" s="203" t="s">
        <v>128</v>
      </c>
      <c r="AH49" s="203">
        <v>0</v>
      </c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</row>
    <row r="50" spans="1:33" ht="12.75">
      <c r="A50" s="186" t="s">
        <v>119</v>
      </c>
      <c r="B50" s="187" t="s">
        <v>61</v>
      </c>
      <c r="C50" s="188" t="s">
        <v>62</v>
      </c>
      <c r="D50" s="189"/>
      <c r="E50" s="190"/>
      <c r="F50" s="191"/>
      <c r="G50" s="192">
        <f>SUMIF(AG51:AG82,"&lt;&gt;NOR",G51:G82)</f>
        <v>0</v>
      </c>
      <c r="H50" s="193"/>
      <c r="I50" s="193">
        <f>SUM(I51:I82)</f>
        <v>0</v>
      </c>
      <c r="J50" s="193"/>
      <c r="K50" s="193">
        <f>SUM(K51:K82)</f>
        <v>0</v>
      </c>
      <c r="L50" s="193"/>
      <c r="M50" s="193">
        <f>SUM(M51:M82)</f>
        <v>0</v>
      </c>
      <c r="N50" s="193"/>
      <c r="O50" s="193">
        <f>SUM(O51:O82)</f>
        <v>11.389999999999999</v>
      </c>
      <c r="P50" s="193"/>
      <c r="Q50" s="193">
        <f>SUM(Q51:Q82)</f>
        <v>0</v>
      </c>
      <c r="R50" s="193"/>
      <c r="S50" s="193"/>
      <c r="T50" s="193"/>
      <c r="U50" s="193"/>
      <c r="V50" s="193">
        <f>SUM(V51:V82)</f>
        <v>376.23</v>
      </c>
      <c r="W50" s="193"/>
      <c r="X50" s="193"/>
      <c r="AG50" t="s">
        <v>120</v>
      </c>
    </row>
    <row r="51" spans="1:60" ht="12.75" outlineLevel="1">
      <c r="A51" s="209">
        <v>25</v>
      </c>
      <c r="B51" s="210" t="s">
        <v>199</v>
      </c>
      <c r="C51" s="211" t="s">
        <v>200</v>
      </c>
      <c r="D51" s="212" t="s">
        <v>156</v>
      </c>
      <c r="E51" s="213">
        <v>3.815</v>
      </c>
      <c r="F51" s="214"/>
      <c r="G51" s="215">
        <f aca="true" t="shared" si="35" ref="G51:G52">ROUND(E51*F51,2)</f>
        <v>0</v>
      </c>
      <c r="H51" s="201"/>
      <c r="I51" s="202">
        <f aca="true" t="shared" si="36" ref="I51:I52">ROUND(E51*H51,2)</f>
        <v>0</v>
      </c>
      <c r="J51" s="201"/>
      <c r="K51" s="202">
        <f aca="true" t="shared" si="37" ref="K51:K52">ROUND(E51*J51,2)</f>
        <v>0</v>
      </c>
      <c r="L51" s="202">
        <v>21</v>
      </c>
      <c r="M51" s="202">
        <f aca="true" t="shared" si="38" ref="M51:M52">G51*(1+L51/100)</f>
        <v>0</v>
      </c>
      <c r="N51" s="202">
        <v>0.0058</v>
      </c>
      <c r="O51" s="202">
        <f aca="true" t="shared" si="39" ref="O51:O52">ROUND(E51*N51,2)</f>
        <v>0.02</v>
      </c>
      <c r="P51" s="202">
        <v>0</v>
      </c>
      <c r="Q51" s="202">
        <f aca="true" t="shared" si="40" ref="Q51:Q52">ROUND(E51*P51,2)</f>
        <v>0</v>
      </c>
      <c r="R51" s="202"/>
      <c r="S51" s="202" t="s">
        <v>124</v>
      </c>
      <c r="T51" s="202" t="s">
        <v>124</v>
      </c>
      <c r="U51" s="202">
        <v>0.36</v>
      </c>
      <c r="V51" s="202">
        <f aca="true" t="shared" si="41" ref="V51:V52">ROUND(E51*U51,2)</f>
        <v>1.37</v>
      </c>
      <c r="W51" s="202"/>
      <c r="X51" s="202" t="s">
        <v>125</v>
      </c>
      <c r="Y51" s="203"/>
      <c r="Z51" s="203"/>
      <c r="AA51" s="203"/>
      <c r="AB51" s="203"/>
      <c r="AC51" s="203"/>
      <c r="AD51" s="203"/>
      <c r="AE51" s="203"/>
      <c r="AF51" s="203"/>
      <c r="AG51" s="203" t="s">
        <v>126</v>
      </c>
      <c r="AH51" s="203"/>
      <c r="AI51" s="203"/>
      <c r="AJ51" s="203"/>
      <c r="AK51" s="203"/>
      <c r="AL51" s="203"/>
      <c r="AM51" s="203"/>
      <c r="AN51" s="203"/>
      <c r="AO51" s="203"/>
      <c r="AP51" s="203"/>
      <c r="AQ51" s="203"/>
      <c r="AR51" s="203"/>
      <c r="AS51" s="203"/>
      <c r="AT51" s="203"/>
      <c r="AU51" s="203"/>
      <c r="AV51" s="203"/>
      <c r="AW51" s="203"/>
      <c r="AX51" s="203"/>
      <c r="AY51" s="203"/>
      <c r="AZ51" s="203"/>
      <c r="BA51" s="203"/>
      <c r="BB51" s="203"/>
      <c r="BC51" s="203"/>
      <c r="BD51" s="203"/>
      <c r="BE51" s="203"/>
      <c r="BF51" s="203"/>
      <c r="BG51" s="203"/>
      <c r="BH51" s="203"/>
    </row>
    <row r="52" spans="1:60" ht="12.75" outlineLevel="1">
      <c r="A52" s="194">
        <v>26</v>
      </c>
      <c r="B52" s="195" t="s">
        <v>201</v>
      </c>
      <c r="C52" s="196" t="s">
        <v>202</v>
      </c>
      <c r="D52" s="197" t="s">
        <v>156</v>
      </c>
      <c r="E52" s="198">
        <v>3.815</v>
      </c>
      <c r="F52" s="199"/>
      <c r="G52" s="200">
        <f t="shared" si="35"/>
        <v>0</v>
      </c>
      <c r="H52" s="201"/>
      <c r="I52" s="202">
        <f t="shared" si="36"/>
        <v>0</v>
      </c>
      <c r="J52" s="201"/>
      <c r="K52" s="202">
        <f t="shared" si="37"/>
        <v>0</v>
      </c>
      <c r="L52" s="202">
        <v>21</v>
      </c>
      <c r="M52" s="202">
        <f t="shared" si="38"/>
        <v>0</v>
      </c>
      <c r="N52" s="202">
        <v>0.00043</v>
      </c>
      <c r="O52" s="202">
        <f t="shared" si="39"/>
        <v>0</v>
      </c>
      <c r="P52" s="202">
        <v>0</v>
      </c>
      <c r="Q52" s="202">
        <f t="shared" si="40"/>
        <v>0</v>
      </c>
      <c r="R52" s="202"/>
      <c r="S52" s="202" t="s">
        <v>124</v>
      </c>
      <c r="T52" s="202" t="s">
        <v>124</v>
      </c>
      <c r="U52" s="202">
        <v>0.07</v>
      </c>
      <c r="V52" s="202">
        <f t="shared" si="41"/>
        <v>0.27</v>
      </c>
      <c r="W52" s="202"/>
      <c r="X52" s="202" t="s">
        <v>125</v>
      </c>
      <c r="Y52" s="203"/>
      <c r="Z52" s="203"/>
      <c r="AA52" s="203"/>
      <c r="AB52" s="203"/>
      <c r="AC52" s="203"/>
      <c r="AD52" s="203"/>
      <c r="AE52" s="203"/>
      <c r="AF52" s="203"/>
      <c r="AG52" s="203" t="s">
        <v>126</v>
      </c>
      <c r="AH52" s="203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</row>
    <row r="53" spans="1:60" ht="12.75" outlineLevel="1">
      <c r="A53" s="204"/>
      <c r="B53" s="205"/>
      <c r="C53" s="206" t="s">
        <v>203</v>
      </c>
      <c r="D53" s="207"/>
      <c r="E53" s="208">
        <v>1.16</v>
      </c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3"/>
      <c r="Z53" s="203"/>
      <c r="AA53" s="203"/>
      <c r="AB53" s="203"/>
      <c r="AC53" s="203"/>
      <c r="AD53" s="203"/>
      <c r="AE53" s="203"/>
      <c r="AF53" s="203"/>
      <c r="AG53" s="203" t="s">
        <v>128</v>
      </c>
      <c r="AH53" s="203">
        <v>0</v>
      </c>
      <c r="AI53" s="203"/>
      <c r="AJ53" s="203"/>
      <c r="AK53" s="203"/>
      <c r="AL53" s="203"/>
      <c r="AM53" s="203"/>
      <c r="AN53" s="203"/>
      <c r="AO53" s="203"/>
      <c r="AP53" s="203"/>
      <c r="AQ53" s="203"/>
      <c r="AR53" s="203"/>
      <c r="AS53" s="203"/>
      <c r="AT53" s="203"/>
      <c r="AU53" s="203"/>
      <c r="AV53" s="203"/>
      <c r="AW53" s="203"/>
      <c r="AX53" s="203"/>
      <c r="AY53" s="203"/>
      <c r="AZ53" s="203"/>
      <c r="BA53" s="203"/>
      <c r="BB53" s="203"/>
      <c r="BC53" s="203"/>
      <c r="BD53" s="203"/>
      <c r="BE53" s="203"/>
      <c r="BF53" s="203"/>
      <c r="BG53" s="203"/>
      <c r="BH53" s="203"/>
    </row>
    <row r="54" spans="1:60" ht="12.75" outlineLevel="1">
      <c r="A54" s="204"/>
      <c r="B54" s="205"/>
      <c r="C54" s="206" t="s">
        <v>204</v>
      </c>
      <c r="D54" s="207"/>
      <c r="E54" s="208">
        <v>1.725</v>
      </c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3"/>
      <c r="Z54" s="203"/>
      <c r="AA54" s="203"/>
      <c r="AB54" s="203"/>
      <c r="AC54" s="203"/>
      <c r="AD54" s="203"/>
      <c r="AE54" s="203"/>
      <c r="AF54" s="203"/>
      <c r="AG54" s="203" t="s">
        <v>128</v>
      </c>
      <c r="AH54" s="203">
        <v>0</v>
      </c>
      <c r="AI54" s="203"/>
      <c r="AJ54" s="203"/>
      <c r="AK54" s="203"/>
      <c r="AL54" s="203"/>
      <c r="AM54" s="203"/>
      <c r="AN54" s="203"/>
      <c r="AO54" s="203"/>
      <c r="AP54" s="203"/>
      <c r="AQ54" s="203"/>
      <c r="AR54" s="203"/>
      <c r="AS54" s="203"/>
      <c r="AT54" s="203"/>
      <c r="AU54" s="203"/>
      <c r="AV54" s="203"/>
      <c r="AW54" s="203"/>
      <c r="AX54" s="203"/>
      <c r="AY54" s="203"/>
      <c r="AZ54" s="203"/>
      <c r="BA54" s="203"/>
      <c r="BB54" s="203"/>
      <c r="BC54" s="203"/>
      <c r="BD54" s="203"/>
      <c r="BE54" s="203"/>
      <c r="BF54" s="203"/>
      <c r="BG54" s="203"/>
      <c r="BH54" s="203"/>
    </row>
    <row r="55" spans="1:60" ht="12.75" outlineLevel="1">
      <c r="A55" s="204"/>
      <c r="B55" s="205"/>
      <c r="C55" s="206" t="s">
        <v>205</v>
      </c>
      <c r="D55" s="207"/>
      <c r="E55" s="208">
        <v>0.93</v>
      </c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3"/>
      <c r="Z55" s="203"/>
      <c r="AA55" s="203"/>
      <c r="AB55" s="203"/>
      <c r="AC55" s="203"/>
      <c r="AD55" s="203"/>
      <c r="AE55" s="203"/>
      <c r="AF55" s="203"/>
      <c r="AG55" s="203" t="s">
        <v>128</v>
      </c>
      <c r="AH55" s="203">
        <v>0</v>
      </c>
      <c r="AI55" s="203"/>
      <c r="AJ55" s="203"/>
      <c r="AK55" s="203"/>
      <c r="AL55" s="203"/>
      <c r="AM55" s="203"/>
      <c r="AN55" s="203"/>
      <c r="AO55" s="203"/>
      <c r="AP55" s="203"/>
      <c r="AQ55" s="203"/>
      <c r="AR55" s="203"/>
      <c r="AS55" s="203"/>
      <c r="AT55" s="203"/>
      <c r="AU55" s="203"/>
      <c r="AV55" s="203"/>
      <c r="AW55" s="203"/>
      <c r="AX55" s="203"/>
      <c r="AY55" s="203"/>
      <c r="AZ55" s="203"/>
      <c r="BA55" s="203"/>
      <c r="BB55" s="203"/>
      <c r="BC55" s="203"/>
      <c r="BD55" s="203"/>
      <c r="BE55" s="203"/>
      <c r="BF55" s="203"/>
      <c r="BG55" s="203"/>
      <c r="BH55" s="203"/>
    </row>
    <row r="56" spans="1:60" ht="12.75" outlineLevel="1">
      <c r="A56" s="194">
        <v>27</v>
      </c>
      <c r="B56" s="195" t="s">
        <v>192</v>
      </c>
      <c r="C56" s="196" t="s">
        <v>193</v>
      </c>
      <c r="D56" s="197" t="s">
        <v>156</v>
      </c>
      <c r="E56" s="198">
        <v>381.7</v>
      </c>
      <c r="F56" s="199"/>
      <c r="G56" s="200">
        <f>ROUND(E56*F56,2)</f>
        <v>0</v>
      </c>
      <c r="H56" s="201"/>
      <c r="I56" s="202">
        <f>ROUND(E56*H56,2)</f>
        <v>0</v>
      </c>
      <c r="J56" s="201"/>
      <c r="K56" s="202">
        <f>ROUND(E56*J56,2)</f>
        <v>0</v>
      </c>
      <c r="L56" s="202">
        <v>21</v>
      </c>
      <c r="M56" s="202">
        <f>G56*(1+L56/100)</f>
        <v>0</v>
      </c>
      <c r="N56" s="202">
        <v>0.0003</v>
      </c>
      <c r="O56" s="202">
        <f>ROUND(E56*N56,2)</f>
        <v>0.11</v>
      </c>
      <c r="P56" s="202">
        <v>0</v>
      </c>
      <c r="Q56" s="202">
        <f>ROUND(E56*P56,2)</f>
        <v>0</v>
      </c>
      <c r="R56" s="202"/>
      <c r="S56" s="202" t="s">
        <v>124</v>
      </c>
      <c r="T56" s="202" t="s">
        <v>124</v>
      </c>
      <c r="U56" s="202">
        <v>0.07</v>
      </c>
      <c r="V56" s="202">
        <f>ROUND(E56*U56,2)</f>
        <v>26.72</v>
      </c>
      <c r="W56" s="202"/>
      <c r="X56" s="202" t="s">
        <v>125</v>
      </c>
      <c r="Y56" s="203"/>
      <c r="Z56" s="203"/>
      <c r="AA56" s="203"/>
      <c r="AB56" s="203"/>
      <c r="AC56" s="203"/>
      <c r="AD56" s="203"/>
      <c r="AE56" s="203"/>
      <c r="AF56" s="203"/>
      <c r="AG56" s="203" t="s">
        <v>126</v>
      </c>
      <c r="AH56" s="203"/>
      <c r="AI56" s="203"/>
      <c r="AJ56" s="203"/>
      <c r="AK56" s="203"/>
      <c r="AL56" s="203"/>
      <c r="AM56" s="203"/>
      <c r="AN56" s="203"/>
      <c r="AO56" s="203"/>
      <c r="AP56" s="203"/>
      <c r="AQ56" s="203"/>
      <c r="AR56" s="203"/>
      <c r="AS56" s="203"/>
      <c r="AT56" s="203"/>
      <c r="AU56" s="203"/>
      <c r="AV56" s="203"/>
      <c r="AW56" s="203"/>
      <c r="AX56" s="203"/>
      <c r="AY56" s="203"/>
      <c r="AZ56" s="203"/>
      <c r="BA56" s="203"/>
      <c r="BB56" s="203"/>
      <c r="BC56" s="203"/>
      <c r="BD56" s="203"/>
      <c r="BE56" s="203"/>
      <c r="BF56" s="203"/>
      <c r="BG56" s="203"/>
      <c r="BH56" s="203"/>
    </row>
    <row r="57" spans="1:60" ht="12.75" outlineLevel="1">
      <c r="A57" s="204"/>
      <c r="B57" s="205"/>
      <c r="C57" s="206" t="s">
        <v>206</v>
      </c>
      <c r="D57" s="207"/>
      <c r="E57" s="208">
        <v>297.6</v>
      </c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3"/>
      <c r="Z57" s="203"/>
      <c r="AA57" s="203"/>
      <c r="AB57" s="203"/>
      <c r="AC57" s="203"/>
      <c r="AD57" s="203"/>
      <c r="AE57" s="203"/>
      <c r="AF57" s="203"/>
      <c r="AG57" s="203" t="s">
        <v>128</v>
      </c>
      <c r="AH57" s="203">
        <v>0</v>
      </c>
      <c r="AI57" s="203"/>
      <c r="AJ57" s="203"/>
      <c r="AK57" s="203"/>
      <c r="AL57" s="203"/>
      <c r="AM57" s="203"/>
      <c r="AN57" s="203"/>
      <c r="AO57" s="203"/>
      <c r="AP57" s="203"/>
      <c r="AQ57" s="203"/>
      <c r="AR57" s="203"/>
      <c r="AS57" s="203"/>
      <c r="AT57" s="203"/>
      <c r="AU57" s="203"/>
      <c r="AV57" s="203"/>
      <c r="AW57" s="203"/>
      <c r="AX57" s="203"/>
      <c r="AY57" s="203"/>
      <c r="AZ57" s="203"/>
      <c r="BA57" s="203"/>
      <c r="BB57" s="203"/>
      <c r="BC57" s="203"/>
      <c r="BD57" s="203"/>
      <c r="BE57" s="203"/>
      <c r="BF57" s="203"/>
      <c r="BG57" s="203"/>
      <c r="BH57" s="203"/>
    </row>
    <row r="58" spans="1:60" ht="12.75" outlineLevel="1">
      <c r="A58" s="204"/>
      <c r="B58" s="205"/>
      <c r="C58" s="206" t="s">
        <v>207</v>
      </c>
      <c r="D58" s="207"/>
      <c r="E58" s="208">
        <v>65.8</v>
      </c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3"/>
      <c r="Z58" s="203"/>
      <c r="AA58" s="203"/>
      <c r="AB58" s="203"/>
      <c r="AC58" s="203"/>
      <c r="AD58" s="203"/>
      <c r="AE58" s="203"/>
      <c r="AF58" s="203"/>
      <c r="AG58" s="203" t="s">
        <v>128</v>
      </c>
      <c r="AH58" s="203">
        <v>0</v>
      </c>
      <c r="AI58" s="203"/>
      <c r="AJ58" s="203"/>
      <c r="AK58" s="203"/>
      <c r="AL58" s="203"/>
      <c r="AM58" s="203"/>
      <c r="AN58" s="203"/>
      <c r="AO58" s="203"/>
      <c r="AP58" s="203"/>
      <c r="AQ58" s="203"/>
      <c r="AR58" s="203"/>
      <c r="AS58" s="203"/>
      <c r="AT58" s="203"/>
      <c r="AU58" s="203"/>
      <c r="AV58" s="203"/>
      <c r="AW58" s="203"/>
      <c r="AX58" s="203"/>
      <c r="AY58" s="203"/>
      <c r="AZ58" s="203"/>
      <c r="BA58" s="203"/>
      <c r="BB58" s="203"/>
      <c r="BC58" s="203"/>
      <c r="BD58" s="203"/>
      <c r="BE58" s="203"/>
      <c r="BF58" s="203"/>
      <c r="BG58" s="203"/>
      <c r="BH58" s="203"/>
    </row>
    <row r="59" spans="1:60" ht="12.75" outlineLevel="1">
      <c r="A59" s="204"/>
      <c r="B59" s="205"/>
      <c r="C59" s="206" t="s">
        <v>208</v>
      </c>
      <c r="D59" s="207"/>
      <c r="E59" s="208">
        <v>18.3</v>
      </c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3"/>
      <c r="Z59" s="203"/>
      <c r="AA59" s="203"/>
      <c r="AB59" s="203"/>
      <c r="AC59" s="203"/>
      <c r="AD59" s="203"/>
      <c r="AE59" s="203"/>
      <c r="AF59" s="203"/>
      <c r="AG59" s="203" t="s">
        <v>128</v>
      </c>
      <c r="AH59" s="203">
        <v>0</v>
      </c>
      <c r="AI59" s="203"/>
      <c r="AJ59" s="203"/>
      <c r="AK59" s="203"/>
      <c r="AL59" s="203"/>
      <c r="AM59" s="203"/>
      <c r="AN59" s="203"/>
      <c r="AO59" s="203"/>
      <c r="AP59" s="203"/>
      <c r="AQ59" s="203"/>
      <c r="AR59" s="203"/>
      <c r="AS59" s="203"/>
      <c r="AT59" s="203"/>
      <c r="AU59" s="203"/>
      <c r="AV59" s="203"/>
      <c r="AW59" s="203"/>
      <c r="AX59" s="203"/>
      <c r="AY59" s="203"/>
      <c r="AZ59" s="203"/>
      <c r="BA59" s="203"/>
      <c r="BB59" s="203"/>
      <c r="BC59" s="203"/>
      <c r="BD59" s="203"/>
      <c r="BE59" s="203"/>
      <c r="BF59" s="203"/>
      <c r="BG59" s="203"/>
      <c r="BH59" s="203"/>
    </row>
    <row r="60" spans="1:60" ht="12.75" outlineLevel="1">
      <c r="A60" s="209">
        <v>28</v>
      </c>
      <c r="B60" s="210" t="s">
        <v>209</v>
      </c>
      <c r="C60" s="211" t="s">
        <v>210</v>
      </c>
      <c r="D60" s="212" t="s">
        <v>156</v>
      </c>
      <c r="E60" s="213">
        <v>80.4</v>
      </c>
      <c r="F60" s="214"/>
      <c r="G60" s="215">
        <f>ROUND(E60*F60,2)</f>
        <v>0</v>
      </c>
      <c r="H60" s="201"/>
      <c r="I60" s="202">
        <f>ROUND(E60*H60,2)</f>
        <v>0</v>
      </c>
      <c r="J60" s="201"/>
      <c r="K60" s="202">
        <f>ROUND(E60*J60,2)</f>
        <v>0</v>
      </c>
      <c r="L60" s="202">
        <v>21</v>
      </c>
      <c r="M60" s="202">
        <f>G60*(1+L60/100)</f>
        <v>0</v>
      </c>
      <c r="N60" s="202">
        <v>4E-05</v>
      </c>
      <c r="O60" s="202">
        <f>ROUND(E60*N60,2)</f>
        <v>0</v>
      </c>
      <c r="P60" s="202">
        <v>0</v>
      </c>
      <c r="Q60" s="202">
        <f>ROUND(E60*P60,2)</f>
        <v>0</v>
      </c>
      <c r="R60" s="202"/>
      <c r="S60" s="202" t="s">
        <v>124</v>
      </c>
      <c r="T60" s="202" t="s">
        <v>124</v>
      </c>
      <c r="U60" s="202">
        <v>0.078</v>
      </c>
      <c r="V60" s="202">
        <f>ROUND(E60*U60,2)</f>
        <v>6.27</v>
      </c>
      <c r="W60" s="202"/>
      <c r="X60" s="202" t="s">
        <v>125</v>
      </c>
      <c r="Y60" s="203"/>
      <c r="Z60" s="203"/>
      <c r="AA60" s="203"/>
      <c r="AB60" s="203"/>
      <c r="AC60" s="203"/>
      <c r="AD60" s="203"/>
      <c r="AE60" s="203"/>
      <c r="AF60" s="203"/>
      <c r="AG60" s="203" t="s">
        <v>126</v>
      </c>
      <c r="AH60" s="203"/>
      <c r="AI60" s="203"/>
      <c r="AJ60" s="203"/>
      <c r="AK60" s="203"/>
      <c r="AL60" s="203"/>
      <c r="AM60" s="203"/>
      <c r="AN60" s="203"/>
      <c r="AO60" s="203"/>
      <c r="AP60" s="203"/>
      <c r="AQ60" s="203"/>
      <c r="AR60" s="203"/>
      <c r="AS60" s="203"/>
      <c r="AT60" s="203"/>
      <c r="AU60" s="203"/>
      <c r="AV60" s="203"/>
      <c r="AW60" s="203"/>
      <c r="AX60" s="203"/>
      <c r="AY60" s="203"/>
      <c r="AZ60" s="203"/>
      <c r="BA60" s="203"/>
      <c r="BB60" s="203"/>
      <c r="BC60" s="203"/>
      <c r="BD60" s="203"/>
      <c r="BE60" s="203"/>
      <c r="BF60" s="203"/>
      <c r="BG60" s="203"/>
      <c r="BH60" s="203"/>
    </row>
    <row r="61" spans="1:60" ht="12.75" outlineLevel="1">
      <c r="A61" s="209">
        <v>28</v>
      </c>
      <c r="B61" s="210"/>
      <c r="C61" s="211" t="s">
        <v>211</v>
      </c>
      <c r="D61" s="212" t="s">
        <v>156</v>
      </c>
      <c r="E61" s="213">
        <v>381.7</v>
      </c>
      <c r="F61" s="214"/>
      <c r="G61" s="215">
        <v>0</v>
      </c>
      <c r="H61" s="201"/>
      <c r="I61" s="202"/>
      <c r="J61" s="201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3"/>
      <c r="Z61" s="203"/>
      <c r="AA61" s="203"/>
      <c r="AB61" s="203"/>
      <c r="AC61" s="203"/>
      <c r="AD61" s="203"/>
      <c r="AE61" s="203"/>
      <c r="AF61" s="203"/>
      <c r="AG61" s="203"/>
      <c r="AH61" s="203"/>
      <c r="AI61" s="203"/>
      <c r="AJ61" s="203"/>
      <c r="AK61" s="203"/>
      <c r="AL61" s="203"/>
      <c r="AM61" s="203"/>
      <c r="AN61" s="203"/>
      <c r="AO61" s="203"/>
      <c r="AP61" s="203"/>
      <c r="AQ61" s="203"/>
      <c r="AR61" s="203"/>
      <c r="AS61" s="203"/>
      <c r="AT61" s="203"/>
      <c r="AU61" s="203"/>
      <c r="AV61" s="203"/>
      <c r="AW61" s="203"/>
      <c r="AX61" s="203"/>
      <c r="AY61" s="203"/>
      <c r="AZ61" s="203"/>
      <c r="BA61" s="203"/>
      <c r="BB61" s="203"/>
      <c r="BC61" s="203"/>
      <c r="BD61" s="203"/>
      <c r="BE61" s="203"/>
      <c r="BF61" s="203"/>
      <c r="BG61" s="203"/>
      <c r="BH61" s="203"/>
    </row>
    <row r="62" spans="1:60" ht="12.75" outlineLevel="1">
      <c r="A62" s="209">
        <v>29</v>
      </c>
      <c r="B62" s="210" t="s">
        <v>212</v>
      </c>
      <c r="C62" s="211" t="s">
        <v>213</v>
      </c>
      <c r="D62" s="212" t="s">
        <v>156</v>
      </c>
      <c r="E62" s="213">
        <v>18.3</v>
      </c>
      <c r="F62" s="214"/>
      <c r="G62" s="215">
        <f aca="true" t="shared" si="42" ref="G62:G63">ROUND(E62*F62,2)</f>
        <v>0</v>
      </c>
      <c r="H62" s="201"/>
      <c r="I62" s="202">
        <f aca="true" t="shared" si="43" ref="I62:I63">ROUND(E62*H62,2)</f>
        <v>0</v>
      </c>
      <c r="J62" s="201"/>
      <c r="K62" s="202">
        <f aca="true" t="shared" si="44" ref="K62:K63">ROUND(E62*J62,2)</f>
        <v>0</v>
      </c>
      <c r="L62" s="202">
        <v>21</v>
      </c>
      <c r="M62" s="202">
        <f aca="true" t="shared" si="45" ref="M62:M63">G62*(1+L62/100)</f>
        <v>0</v>
      </c>
      <c r="N62" s="202">
        <v>0.01048</v>
      </c>
      <c r="O62" s="202">
        <f aca="true" t="shared" si="46" ref="O62:O63">ROUND(E62*N62,2)</f>
        <v>0.19</v>
      </c>
      <c r="P62" s="202">
        <v>0</v>
      </c>
      <c r="Q62" s="202">
        <f aca="true" t="shared" si="47" ref="Q62:Q63">ROUND(E62*P62,2)</f>
        <v>0</v>
      </c>
      <c r="R62" s="202"/>
      <c r="S62" s="202" t="s">
        <v>124</v>
      </c>
      <c r="T62" s="202" t="s">
        <v>124</v>
      </c>
      <c r="U62" s="202">
        <v>2.19</v>
      </c>
      <c r="V62" s="202">
        <f aca="true" t="shared" si="48" ref="V62:V63">ROUND(E62*U62,2)</f>
        <v>40.08</v>
      </c>
      <c r="W62" s="202"/>
      <c r="X62" s="202" t="s">
        <v>125</v>
      </c>
      <c r="Y62" s="203"/>
      <c r="Z62" s="203"/>
      <c r="AA62" s="203"/>
      <c r="AB62" s="203"/>
      <c r="AC62" s="203"/>
      <c r="AD62" s="203"/>
      <c r="AE62" s="203"/>
      <c r="AF62" s="203"/>
      <c r="AG62" s="203" t="s">
        <v>126</v>
      </c>
      <c r="AH62" s="203"/>
      <c r="AI62" s="203"/>
      <c r="AJ62" s="203"/>
      <c r="AK62" s="203"/>
      <c r="AL62" s="203"/>
      <c r="AM62" s="203"/>
      <c r="AN62" s="203"/>
      <c r="AO62" s="203"/>
      <c r="AP62" s="203"/>
      <c r="AQ62" s="203"/>
      <c r="AR62" s="203"/>
      <c r="AS62" s="203"/>
      <c r="AT62" s="203"/>
      <c r="AU62" s="203"/>
      <c r="AV62" s="203"/>
      <c r="AW62" s="203"/>
      <c r="AX62" s="203"/>
      <c r="AY62" s="203"/>
      <c r="AZ62" s="203"/>
      <c r="BA62" s="203"/>
      <c r="BB62" s="203"/>
      <c r="BC62" s="203"/>
      <c r="BD62" s="203"/>
      <c r="BE62" s="203"/>
      <c r="BF62" s="203"/>
      <c r="BG62" s="203"/>
      <c r="BH62" s="203"/>
    </row>
    <row r="63" spans="1:60" ht="12.75" outlineLevel="1">
      <c r="A63" s="194">
        <v>30</v>
      </c>
      <c r="B63" s="195" t="s">
        <v>214</v>
      </c>
      <c r="C63" s="196" t="s">
        <v>215</v>
      </c>
      <c r="D63" s="197" t="s">
        <v>156</v>
      </c>
      <c r="E63" s="198">
        <v>65.8</v>
      </c>
      <c r="F63" s="199"/>
      <c r="G63" s="200">
        <f t="shared" si="42"/>
        <v>0</v>
      </c>
      <c r="H63" s="201"/>
      <c r="I63" s="202">
        <f t="shared" si="43"/>
        <v>0</v>
      </c>
      <c r="J63" s="201"/>
      <c r="K63" s="202">
        <f t="shared" si="44"/>
        <v>0</v>
      </c>
      <c r="L63" s="202">
        <v>21</v>
      </c>
      <c r="M63" s="202">
        <f t="shared" si="45"/>
        <v>0</v>
      </c>
      <c r="N63" s="202">
        <v>0.00108</v>
      </c>
      <c r="O63" s="202">
        <f t="shared" si="46"/>
        <v>0.07</v>
      </c>
      <c r="P63" s="202">
        <v>0</v>
      </c>
      <c r="Q63" s="202">
        <f t="shared" si="47"/>
        <v>0</v>
      </c>
      <c r="R63" s="202"/>
      <c r="S63" s="202" t="s">
        <v>124</v>
      </c>
      <c r="T63" s="202" t="s">
        <v>124</v>
      </c>
      <c r="U63" s="202">
        <v>0.0587</v>
      </c>
      <c r="V63" s="202">
        <f t="shared" si="48"/>
        <v>3.86</v>
      </c>
      <c r="W63" s="202"/>
      <c r="X63" s="202" t="s">
        <v>125</v>
      </c>
      <c r="Y63" s="203"/>
      <c r="Z63" s="203"/>
      <c r="AA63" s="203"/>
      <c r="AB63" s="203"/>
      <c r="AC63" s="203"/>
      <c r="AD63" s="203"/>
      <c r="AE63" s="203"/>
      <c r="AF63" s="203"/>
      <c r="AG63" s="203" t="s">
        <v>126</v>
      </c>
      <c r="AH63" s="203"/>
      <c r="AI63" s="203"/>
      <c r="AJ63" s="203"/>
      <c r="AK63" s="203"/>
      <c r="AL63" s="203"/>
      <c r="AM63" s="203"/>
      <c r="AN63" s="203"/>
      <c r="AO63" s="203"/>
      <c r="AP63" s="203"/>
      <c r="AQ63" s="203"/>
      <c r="AR63" s="203"/>
      <c r="AS63" s="203"/>
      <c r="AT63" s="203"/>
      <c r="AU63" s="203"/>
      <c r="AV63" s="203"/>
      <c r="AW63" s="203"/>
      <c r="AX63" s="203"/>
      <c r="AY63" s="203"/>
      <c r="AZ63" s="203"/>
      <c r="BA63" s="203"/>
      <c r="BB63" s="203"/>
      <c r="BC63" s="203"/>
      <c r="BD63" s="203"/>
      <c r="BE63" s="203"/>
      <c r="BF63" s="203"/>
      <c r="BG63" s="203"/>
      <c r="BH63" s="203"/>
    </row>
    <row r="64" spans="1:60" ht="12.75" outlineLevel="1">
      <c r="A64" s="204"/>
      <c r="B64" s="205"/>
      <c r="C64" s="206" t="s">
        <v>207</v>
      </c>
      <c r="D64" s="207"/>
      <c r="E64" s="208">
        <v>65.8</v>
      </c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3"/>
      <c r="Z64" s="203"/>
      <c r="AA64" s="203"/>
      <c r="AB64" s="203"/>
      <c r="AC64" s="203"/>
      <c r="AD64" s="203"/>
      <c r="AE64" s="203"/>
      <c r="AF64" s="203"/>
      <c r="AG64" s="203" t="s">
        <v>128</v>
      </c>
      <c r="AH64" s="203">
        <v>0</v>
      </c>
      <c r="AI64" s="203"/>
      <c r="AJ64" s="203"/>
      <c r="AK64" s="203"/>
      <c r="AL64" s="203"/>
      <c r="AM64" s="203"/>
      <c r="AN64" s="203"/>
      <c r="AO64" s="203"/>
      <c r="AP64" s="203"/>
      <c r="AQ64" s="203"/>
      <c r="AR64" s="203"/>
      <c r="AS64" s="203"/>
      <c r="AT64" s="203"/>
      <c r="AU64" s="203"/>
      <c r="AV64" s="203"/>
      <c r="AW64" s="203"/>
      <c r="AX64" s="203"/>
      <c r="AY64" s="203"/>
      <c r="AZ64" s="203"/>
      <c r="BA64" s="203"/>
      <c r="BB64" s="203"/>
      <c r="BC64" s="203"/>
      <c r="BD64" s="203"/>
      <c r="BE64" s="203"/>
      <c r="BF64" s="203"/>
      <c r="BG64" s="203"/>
      <c r="BH64" s="203"/>
    </row>
    <row r="65" spans="1:60" ht="12.75" outlineLevel="1">
      <c r="A65" s="194">
        <v>31</v>
      </c>
      <c r="B65" s="195" t="s">
        <v>216</v>
      </c>
      <c r="C65" s="196" t="s">
        <v>217</v>
      </c>
      <c r="D65" s="197" t="s">
        <v>156</v>
      </c>
      <c r="E65" s="198">
        <v>381.7</v>
      </c>
      <c r="F65" s="199"/>
      <c r="G65" s="200">
        <f>ROUND(E65*F65,2)</f>
        <v>0</v>
      </c>
      <c r="H65" s="201"/>
      <c r="I65" s="202">
        <f>ROUND(E65*H65,2)</f>
        <v>0</v>
      </c>
      <c r="J65" s="201"/>
      <c r="K65" s="202">
        <f>ROUND(E65*J65,2)</f>
        <v>0</v>
      </c>
      <c r="L65" s="202">
        <v>21</v>
      </c>
      <c r="M65" s="202">
        <f>G65*(1+L65/100)</f>
        <v>0</v>
      </c>
      <c r="N65" s="202">
        <v>0.02525</v>
      </c>
      <c r="O65" s="202">
        <f>ROUND(E65*N65,2)</f>
        <v>9.64</v>
      </c>
      <c r="P65" s="202">
        <v>0</v>
      </c>
      <c r="Q65" s="202">
        <f>ROUND(E65*P65,2)</f>
        <v>0</v>
      </c>
      <c r="R65" s="202"/>
      <c r="S65" s="202" t="s">
        <v>124</v>
      </c>
      <c r="T65" s="202" t="s">
        <v>124</v>
      </c>
      <c r="U65" s="202">
        <v>0.3166</v>
      </c>
      <c r="V65" s="202">
        <f>ROUND(E65*U65,2)</f>
        <v>120.85</v>
      </c>
      <c r="W65" s="202"/>
      <c r="X65" s="202" t="s">
        <v>125</v>
      </c>
      <c r="Y65" s="203"/>
      <c r="Z65" s="203"/>
      <c r="AA65" s="203"/>
      <c r="AB65" s="203"/>
      <c r="AC65" s="203"/>
      <c r="AD65" s="203"/>
      <c r="AE65" s="203"/>
      <c r="AF65" s="203"/>
      <c r="AG65" s="203" t="s">
        <v>126</v>
      </c>
      <c r="AH65" s="203"/>
      <c r="AI65" s="203"/>
      <c r="AJ65" s="203"/>
      <c r="AK65" s="203"/>
      <c r="AL65" s="203"/>
      <c r="AM65" s="203"/>
      <c r="AN65" s="203"/>
      <c r="AO65" s="203"/>
      <c r="AP65" s="203"/>
      <c r="AQ65" s="203"/>
      <c r="AR65" s="203"/>
      <c r="AS65" s="203"/>
      <c r="AT65" s="203"/>
      <c r="AU65" s="203"/>
      <c r="AV65" s="203"/>
      <c r="AW65" s="203"/>
      <c r="AX65" s="203"/>
      <c r="AY65" s="203"/>
      <c r="AZ65" s="203"/>
      <c r="BA65" s="203"/>
      <c r="BB65" s="203"/>
      <c r="BC65" s="203"/>
      <c r="BD65" s="203"/>
      <c r="BE65" s="203"/>
      <c r="BF65" s="203"/>
      <c r="BG65" s="203"/>
      <c r="BH65" s="203"/>
    </row>
    <row r="66" spans="1:60" ht="12.75" outlineLevel="1">
      <c r="A66" s="204"/>
      <c r="B66" s="205"/>
      <c r="C66" s="206" t="s">
        <v>207</v>
      </c>
      <c r="D66" s="207"/>
      <c r="E66" s="208">
        <v>65.8</v>
      </c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3"/>
      <c r="Z66" s="203"/>
      <c r="AA66" s="203"/>
      <c r="AB66" s="203"/>
      <c r="AC66" s="203"/>
      <c r="AD66" s="203"/>
      <c r="AE66" s="203"/>
      <c r="AF66" s="203"/>
      <c r="AG66" s="203" t="s">
        <v>128</v>
      </c>
      <c r="AH66" s="203">
        <v>0</v>
      </c>
      <c r="AI66" s="203"/>
      <c r="AJ66" s="203"/>
      <c r="AK66" s="203"/>
      <c r="AL66" s="203"/>
      <c r="AM66" s="203"/>
      <c r="AN66" s="203"/>
      <c r="AO66" s="203"/>
      <c r="AP66" s="203"/>
      <c r="AQ66" s="203"/>
      <c r="AR66" s="203"/>
      <c r="AS66" s="203"/>
      <c r="AT66" s="203"/>
      <c r="AU66" s="203"/>
      <c r="AV66" s="203"/>
      <c r="AW66" s="203"/>
      <c r="AX66" s="203"/>
      <c r="AY66" s="203"/>
      <c r="AZ66" s="203"/>
      <c r="BA66" s="203"/>
      <c r="BB66" s="203"/>
      <c r="BC66" s="203"/>
      <c r="BD66" s="203"/>
      <c r="BE66" s="203"/>
      <c r="BF66" s="203"/>
      <c r="BG66" s="203"/>
      <c r="BH66" s="203"/>
    </row>
    <row r="67" spans="1:60" ht="12.75" outlineLevel="1">
      <c r="A67" s="204"/>
      <c r="B67" s="205"/>
      <c r="C67" s="206" t="s">
        <v>206</v>
      </c>
      <c r="D67" s="207"/>
      <c r="E67" s="208">
        <v>297.6</v>
      </c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3"/>
      <c r="Z67" s="203"/>
      <c r="AA67" s="203"/>
      <c r="AB67" s="203"/>
      <c r="AC67" s="203"/>
      <c r="AD67" s="203"/>
      <c r="AE67" s="203"/>
      <c r="AF67" s="203"/>
      <c r="AG67" s="203" t="s">
        <v>128</v>
      </c>
      <c r="AH67" s="203">
        <v>0</v>
      </c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3"/>
      <c r="AT67" s="203"/>
      <c r="AU67" s="203"/>
      <c r="AV67" s="203"/>
      <c r="AW67" s="203"/>
      <c r="AX67" s="203"/>
      <c r="AY67" s="203"/>
      <c r="AZ67" s="203"/>
      <c r="BA67" s="203"/>
      <c r="BB67" s="203"/>
      <c r="BC67" s="203"/>
      <c r="BD67" s="203"/>
      <c r="BE67" s="203"/>
      <c r="BF67" s="203"/>
      <c r="BG67" s="203"/>
      <c r="BH67" s="203"/>
    </row>
    <row r="68" spans="1:60" ht="12.75" outlineLevel="1">
      <c r="A68" s="204"/>
      <c r="B68" s="205"/>
      <c r="C68" s="206" t="s">
        <v>208</v>
      </c>
      <c r="D68" s="207"/>
      <c r="E68" s="208">
        <v>18.3</v>
      </c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3"/>
      <c r="Z68" s="203"/>
      <c r="AA68" s="203"/>
      <c r="AB68" s="203"/>
      <c r="AC68" s="203"/>
      <c r="AD68" s="203"/>
      <c r="AE68" s="203"/>
      <c r="AF68" s="203"/>
      <c r="AG68" s="203" t="s">
        <v>128</v>
      </c>
      <c r="AH68" s="203">
        <v>0</v>
      </c>
      <c r="AI68" s="203"/>
      <c r="AJ68" s="203"/>
      <c r="AK68" s="203"/>
      <c r="AL68" s="203"/>
      <c r="AM68" s="203"/>
      <c r="AN68" s="203"/>
      <c r="AO68" s="203"/>
      <c r="AP68" s="203"/>
      <c r="AQ68" s="203"/>
      <c r="AR68" s="203"/>
      <c r="AS68" s="203"/>
      <c r="AT68" s="203"/>
      <c r="AU68" s="203"/>
      <c r="AV68" s="203"/>
      <c r="AW68" s="203"/>
      <c r="AX68" s="203"/>
      <c r="AY68" s="203"/>
      <c r="AZ68" s="203"/>
      <c r="BA68" s="203"/>
      <c r="BB68" s="203"/>
      <c r="BC68" s="203"/>
      <c r="BD68" s="203"/>
      <c r="BE68" s="203"/>
      <c r="BF68" s="203"/>
      <c r="BG68" s="203"/>
      <c r="BH68" s="203"/>
    </row>
    <row r="69" spans="1:60" ht="22.5" outlineLevel="1">
      <c r="A69" s="194">
        <v>32</v>
      </c>
      <c r="B69" s="195" t="s">
        <v>218</v>
      </c>
      <c r="C69" s="196" t="s">
        <v>219</v>
      </c>
      <c r="D69" s="197" t="s">
        <v>156</v>
      </c>
      <c r="E69" s="198">
        <v>367.215</v>
      </c>
      <c r="F69" s="199"/>
      <c r="G69" s="200">
        <f>ROUND(E69*F69,2)</f>
        <v>0</v>
      </c>
      <c r="H69" s="201"/>
      <c r="I69" s="202">
        <f>ROUND(E69*H69,2)</f>
        <v>0</v>
      </c>
      <c r="J69" s="201"/>
      <c r="K69" s="202">
        <f>ROUND(E69*J69,2)</f>
        <v>0</v>
      </c>
      <c r="L69" s="202">
        <v>21</v>
      </c>
      <c r="M69" s="202">
        <f>G69*(1+L69/100)</f>
        <v>0</v>
      </c>
      <c r="N69" s="202">
        <v>0.00367</v>
      </c>
      <c r="O69" s="202">
        <f>ROUND(E69*N69,2)</f>
        <v>1.35</v>
      </c>
      <c r="P69" s="202">
        <v>0</v>
      </c>
      <c r="Q69" s="202">
        <f>ROUND(E69*P69,2)</f>
        <v>0</v>
      </c>
      <c r="R69" s="202"/>
      <c r="S69" s="202" t="s">
        <v>124</v>
      </c>
      <c r="T69" s="202" t="s">
        <v>124</v>
      </c>
      <c r="U69" s="202">
        <v>0.362</v>
      </c>
      <c r="V69" s="202">
        <f>ROUND(E69*U69,2)</f>
        <v>132.93</v>
      </c>
      <c r="W69" s="202"/>
      <c r="X69" s="202" t="s">
        <v>125</v>
      </c>
      <c r="Y69" s="203"/>
      <c r="Z69" s="203"/>
      <c r="AA69" s="203"/>
      <c r="AB69" s="203"/>
      <c r="AC69" s="203"/>
      <c r="AD69" s="203"/>
      <c r="AE69" s="203"/>
      <c r="AF69" s="203"/>
      <c r="AG69" s="203" t="s">
        <v>126</v>
      </c>
      <c r="AH69" s="203"/>
      <c r="AI69" s="203"/>
      <c r="AJ69" s="203"/>
      <c r="AK69" s="203"/>
      <c r="AL69" s="203"/>
      <c r="AM69" s="203"/>
      <c r="AN69" s="203"/>
      <c r="AO69" s="203"/>
      <c r="AP69" s="203"/>
      <c r="AQ69" s="203"/>
      <c r="AR69" s="203"/>
      <c r="AS69" s="203"/>
      <c r="AT69" s="203"/>
      <c r="AU69" s="203"/>
      <c r="AV69" s="203"/>
      <c r="AW69" s="203"/>
      <c r="AX69" s="203"/>
      <c r="AY69" s="203"/>
      <c r="AZ69" s="203"/>
      <c r="BA69" s="203"/>
      <c r="BB69" s="203"/>
      <c r="BC69" s="203"/>
      <c r="BD69" s="203"/>
      <c r="BE69" s="203"/>
      <c r="BF69" s="203"/>
      <c r="BG69" s="203"/>
      <c r="BH69" s="203"/>
    </row>
    <row r="70" spans="1:60" ht="12.75" outlineLevel="1">
      <c r="A70" s="204"/>
      <c r="B70" s="205"/>
      <c r="C70" s="206" t="s">
        <v>203</v>
      </c>
      <c r="D70" s="207"/>
      <c r="E70" s="208">
        <v>1.16</v>
      </c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3"/>
      <c r="Z70" s="203"/>
      <c r="AA70" s="203"/>
      <c r="AB70" s="203"/>
      <c r="AC70" s="203"/>
      <c r="AD70" s="203"/>
      <c r="AE70" s="203"/>
      <c r="AF70" s="203"/>
      <c r="AG70" s="203" t="s">
        <v>128</v>
      </c>
      <c r="AH70" s="203">
        <v>0</v>
      </c>
      <c r="AI70" s="203"/>
      <c r="AJ70" s="203"/>
      <c r="AK70" s="203"/>
      <c r="AL70" s="203"/>
      <c r="AM70" s="203"/>
      <c r="AN70" s="203"/>
      <c r="AO70" s="203"/>
      <c r="AP70" s="203"/>
      <c r="AQ70" s="203"/>
      <c r="AR70" s="203"/>
      <c r="AS70" s="203"/>
      <c r="AT70" s="203"/>
      <c r="AU70" s="203"/>
      <c r="AV70" s="203"/>
      <c r="AW70" s="203"/>
      <c r="AX70" s="203"/>
      <c r="AY70" s="203"/>
      <c r="AZ70" s="203"/>
      <c r="BA70" s="203"/>
      <c r="BB70" s="203"/>
      <c r="BC70" s="203"/>
      <c r="BD70" s="203"/>
      <c r="BE70" s="203"/>
      <c r="BF70" s="203"/>
      <c r="BG70" s="203"/>
      <c r="BH70" s="203"/>
    </row>
    <row r="71" spans="1:60" ht="12.75" outlineLevel="1">
      <c r="A71" s="204"/>
      <c r="B71" s="205"/>
      <c r="C71" s="206" t="s">
        <v>204</v>
      </c>
      <c r="D71" s="207"/>
      <c r="E71" s="208">
        <v>1.725</v>
      </c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3"/>
      <c r="Z71" s="203"/>
      <c r="AA71" s="203"/>
      <c r="AB71" s="203"/>
      <c r="AC71" s="203"/>
      <c r="AD71" s="203"/>
      <c r="AE71" s="203"/>
      <c r="AF71" s="203"/>
      <c r="AG71" s="203" t="s">
        <v>128</v>
      </c>
      <c r="AH71" s="203">
        <v>0</v>
      </c>
      <c r="AI71" s="203"/>
      <c r="AJ71" s="203"/>
      <c r="AK71" s="203"/>
      <c r="AL71" s="203"/>
      <c r="AM71" s="203"/>
      <c r="AN71" s="203"/>
      <c r="AO71" s="203"/>
      <c r="AP71" s="203"/>
      <c r="AQ71" s="203"/>
      <c r="AR71" s="203"/>
      <c r="AS71" s="203"/>
      <c r="AT71" s="203"/>
      <c r="AU71" s="203"/>
      <c r="AV71" s="203"/>
      <c r="AW71" s="203"/>
      <c r="AX71" s="203"/>
      <c r="AY71" s="203"/>
      <c r="AZ71" s="203"/>
      <c r="BA71" s="203"/>
      <c r="BB71" s="203"/>
      <c r="BC71" s="203"/>
      <c r="BD71" s="203"/>
      <c r="BE71" s="203"/>
      <c r="BF71" s="203"/>
      <c r="BG71" s="203"/>
      <c r="BH71" s="203"/>
    </row>
    <row r="72" spans="1:60" ht="12.75" outlineLevel="1">
      <c r="A72" s="204"/>
      <c r="B72" s="205"/>
      <c r="C72" s="206" t="s">
        <v>205</v>
      </c>
      <c r="D72" s="207"/>
      <c r="E72" s="208">
        <v>0.93</v>
      </c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  <c r="X72" s="202"/>
      <c r="Y72" s="203"/>
      <c r="Z72" s="203"/>
      <c r="AA72" s="203"/>
      <c r="AB72" s="203"/>
      <c r="AC72" s="203"/>
      <c r="AD72" s="203"/>
      <c r="AE72" s="203"/>
      <c r="AF72" s="203"/>
      <c r="AG72" s="203" t="s">
        <v>128</v>
      </c>
      <c r="AH72" s="203">
        <v>0</v>
      </c>
      <c r="AI72" s="203"/>
      <c r="AJ72" s="203"/>
      <c r="AK72" s="203"/>
      <c r="AL72" s="203"/>
      <c r="AM72" s="203"/>
      <c r="AN72" s="203"/>
      <c r="AO72" s="203"/>
      <c r="AP72" s="203"/>
      <c r="AQ72" s="203"/>
      <c r="AR72" s="203"/>
      <c r="AS72" s="203"/>
      <c r="AT72" s="203"/>
      <c r="AU72" s="203"/>
      <c r="AV72" s="203"/>
      <c r="AW72" s="203"/>
      <c r="AX72" s="203"/>
      <c r="AY72" s="203"/>
      <c r="AZ72" s="203"/>
      <c r="BA72" s="203"/>
      <c r="BB72" s="203"/>
      <c r="BC72" s="203"/>
      <c r="BD72" s="203"/>
      <c r="BE72" s="203"/>
      <c r="BF72" s="203"/>
      <c r="BG72" s="203"/>
      <c r="BH72" s="203"/>
    </row>
    <row r="73" spans="1:60" ht="12.75" outlineLevel="1">
      <c r="A73" s="204"/>
      <c r="B73" s="205"/>
      <c r="C73" s="206" t="s">
        <v>206</v>
      </c>
      <c r="D73" s="207"/>
      <c r="E73" s="208">
        <v>297.6</v>
      </c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3"/>
      <c r="Z73" s="203"/>
      <c r="AA73" s="203"/>
      <c r="AB73" s="203"/>
      <c r="AC73" s="203"/>
      <c r="AD73" s="203"/>
      <c r="AE73" s="203"/>
      <c r="AF73" s="203"/>
      <c r="AG73" s="203" t="s">
        <v>128</v>
      </c>
      <c r="AH73" s="203">
        <v>0</v>
      </c>
      <c r="AI73" s="203"/>
      <c r="AJ73" s="203"/>
      <c r="AK73" s="203"/>
      <c r="AL73" s="203"/>
      <c r="AM73" s="203"/>
      <c r="AN73" s="203"/>
      <c r="AO73" s="203"/>
      <c r="AP73" s="203"/>
      <c r="AQ73" s="203"/>
      <c r="AR73" s="203"/>
      <c r="AS73" s="203"/>
      <c r="AT73" s="203"/>
      <c r="AU73" s="203"/>
      <c r="AV73" s="203"/>
      <c r="AW73" s="203"/>
      <c r="AX73" s="203"/>
      <c r="AY73" s="203"/>
      <c r="AZ73" s="203"/>
      <c r="BA73" s="203"/>
      <c r="BB73" s="203"/>
      <c r="BC73" s="203"/>
      <c r="BD73" s="203"/>
      <c r="BE73" s="203"/>
      <c r="BF73" s="203"/>
      <c r="BG73" s="203"/>
      <c r="BH73" s="203"/>
    </row>
    <row r="74" spans="1:60" ht="12.75" outlineLevel="1">
      <c r="A74" s="204"/>
      <c r="B74" s="205"/>
      <c r="C74" s="206" t="s">
        <v>207</v>
      </c>
      <c r="D74" s="207"/>
      <c r="E74" s="208">
        <v>65.8</v>
      </c>
      <c r="F74" s="202"/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2"/>
      <c r="X74" s="202"/>
      <c r="Y74" s="203"/>
      <c r="Z74" s="203"/>
      <c r="AA74" s="203"/>
      <c r="AB74" s="203"/>
      <c r="AC74" s="203"/>
      <c r="AD74" s="203"/>
      <c r="AE74" s="203"/>
      <c r="AF74" s="203"/>
      <c r="AG74" s="203" t="s">
        <v>128</v>
      </c>
      <c r="AH74" s="203">
        <v>0</v>
      </c>
      <c r="AI74" s="203"/>
      <c r="AJ74" s="203"/>
      <c r="AK74" s="203"/>
      <c r="AL74" s="203"/>
      <c r="AM74" s="203"/>
      <c r="AN74" s="203"/>
      <c r="AO74" s="203"/>
      <c r="AP74" s="203"/>
      <c r="AQ74" s="203"/>
      <c r="AR74" s="203"/>
      <c r="AS74" s="203"/>
      <c r="AT74" s="203"/>
      <c r="AU74" s="203"/>
      <c r="AV74" s="203"/>
      <c r="AW74" s="203"/>
      <c r="AX74" s="203"/>
      <c r="AY74" s="203"/>
      <c r="AZ74" s="203"/>
      <c r="BA74" s="203"/>
      <c r="BB74" s="203"/>
      <c r="BC74" s="203"/>
      <c r="BD74" s="203"/>
      <c r="BE74" s="203"/>
      <c r="BF74" s="203"/>
      <c r="BG74" s="203"/>
      <c r="BH74" s="203"/>
    </row>
    <row r="75" spans="1:60" ht="12.75" outlineLevel="1">
      <c r="A75" s="194">
        <v>33</v>
      </c>
      <c r="B75" s="195" t="s">
        <v>220</v>
      </c>
      <c r="C75" s="196" t="s">
        <v>221</v>
      </c>
      <c r="D75" s="197" t="s">
        <v>156</v>
      </c>
      <c r="E75" s="198">
        <v>385.2</v>
      </c>
      <c r="F75" s="199"/>
      <c r="G75" s="200">
        <f>ROUND(E75*F75,2)</f>
        <v>0</v>
      </c>
      <c r="H75" s="201"/>
      <c r="I75" s="202">
        <f>ROUND(E75*H75,2)</f>
        <v>0</v>
      </c>
      <c r="J75" s="201"/>
      <c r="K75" s="202">
        <f>ROUND(E75*J75,2)</f>
        <v>0</v>
      </c>
      <c r="L75" s="202">
        <v>21</v>
      </c>
      <c r="M75" s="202">
        <f>G75*(1+L75/100)</f>
        <v>0</v>
      </c>
      <c r="N75" s="202">
        <v>2E-05</v>
      </c>
      <c r="O75" s="202">
        <f>ROUND(E75*N75,2)</f>
        <v>0.01</v>
      </c>
      <c r="P75" s="202">
        <v>0</v>
      </c>
      <c r="Q75" s="202">
        <f>ROUND(E75*P75,2)</f>
        <v>0</v>
      </c>
      <c r="R75" s="202"/>
      <c r="S75" s="202" t="s">
        <v>124</v>
      </c>
      <c r="T75" s="202" t="s">
        <v>124</v>
      </c>
      <c r="U75" s="202">
        <v>0.11</v>
      </c>
      <c r="V75" s="202">
        <f>ROUND(E75*U75,2)</f>
        <v>42.37</v>
      </c>
      <c r="W75" s="202"/>
      <c r="X75" s="202" t="s">
        <v>125</v>
      </c>
      <c r="Y75" s="203"/>
      <c r="Z75" s="203"/>
      <c r="AA75" s="203"/>
      <c r="AB75" s="203"/>
      <c r="AC75" s="203"/>
      <c r="AD75" s="203"/>
      <c r="AE75" s="203"/>
      <c r="AF75" s="203"/>
      <c r="AG75" s="203" t="s">
        <v>126</v>
      </c>
      <c r="AH75" s="203"/>
      <c r="AI75" s="203"/>
      <c r="AJ75" s="203"/>
      <c r="AK75" s="203"/>
      <c r="AL75" s="203"/>
      <c r="AM75" s="203"/>
      <c r="AN75" s="203"/>
      <c r="AO75" s="203"/>
      <c r="AP75" s="203"/>
      <c r="AQ75" s="203"/>
      <c r="AR75" s="203"/>
      <c r="AS75" s="203"/>
      <c r="AT75" s="203"/>
      <c r="AU75" s="203"/>
      <c r="AV75" s="203"/>
      <c r="AW75" s="203"/>
      <c r="AX75" s="203"/>
      <c r="AY75" s="203"/>
      <c r="AZ75" s="203"/>
      <c r="BA75" s="203"/>
      <c r="BB75" s="203"/>
      <c r="BC75" s="203"/>
      <c r="BD75" s="203"/>
      <c r="BE75" s="203"/>
      <c r="BF75" s="203"/>
      <c r="BG75" s="203"/>
      <c r="BH75" s="203"/>
    </row>
    <row r="76" spans="1:60" ht="12.75" outlineLevel="1">
      <c r="A76" s="204"/>
      <c r="B76" s="205"/>
      <c r="C76" s="206" t="s">
        <v>207</v>
      </c>
      <c r="D76" s="207"/>
      <c r="E76" s="208">
        <v>65.8</v>
      </c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3"/>
      <c r="Z76" s="203"/>
      <c r="AA76" s="203"/>
      <c r="AB76" s="203"/>
      <c r="AC76" s="203"/>
      <c r="AD76" s="203"/>
      <c r="AE76" s="203"/>
      <c r="AF76" s="203"/>
      <c r="AG76" s="203" t="s">
        <v>128</v>
      </c>
      <c r="AH76" s="203">
        <v>0</v>
      </c>
      <c r="AI76" s="203"/>
      <c r="AJ76" s="203"/>
      <c r="AK76" s="203"/>
      <c r="AL76" s="203"/>
      <c r="AM76" s="203"/>
      <c r="AN76" s="203"/>
      <c r="AO76" s="203"/>
      <c r="AP76" s="203"/>
      <c r="AQ76" s="203"/>
      <c r="AR76" s="203"/>
      <c r="AS76" s="203"/>
      <c r="AT76" s="203"/>
      <c r="AU76" s="203"/>
      <c r="AV76" s="203"/>
      <c r="AW76" s="203"/>
      <c r="AX76" s="203"/>
      <c r="AY76" s="203"/>
      <c r="AZ76" s="203"/>
      <c r="BA76" s="203"/>
      <c r="BB76" s="203"/>
      <c r="BC76" s="203"/>
      <c r="BD76" s="203"/>
      <c r="BE76" s="203"/>
      <c r="BF76" s="203"/>
      <c r="BG76" s="203"/>
      <c r="BH76" s="203"/>
    </row>
    <row r="77" spans="1:60" ht="12.75" outlineLevel="1">
      <c r="A77" s="204"/>
      <c r="B77" s="205"/>
      <c r="C77" s="206" t="s">
        <v>206</v>
      </c>
      <c r="D77" s="207"/>
      <c r="E77" s="208">
        <v>297.6</v>
      </c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202"/>
      <c r="X77" s="202"/>
      <c r="Y77" s="203"/>
      <c r="Z77" s="203"/>
      <c r="AA77" s="203"/>
      <c r="AB77" s="203"/>
      <c r="AC77" s="203"/>
      <c r="AD77" s="203"/>
      <c r="AE77" s="203"/>
      <c r="AF77" s="203"/>
      <c r="AG77" s="203" t="s">
        <v>128</v>
      </c>
      <c r="AH77" s="203">
        <v>0</v>
      </c>
      <c r="AI77" s="203"/>
      <c r="AJ77" s="203"/>
      <c r="AK77" s="203"/>
      <c r="AL77" s="203"/>
      <c r="AM77" s="203"/>
      <c r="AN77" s="203"/>
      <c r="AO77" s="203"/>
      <c r="AP77" s="203"/>
      <c r="AQ77" s="203"/>
      <c r="AR77" s="203"/>
      <c r="AS77" s="203"/>
      <c r="AT77" s="203"/>
      <c r="AU77" s="203"/>
      <c r="AV77" s="203"/>
      <c r="AW77" s="203"/>
      <c r="AX77" s="203"/>
      <c r="AY77" s="203"/>
      <c r="AZ77" s="203"/>
      <c r="BA77" s="203"/>
      <c r="BB77" s="203"/>
      <c r="BC77" s="203"/>
      <c r="BD77" s="203"/>
      <c r="BE77" s="203"/>
      <c r="BF77" s="203"/>
      <c r="BG77" s="203"/>
      <c r="BH77" s="203"/>
    </row>
    <row r="78" spans="1:60" ht="12.75" outlineLevel="1">
      <c r="A78" s="204"/>
      <c r="B78" s="205"/>
      <c r="C78" s="206" t="s">
        <v>208</v>
      </c>
      <c r="D78" s="207"/>
      <c r="E78" s="208">
        <v>18.3</v>
      </c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3"/>
      <c r="Z78" s="203"/>
      <c r="AA78" s="203"/>
      <c r="AB78" s="203"/>
      <c r="AC78" s="203"/>
      <c r="AD78" s="203"/>
      <c r="AE78" s="203"/>
      <c r="AF78" s="203"/>
      <c r="AG78" s="203" t="s">
        <v>128</v>
      </c>
      <c r="AH78" s="203">
        <v>0</v>
      </c>
      <c r="AI78" s="203"/>
      <c r="AJ78" s="203"/>
      <c r="AK78" s="203"/>
      <c r="AL78" s="203"/>
      <c r="AM78" s="203"/>
      <c r="AN78" s="203"/>
      <c r="AO78" s="203"/>
      <c r="AP78" s="203"/>
      <c r="AQ78" s="203"/>
      <c r="AR78" s="203"/>
      <c r="AS78" s="203"/>
      <c r="AT78" s="203"/>
      <c r="AU78" s="203"/>
      <c r="AV78" s="203"/>
      <c r="AW78" s="203"/>
      <c r="AX78" s="203"/>
      <c r="AY78" s="203"/>
      <c r="AZ78" s="203"/>
      <c r="BA78" s="203"/>
      <c r="BB78" s="203"/>
      <c r="BC78" s="203"/>
      <c r="BD78" s="203"/>
      <c r="BE78" s="203"/>
      <c r="BF78" s="203"/>
      <c r="BG78" s="203"/>
      <c r="BH78" s="203"/>
    </row>
    <row r="79" spans="1:60" ht="12.75" outlineLevel="1">
      <c r="A79" s="204"/>
      <c r="B79" s="205"/>
      <c r="C79" s="206" t="s">
        <v>222</v>
      </c>
      <c r="D79" s="207"/>
      <c r="E79" s="208">
        <v>3.5</v>
      </c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02"/>
      <c r="Y79" s="203"/>
      <c r="Z79" s="203"/>
      <c r="AA79" s="203"/>
      <c r="AB79" s="203"/>
      <c r="AC79" s="203"/>
      <c r="AD79" s="203"/>
      <c r="AE79" s="203"/>
      <c r="AF79" s="203"/>
      <c r="AG79" s="203" t="s">
        <v>128</v>
      </c>
      <c r="AH79" s="203">
        <v>0</v>
      </c>
      <c r="AI79" s="203"/>
      <c r="AJ79" s="203"/>
      <c r="AK79" s="203"/>
      <c r="AL79" s="203"/>
      <c r="AM79" s="203"/>
      <c r="AN79" s="203"/>
      <c r="AO79" s="203"/>
      <c r="AP79" s="203"/>
      <c r="AQ79" s="203"/>
      <c r="AR79" s="203"/>
      <c r="AS79" s="203"/>
      <c r="AT79" s="203"/>
      <c r="AU79" s="203"/>
      <c r="AV79" s="203"/>
      <c r="AW79" s="203"/>
      <c r="AX79" s="203"/>
      <c r="AY79" s="203"/>
      <c r="AZ79" s="203"/>
      <c r="BA79" s="203"/>
      <c r="BB79" s="203"/>
      <c r="BC79" s="203"/>
      <c r="BD79" s="203"/>
      <c r="BE79" s="203"/>
      <c r="BF79" s="203"/>
      <c r="BG79" s="203"/>
      <c r="BH79" s="203"/>
    </row>
    <row r="80" spans="1:60" ht="12.75" outlineLevel="1">
      <c r="A80" s="194">
        <v>34</v>
      </c>
      <c r="B80" s="195" t="s">
        <v>223</v>
      </c>
      <c r="C80" s="196" t="s">
        <v>224</v>
      </c>
      <c r="D80" s="197" t="s">
        <v>156</v>
      </c>
      <c r="E80" s="198">
        <v>3.5</v>
      </c>
      <c r="F80" s="199"/>
      <c r="G80" s="200">
        <f>ROUND(E80*F80,2)</f>
        <v>0</v>
      </c>
      <c r="H80" s="201"/>
      <c r="I80" s="202">
        <f>ROUND(E80*H80,2)</f>
        <v>0</v>
      </c>
      <c r="J80" s="201"/>
      <c r="K80" s="202">
        <f>ROUND(E80*J80,2)</f>
        <v>0</v>
      </c>
      <c r="L80" s="202">
        <v>21</v>
      </c>
      <c r="M80" s="202">
        <f>G80*(1+L80/100)</f>
        <v>0</v>
      </c>
      <c r="N80" s="202">
        <v>0</v>
      </c>
      <c r="O80" s="202">
        <f>ROUND(E80*N80,2)</f>
        <v>0</v>
      </c>
      <c r="P80" s="202">
        <v>0</v>
      </c>
      <c r="Q80" s="202">
        <f>ROUND(E80*P80,2)</f>
        <v>0</v>
      </c>
      <c r="R80" s="202"/>
      <c r="S80" s="202" t="s">
        <v>124</v>
      </c>
      <c r="T80" s="202" t="s">
        <v>124</v>
      </c>
      <c r="U80" s="202">
        <v>0.43</v>
      </c>
      <c r="V80" s="202">
        <f>ROUND(E80*U80,2)</f>
        <v>1.51</v>
      </c>
      <c r="W80" s="202"/>
      <c r="X80" s="202" t="s">
        <v>125</v>
      </c>
      <c r="Y80" s="203"/>
      <c r="Z80" s="203"/>
      <c r="AA80" s="203"/>
      <c r="AB80" s="203"/>
      <c r="AC80" s="203"/>
      <c r="AD80" s="203"/>
      <c r="AE80" s="203"/>
      <c r="AF80" s="203"/>
      <c r="AG80" s="203" t="s">
        <v>126</v>
      </c>
      <c r="AH80" s="203"/>
      <c r="AI80" s="203"/>
      <c r="AJ80" s="203"/>
      <c r="AK80" s="203"/>
      <c r="AL80" s="203"/>
      <c r="AM80" s="203"/>
      <c r="AN80" s="203"/>
      <c r="AO80" s="203"/>
      <c r="AP80" s="203"/>
      <c r="AQ80" s="203"/>
      <c r="AR80" s="203"/>
      <c r="AS80" s="203"/>
      <c r="AT80" s="203"/>
      <c r="AU80" s="203"/>
      <c r="AV80" s="203"/>
      <c r="AW80" s="203"/>
      <c r="AX80" s="203"/>
      <c r="AY80" s="203"/>
      <c r="AZ80" s="203"/>
      <c r="BA80" s="203"/>
      <c r="BB80" s="203"/>
      <c r="BC80" s="203"/>
      <c r="BD80" s="203"/>
      <c r="BE80" s="203"/>
      <c r="BF80" s="203"/>
      <c r="BG80" s="203"/>
      <c r="BH80" s="203"/>
    </row>
    <row r="81" spans="1:60" ht="12.75" outlineLevel="1">
      <c r="A81" s="204"/>
      <c r="B81" s="205"/>
      <c r="C81" s="206" t="s">
        <v>225</v>
      </c>
      <c r="D81" s="207"/>
      <c r="E81" s="208">
        <v>3.5</v>
      </c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3"/>
      <c r="Z81" s="203"/>
      <c r="AA81" s="203"/>
      <c r="AB81" s="203"/>
      <c r="AC81" s="203"/>
      <c r="AD81" s="203"/>
      <c r="AE81" s="203"/>
      <c r="AF81" s="203"/>
      <c r="AG81" s="203" t="s">
        <v>128</v>
      </c>
      <c r="AH81" s="203">
        <v>0</v>
      </c>
      <c r="AI81" s="203"/>
      <c r="AJ81" s="203"/>
      <c r="AK81" s="203"/>
      <c r="AL81" s="203"/>
      <c r="AM81" s="203"/>
      <c r="AN81" s="203"/>
      <c r="AO81" s="203"/>
      <c r="AP81" s="203"/>
      <c r="AQ81" s="203"/>
      <c r="AR81" s="203"/>
      <c r="AS81" s="203"/>
      <c r="AT81" s="203"/>
      <c r="AU81" s="203"/>
      <c r="AV81" s="203"/>
      <c r="AW81" s="203"/>
      <c r="AX81" s="203"/>
      <c r="AY81" s="203"/>
      <c r="AZ81" s="203"/>
      <c r="BA81" s="203"/>
      <c r="BB81" s="203"/>
      <c r="BC81" s="203"/>
      <c r="BD81" s="203"/>
      <c r="BE81" s="203"/>
      <c r="BF81" s="203"/>
      <c r="BG81" s="203"/>
      <c r="BH81" s="203"/>
    </row>
    <row r="82" spans="1:60" ht="22.5" outlineLevel="1">
      <c r="A82" s="209">
        <v>35</v>
      </c>
      <c r="B82" s="210" t="s">
        <v>226</v>
      </c>
      <c r="C82" s="211" t="s">
        <v>227</v>
      </c>
      <c r="D82" s="212" t="s">
        <v>131</v>
      </c>
      <c r="E82" s="213">
        <v>1</v>
      </c>
      <c r="F82" s="214"/>
      <c r="G82" s="215">
        <f>ROUND(E82*F82,2)</f>
        <v>0</v>
      </c>
      <c r="H82" s="201"/>
      <c r="I82" s="202">
        <f>ROUND(E82*H82,2)</f>
        <v>0</v>
      </c>
      <c r="J82" s="201"/>
      <c r="K82" s="202">
        <f>ROUND(E82*J82,2)</f>
        <v>0</v>
      </c>
      <c r="L82" s="202">
        <v>21</v>
      </c>
      <c r="M82" s="202">
        <f>G82*(1+L82/100)</f>
        <v>0</v>
      </c>
      <c r="N82" s="202">
        <v>0</v>
      </c>
      <c r="O82" s="202">
        <f>ROUND(E82*N82,2)</f>
        <v>0</v>
      </c>
      <c r="P82" s="202">
        <v>0</v>
      </c>
      <c r="Q82" s="202">
        <f>ROUND(E82*P82,2)</f>
        <v>0</v>
      </c>
      <c r="R82" s="202"/>
      <c r="S82" s="202" t="s">
        <v>142</v>
      </c>
      <c r="T82" s="202" t="s">
        <v>132</v>
      </c>
      <c r="U82" s="202">
        <v>0</v>
      </c>
      <c r="V82" s="202">
        <f>ROUND(E82*U82,2)</f>
        <v>0</v>
      </c>
      <c r="W82" s="202"/>
      <c r="X82" s="202" t="s">
        <v>125</v>
      </c>
      <c r="Y82" s="203"/>
      <c r="Z82" s="203"/>
      <c r="AA82" s="203"/>
      <c r="AB82" s="203"/>
      <c r="AC82" s="203"/>
      <c r="AD82" s="203"/>
      <c r="AE82" s="203"/>
      <c r="AF82" s="203"/>
      <c r="AG82" s="203" t="s">
        <v>126</v>
      </c>
      <c r="AH82" s="203"/>
      <c r="AI82" s="203"/>
      <c r="AJ82" s="203"/>
      <c r="AK82" s="203"/>
      <c r="AL82" s="203"/>
      <c r="AM82" s="203"/>
      <c r="AN82" s="203"/>
      <c r="AO82" s="203"/>
      <c r="AP82" s="203"/>
      <c r="AQ82" s="203"/>
      <c r="AR82" s="203"/>
      <c r="AS82" s="203"/>
      <c r="AT82" s="203"/>
      <c r="AU82" s="203"/>
      <c r="AV82" s="203"/>
      <c r="AW82" s="203"/>
      <c r="AX82" s="203"/>
      <c r="AY82" s="203"/>
      <c r="AZ82" s="203"/>
      <c r="BA82" s="203"/>
      <c r="BB82" s="203"/>
      <c r="BC82" s="203"/>
      <c r="BD82" s="203"/>
      <c r="BE82" s="203"/>
      <c r="BF82" s="203"/>
      <c r="BG82" s="203"/>
      <c r="BH82" s="203"/>
    </row>
    <row r="83" spans="1:33" ht="12.75">
      <c r="A83" s="186" t="s">
        <v>119</v>
      </c>
      <c r="B83" s="187" t="s">
        <v>63</v>
      </c>
      <c r="C83" s="188" t="s">
        <v>64</v>
      </c>
      <c r="D83" s="189"/>
      <c r="E83" s="190"/>
      <c r="F83" s="191"/>
      <c r="G83" s="192">
        <f>SUMIF(AG84:AG87,"&lt;&gt;NOR",G84:G87)</f>
        <v>0</v>
      </c>
      <c r="H83" s="193"/>
      <c r="I83" s="193">
        <f>SUM(I84:I87)</f>
        <v>0</v>
      </c>
      <c r="J83" s="193"/>
      <c r="K83" s="193">
        <f>SUM(K84:K87)</f>
        <v>0</v>
      </c>
      <c r="L83" s="193"/>
      <c r="M83" s="193">
        <f>SUM(M84:M87)</f>
        <v>0</v>
      </c>
      <c r="N83" s="193"/>
      <c r="O83" s="193">
        <f>SUM(O84:O87)</f>
        <v>0.09</v>
      </c>
      <c r="P83" s="193"/>
      <c r="Q83" s="193">
        <f>SUM(Q84:Q87)</f>
        <v>0</v>
      </c>
      <c r="R83" s="193"/>
      <c r="S83" s="193"/>
      <c r="T83" s="193"/>
      <c r="U83" s="193"/>
      <c r="V83" s="193">
        <f>SUM(V84:V87)</f>
        <v>1.81</v>
      </c>
      <c r="W83" s="193"/>
      <c r="X83" s="193"/>
      <c r="AG83" t="s">
        <v>120</v>
      </c>
    </row>
    <row r="84" spans="1:60" ht="22.5" outlineLevel="1">
      <c r="A84" s="194">
        <v>36</v>
      </c>
      <c r="B84" s="195" t="s">
        <v>228</v>
      </c>
      <c r="C84" s="196" t="s">
        <v>229</v>
      </c>
      <c r="D84" s="197" t="s">
        <v>156</v>
      </c>
      <c r="E84" s="198">
        <v>4.845</v>
      </c>
      <c r="F84" s="199"/>
      <c r="G84" s="200">
        <f>ROUND(E84*F84,2)</f>
        <v>0</v>
      </c>
      <c r="H84" s="201"/>
      <c r="I84" s="202">
        <f>ROUND(E84*H84,2)</f>
        <v>0</v>
      </c>
      <c r="J84" s="201"/>
      <c r="K84" s="202">
        <f>ROUND(E84*J84,2)</f>
        <v>0</v>
      </c>
      <c r="L84" s="202">
        <v>21</v>
      </c>
      <c r="M84" s="202">
        <f>G84*(1+L84/100)</f>
        <v>0</v>
      </c>
      <c r="N84" s="202">
        <v>0.01785</v>
      </c>
      <c r="O84" s="202">
        <f>ROUND(E84*N84,2)</f>
        <v>0.09</v>
      </c>
      <c r="P84" s="202">
        <v>0</v>
      </c>
      <c r="Q84" s="202">
        <f>ROUND(E84*P84,2)</f>
        <v>0</v>
      </c>
      <c r="R84" s="202"/>
      <c r="S84" s="202" t="s">
        <v>124</v>
      </c>
      <c r="T84" s="202" t="s">
        <v>124</v>
      </c>
      <c r="U84" s="202">
        <v>0.282</v>
      </c>
      <c r="V84" s="202">
        <f>ROUND(E84*U84,2)</f>
        <v>1.37</v>
      </c>
      <c r="W84" s="202"/>
      <c r="X84" s="202" t="s">
        <v>125</v>
      </c>
      <c r="Y84" s="203"/>
      <c r="Z84" s="203"/>
      <c r="AA84" s="203"/>
      <c r="AB84" s="203"/>
      <c r="AC84" s="203"/>
      <c r="AD84" s="203"/>
      <c r="AE84" s="203"/>
      <c r="AF84" s="203"/>
      <c r="AG84" s="203" t="s">
        <v>126</v>
      </c>
      <c r="AH84" s="203"/>
      <c r="AI84" s="203"/>
      <c r="AJ84" s="203"/>
      <c r="AK84" s="203"/>
      <c r="AL84" s="203"/>
      <c r="AM84" s="203"/>
      <c r="AN84" s="203"/>
      <c r="AO84" s="203"/>
      <c r="AP84" s="203"/>
      <c r="AQ84" s="203"/>
      <c r="AR84" s="203"/>
      <c r="AS84" s="203"/>
      <c r="AT84" s="203"/>
      <c r="AU84" s="203"/>
      <c r="AV84" s="203"/>
      <c r="AW84" s="203"/>
      <c r="AX84" s="203"/>
      <c r="AY84" s="203"/>
      <c r="AZ84" s="203"/>
      <c r="BA84" s="203"/>
      <c r="BB84" s="203"/>
      <c r="BC84" s="203"/>
      <c r="BD84" s="203"/>
      <c r="BE84" s="203"/>
      <c r="BF84" s="203"/>
      <c r="BG84" s="203"/>
      <c r="BH84" s="203"/>
    </row>
    <row r="85" spans="1:60" ht="12.75" outlineLevel="1">
      <c r="A85" s="204"/>
      <c r="B85" s="205"/>
      <c r="C85" s="206" t="s">
        <v>230</v>
      </c>
      <c r="D85" s="207"/>
      <c r="E85" s="208">
        <v>2.025</v>
      </c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3"/>
      <c r="Z85" s="203"/>
      <c r="AA85" s="203"/>
      <c r="AB85" s="203"/>
      <c r="AC85" s="203"/>
      <c r="AD85" s="203"/>
      <c r="AE85" s="203"/>
      <c r="AF85" s="203"/>
      <c r="AG85" s="203" t="s">
        <v>128</v>
      </c>
      <c r="AH85" s="203">
        <v>0</v>
      </c>
      <c r="AI85" s="203"/>
      <c r="AJ85" s="203"/>
      <c r="AK85" s="203"/>
      <c r="AL85" s="203"/>
      <c r="AM85" s="203"/>
      <c r="AN85" s="203"/>
      <c r="AO85" s="203"/>
      <c r="AP85" s="203"/>
      <c r="AQ85" s="203"/>
      <c r="AR85" s="203"/>
      <c r="AS85" s="203"/>
      <c r="AT85" s="203"/>
      <c r="AU85" s="203"/>
      <c r="AV85" s="203"/>
      <c r="AW85" s="203"/>
      <c r="AX85" s="203"/>
      <c r="AY85" s="203"/>
      <c r="AZ85" s="203"/>
      <c r="BA85" s="203"/>
      <c r="BB85" s="203"/>
      <c r="BC85" s="203"/>
      <c r="BD85" s="203"/>
      <c r="BE85" s="203"/>
      <c r="BF85" s="203"/>
      <c r="BG85" s="203"/>
      <c r="BH85" s="203"/>
    </row>
    <row r="86" spans="1:60" ht="12.75" outlineLevel="1">
      <c r="A86" s="204"/>
      <c r="B86" s="205"/>
      <c r="C86" s="206" t="s">
        <v>231</v>
      </c>
      <c r="D86" s="207"/>
      <c r="E86" s="208">
        <v>2.82</v>
      </c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202"/>
      <c r="U86" s="202"/>
      <c r="V86" s="202"/>
      <c r="W86" s="202"/>
      <c r="X86" s="202"/>
      <c r="Y86" s="203"/>
      <c r="Z86" s="203"/>
      <c r="AA86" s="203"/>
      <c r="AB86" s="203"/>
      <c r="AC86" s="203"/>
      <c r="AD86" s="203"/>
      <c r="AE86" s="203"/>
      <c r="AF86" s="203"/>
      <c r="AG86" s="203" t="s">
        <v>128</v>
      </c>
      <c r="AH86" s="203">
        <v>0</v>
      </c>
      <c r="AI86" s="203"/>
      <c r="AJ86" s="203"/>
      <c r="AK86" s="203"/>
      <c r="AL86" s="203"/>
      <c r="AM86" s="203"/>
      <c r="AN86" s="203"/>
      <c r="AO86" s="203"/>
      <c r="AP86" s="203"/>
      <c r="AQ86" s="203"/>
      <c r="AR86" s="203"/>
      <c r="AS86" s="203"/>
      <c r="AT86" s="203"/>
      <c r="AU86" s="203"/>
      <c r="AV86" s="203"/>
      <c r="AW86" s="203"/>
      <c r="AX86" s="203"/>
      <c r="AY86" s="203"/>
      <c r="AZ86" s="203"/>
      <c r="BA86" s="203"/>
      <c r="BB86" s="203"/>
      <c r="BC86" s="203"/>
      <c r="BD86" s="203"/>
      <c r="BE86" s="203"/>
      <c r="BF86" s="203"/>
      <c r="BG86" s="203"/>
      <c r="BH86" s="203"/>
    </row>
    <row r="87" spans="1:60" ht="12.75" outlineLevel="1">
      <c r="A87" s="209">
        <v>37</v>
      </c>
      <c r="B87" s="210" t="s">
        <v>232</v>
      </c>
      <c r="C87" s="211" t="s">
        <v>233</v>
      </c>
      <c r="D87" s="212" t="s">
        <v>156</v>
      </c>
      <c r="E87" s="213">
        <v>4.845</v>
      </c>
      <c r="F87" s="214"/>
      <c r="G87" s="215">
        <f>ROUND(E87*F87,2)</f>
        <v>0</v>
      </c>
      <c r="H87" s="201"/>
      <c r="I87" s="202">
        <f>ROUND(E87*H87,2)</f>
        <v>0</v>
      </c>
      <c r="J87" s="201"/>
      <c r="K87" s="202">
        <f>ROUND(E87*J87,2)</f>
        <v>0</v>
      </c>
      <c r="L87" s="202">
        <v>21</v>
      </c>
      <c r="M87" s="202">
        <f>G87*(1+L87/100)</f>
        <v>0</v>
      </c>
      <c r="N87" s="202">
        <v>0.00026</v>
      </c>
      <c r="O87" s="202">
        <f>ROUND(E87*N87,2)</f>
        <v>0</v>
      </c>
      <c r="P87" s="202">
        <v>0</v>
      </c>
      <c r="Q87" s="202">
        <f>ROUND(E87*P87,2)</f>
        <v>0</v>
      </c>
      <c r="R87" s="202"/>
      <c r="S87" s="202" t="s">
        <v>124</v>
      </c>
      <c r="T87" s="202" t="s">
        <v>124</v>
      </c>
      <c r="U87" s="202">
        <v>0.09</v>
      </c>
      <c r="V87" s="202">
        <f>ROUND(E87*U87,2)</f>
        <v>0.44</v>
      </c>
      <c r="W87" s="202"/>
      <c r="X87" s="202" t="s">
        <v>125</v>
      </c>
      <c r="Y87" s="203"/>
      <c r="Z87" s="203"/>
      <c r="AA87" s="203"/>
      <c r="AB87" s="203"/>
      <c r="AC87" s="203"/>
      <c r="AD87" s="203"/>
      <c r="AE87" s="203"/>
      <c r="AF87" s="203"/>
      <c r="AG87" s="203" t="s">
        <v>126</v>
      </c>
      <c r="AH87" s="203"/>
      <c r="AI87" s="203"/>
      <c r="AJ87" s="203"/>
      <c r="AK87" s="203"/>
      <c r="AL87" s="203"/>
      <c r="AM87" s="203"/>
      <c r="AN87" s="203"/>
      <c r="AO87" s="203"/>
      <c r="AP87" s="203"/>
      <c r="AQ87" s="203"/>
      <c r="AR87" s="203"/>
      <c r="AS87" s="203"/>
      <c r="AT87" s="203"/>
      <c r="AU87" s="203"/>
      <c r="AV87" s="203"/>
      <c r="AW87" s="203"/>
      <c r="AX87" s="203"/>
      <c r="AY87" s="203"/>
      <c r="AZ87" s="203"/>
      <c r="BA87" s="203"/>
      <c r="BB87" s="203"/>
      <c r="BC87" s="203"/>
      <c r="BD87" s="203"/>
      <c r="BE87" s="203"/>
      <c r="BF87" s="203"/>
      <c r="BG87" s="203"/>
      <c r="BH87" s="203"/>
    </row>
    <row r="88" spans="1:33" ht="12.75">
      <c r="A88" s="186" t="s">
        <v>119</v>
      </c>
      <c r="B88" s="187" t="s">
        <v>65</v>
      </c>
      <c r="C88" s="188" t="s">
        <v>66</v>
      </c>
      <c r="D88" s="189"/>
      <c r="E88" s="190"/>
      <c r="F88" s="191"/>
      <c r="G88" s="192">
        <f>SUMIF(AG89:AG93,"&lt;&gt;NOR",G89:G93)</f>
        <v>0</v>
      </c>
      <c r="H88" s="193"/>
      <c r="I88" s="193">
        <f>SUM(I89:I93)</f>
        <v>0</v>
      </c>
      <c r="J88" s="193"/>
      <c r="K88" s="193">
        <f>SUM(K89:K93)</f>
        <v>0</v>
      </c>
      <c r="L88" s="193"/>
      <c r="M88" s="193">
        <f>SUM(M89:M93)</f>
        <v>0</v>
      </c>
      <c r="N88" s="193"/>
      <c r="O88" s="193">
        <f>SUM(O89:O93)</f>
        <v>0.82</v>
      </c>
      <c r="P88" s="193"/>
      <c r="Q88" s="193">
        <f>SUM(Q89:Q93)</f>
        <v>0</v>
      </c>
      <c r="R88" s="193"/>
      <c r="S88" s="193"/>
      <c r="T88" s="193"/>
      <c r="U88" s="193"/>
      <c r="V88" s="193">
        <f>SUM(V89:V93)</f>
        <v>0.69</v>
      </c>
      <c r="W88" s="193"/>
      <c r="X88" s="193"/>
      <c r="AG88" t="s">
        <v>120</v>
      </c>
    </row>
    <row r="89" spans="1:60" ht="22.5" outlineLevel="1">
      <c r="A89" s="194">
        <v>38</v>
      </c>
      <c r="B89" s="195" t="s">
        <v>234</v>
      </c>
      <c r="C89" s="196" t="s">
        <v>235</v>
      </c>
      <c r="D89" s="197" t="s">
        <v>138</v>
      </c>
      <c r="E89" s="198">
        <v>3.5</v>
      </c>
      <c r="F89" s="199"/>
      <c r="G89" s="200">
        <f>ROUND(E89*F89,2)</f>
        <v>0</v>
      </c>
      <c r="H89" s="201"/>
      <c r="I89" s="202">
        <f>ROUND(E89*H89,2)</f>
        <v>0</v>
      </c>
      <c r="J89" s="201"/>
      <c r="K89" s="202">
        <f>ROUND(E89*J89,2)</f>
        <v>0</v>
      </c>
      <c r="L89" s="202">
        <v>21</v>
      </c>
      <c r="M89" s="202">
        <f>G89*(1+L89/100)</f>
        <v>0</v>
      </c>
      <c r="N89" s="202">
        <v>0.1025</v>
      </c>
      <c r="O89" s="202">
        <f>ROUND(E89*N89,2)</f>
        <v>0.36</v>
      </c>
      <c r="P89" s="202">
        <v>0</v>
      </c>
      <c r="Q89" s="202">
        <f>ROUND(E89*P89,2)</f>
        <v>0</v>
      </c>
      <c r="R89" s="202"/>
      <c r="S89" s="202" t="s">
        <v>124</v>
      </c>
      <c r="T89" s="202" t="s">
        <v>124</v>
      </c>
      <c r="U89" s="202">
        <v>0.14</v>
      </c>
      <c r="V89" s="202">
        <f>ROUND(E89*U89,2)</f>
        <v>0.49</v>
      </c>
      <c r="W89" s="202"/>
      <c r="X89" s="202" t="s">
        <v>125</v>
      </c>
      <c r="Y89" s="203"/>
      <c r="Z89" s="203"/>
      <c r="AA89" s="203"/>
      <c r="AB89" s="203"/>
      <c r="AC89" s="203"/>
      <c r="AD89" s="203"/>
      <c r="AE89" s="203"/>
      <c r="AF89" s="203"/>
      <c r="AG89" s="203" t="s">
        <v>126</v>
      </c>
      <c r="AH89" s="203"/>
      <c r="AI89" s="203"/>
      <c r="AJ89" s="203"/>
      <c r="AK89" s="203"/>
      <c r="AL89" s="203"/>
      <c r="AM89" s="203"/>
      <c r="AN89" s="203"/>
      <c r="AO89" s="203"/>
      <c r="AP89" s="203"/>
      <c r="AQ89" s="203"/>
      <c r="AR89" s="203"/>
      <c r="AS89" s="203"/>
      <c r="AT89" s="203"/>
      <c r="AU89" s="203"/>
      <c r="AV89" s="203"/>
      <c r="AW89" s="203"/>
      <c r="AX89" s="203"/>
      <c r="AY89" s="203"/>
      <c r="AZ89" s="203"/>
      <c r="BA89" s="203"/>
      <c r="BB89" s="203"/>
      <c r="BC89" s="203"/>
      <c r="BD89" s="203"/>
      <c r="BE89" s="203"/>
      <c r="BF89" s="203"/>
      <c r="BG89" s="203"/>
      <c r="BH89" s="203"/>
    </row>
    <row r="90" spans="1:60" ht="12.75" outlineLevel="1">
      <c r="A90" s="204"/>
      <c r="B90" s="205"/>
      <c r="C90" s="206" t="s">
        <v>236</v>
      </c>
      <c r="D90" s="207"/>
      <c r="E90" s="208">
        <v>3.5</v>
      </c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2"/>
      <c r="T90" s="202"/>
      <c r="U90" s="202"/>
      <c r="V90" s="202"/>
      <c r="W90" s="202"/>
      <c r="X90" s="202"/>
      <c r="Y90" s="203"/>
      <c r="Z90" s="203"/>
      <c r="AA90" s="203"/>
      <c r="AB90" s="203"/>
      <c r="AC90" s="203"/>
      <c r="AD90" s="203"/>
      <c r="AE90" s="203"/>
      <c r="AF90" s="203"/>
      <c r="AG90" s="203" t="s">
        <v>128</v>
      </c>
      <c r="AH90" s="203">
        <v>0</v>
      </c>
      <c r="AI90" s="203"/>
      <c r="AJ90" s="203"/>
      <c r="AK90" s="203"/>
      <c r="AL90" s="203"/>
      <c r="AM90" s="203"/>
      <c r="AN90" s="203"/>
      <c r="AO90" s="203"/>
      <c r="AP90" s="203"/>
      <c r="AQ90" s="203"/>
      <c r="AR90" s="203"/>
      <c r="AS90" s="203"/>
      <c r="AT90" s="203"/>
      <c r="AU90" s="203"/>
      <c r="AV90" s="203"/>
      <c r="AW90" s="203"/>
      <c r="AX90" s="203"/>
      <c r="AY90" s="203"/>
      <c r="AZ90" s="203"/>
      <c r="BA90" s="203"/>
      <c r="BB90" s="203"/>
      <c r="BC90" s="203"/>
      <c r="BD90" s="203"/>
      <c r="BE90" s="203"/>
      <c r="BF90" s="203"/>
      <c r="BG90" s="203"/>
      <c r="BH90" s="203"/>
    </row>
    <row r="91" spans="1:60" ht="12.75" outlineLevel="1">
      <c r="A91" s="194">
        <v>39</v>
      </c>
      <c r="B91" s="195" t="s">
        <v>237</v>
      </c>
      <c r="C91" s="196" t="s">
        <v>238</v>
      </c>
      <c r="D91" s="197" t="s">
        <v>123</v>
      </c>
      <c r="E91" s="198">
        <v>0.14</v>
      </c>
      <c r="F91" s="199"/>
      <c r="G91" s="200">
        <f>ROUND(E91*F91,2)</f>
        <v>0</v>
      </c>
      <c r="H91" s="201"/>
      <c r="I91" s="202">
        <f>ROUND(E91*H91,2)</f>
        <v>0</v>
      </c>
      <c r="J91" s="201"/>
      <c r="K91" s="202">
        <f>ROUND(E91*J91,2)</f>
        <v>0</v>
      </c>
      <c r="L91" s="202">
        <v>21</v>
      </c>
      <c r="M91" s="202">
        <f>G91*(1+L91/100)</f>
        <v>0</v>
      </c>
      <c r="N91" s="202">
        <v>2.525</v>
      </c>
      <c r="O91" s="202">
        <f>ROUND(E91*N91,2)</f>
        <v>0.35</v>
      </c>
      <c r="P91" s="202">
        <v>0</v>
      </c>
      <c r="Q91" s="202">
        <f>ROUND(E91*P91,2)</f>
        <v>0</v>
      </c>
      <c r="R91" s="202"/>
      <c r="S91" s="202" t="s">
        <v>124</v>
      </c>
      <c r="T91" s="202" t="s">
        <v>124</v>
      </c>
      <c r="U91" s="202">
        <v>1.442</v>
      </c>
      <c r="V91" s="202">
        <f>ROUND(E91*U91,2)</f>
        <v>0.2</v>
      </c>
      <c r="W91" s="202"/>
      <c r="X91" s="202" t="s">
        <v>125</v>
      </c>
      <c r="Y91" s="203"/>
      <c r="Z91" s="203"/>
      <c r="AA91" s="203"/>
      <c r="AB91" s="203"/>
      <c r="AC91" s="203"/>
      <c r="AD91" s="203"/>
      <c r="AE91" s="203"/>
      <c r="AF91" s="203"/>
      <c r="AG91" s="203" t="s">
        <v>126</v>
      </c>
      <c r="AH91" s="203"/>
      <c r="AI91" s="203"/>
      <c r="AJ91" s="203"/>
      <c r="AK91" s="203"/>
      <c r="AL91" s="203"/>
      <c r="AM91" s="203"/>
      <c r="AN91" s="203"/>
      <c r="AO91" s="203"/>
      <c r="AP91" s="203"/>
      <c r="AQ91" s="203"/>
      <c r="AR91" s="203"/>
      <c r="AS91" s="203"/>
      <c r="AT91" s="203"/>
      <c r="AU91" s="203"/>
      <c r="AV91" s="203"/>
      <c r="AW91" s="203"/>
      <c r="AX91" s="203"/>
      <c r="AY91" s="203"/>
      <c r="AZ91" s="203"/>
      <c r="BA91" s="203"/>
      <c r="BB91" s="203"/>
      <c r="BC91" s="203"/>
      <c r="BD91" s="203"/>
      <c r="BE91" s="203"/>
      <c r="BF91" s="203"/>
      <c r="BG91" s="203"/>
      <c r="BH91" s="203"/>
    </row>
    <row r="92" spans="1:60" ht="12.75" outlineLevel="1">
      <c r="A92" s="204"/>
      <c r="B92" s="205"/>
      <c r="C92" s="206" t="s">
        <v>239</v>
      </c>
      <c r="D92" s="207"/>
      <c r="E92" s="208">
        <v>0.14</v>
      </c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203"/>
      <c r="Z92" s="203"/>
      <c r="AA92" s="203"/>
      <c r="AB92" s="203"/>
      <c r="AC92" s="203"/>
      <c r="AD92" s="203"/>
      <c r="AE92" s="203"/>
      <c r="AF92" s="203"/>
      <c r="AG92" s="203" t="s">
        <v>128</v>
      </c>
      <c r="AH92" s="203">
        <v>0</v>
      </c>
      <c r="AI92" s="203"/>
      <c r="AJ92" s="203"/>
      <c r="AK92" s="203"/>
      <c r="AL92" s="203"/>
      <c r="AM92" s="203"/>
      <c r="AN92" s="203"/>
      <c r="AO92" s="203"/>
      <c r="AP92" s="203"/>
      <c r="AQ92" s="203"/>
      <c r="AR92" s="203"/>
      <c r="AS92" s="203"/>
      <c r="AT92" s="203"/>
      <c r="AU92" s="203"/>
      <c r="AV92" s="203"/>
      <c r="AW92" s="203"/>
      <c r="AX92" s="203"/>
      <c r="AY92" s="203"/>
      <c r="AZ92" s="203"/>
      <c r="BA92" s="203"/>
      <c r="BB92" s="203"/>
      <c r="BC92" s="203"/>
      <c r="BD92" s="203"/>
      <c r="BE92" s="203"/>
      <c r="BF92" s="203"/>
      <c r="BG92" s="203"/>
      <c r="BH92" s="203"/>
    </row>
    <row r="93" spans="1:60" ht="12.75" outlineLevel="1">
      <c r="A93" s="209">
        <v>40</v>
      </c>
      <c r="B93" s="210" t="s">
        <v>240</v>
      </c>
      <c r="C93" s="211" t="s">
        <v>241</v>
      </c>
      <c r="D93" s="212" t="s">
        <v>135</v>
      </c>
      <c r="E93" s="213">
        <v>4</v>
      </c>
      <c r="F93" s="214"/>
      <c r="G93" s="215">
        <f>ROUND(E93*F93,2)</f>
        <v>0</v>
      </c>
      <c r="H93" s="201"/>
      <c r="I93" s="202">
        <f>ROUND(E93*H93,2)</f>
        <v>0</v>
      </c>
      <c r="J93" s="201"/>
      <c r="K93" s="202">
        <f>ROUND(E93*J93,2)</f>
        <v>0</v>
      </c>
      <c r="L93" s="202">
        <v>21</v>
      </c>
      <c r="M93" s="202">
        <f>G93*(1+L93/100)</f>
        <v>0</v>
      </c>
      <c r="N93" s="202">
        <v>0.027</v>
      </c>
      <c r="O93" s="202">
        <f>ROUND(E93*N93,2)</f>
        <v>0.11</v>
      </c>
      <c r="P93" s="202">
        <v>0</v>
      </c>
      <c r="Q93" s="202">
        <f>ROUND(E93*P93,2)</f>
        <v>0</v>
      </c>
      <c r="R93" s="202" t="s">
        <v>188</v>
      </c>
      <c r="S93" s="202" t="s">
        <v>124</v>
      </c>
      <c r="T93" s="202" t="s">
        <v>124</v>
      </c>
      <c r="U93" s="202">
        <v>0</v>
      </c>
      <c r="V93" s="202">
        <f>ROUND(E93*U93,2)</f>
        <v>0</v>
      </c>
      <c r="W93" s="202"/>
      <c r="X93" s="202" t="s">
        <v>189</v>
      </c>
      <c r="Y93" s="203"/>
      <c r="Z93" s="203"/>
      <c r="AA93" s="203"/>
      <c r="AB93" s="203"/>
      <c r="AC93" s="203"/>
      <c r="AD93" s="203"/>
      <c r="AE93" s="203"/>
      <c r="AF93" s="203"/>
      <c r="AG93" s="203" t="s">
        <v>190</v>
      </c>
      <c r="AH93" s="203"/>
      <c r="AI93" s="203"/>
      <c r="AJ93" s="203"/>
      <c r="AK93" s="203"/>
      <c r="AL93" s="203"/>
      <c r="AM93" s="203"/>
      <c r="AN93" s="203"/>
      <c r="AO93" s="203"/>
      <c r="AP93" s="203"/>
      <c r="AQ93" s="203"/>
      <c r="AR93" s="203"/>
      <c r="AS93" s="203"/>
      <c r="AT93" s="203"/>
      <c r="AU93" s="203"/>
      <c r="AV93" s="203"/>
      <c r="AW93" s="203"/>
      <c r="AX93" s="203"/>
      <c r="AY93" s="203"/>
      <c r="AZ93" s="203"/>
      <c r="BA93" s="203"/>
      <c r="BB93" s="203"/>
      <c r="BC93" s="203"/>
      <c r="BD93" s="203"/>
      <c r="BE93" s="203"/>
      <c r="BF93" s="203"/>
      <c r="BG93" s="203"/>
      <c r="BH93" s="203"/>
    </row>
    <row r="94" spans="1:33" ht="12.75">
      <c r="A94" s="186" t="s">
        <v>119</v>
      </c>
      <c r="B94" s="187" t="s">
        <v>67</v>
      </c>
      <c r="C94" s="188" t="s">
        <v>68</v>
      </c>
      <c r="D94" s="189"/>
      <c r="E94" s="190"/>
      <c r="F94" s="191"/>
      <c r="G94" s="192">
        <f>SUMIF(AG95:AG99,"&lt;&gt;NOR",G95:G99)</f>
        <v>0</v>
      </c>
      <c r="H94" s="193"/>
      <c r="I94" s="193">
        <f>SUM(I95:I99)</f>
        <v>0</v>
      </c>
      <c r="J94" s="193"/>
      <c r="K94" s="193">
        <f>SUM(K95:K99)</f>
        <v>0</v>
      </c>
      <c r="L94" s="193"/>
      <c r="M94" s="193">
        <f>SUM(M95:M99)</f>
        <v>0</v>
      </c>
      <c r="N94" s="193"/>
      <c r="O94" s="193">
        <f>SUM(O95:O99)</f>
        <v>10.85</v>
      </c>
      <c r="P94" s="193"/>
      <c r="Q94" s="193">
        <f>SUM(Q95:Q99)</f>
        <v>0</v>
      </c>
      <c r="R94" s="193"/>
      <c r="S94" s="193"/>
      <c r="T94" s="193"/>
      <c r="U94" s="193"/>
      <c r="V94" s="193">
        <f>SUM(V95:V99)</f>
        <v>131.76</v>
      </c>
      <c r="W94" s="193"/>
      <c r="X94" s="193"/>
      <c r="AG94" t="s">
        <v>120</v>
      </c>
    </row>
    <row r="95" spans="1:60" ht="12.75" outlineLevel="1">
      <c r="A95" s="194">
        <v>41</v>
      </c>
      <c r="B95" s="195" t="s">
        <v>242</v>
      </c>
      <c r="C95" s="196" t="s">
        <v>243</v>
      </c>
      <c r="D95" s="197" t="s">
        <v>156</v>
      </c>
      <c r="E95" s="198">
        <v>540</v>
      </c>
      <c r="F95" s="199"/>
      <c r="G95" s="200">
        <f>ROUND(E95*F95,2)</f>
        <v>0</v>
      </c>
      <c r="H95" s="201"/>
      <c r="I95" s="202">
        <f>ROUND(E95*H95,2)</f>
        <v>0</v>
      </c>
      <c r="J95" s="201"/>
      <c r="K95" s="202">
        <f>ROUND(E95*J95,2)</f>
        <v>0</v>
      </c>
      <c r="L95" s="202">
        <v>21</v>
      </c>
      <c r="M95" s="202">
        <f>G95*(1+L95/100)</f>
        <v>0</v>
      </c>
      <c r="N95" s="202">
        <v>0.01838</v>
      </c>
      <c r="O95" s="202">
        <f>ROUND(E95*N95,2)</f>
        <v>9.93</v>
      </c>
      <c r="P95" s="202">
        <v>0</v>
      </c>
      <c r="Q95" s="202">
        <f>ROUND(E95*P95,2)</f>
        <v>0</v>
      </c>
      <c r="R95" s="202"/>
      <c r="S95" s="202" t="s">
        <v>124</v>
      </c>
      <c r="T95" s="202" t="s">
        <v>124</v>
      </c>
      <c r="U95" s="202">
        <v>0.13</v>
      </c>
      <c r="V95" s="202">
        <f>ROUND(E95*U95,2)</f>
        <v>70.2</v>
      </c>
      <c r="W95" s="202"/>
      <c r="X95" s="202" t="s">
        <v>125</v>
      </c>
      <c r="Y95" s="203"/>
      <c r="Z95" s="203"/>
      <c r="AA95" s="203"/>
      <c r="AB95" s="203"/>
      <c r="AC95" s="203"/>
      <c r="AD95" s="203"/>
      <c r="AE95" s="203"/>
      <c r="AF95" s="203"/>
      <c r="AG95" s="203" t="s">
        <v>126</v>
      </c>
      <c r="AH95" s="203"/>
      <c r="AI95" s="203"/>
      <c r="AJ95" s="203"/>
      <c r="AK95" s="203"/>
      <c r="AL95" s="203"/>
      <c r="AM95" s="203"/>
      <c r="AN95" s="203"/>
      <c r="AO95" s="203"/>
      <c r="AP95" s="203"/>
      <c r="AQ95" s="203"/>
      <c r="AR95" s="203"/>
      <c r="AS95" s="203"/>
      <c r="AT95" s="203"/>
      <c r="AU95" s="203"/>
      <c r="AV95" s="203"/>
      <c r="AW95" s="203"/>
      <c r="AX95" s="203"/>
      <c r="AY95" s="203"/>
      <c r="AZ95" s="203"/>
      <c r="BA95" s="203"/>
      <c r="BB95" s="203"/>
      <c r="BC95" s="203"/>
      <c r="BD95" s="203"/>
      <c r="BE95" s="203"/>
      <c r="BF95" s="203"/>
      <c r="BG95" s="203"/>
      <c r="BH95" s="203"/>
    </row>
    <row r="96" spans="1:60" ht="12.75" outlineLevel="1">
      <c r="A96" s="204"/>
      <c r="B96" s="205"/>
      <c r="C96" s="206" t="s">
        <v>244</v>
      </c>
      <c r="D96" s="207"/>
      <c r="E96" s="208">
        <v>540</v>
      </c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  <c r="X96" s="202"/>
      <c r="Y96" s="203"/>
      <c r="Z96" s="203"/>
      <c r="AA96" s="203"/>
      <c r="AB96" s="203"/>
      <c r="AC96" s="203"/>
      <c r="AD96" s="203"/>
      <c r="AE96" s="203"/>
      <c r="AF96" s="203"/>
      <c r="AG96" s="203" t="s">
        <v>128</v>
      </c>
      <c r="AH96" s="203">
        <v>0</v>
      </c>
      <c r="AI96" s="203"/>
      <c r="AJ96" s="203"/>
      <c r="AK96" s="203"/>
      <c r="AL96" s="203"/>
      <c r="AM96" s="203"/>
      <c r="AN96" s="203"/>
      <c r="AO96" s="203"/>
      <c r="AP96" s="203"/>
      <c r="AQ96" s="203"/>
      <c r="AR96" s="203"/>
      <c r="AS96" s="203"/>
      <c r="AT96" s="203"/>
      <c r="AU96" s="203"/>
      <c r="AV96" s="203"/>
      <c r="AW96" s="203"/>
      <c r="AX96" s="203"/>
      <c r="AY96" s="203"/>
      <c r="AZ96" s="203"/>
      <c r="BA96" s="203"/>
      <c r="BB96" s="203"/>
      <c r="BC96" s="203"/>
      <c r="BD96" s="203"/>
      <c r="BE96" s="203"/>
      <c r="BF96" s="203"/>
      <c r="BG96" s="203"/>
      <c r="BH96" s="203"/>
    </row>
    <row r="97" spans="1:60" ht="12.75" outlineLevel="1">
      <c r="A97" s="194">
        <v>42</v>
      </c>
      <c r="B97" s="195" t="s">
        <v>245</v>
      </c>
      <c r="C97" s="196" t="s">
        <v>246</v>
      </c>
      <c r="D97" s="197" t="s">
        <v>156</v>
      </c>
      <c r="E97" s="198">
        <v>1080</v>
      </c>
      <c r="F97" s="199"/>
      <c r="G97" s="200">
        <f>ROUND(E97*F97,2)</f>
        <v>0</v>
      </c>
      <c r="H97" s="201"/>
      <c r="I97" s="202">
        <f>ROUND(E97*H97,2)</f>
        <v>0</v>
      </c>
      <c r="J97" s="201"/>
      <c r="K97" s="202">
        <f>ROUND(E97*J97,2)</f>
        <v>0</v>
      </c>
      <c r="L97" s="202">
        <v>21</v>
      </c>
      <c r="M97" s="202">
        <f>G97*(1+L97/100)</f>
        <v>0</v>
      </c>
      <c r="N97" s="202">
        <v>0.00085</v>
      </c>
      <c r="O97" s="202">
        <f>ROUND(E97*N97,2)</f>
        <v>0.92</v>
      </c>
      <c r="P97" s="202">
        <v>0</v>
      </c>
      <c r="Q97" s="202">
        <f>ROUND(E97*P97,2)</f>
        <v>0</v>
      </c>
      <c r="R97" s="202"/>
      <c r="S97" s="202" t="s">
        <v>124</v>
      </c>
      <c r="T97" s="202" t="s">
        <v>124</v>
      </c>
      <c r="U97" s="202">
        <v>0.006</v>
      </c>
      <c r="V97" s="202">
        <f>ROUND(E97*U97,2)</f>
        <v>6.48</v>
      </c>
      <c r="W97" s="202"/>
      <c r="X97" s="202" t="s">
        <v>125</v>
      </c>
      <c r="Y97" s="203"/>
      <c r="Z97" s="203"/>
      <c r="AA97" s="203"/>
      <c r="AB97" s="203"/>
      <c r="AC97" s="203"/>
      <c r="AD97" s="203"/>
      <c r="AE97" s="203"/>
      <c r="AF97" s="203"/>
      <c r="AG97" s="203" t="s">
        <v>126</v>
      </c>
      <c r="AH97" s="203"/>
      <c r="AI97" s="203"/>
      <c r="AJ97" s="203"/>
      <c r="AK97" s="203"/>
      <c r="AL97" s="203"/>
      <c r="AM97" s="203"/>
      <c r="AN97" s="203"/>
      <c r="AO97" s="203"/>
      <c r="AP97" s="203"/>
      <c r="AQ97" s="203"/>
      <c r="AR97" s="203"/>
      <c r="AS97" s="203"/>
      <c r="AT97" s="203"/>
      <c r="AU97" s="203"/>
      <c r="AV97" s="203"/>
      <c r="AW97" s="203"/>
      <c r="AX97" s="203"/>
      <c r="AY97" s="203"/>
      <c r="AZ97" s="203"/>
      <c r="BA97" s="203"/>
      <c r="BB97" s="203"/>
      <c r="BC97" s="203"/>
      <c r="BD97" s="203"/>
      <c r="BE97" s="203"/>
      <c r="BF97" s="203"/>
      <c r="BG97" s="203"/>
      <c r="BH97" s="203"/>
    </row>
    <row r="98" spans="1:60" ht="12.75" outlineLevel="1">
      <c r="A98" s="204"/>
      <c r="B98" s="205"/>
      <c r="C98" s="206" t="s">
        <v>247</v>
      </c>
      <c r="D98" s="207"/>
      <c r="E98" s="208">
        <v>1080</v>
      </c>
      <c r="F98" s="202"/>
      <c r="G98" s="202"/>
      <c r="H98" s="202"/>
      <c r="I98" s="202"/>
      <c r="J98" s="202"/>
      <c r="K98" s="202"/>
      <c r="L98" s="202"/>
      <c r="M98" s="202"/>
      <c r="N98" s="202"/>
      <c r="O98" s="202"/>
      <c r="P98" s="202"/>
      <c r="Q98" s="202"/>
      <c r="R98" s="202"/>
      <c r="S98" s="202"/>
      <c r="T98" s="202"/>
      <c r="U98" s="202"/>
      <c r="V98" s="202"/>
      <c r="W98" s="202"/>
      <c r="X98" s="202"/>
      <c r="Y98" s="203"/>
      <c r="Z98" s="203"/>
      <c r="AA98" s="203"/>
      <c r="AB98" s="203"/>
      <c r="AC98" s="203"/>
      <c r="AD98" s="203"/>
      <c r="AE98" s="203"/>
      <c r="AF98" s="203"/>
      <c r="AG98" s="203" t="s">
        <v>128</v>
      </c>
      <c r="AH98" s="203">
        <v>0</v>
      </c>
      <c r="AI98" s="203"/>
      <c r="AJ98" s="203"/>
      <c r="AK98" s="203"/>
      <c r="AL98" s="203"/>
      <c r="AM98" s="203"/>
      <c r="AN98" s="203"/>
      <c r="AO98" s="203"/>
      <c r="AP98" s="203"/>
      <c r="AQ98" s="203"/>
      <c r="AR98" s="203"/>
      <c r="AS98" s="203"/>
      <c r="AT98" s="203"/>
      <c r="AU98" s="203"/>
      <c r="AV98" s="203"/>
      <c r="AW98" s="203"/>
      <c r="AX98" s="203"/>
      <c r="AY98" s="203"/>
      <c r="AZ98" s="203"/>
      <c r="BA98" s="203"/>
      <c r="BB98" s="203"/>
      <c r="BC98" s="203"/>
      <c r="BD98" s="203"/>
      <c r="BE98" s="203"/>
      <c r="BF98" s="203"/>
      <c r="BG98" s="203"/>
      <c r="BH98" s="203"/>
    </row>
    <row r="99" spans="1:60" ht="12.75" outlineLevel="1">
      <c r="A99" s="209">
        <v>43</v>
      </c>
      <c r="B99" s="210" t="s">
        <v>248</v>
      </c>
      <c r="C99" s="211" t="s">
        <v>249</v>
      </c>
      <c r="D99" s="212" t="s">
        <v>156</v>
      </c>
      <c r="E99" s="213">
        <v>540</v>
      </c>
      <c r="F99" s="214"/>
      <c r="G99" s="215">
        <f>ROUND(E99*F99,2)</f>
        <v>0</v>
      </c>
      <c r="H99" s="201"/>
      <c r="I99" s="202">
        <f>ROUND(E99*H99,2)</f>
        <v>0</v>
      </c>
      <c r="J99" s="201"/>
      <c r="K99" s="202">
        <f>ROUND(E99*J99,2)</f>
        <v>0</v>
      </c>
      <c r="L99" s="202">
        <v>21</v>
      </c>
      <c r="M99" s="202">
        <f>G99*(1+L99/100)</f>
        <v>0</v>
      </c>
      <c r="N99" s="202">
        <v>0</v>
      </c>
      <c r="O99" s="202">
        <f>ROUND(E99*N99,2)</f>
        <v>0</v>
      </c>
      <c r="P99" s="202">
        <v>0</v>
      </c>
      <c r="Q99" s="202">
        <f>ROUND(E99*P99,2)</f>
        <v>0</v>
      </c>
      <c r="R99" s="202"/>
      <c r="S99" s="202" t="s">
        <v>124</v>
      </c>
      <c r="T99" s="202" t="s">
        <v>124</v>
      </c>
      <c r="U99" s="202">
        <v>0.102</v>
      </c>
      <c r="V99" s="202">
        <f>ROUND(E99*U99,2)</f>
        <v>55.08</v>
      </c>
      <c r="W99" s="202"/>
      <c r="X99" s="202" t="s">
        <v>125</v>
      </c>
      <c r="Y99" s="203"/>
      <c r="Z99" s="203"/>
      <c r="AA99" s="203"/>
      <c r="AB99" s="203"/>
      <c r="AC99" s="203"/>
      <c r="AD99" s="203"/>
      <c r="AE99" s="203"/>
      <c r="AF99" s="203"/>
      <c r="AG99" s="203" t="s">
        <v>126</v>
      </c>
      <c r="AH99" s="203"/>
      <c r="AI99" s="203"/>
      <c r="AJ99" s="203"/>
      <c r="AK99" s="203"/>
      <c r="AL99" s="203"/>
      <c r="AM99" s="203"/>
      <c r="AN99" s="203"/>
      <c r="AO99" s="203"/>
      <c r="AP99" s="203"/>
      <c r="AQ99" s="203"/>
      <c r="AR99" s="203"/>
      <c r="AS99" s="203"/>
      <c r="AT99" s="203"/>
      <c r="AU99" s="203"/>
      <c r="AV99" s="203"/>
      <c r="AW99" s="203"/>
      <c r="AX99" s="203"/>
      <c r="AY99" s="203"/>
      <c r="AZ99" s="203"/>
      <c r="BA99" s="203"/>
      <c r="BB99" s="203"/>
      <c r="BC99" s="203"/>
      <c r="BD99" s="203"/>
      <c r="BE99" s="203"/>
      <c r="BF99" s="203"/>
      <c r="BG99" s="203"/>
      <c r="BH99" s="203"/>
    </row>
    <row r="100" spans="1:33" ht="12.75">
      <c r="A100" s="186" t="s">
        <v>119</v>
      </c>
      <c r="B100" s="187" t="s">
        <v>69</v>
      </c>
      <c r="C100" s="188" t="s">
        <v>70</v>
      </c>
      <c r="D100" s="189"/>
      <c r="E100" s="190"/>
      <c r="F100" s="191"/>
      <c r="G100" s="192">
        <f>SUMIF(AG101:AG124,"&lt;&gt;NOR",G101:G124)</f>
        <v>0</v>
      </c>
      <c r="H100" s="193"/>
      <c r="I100" s="193">
        <f>SUM(I101:I124)</f>
        <v>0</v>
      </c>
      <c r="J100" s="193"/>
      <c r="K100" s="193">
        <f>SUM(K101:K124)</f>
        <v>0</v>
      </c>
      <c r="L100" s="193"/>
      <c r="M100" s="193">
        <f>SUM(M101:M124)</f>
        <v>0</v>
      </c>
      <c r="N100" s="193"/>
      <c r="O100" s="193">
        <f>SUM(O101:O124)</f>
        <v>0.01</v>
      </c>
      <c r="P100" s="193"/>
      <c r="Q100" s="193">
        <f>SUM(Q101:Q124)</f>
        <v>20.740000000000002</v>
      </c>
      <c r="R100" s="193"/>
      <c r="S100" s="193"/>
      <c r="T100" s="193"/>
      <c r="U100" s="193"/>
      <c r="V100" s="193">
        <f>SUM(V101:V124)</f>
        <v>38.01</v>
      </c>
      <c r="W100" s="193"/>
      <c r="X100" s="193"/>
      <c r="AG100" t="s">
        <v>120</v>
      </c>
    </row>
    <row r="101" spans="1:60" ht="12.75" outlineLevel="1">
      <c r="A101" s="194">
        <v>50</v>
      </c>
      <c r="B101" s="195" t="s">
        <v>250</v>
      </c>
      <c r="C101" s="196" t="s">
        <v>251</v>
      </c>
      <c r="D101" s="197" t="s">
        <v>123</v>
      </c>
      <c r="E101" s="198">
        <v>0.108</v>
      </c>
      <c r="F101" s="199"/>
      <c r="G101" s="200">
        <f>ROUND(E101*F101,2)</f>
        <v>0</v>
      </c>
      <c r="H101" s="201"/>
      <c r="I101" s="202">
        <f>ROUND(E101*H101,2)</f>
        <v>0</v>
      </c>
      <c r="J101" s="201"/>
      <c r="K101" s="202">
        <f>ROUND(E101*J101,2)</f>
        <v>0</v>
      </c>
      <c r="L101" s="202">
        <v>21</v>
      </c>
      <c r="M101" s="202">
        <f>G101*(1+L101/100)</f>
        <v>0</v>
      </c>
      <c r="N101" s="202">
        <v>0</v>
      </c>
      <c r="O101" s="202">
        <f>ROUND(E101*N101,2)</f>
        <v>0</v>
      </c>
      <c r="P101" s="202">
        <v>2</v>
      </c>
      <c r="Q101" s="202">
        <f>ROUND(E101*P101,2)</f>
        <v>0.22</v>
      </c>
      <c r="R101" s="202"/>
      <c r="S101" s="202" t="s">
        <v>124</v>
      </c>
      <c r="T101" s="202" t="s">
        <v>124</v>
      </c>
      <c r="U101" s="202">
        <v>6.436</v>
      </c>
      <c r="V101" s="202">
        <f>ROUND(E101*U101,2)</f>
        <v>0.7</v>
      </c>
      <c r="W101" s="202"/>
      <c r="X101" s="202" t="s">
        <v>125</v>
      </c>
      <c r="Y101" s="203"/>
      <c r="Z101" s="203"/>
      <c r="AA101" s="203"/>
      <c r="AB101" s="203"/>
      <c r="AC101" s="203"/>
      <c r="AD101" s="203"/>
      <c r="AE101" s="203"/>
      <c r="AF101" s="203"/>
      <c r="AG101" s="203" t="s">
        <v>126</v>
      </c>
      <c r="AH101" s="203"/>
      <c r="AI101" s="203"/>
      <c r="AJ101" s="203"/>
      <c r="AK101" s="203"/>
      <c r="AL101" s="203"/>
      <c r="AM101" s="203"/>
      <c r="AN101" s="203"/>
      <c r="AO101" s="203"/>
      <c r="AP101" s="203"/>
      <c r="AQ101" s="203"/>
      <c r="AR101" s="203"/>
      <c r="AS101" s="203"/>
      <c r="AT101" s="203"/>
      <c r="AU101" s="203"/>
      <c r="AV101" s="203"/>
      <c r="AW101" s="203"/>
      <c r="AX101" s="203"/>
      <c r="AY101" s="203"/>
      <c r="AZ101" s="203"/>
      <c r="BA101" s="203"/>
      <c r="BB101" s="203"/>
      <c r="BC101" s="203"/>
      <c r="BD101" s="203"/>
      <c r="BE101" s="203"/>
      <c r="BF101" s="203"/>
      <c r="BG101" s="203"/>
      <c r="BH101" s="203"/>
    </row>
    <row r="102" spans="1:60" ht="12.75" outlineLevel="1">
      <c r="A102" s="204"/>
      <c r="B102" s="205"/>
      <c r="C102" s="206" t="s">
        <v>252</v>
      </c>
      <c r="D102" s="207"/>
      <c r="E102" s="208">
        <v>0.108</v>
      </c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V102" s="202"/>
      <c r="W102" s="202"/>
      <c r="X102" s="202"/>
      <c r="Y102" s="203"/>
      <c r="Z102" s="203"/>
      <c r="AA102" s="203"/>
      <c r="AB102" s="203"/>
      <c r="AC102" s="203"/>
      <c r="AD102" s="203"/>
      <c r="AE102" s="203"/>
      <c r="AF102" s="203"/>
      <c r="AG102" s="203" t="s">
        <v>128</v>
      </c>
      <c r="AH102" s="203">
        <v>0</v>
      </c>
      <c r="AI102" s="203"/>
      <c r="AJ102" s="203"/>
      <c r="AK102" s="203"/>
      <c r="AL102" s="203"/>
      <c r="AM102" s="203"/>
      <c r="AN102" s="203"/>
      <c r="AO102" s="203"/>
      <c r="AP102" s="203"/>
      <c r="AQ102" s="203"/>
      <c r="AR102" s="203"/>
      <c r="AS102" s="203"/>
      <c r="AT102" s="203"/>
      <c r="AU102" s="203"/>
      <c r="AV102" s="203"/>
      <c r="AW102" s="203"/>
      <c r="AX102" s="203"/>
      <c r="AY102" s="203"/>
      <c r="AZ102" s="203"/>
      <c r="BA102" s="203"/>
      <c r="BB102" s="203"/>
      <c r="BC102" s="203"/>
      <c r="BD102" s="203"/>
      <c r="BE102" s="203"/>
      <c r="BF102" s="203"/>
      <c r="BG102" s="203"/>
      <c r="BH102" s="203"/>
    </row>
    <row r="103" spans="1:60" ht="12.75" outlineLevel="1">
      <c r="A103" s="194">
        <v>51</v>
      </c>
      <c r="B103" s="195" t="s">
        <v>253</v>
      </c>
      <c r="C103" s="196" t="s">
        <v>254</v>
      </c>
      <c r="D103" s="197" t="s">
        <v>123</v>
      </c>
      <c r="E103" s="198">
        <v>6.04406</v>
      </c>
      <c r="F103" s="199"/>
      <c r="G103" s="200">
        <f>ROUND(E103*F103,2)</f>
        <v>0</v>
      </c>
      <c r="H103" s="201"/>
      <c r="I103" s="202">
        <f>ROUND(E103*H103,2)</f>
        <v>0</v>
      </c>
      <c r="J103" s="201"/>
      <c r="K103" s="202">
        <f>ROUND(E103*J103,2)</f>
        <v>0</v>
      </c>
      <c r="L103" s="202">
        <v>21</v>
      </c>
      <c r="M103" s="202">
        <f>G103*(1+L103/100)</f>
        <v>0</v>
      </c>
      <c r="N103" s="202">
        <v>0.00112</v>
      </c>
      <c r="O103" s="202">
        <f>ROUND(E103*N103,2)</f>
        <v>0.01</v>
      </c>
      <c r="P103" s="202">
        <v>2.5</v>
      </c>
      <c r="Q103" s="202">
        <f>ROUND(E103*P103,2)</f>
        <v>15.11</v>
      </c>
      <c r="R103" s="202"/>
      <c r="S103" s="202" t="s">
        <v>124</v>
      </c>
      <c r="T103" s="202" t="s">
        <v>124</v>
      </c>
      <c r="U103" s="202">
        <v>2.605</v>
      </c>
      <c r="V103" s="202">
        <f>ROUND(E103*U103,2)</f>
        <v>15.74</v>
      </c>
      <c r="W103" s="202"/>
      <c r="X103" s="202" t="s">
        <v>125</v>
      </c>
      <c r="Y103" s="203"/>
      <c r="Z103" s="203"/>
      <c r="AA103" s="203"/>
      <c r="AB103" s="203"/>
      <c r="AC103" s="203"/>
      <c r="AD103" s="203"/>
      <c r="AE103" s="203"/>
      <c r="AF103" s="203"/>
      <c r="AG103" s="203" t="s">
        <v>126</v>
      </c>
      <c r="AH103" s="203"/>
      <c r="AI103" s="203"/>
      <c r="AJ103" s="203"/>
      <c r="AK103" s="203"/>
      <c r="AL103" s="203"/>
      <c r="AM103" s="203"/>
      <c r="AN103" s="203"/>
      <c r="AO103" s="203"/>
      <c r="AP103" s="203"/>
      <c r="AQ103" s="203"/>
      <c r="AR103" s="203"/>
      <c r="AS103" s="203"/>
      <c r="AT103" s="203"/>
      <c r="AU103" s="203"/>
      <c r="AV103" s="203"/>
      <c r="AW103" s="203"/>
      <c r="AX103" s="203"/>
      <c r="AY103" s="203"/>
      <c r="AZ103" s="203"/>
      <c r="BA103" s="203"/>
      <c r="BB103" s="203"/>
      <c r="BC103" s="203"/>
      <c r="BD103" s="203"/>
      <c r="BE103" s="203"/>
      <c r="BF103" s="203"/>
      <c r="BG103" s="203"/>
      <c r="BH103" s="203"/>
    </row>
    <row r="104" spans="1:60" ht="12.75" outlineLevel="1">
      <c r="A104" s="204"/>
      <c r="B104" s="205"/>
      <c r="C104" s="206" t="s">
        <v>255</v>
      </c>
      <c r="D104" s="207"/>
      <c r="E104" s="208">
        <v>1.62</v>
      </c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3"/>
      <c r="Z104" s="203"/>
      <c r="AA104" s="203"/>
      <c r="AB104" s="203"/>
      <c r="AC104" s="203"/>
      <c r="AD104" s="203"/>
      <c r="AE104" s="203"/>
      <c r="AF104" s="203"/>
      <c r="AG104" s="203" t="s">
        <v>128</v>
      </c>
      <c r="AH104" s="203">
        <v>0</v>
      </c>
      <c r="AI104" s="203"/>
      <c r="AJ104" s="203"/>
      <c r="AK104" s="203"/>
      <c r="AL104" s="203"/>
      <c r="AM104" s="203"/>
      <c r="AN104" s="203"/>
      <c r="AO104" s="203"/>
      <c r="AP104" s="203"/>
      <c r="AQ104" s="203"/>
      <c r="AR104" s="203"/>
      <c r="AS104" s="203"/>
      <c r="AT104" s="203"/>
      <c r="AU104" s="203"/>
      <c r="AV104" s="203"/>
      <c r="AW104" s="203"/>
      <c r="AX104" s="203"/>
      <c r="AY104" s="203"/>
      <c r="AZ104" s="203"/>
      <c r="BA104" s="203"/>
      <c r="BB104" s="203"/>
      <c r="BC104" s="203"/>
      <c r="BD104" s="203"/>
      <c r="BE104" s="203"/>
      <c r="BF104" s="203"/>
      <c r="BG104" s="203"/>
      <c r="BH104" s="203"/>
    </row>
    <row r="105" spans="1:60" ht="12.75" outlineLevel="1">
      <c r="A105" s="204"/>
      <c r="B105" s="205"/>
      <c r="C105" s="206" t="s">
        <v>256</v>
      </c>
      <c r="D105" s="207"/>
      <c r="E105" s="208">
        <v>1.512</v>
      </c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  <c r="X105" s="202"/>
      <c r="Y105" s="203"/>
      <c r="Z105" s="203"/>
      <c r="AA105" s="203"/>
      <c r="AB105" s="203"/>
      <c r="AC105" s="203"/>
      <c r="AD105" s="203"/>
      <c r="AE105" s="203"/>
      <c r="AF105" s="203"/>
      <c r="AG105" s="203" t="s">
        <v>128</v>
      </c>
      <c r="AH105" s="203">
        <v>0</v>
      </c>
      <c r="AI105" s="203"/>
      <c r="AJ105" s="203"/>
      <c r="AK105" s="203"/>
      <c r="AL105" s="203"/>
      <c r="AM105" s="203"/>
      <c r="AN105" s="203"/>
      <c r="AO105" s="203"/>
      <c r="AP105" s="203"/>
      <c r="AQ105" s="203"/>
      <c r="AR105" s="203"/>
      <c r="AS105" s="203"/>
      <c r="AT105" s="203"/>
      <c r="AU105" s="203"/>
      <c r="AV105" s="203"/>
      <c r="AW105" s="203"/>
      <c r="AX105" s="203"/>
      <c r="AY105" s="203"/>
      <c r="AZ105" s="203"/>
      <c r="BA105" s="203"/>
      <c r="BB105" s="203"/>
      <c r="BC105" s="203"/>
      <c r="BD105" s="203"/>
      <c r="BE105" s="203"/>
      <c r="BF105" s="203"/>
      <c r="BG105" s="203"/>
      <c r="BH105" s="203"/>
    </row>
    <row r="106" spans="1:60" ht="12.75" outlineLevel="1">
      <c r="A106" s="204"/>
      <c r="B106" s="205"/>
      <c r="C106" s="206" t="s">
        <v>257</v>
      </c>
      <c r="D106" s="207"/>
      <c r="E106" s="208">
        <v>2.13125</v>
      </c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  <c r="Y106" s="203"/>
      <c r="Z106" s="203"/>
      <c r="AA106" s="203"/>
      <c r="AB106" s="203"/>
      <c r="AC106" s="203"/>
      <c r="AD106" s="203"/>
      <c r="AE106" s="203"/>
      <c r="AF106" s="203"/>
      <c r="AG106" s="203" t="s">
        <v>128</v>
      </c>
      <c r="AH106" s="203">
        <v>0</v>
      </c>
      <c r="AI106" s="203"/>
      <c r="AJ106" s="203"/>
      <c r="AK106" s="203"/>
      <c r="AL106" s="203"/>
      <c r="AM106" s="203"/>
      <c r="AN106" s="203"/>
      <c r="AO106" s="203"/>
      <c r="AP106" s="203"/>
      <c r="AQ106" s="203"/>
      <c r="AR106" s="203"/>
      <c r="AS106" s="203"/>
      <c r="AT106" s="203"/>
      <c r="AU106" s="203"/>
      <c r="AV106" s="203"/>
      <c r="AW106" s="203"/>
      <c r="AX106" s="203"/>
      <c r="AY106" s="203"/>
      <c r="AZ106" s="203"/>
      <c r="BA106" s="203"/>
      <c r="BB106" s="203"/>
      <c r="BC106" s="203"/>
      <c r="BD106" s="203"/>
      <c r="BE106" s="203"/>
      <c r="BF106" s="203"/>
      <c r="BG106" s="203"/>
      <c r="BH106" s="203"/>
    </row>
    <row r="107" spans="1:60" ht="12.75" outlineLevel="1">
      <c r="A107" s="204"/>
      <c r="B107" s="205"/>
      <c r="C107" s="206" t="s">
        <v>258</v>
      </c>
      <c r="D107" s="207"/>
      <c r="E107" s="208">
        <v>0.78081</v>
      </c>
      <c r="F107" s="202"/>
      <c r="G107" s="202"/>
      <c r="H107" s="202"/>
      <c r="I107" s="202"/>
      <c r="J107" s="202"/>
      <c r="K107" s="202"/>
      <c r="L107" s="202"/>
      <c r="M107" s="202"/>
      <c r="N107" s="202"/>
      <c r="O107" s="202"/>
      <c r="P107" s="202"/>
      <c r="Q107" s="202"/>
      <c r="R107" s="202"/>
      <c r="S107" s="202"/>
      <c r="T107" s="202"/>
      <c r="U107" s="202"/>
      <c r="V107" s="202"/>
      <c r="W107" s="202"/>
      <c r="X107" s="202"/>
      <c r="Y107" s="203"/>
      <c r="Z107" s="203"/>
      <c r="AA107" s="203"/>
      <c r="AB107" s="203"/>
      <c r="AC107" s="203"/>
      <c r="AD107" s="203"/>
      <c r="AE107" s="203"/>
      <c r="AF107" s="203"/>
      <c r="AG107" s="203" t="s">
        <v>128</v>
      </c>
      <c r="AH107" s="203">
        <v>0</v>
      </c>
      <c r="AI107" s="203"/>
      <c r="AJ107" s="203"/>
      <c r="AK107" s="203"/>
      <c r="AL107" s="203"/>
      <c r="AM107" s="203"/>
      <c r="AN107" s="203"/>
      <c r="AO107" s="203"/>
      <c r="AP107" s="203"/>
      <c r="AQ107" s="203"/>
      <c r="AR107" s="203"/>
      <c r="AS107" s="203"/>
      <c r="AT107" s="203"/>
      <c r="AU107" s="203"/>
      <c r="AV107" s="203"/>
      <c r="AW107" s="203"/>
      <c r="AX107" s="203"/>
      <c r="AY107" s="203"/>
      <c r="AZ107" s="203"/>
      <c r="BA107" s="203"/>
      <c r="BB107" s="203"/>
      <c r="BC107" s="203"/>
      <c r="BD107" s="203"/>
      <c r="BE107" s="203"/>
      <c r="BF107" s="203"/>
      <c r="BG107" s="203"/>
      <c r="BH107" s="203"/>
    </row>
    <row r="108" spans="1:60" ht="12.75" outlineLevel="1">
      <c r="A108" s="194">
        <v>52</v>
      </c>
      <c r="B108" s="195" t="s">
        <v>259</v>
      </c>
      <c r="C108" s="196" t="s">
        <v>260</v>
      </c>
      <c r="D108" s="197" t="s">
        <v>156</v>
      </c>
      <c r="E108" s="198">
        <v>0.48</v>
      </c>
      <c r="F108" s="199"/>
      <c r="G108" s="200">
        <f>ROUND(E108*F108,2)</f>
        <v>0</v>
      </c>
      <c r="H108" s="201"/>
      <c r="I108" s="202">
        <f>ROUND(E108*H108,2)</f>
        <v>0</v>
      </c>
      <c r="J108" s="201"/>
      <c r="K108" s="202">
        <f>ROUND(E108*J108,2)</f>
        <v>0</v>
      </c>
      <c r="L108" s="202">
        <v>21</v>
      </c>
      <c r="M108" s="202">
        <f>G108*(1+L108/100)</f>
        <v>0</v>
      </c>
      <c r="N108" s="202">
        <v>0.00067</v>
      </c>
      <c r="O108" s="202">
        <f>ROUND(E108*N108,2)</f>
        <v>0</v>
      </c>
      <c r="P108" s="202">
        <v>0.055</v>
      </c>
      <c r="Q108" s="202">
        <f>ROUND(E108*P108,2)</f>
        <v>0.03</v>
      </c>
      <c r="R108" s="202"/>
      <c r="S108" s="202" t="s">
        <v>124</v>
      </c>
      <c r="T108" s="202" t="s">
        <v>124</v>
      </c>
      <c r="U108" s="202">
        <v>0.381</v>
      </c>
      <c r="V108" s="202">
        <f>ROUND(E108*U108,2)</f>
        <v>0.18</v>
      </c>
      <c r="W108" s="202"/>
      <c r="X108" s="202" t="s">
        <v>125</v>
      </c>
      <c r="Y108" s="203"/>
      <c r="Z108" s="203"/>
      <c r="AA108" s="203"/>
      <c r="AB108" s="203"/>
      <c r="AC108" s="203"/>
      <c r="AD108" s="203"/>
      <c r="AE108" s="203"/>
      <c r="AF108" s="203"/>
      <c r="AG108" s="203" t="s">
        <v>126</v>
      </c>
      <c r="AH108" s="203"/>
      <c r="AI108" s="203"/>
      <c r="AJ108" s="203"/>
      <c r="AK108" s="203"/>
      <c r="AL108" s="203"/>
      <c r="AM108" s="203"/>
      <c r="AN108" s="203"/>
      <c r="AO108" s="203"/>
      <c r="AP108" s="203"/>
      <c r="AQ108" s="203"/>
      <c r="AR108" s="203"/>
      <c r="AS108" s="203"/>
      <c r="AT108" s="203"/>
      <c r="AU108" s="203"/>
      <c r="AV108" s="203"/>
      <c r="AW108" s="203"/>
      <c r="AX108" s="203"/>
      <c r="AY108" s="203"/>
      <c r="AZ108" s="203"/>
      <c r="BA108" s="203"/>
      <c r="BB108" s="203"/>
      <c r="BC108" s="203"/>
      <c r="BD108" s="203"/>
      <c r="BE108" s="203"/>
      <c r="BF108" s="203"/>
      <c r="BG108" s="203"/>
      <c r="BH108" s="203"/>
    </row>
    <row r="109" spans="1:60" ht="12.75" outlineLevel="1">
      <c r="A109" s="204"/>
      <c r="B109" s="205"/>
      <c r="C109" s="206" t="s">
        <v>261</v>
      </c>
      <c r="D109" s="207"/>
      <c r="E109" s="208">
        <v>0.48</v>
      </c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2"/>
      <c r="Y109" s="203"/>
      <c r="Z109" s="203"/>
      <c r="AA109" s="203"/>
      <c r="AB109" s="203"/>
      <c r="AC109" s="203"/>
      <c r="AD109" s="203"/>
      <c r="AE109" s="203"/>
      <c r="AF109" s="203"/>
      <c r="AG109" s="203" t="s">
        <v>128</v>
      </c>
      <c r="AH109" s="203">
        <v>0</v>
      </c>
      <c r="AI109" s="203"/>
      <c r="AJ109" s="203"/>
      <c r="AK109" s="203"/>
      <c r="AL109" s="203"/>
      <c r="AM109" s="203"/>
      <c r="AN109" s="203"/>
      <c r="AO109" s="203"/>
      <c r="AP109" s="203"/>
      <c r="AQ109" s="203"/>
      <c r="AR109" s="203"/>
      <c r="AS109" s="203"/>
      <c r="AT109" s="203"/>
      <c r="AU109" s="203"/>
      <c r="AV109" s="203"/>
      <c r="AW109" s="203"/>
      <c r="AX109" s="203"/>
      <c r="AY109" s="203"/>
      <c r="AZ109" s="203"/>
      <c r="BA109" s="203"/>
      <c r="BB109" s="203"/>
      <c r="BC109" s="203"/>
      <c r="BD109" s="203"/>
      <c r="BE109" s="203"/>
      <c r="BF109" s="203"/>
      <c r="BG109" s="203"/>
      <c r="BH109" s="203"/>
    </row>
    <row r="110" spans="1:60" ht="12.75" outlineLevel="1">
      <c r="A110" s="194">
        <v>53</v>
      </c>
      <c r="B110" s="195" t="s">
        <v>262</v>
      </c>
      <c r="C110" s="196" t="s">
        <v>263</v>
      </c>
      <c r="D110" s="197" t="s">
        <v>123</v>
      </c>
      <c r="E110" s="198">
        <v>0.86387</v>
      </c>
      <c r="F110" s="199"/>
      <c r="G110" s="200">
        <f>ROUND(E110*F110,2)</f>
        <v>0</v>
      </c>
      <c r="H110" s="201"/>
      <c r="I110" s="202">
        <f>ROUND(E110*H110,2)</f>
        <v>0</v>
      </c>
      <c r="J110" s="201"/>
      <c r="K110" s="202">
        <f>ROUND(E110*J110,2)</f>
        <v>0</v>
      </c>
      <c r="L110" s="202">
        <v>21</v>
      </c>
      <c r="M110" s="202">
        <f>G110*(1+L110/100)</f>
        <v>0</v>
      </c>
      <c r="N110" s="202">
        <v>0</v>
      </c>
      <c r="O110" s="202">
        <f>ROUND(E110*N110,2)</f>
        <v>0</v>
      </c>
      <c r="P110" s="202">
        <v>2.2</v>
      </c>
      <c r="Q110" s="202">
        <f>ROUND(E110*P110,2)</f>
        <v>1.9</v>
      </c>
      <c r="R110" s="202"/>
      <c r="S110" s="202" t="s">
        <v>124</v>
      </c>
      <c r="T110" s="202" t="s">
        <v>124</v>
      </c>
      <c r="U110" s="202">
        <v>9.07</v>
      </c>
      <c r="V110" s="202">
        <f>ROUND(E110*U110,2)</f>
        <v>7.84</v>
      </c>
      <c r="W110" s="202"/>
      <c r="X110" s="202" t="s">
        <v>125</v>
      </c>
      <c r="Y110" s="203"/>
      <c r="Z110" s="203"/>
      <c r="AA110" s="203"/>
      <c r="AB110" s="203"/>
      <c r="AC110" s="203"/>
      <c r="AD110" s="203"/>
      <c r="AE110" s="203"/>
      <c r="AF110" s="203"/>
      <c r="AG110" s="203" t="s">
        <v>126</v>
      </c>
      <c r="AH110" s="203"/>
      <c r="AI110" s="203"/>
      <c r="AJ110" s="203"/>
      <c r="AK110" s="203"/>
      <c r="AL110" s="203"/>
      <c r="AM110" s="203"/>
      <c r="AN110" s="203"/>
      <c r="AO110" s="203"/>
      <c r="AP110" s="203"/>
      <c r="AQ110" s="203"/>
      <c r="AR110" s="203"/>
      <c r="AS110" s="203"/>
      <c r="AT110" s="203"/>
      <c r="AU110" s="203"/>
      <c r="AV110" s="203"/>
      <c r="AW110" s="203"/>
      <c r="AX110" s="203"/>
      <c r="AY110" s="203"/>
      <c r="AZ110" s="203"/>
      <c r="BA110" s="203"/>
      <c r="BB110" s="203"/>
      <c r="BC110" s="203"/>
      <c r="BD110" s="203"/>
      <c r="BE110" s="203"/>
      <c r="BF110" s="203"/>
      <c r="BG110" s="203"/>
      <c r="BH110" s="203"/>
    </row>
    <row r="111" spans="1:60" ht="12.75" outlineLevel="1">
      <c r="A111" s="204"/>
      <c r="B111" s="205"/>
      <c r="C111" s="206" t="s">
        <v>264</v>
      </c>
      <c r="D111" s="207"/>
      <c r="E111" s="208">
        <v>0.53582</v>
      </c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203"/>
      <c r="Z111" s="203"/>
      <c r="AA111" s="203"/>
      <c r="AB111" s="203"/>
      <c r="AC111" s="203"/>
      <c r="AD111" s="203"/>
      <c r="AE111" s="203"/>
      <c r="AF111" s="203"/>
      <c r="AG111" s="203" t="s">
        <v>128</v>
      </c>
      <c r="AH111" s="203">
        <v>0</v>
      </c>
      <c r="AI111" s="203"/>
      <c r="AJ111" s="203"/>
      <c r="AK111" s="203"/>
      <c r="AL111" s="203"/>
      <c r="AM111" s="203"/>
      <c r="AN111" s="203"/>
      <c r="AO111" s="203"/>
      <c r="AP111" s="203"/>
      <c r="AQ111" s="203"/>
      <c r="AR111" s="203"/>
      <c r="AS111" s="203"/>
      <c r="AT111" s="203"/>
      <c r="AU111" s="203"/>
      <c r="AV111" s="203"/>
      <c r="AW111" s="203"/>
      <c r="AX111" s="203"/>
      <c r="AY111" s="203"/>
      <c r="AZ111" s="203"/>
      <c r="BA111" s="203"/>
      <c r="BB111" s="203"/>
      <c r="BC111" s="203"/>
      <c r="BD111" s="203"/>
      <c r="BE111" s="203"/>
      <c r="BF111" s="203"/>
      <c r="BG111" s="203"/>
      <c r="BH111" s="203"/>
    </row>
    <row r="112" spans="1:60" ht="12.75" outlineLevel="1">
      <c r="A112" s="204"/>
      <c r="B112" s="205"/>
      <c r="C112" s="206" t="s">
        <v>265</v>
      </c>
      <c r="D112" s="207"/>
      <c r="E112" s="208">
        <v>0.32805</v>
      </c>
      <c r="F112" s="202"/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  <c r="V112" s="202"/>
      <c r="W112" s="202"/>
      <c r="X112" s="202"/>
      <c r="Y112" s="203"/>
      <c r="Z112" s="203"/>
      <c r="AA112" s="203"/>
      <c r="AB112" s="203"/>
      <c r="AC112" s="203"/>
      <c r="AD112" s="203"/>
      <c r="AE112" s="203"/>
      <c r="AF112" s="203"/>
      <c r="AG112" s="203" t="s">
        <v>128</v>
      </c>
      <c r="AH112" s="203">
        <v>0</v>
      </c>
      <c r="AI112" s="203"/>
      <c r="AJ112" s="203"/>
      <c r="AK112" s="203"/>
      <c r="AL112" s="203"/>
      <c r="AM112" s="203"/>
      <c r="AN112" s="203"/>
      <c r="AO112" s="203"/>
      <c r="AP112" s="203"/>
      <c r="AQ112" s="203"/>
      <c r="AR112" s="203"/>
      <c r="AS112" s="203"/>
      <c r="AT112" s="203"/>
      <c r="AU112" s="203"/>
      <c r="AV112" s="203"/>
      <c r="AW112" s="203"/>
      <c r="AX112" s="203"/>
      <c r="AY112" s="203"/>
      <c r="AZ112" s="203"/>
      <c r="BA112" s="203"/>
      <c r="BB112" s="203"/>
      <c r="BC112" s="203"/>
      <c r="BD112" s="203"/>
      <c r="BE112" s="203"/>
      <c r="BF112" s="203"/>
      <c r="BG112" s="203"/>
      <c r="BH112" s="203"/>
    </row>
    <row r="113" spans="1:60" ht="12.75" outlineLevel="1">
      <c r="A113" s="194">
        <v>54</v>
      </c>
      <c r="B113" s="195" t="s">
        <v>266</v>
      </c>
      <c r="C113" s="196" t="s">
        <v>267</v>
      </c>
      <c r="D113" s="197" t="s">
        <v>156</v>
      </c>
      <c r="E113" s="198">
        <v>0.55</v>
      </c>
      <c r="F113" s="199"/>
      <c r="G113" s="200">
        <f>ROUND(E113*F113,2)</f>
        <v>0</v>
      </c>
      <c r="H113" s="201"/>
      <c r="I113" s="202">
        <f>ROUND(E113*H113,2)</f>
        <v>0</v>
      </c>
      <c r="J113" s="201"/>
      <c r="K113" s="202">
        <f>ROUND(E113*J113,2)</f>
        <v>0</v>
      </c>
      <c r="L113" s="202">
        <v>21</v>
      </c>
      <c r="M113" s="202">
        <f>G113*(1+L113/100)</f>
        <v>0</v>
      </c>
      <c r="N113" s="202">
        <v>0</v>
      </c>
      <c r="O113" s="202">
        <f>ROUND(E113*N113,2)</f>
        <v>0</v>
      </c>
      <c r="P113" s="202">
        <v>0.055</v>
      </c>
      <c r="Q113" s="202">
        <f>ROUND(E113*P113,2)</f>
        <v>0.03</v>
      </c>
      <c r="R113" s="202"/>
      <c r="S113" s="202" t="s">
        <v>124</v>
      </c>
      <c r="T113" s="202" t="s">
        <v>124</v>
      </c>
      <c r="U113" s="202">
        <v>0.425</v>
      </c>
      <c r="V113" s="202">
        <f>ROUND(E113*U113,2)</f>
        <v>0.23</v>
      </c>
      <c r="W113" s="202"/>
      <c r="X113" s="202" t="s">
        <v>125</v>
      </c>
      <c r="Y113" s="203"/>
      <c r="Z113" s="203"/>
      <c r="AA113" s="203"/>
      <c r="AB113" s="203"/>
      <c r="AC113" s="203"/>
      <c r="AD113" s="203"/>
      <c r="AE113" s="203"/>
      <c r="AF113" s="203"/>
      <c r="AG113" s="203" t="s">
        <v>126</v>
      </c>
      <c r="AH113" s="203"/>
      <c r="AI113" s="203"/>
      <c r="AJ113" s="203"/>
      <c r="AK113" s="203"/>
      <c r="AL113" s="203"/>
      <c r="AM113" s="203"/>
      <c r="AN113" s="203"/>
      <c r="AO113" s="203"/>
      <c r="AP113" s="203"/>
      <c r="AQ113" s="203"/>
      <c r="AR113" s="203"/>
      <c r="AS113" s="203"/>
      <c r="AT113" s="203"/>
      <c r="AU113" s="203"/>
      <c r="AV113" s="203"/>
      <c r="AW113" s="203"/>
      <c r="AX113" s="203"/>
      <c r="AY113" s="203"/>
      <c r="AZ113" s="203"/>
      <c r="BA113" s="203"/>
      <c r="BB113" s="203"/>
      <c r="BC113" s="203"/>
      <c r="BD113" s="203"/>
      <c r="BE113" s="203"/>
      <c r="BF113" s="203"/>
      <c r="BG113" s="203"/>
      <c r="BH113" s="203"/>
    </row>
    <row r="114" spans="1:60" ht="12.75" outlineLevel="1">
      <c r="A114" s="204"/>
      <c r="B114" s="205"/>
      <c r="C114" s="206" t="s">
        <v>268</v>
      </c>
      <c r="D114" s="207"/>
      <c r="E114" s="208">
        <v>0.55</v>
      </c>
      <c r="F114" s="202"/>
      <c r="G114" s="202"/>
      <c r="H114" s="202"/>
      <c r="I114" s="202"/>
      <c r="J114" s="202"/>
      <c r="K114" s="202"/>
      <c r="L114" s="202"/>
      <c r="M114" s="202"/>
      <c r="N114" s="202"/>
      <c r="O114" s="202"/>
      <c r="P114" s="202"/>
      <c r="Q114" s="202"/>
      <c r="R114" s="202"/>
      <c r="S114" s="202"/>
      <c r="T114" s="202"/>
      <c r="U114" s="202"/>
      <c r="V114" s="202"/>
      <c r="W114" s="202"/>
      <c r="X114" s="202"/>
      <c r="Y114" s="203"/>
      <c r="Z114" s="203"/>
      <c r="AA114" s="203"/>
      <c r="AB114" s="203"/>
      <c r="AC114" s="203"/>
      <c r="AD114" s="203"/>
      <c r="AE114" s="203"/>
      <c r="AF114" s="203"/>
      <c r="AG114" s="203" t="s">
        <v>128</v>
      </c>
      <c r="AH114" s="203">
        <v>0</v>
      </c>
      <c r="AI114" s="203"/>
      <c r="AJ114" s="203"/>
      <c r="AK114" s="203"/>
      <c r="AL114" s="203"/>
      <c r="AM114" s="203"/>
      <c r="AN114" s="203"/>
      <c r="AO114" s="203"/>
      <c r="AP114" s="203"/>
      <c r="AQ114" s="203"/>
      <c r="AR114" s="203"/>
      <c r="AS114" s="203"/>
      <c r="AT114" s="203"/>
      <c r="AU114" s="203"/>
      <c r="AV114" s="203"/>
      <c r="AW114" s="203"/>
      <c r="AX114" s="203"/>
      <c r="AY114" s="203"/>
      <c r="AZ114" s="203"/>
      <c r="BA114" s="203"/>
      <c r="BB114" s="203"/>
      <c r="BC114" s="203"/>
      <c r="BD114" s="203"/>
      <c r="BE114" s="203"/>
      <c r="BF114" s="203"/>
      <c r="BG114" s="203"/>
      <c r="BH114" s="203"/>
    </row>
    <row r="115" spans="1:60" ht="12.75" outlineLevel="1">
      <c r="A115" s="194">
        <v>55</v>
      </c>
      <c r="B115" s="195" t="s">
        <v>269</v>
      </c>
      <c r="C115" s="196" t="s">
        <v>270</v>
      </c>
      <c r="D115" s="197" t="s">
        <v>156</v>
      </c>
      <c r="E115" s="198">
        <v>1.89</v>
      </c>
      <c r="F115" s="199"/>
      <c r="G115" s="200">
        <f>ROUND(E115*F115,2)</f>
        <v>0</v>
      </c>
      <c r="H115" s="201"/>
      <c r="I115" s="202">
        <f>ROUND(E115*H115,2)</f>
        <v>0</v>
      </c>
      <c r="J115" s="201"/>
      <c r="K115" s="202">
        <f>ROUND(E115*J115,2)</f>
        <v>0</v>
      </c>
      <c r="L115" s="202">
        <v>21</v>
      </c>
      <c r="M115" s="202">
        <f>G115*(1+L115/100)</f>
        <v>0</v>
      </c>
      <c r="N115" s="202">
        <v>0.00117</v>
      </c>
      <c r="O115" s="202">
        <f>ROUND(E115*N115,2)</f>
        <v>0</v>
      </c>
      <c r="P115" s="202">
        <v>0.076</v>
      </c>
      <c r="Q115" s="202">
        <f>ROUND(E115*P115,2)</f>
        <v>0.14</v>
      </c>
      <c r="R115" s="202"/>
      <c r="S115" s="202" t="s">
        <v>124</v>
      </c>
      <c r="T115" s="202" t="s">
        <v>124</v>
      </c>
      <c r="U115" s="202">
        <v>0.939</v>
      </c>
      <c r="V115" s="202">
        <f>ROUND(E115*U115,2)</f>
        <v>1.77</v>
      </c>
      <c r="W115" s="202"/>
      <c r="X115" s="202" t="s">
        <v>125</v>
      </c>
      <c r="Y115" s="203"/>
      <c r="Z115" s="203"/>
      <c r="AA115" s="203"/>
      <c r="AB115" s="203"/>
      <c r="AC115" s="203"/>
      <c r="AD115" s="203"/>
      <c r="AE115" s="203"/>
      <c r="AF115" s="203"/>
      <c r="AG115" s="203" t="s">
        <v>126</v>
      </c>
      <c r="AH115" s="203"/>
      <c r="AI115" s="203"/>
      <c r="AJ115" s="203"/>
      <c r="AK115" s="203"/>
      <c r="AL115" s="203"/>
      <c r="AM115" s="203"/>
      <c r="AN115" s="203"/>
      <c r="AO115" s="203"/>
      <c r="AP115" s="203"/>
      <c r="AQ115" s="203"/>
      <c r="AR115" s="203"/>
      <c r="AS115" s="203"/>
      <c r="AT115" s="203"/>
      <c r="AU115" s="203"/>
      <c r="AV115" s="203"/>
      <c r="AW115" s="203"/>
      <c r="AX115" s="203"/>
      <c r="AY115" s="203"/>
      <c r="AZ115" s="203"/>
      <c r="BA115" s="203"/>
      <c r="BB115" s="203"/>
      <c r="BC115" s="203"/>
      <c r="BD115" s="203"/>
      <c r="BE115" s="203"/>
      <c r="BF115" s="203"/>
      <c r="BG115" s="203"/>
      <c r="BH115" s="203"/>
    </row>
    <row r="116" spans="1:60" ht="12.75" outlineLevel="1">
      <c r="A116" s="204"/>
      <c r="B116" s="205"/>
      <c r="C116" s="206" t="s">
        <v>271</v>
      </c>
      <c r="D116" s="207"/>
      <c r="E116" s="208">
        <v>1.89</v>
      </c>
      <c r="F116" s="202"/>
      <c r="G116" s="202"/>
      <c r="H116" s="202"/>
      <c r="I116" s="202"/>
      <c r="J116" s="202"/>
      <c r="K116" s="202"/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  <c r="V116" s="202"/>
      <c r="W116" s="202"/>
      <c r="X116" s="202"/>
      <c r="Y116" s="203"/>
      <c r="Z116" s="203"/>
      <c r="AA116" s="203"/>
      <c r="AB116" s="203"/>
      <c r="AC116" s="203"/>
      <c r="AD116" s="203"/>
      <c r="AE116" s="203"/>
      <c r="AF116" s="203"/>
      <c r="AG116" s="203" t="s">
        <v>128</v>
      </c>
      <c r="AH116" s="203">
        <v>0</v>
      </c>
      <c r="AI116" s="203"/>
      <c r="AJ116" s="203"/>
      <c r="AK116" s="203"/>
      <c r="AL116" s="203"/>
      <c r="AM116" s="203"/>
      <c r="AN116" s="203"/>
      <c r="AO116" s="203"/>
      <c r="AP116" s="203"/>
      <c r="AQ116" s="203"/>
      <c r="AR116" s="203"/>
      <c r="AS116" s="203"/>
      <c r="AT116" s="203"/>
      <c r="AU116" s="203"/>
      <c r="AV116" s="203"/>
      <c r="AW116" s="203"/>
      <c r="AX116" s="203"/>
      <c r="AY116" s="203"/>
      <c r="AZ116" s="203"/>
      <c r="BA116" s="203"/>
      <c r="BB116" s="203"/>
      <c r="BC116" s="203"/>
      <c r="BD116" s="203"/>
      <c r="BE116" s="203"/>
      <c r="BF116" s="203"/>
      <c r="BG116" s="203"/>
      <c r="BH116" s="203"/>
    </row>
    <row r="117" spans="1:60" ht="12.75" outlineLevel="1">
      <c r="A117" s="194">
        <v>56</v>
      </c>
      <c r="B117" s="195" t="s">
        <v>272</v>
      </c>
      <c r="C117" s="196" t="s">
        <v>273</v>
      </c>
      <c r="D117" s="197" t="s">
        <v>135</v>
      </c>
      <c r="E117" s="198">
        <v>1</v>
      </c>
      <c r="F117" s="199"/>
      <c r="G117" s="200">
        <f>ROUND(E117*F117,2)</f>
        <v>0</v>
      </c>
      <c r="H117" s="201"/>
      <c r="I117" s="202">
        <f>ROUND(E117*H117,2)</f>
        <v>0</v>
      </c>
      <c r="J117" s="201"/>
      <c r="K117" s="202">
        <f>ROUND(E117*J117,2)</f>
        <v>0</v>
      </c>
      <c r="L117" s="202">
        <v>21</v>
      </c>
      <c r="M117" s="202">
        <f>G117*(1+L117/100)</f>
        <v>0</v>
      </c>
      <c r="N117" s="202">
        <v>0.00133</v>
      </c>
      <c r="O117" s="202">
        <f>ROUND(E117*N117,2)</f>
        <v>0</v>
      </c>
      <c r="P117" s="202">
        <v>0.207</v>
      </c>
      <c r="Q117" s="202">
        <f>ROUND(E117*P117,2)</f>
        <v>0.21</v>
      </c>
      <c r="R117" s="202"/>
      <c r="S117" s="202" t="s">
        <v>124</v>
      </c>
      <c r="T117" s="202" t="s">
        <v>124</v>
      </c>
      <c r="U117" s="202">
        <v>1.538</v>
      </c>
      <c r="V117" s="202">
        <f>ROUND(E117*U117,2)</f>
        <v>1.54</v>
      </c>
      <c r="W117" s="202"/>
      <c r="X117" s="202" t="s">
        <v>125</v>
      </c>
      <c r="Y117" s="203"/>
      <c r="Z117" s="203"/>
      <c r="AA117" s="203"/>
      <c r="AB117" s="203"/>
      <c r="AC117" s="203"/>
      <c r="AD117" s="203"/>
      <c r="AE117" s="203"/>
      <c r="AF117" s="203"/>
      <c r="AG117" s="203" t="s">
        <v>126</v>
      </c>
      <c r="AH117" s="203"/>
      <c r="AI117" s="203"/>
      <c r="AJ117" s="203"/>
      <c r="AK117" s="203"/>
      <c r="AL117" s="203"/>
      <c r="AM117" s="203"/>
      <c r="AN117" s="203"/>
      <c r="AO117" s="203"/>
      <c r="AP117" s="203"/>
      <c r="AQ117" s="203"/>
      <c r="AR117" s="203"/>
      <c r="AS117" s="203"/>
      <c r="AT117" s="203"/>
      <c r="AU117" s="203"/>
      <c r="AV117" s="203"/>
      <c r="AW117" s="203"/>
      <c r="AX117" s="203"/>
      <c r="AY117" s="203"/>
      <c r="AZ117" s="203"/>
      <c r="BA117" s="203"/>
      <c r="BB117" s="203"/>
      <c r="BC117" s="203"/>
      <c r="BD117" s="203"/>
      <c r="BE117" s="203"/>
      <c r="BF117" s="203"/>
      <c r="BG117" s="203"/>
      <c r="BH117" s="203"/>
    </row>
    <row r="118" spans="1:60" ht="12.75" outlineLevel="1">
      <c r="A118" s="204"/>
      <c r="B118" s="205"/>
      <c r="C118" s="206" t="s">
        <v>274</v>
      </c>
      <c r="D118" s="207"/>
      <c r="E118" s="208">
        <v>1</v>
      </c>
      <c r="F118" s="202"/>
      <c r="G118" s="202"/>
      <c r="H118" s="202"/>
      <c r="I118" s="202"/>
      <c r="J118" s="202"/>
      <c r="K118" s="202"/>
      <c r="L118" s="202"/>
      <c r="M118" s="202"/>
      <c r="N118" s="202"/>
      <c r="O118" s="202"/>
      <c r="P118" s="202"/>
      <c r="Q118" s="202"/>
      <c r="R118" s="202"/>
      <c r="S118" s="202"/>
      <c r="T118" s="202"/>
      <c r="U118" s="202"/>
      <c r="V118" s="202"/>
      <c r="W118" s="202"/>
      <c r="X118" s="202"/>
      <c r="Y118" s="203"/>
      <c r="Z118" s="203"/>
      <c r="AA118" s="203"/>
      <c r="AB118" s="203"/>
      <c r="AC118" s="203"/>
      <c r="AD118" s="203"/>
      <c r="AE118" s="203"/>
      <c r="AF118" s="203"/>
      <c r="AG118" s="203" t="s">
        <v>128</v>
      </c>
      <c r="AH118" s="203">
        <v>0</v>
      </c>
      <c r="AI118" s="203"/>
      <c r="AJ118" s="203"/>
      <c r="AK118" s="203"/>
      <c r="AL118" s="203"/>
      <c r="AM118" s="203"/>
      <c r="AN118" s="203"/>
      <c r="AO118" s="203"/>
      <c r="AP118" s="203"/>
      <c r="AQ118" s="203"/>
      <c r="AR118" s="203"/>
      <c r="AS118" s="203"/>
      <c r="AT118" s="203"/>
      <c r="AU118" s="203"/>
      <c r="AV118" s="203"/>
      <c r="AW118" s="203"/>
      <c r="AX118" s="203"/>
      <c r="AY118" s="203"/>
      <c r="AZ118" s="203"/>
      <c r="BA118" s="203"/>
      <c r="BB118" s="203"/>
      <c r="BC118" s="203"/>
      <c r="BD118" s="203"/>
      <c r="BE118" s="203"/>
      <c r="BF118" s="203"/>
      <c r="BG118" s="203"/>
      <c r="BH118" s="203"/>
    </row>
    <row r="119" spans="1:60" ht="12.75" outlineLevel="1">
      <c r="A119" s="194">
        <v>57</v>
      </c>
      <c r="B119" s="195" t="s">
        <v>275</v>
      </c>
      <c r="C119" s="196" t="s">
        <v>276</v>
      </c>
      <c r="D119" s="197" t="s">
        <v>123</v>
      </c>
      <c r="E119" s="198">
        <v>0.66</v>
      </c>
      <c r="F119" s="199"/>
      <c r="G119" s="200">
        <f>ROUND(E119*F119,2)</f>
        <v>0</v>
      </c>
      <c r="H119" s="201"/>
      <c r="I119" s="202">
        <f>ROUND(E119*H119,2)</f>
        <v>0</v>
      </c>
      <c r="J119" s="201"/>
      <c r="K119" s="202">
        <f>ROUND(E119*J119,2)</f>
        <v>0</v>
      </c>
      <c r="L119" s="202">
        <v>21</v>
      </c>
      <c r="M119" s="202">
        <f>G119*(1+L119/100)</f>
        <v>0</v>
      </c>
      <c r="N119" s="202">
        <v>0.00182</v>
      </c>
      <c r="O119" s="202">
        <f>ROUND(E119*N119,2)</f>
        <v>0</v>
      </c>
      <c r="P119" s="202">
        <v>1.8</v>
      </c>
      <c r="Q119" s="202">
        <f>ROUND(E119*P119,2)</f>
        <v>1.19</v>
      </c>
      <c r="R119" s="202"/>
      <c r="S119" s="202" t="s">
        <v>124</v>
      </c>
      <c r="T119" s="202" t="s">
        <v>124</v>
      </c>
      <c r="U119" s="202">
        <v>3.608</v>
      </c>
      <c r="V119" s="202">
        <f>ROUND(E119*U119,2)</f>
        <v>2.38</v>
      </c>
      <c r="W119" s="202"/>
      <c r="X119" s="202" t="s">
        <v>125</v>
      </c>
      <c r="Y119" s="203"/>
      <c r="Z119" s="203"/>
      <c r="AA119" s="203"/>
      <c r="AB119" s="203"/>
      <c r="AC119" s="203"/>
      <c r="AD119" s="203"/>
      <c r="AE119" s="203"/>
      <c r="AF119" s="203"/>
      <c r="AG119" s="203" t="s">
        <v>126</v>
      </c>
      <c r="AH119" s="203"/>
      <c r="AI119" s="203"/>
      <c r="AJ119" s="203"/>
      <c r="AK119" s="203"/>
      <c r="AL119" s="203"/>
      <c r="AM119" s="203"/>
      <c r="AN119" s="203"/>
      <c r="AO119" s="203"/>
      <c r="AP119" s="203"/>
      <c r="AQ119" s="203"/>
      <c r="AR119" s="203"/>
      <c r="AS119" s="203"/>
      <c r="AT119" s="203"/>
      <c r="AU119" s="203"/>
      <c r="AV119" s="203"/>
      <c r="AW119" s="203"/>
      <c r="AX119" s="203"/>
      <c r="AY119" s="203"/>
      <c r="AZ119" s="203"/>
      <c r="BA119" s="203"/>
      <c r="BB119" s="203"/>
      <c r="BC119" s="203"/>
      <c r="BD119" s="203"/>
      <c r="BE119" s="203"/>
      <c r="BF119" s="203"/>
      <c r="BG119" s="203"/>
      <c r="BH119" s="203"/>
    </row>
    <row r="120" spans="1:60" ht="12.75" outlineLevel="1">
      <c r="A120" s="204"/>
      <c r="B120" s="205"/>
      <c r="C120" s="206" t="s">
        <v>277</v>
      </c>
      <c r="D120" s="207"/>
      <c r="E120" s="208">
        <v>0.66</v>
      </c>
      <c r="F120" s="202"/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S120" s="202"/>
      <c r="T120" s="202"/>
      <c r="U120" s="202"/>
      <c r="V120" s="202"/>
      <c r="W120" s="202"/>
      <c r="X120" s="202"/>
      <c r="Y120" s="203"/>
      <c r="Z120" s="203"/>
      <c r="AA120" s="203"/>
      <c r="AB120" s="203"/>
      <c r="AC120" s="203"/>
      <c r="AD120" s="203"/>
      <c r="AE120" s="203"/>
      <c r="AF120" s="203"/>
      <c r="AG120" s="203" t="s">
        <v>128</v>
      </c>
      <c r="AH120" s="203">
        <v>0</v>
      </c>
      <c r="AI120" s="203"/>
      <c r="AJ120" s="203"/>
      <c r="AK120" s="203"/>
      <c r="AL120" s="203"/>
      <c r="AM120" s="203"/>
      <c r="AN120" s="203"/>
      <c r="AO120" s="203"/>
      <c r="AP120" s="203"/>
      <c r="AQ120" s="203"/>
      <c r="AR120" s="203"/>
      <c r="AS120" s="203"/>
      <c r="AT120" s="203"/>
      <c r="AU120" s="203"/>
      <c r="AV120" s="203"/>
      <c r="AW120" s="203"/>
      <c r="AX120" s="203"/>
      <c r="AY120" s="203"/>
      <c r="AZ120" s="203"/>
      <c r="BA120" s="203"/>
      <c r="BB120" s="203"/>
      <c r="BC120" s="203"/>
      <c r="BD120" s="203"/>
      <c r="BE120" s="203"/>
      <c r="BF120" s="203"/>
      <c r="BG120" s="203"/>
      <c r="BH120" s="203"/>
    </row>
    <row r="121" spans="1:60" ht="12.75" outlineLevel="1">
      <c r="A121" s="194">
        <v>58</v>
      </c>
      <c r="B121" s="195" t="s">
        <v>278</v>
      </c>
      <c r="C121" s="196" t="s">
        <v>279</v>
      </c>
      <c r="D121" s="197" t="s">
        <v>156</v>
      </c>
      <c r="E121" s="198">
        <v>381.7</v>
      </c>
      <c r="F121" s="199"/>
      <c r="G121" s="200">
        <f>ROUND(E121*F121,2)</f>
        <v>0</v>
      </c>
      <c r="H121" s="201"/>
      <c r="I121" s="202">
        <f>ROUND(E121*H121,2)</f>
        <v>0</v>
      </c>
      <c r="J121" s="201"/>
      <c r="K121" s="202">
        <f>ROUND(E121*J121,2)</f>
        <v>0</v>
      </c>
      <c r="L121" s="202">
        <v>21</v>
      </c>
      <c r="M121" s="202">
        <f>G121*(1+L121/100)</f>
        <v>0</v>
      </c>
      <c r="N121" s="202">
        <v>0</v>
      </c>
      <c r="O121" s="202">
        <f>ROUND(E121*N121,2)</f>
        <v>0</v>
      </c>
      <c r="P121" s="202">
        <v>0.005</v>
      </c>
      <c r="Q121" s="202">
        <f>ROUND(E121*P121,2)</f>
        <v>1.91</v>
      </c>
      <c r="R121" s="202"/>
      <c r="S121" s="202" t="s">
        <v>124</v>
      </c>
      <c r="T121" s="202" t="s">
        <v>124</v>
      </c>
      <c r="U121" s="202">
        <v>0.02</v>
      </c>
      <c r="V121" s="202">
        <f>ROUND(E121*U121,2)</f>
        <v>7.63</v>
      </c>
      <c r="W121" s="202"/>
      <c r="X121" s="202" t="s">
        <v>125</v>
      </c>
      <c r="Y121" s="203"/>
      <c r="Z121" s="203"/>
      <c r="AA121" s="203"/>
      <c r="AB121" s="203"/>
      <c r="AC121" s="203"/>
      <c r="AD121" s="203"/>
      <c r="AE121" s="203"/>
      <c r="AF121" s="203"/>
      <c r="AG121" s="203" t="s">
        <v>126</v>
      </c>
      <c r="AH121" s="203"/>
      <c r="AI121" s="203"/>
      <c r="AJ121" s="203"/>
      <c r="AK121" s="203"/>
      <c r="AL121" s="203"/>
      <c r="AM121" s="203"/>
      <c r="AN121" s="203"/>
      <c r="AO121" s="203"/>
      <c r="AP121" s="203"/>
      <c r="AQ121" s="203"/>
      <c r="AR121" s="203"/>
      <c r="AS121" s="203"/>
      <c r="AT121" s="203"/>
      <c r="AU121" s="203"/>
      <c r="AV121" s="203"/>
      <c r="AW121" s="203"/>
      <c r="AX121" s="203"/>
      <c r="AY121" s="203"/>
      <c r="AZ121" s="203"/>
      <c r="BA121" s="203"/>
      <c r="BB121" s="203"/>
      <c r="BC121" s="203"/>
      <c r="BD121" s="203"/>
      <c r="BE121" s="203"/>
      <c r="BF121" s="203"/>
      <c r="BG121" s="203"/>
      <c r="BH121" s="203"/>
    </row>
    <row r="122" spans="1:60" ht="12.75" outlineLevel="1">
      <c r="A122" s="204"/>
      <c r="B122" s="205"/>
      <c r="C122" s="206" t="s">
        <v>207</v>
      </c>
      <c r="D122" s="207"/>
      <c r="E122" s="208">
        <v>65.8</v>
      </c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3"/>
      <c r="Z122" s="203"/>
      <c r="AA122" s="203"/>
      <c r="AB122" s="203"/>
      <c r="AC122" s="203"/>
      <c r="AD122" s="203"/>
      <c r="AE122" s="203"/>
      <c r="AF122" s="203"/>
      <c r="AG122" s="203" t="s">
        <v>128</v>
      </c>
      <c r="AH122" s="203">
        <v>0</v>
      </c>
      <c r="AI122" s="203"/>
      <c r="AJ122" s="203"/>
      <c r="AK122" s="203"/>
      <c r="AL122" s="203"/>
      <c r="AM122" s="203"/>
      <c r="AN122" s="203"/>
      <c r="AO122" s="203"/>
      <c r="AP122" s="203"/>
      <c r="AQ122" s="203"/>
      <c r="AR122" s="203"/>
      <c r="AS122" s="203"/>
      <c r="AT122" s="203"/>
      <c r="AU122" s="203"/>
      <c r="AV122" s="203"/>
      <c r="AW122" s="203"/>
      <c r="AX122" s="203"/>
      <c r="AY122" s="203"/>
      <c r="AZ122" s="203"/>
      <c r="BA122" s="203"/>
      <c r="BB122" s="203"/>
      <c r="BC122" s="203"/>
      <c r="BD122" s="203"/>
      <c r="BE122" s="203"/>
      <c r="BF122" s="203"/>
      <c r="BG122" s="203"/>
      <c r="BH122" s="203"/>
    </row>
    <row r="123" spans="1:60" ht="12.75" outlineLevel="1">
      <c r="A123" s="204"/>
      <c r="B123" s="205"/>
      <c r="C123" s="206" t="s">
        <v>206</v>
      </c>
      <c r="D123" s="207"/>
      <c r="E123" s="208">
        <v>297.6</v>
      </c>
      <c r="F123" s="202"/>
      <c r="G123" s="202"/>
      <c r="H123" s="202"/>
      <c r="I123" s="202"/>
      <c r="J123" s="202"/>
      <c r="K123" s="202"/>
      <c r="L123" s="202"/>
      <c r="M123" s="202"/>
      <c r="N123" s="202"/>
      <c r="O123" s="202"/>
      <c r="P123" s="202"/>
      <c r="Q123" s="202"/>
      <c r="R123" s="202"/>
      <c r="S123" s="202"/>
      <c r="T123" s="202"/>
      <c r="U123" s="202"/>
      <c r="V123" s="202"/>
      <c r="W123" s="202"/>
      <c r="X123" s="202"/>
      <c r="Y123" s="203"/>
      <c r="Z123" s="203"/>
      <c r="AA123" s="203"/>
      <c r="AB123" s="203"/>
      <c r="AC123" s="203"/>
      <c r="AD123" s="203"/>
      <c r="AE123" s="203"/>
      <c r="AF123" s="203"/>
      <c r="AG123" s="203" t="s">
        <v>128</v>
      </c>
      <c r="AH123" s="203">
        <v>0</v>
      </c>
      <c r="AI123" s="203"/>
      <c r="AJ123" s="203"/>
      <c r="AK123" s="203"/>
      <c r="AL123" s="203"/>
      <c r="AM123" s="203"/>
      <c r="AN123" s="203"/>
      <c r="AO123" s="203"/>
      <c r="AP123" s="203"/>
      <c r="AQ123" s="203"/>
      <c r="AR123" s="203"/>
      <c r="AS123" s="203"/>
      <c r="AT123" s="203"/>
      <c r="AU123" s="203"/>
      <c r="AV123" s="203"/>
      <c r="AW123" s="203"/>
      <c r="AX123" s="203"/>
      <c r="AY123" s="203"/>
      <c r="AZ123" s="203"/>
      <c r="BA123" s="203"/>
      <c r="BB123" s="203"/>
      <c r="BC123" s="203"/>
      <c r="BD123" s="203"/>
      <c r="BE123" s="203"/>
      <c r="BF123" s="203"/>
      <c r="BG123" s="203"/>
      <c r="BH123" s="203"/>
    </row>
    <row r="124" spans="1:60" ht="12.75" outlineLevel="1">
      <c r="A124" s="204"/>
      <c r="B124" s="205"/>
      <c r="C124" s="206" t="s">
        <v>208</v>
      </c>
      <c r="D124" s="207"/>
      <c r="E124" s="208">
        <v>18.3</v>
      </c>
      <c r="F124" s="202"/>
      <c r="G124" s="202"/>
      <c r="H124" s="202"/>
      <c r="I124" s="202"/>
      <c r="J124" s="202"/>
      <c r="K124" s="202"/>
      <c r="L124" s="202"/>
      <c r="M124" s="202"/>
      <c r="N124" s="202"/>
      <c r="O124" s="202"/>
      <c r="P124" s="202"/>
      <c r="Q124" s="202"/>
      <c r="R124" s="202"/>
      <c r="S124" s="202"/>
      <c r="T124" s="202"/>
      <c r="U124" s="202"/>
      <c r="V124" s="202"/>
      <c r="W124" s="202"/>
      <c r="X124" s="202"/>
      <c r="Y124" s="203"/>
      <c r="Z124" s="203"/>
      <c r="AA124" s="203"/>
      <c r="AB124" s="203"/>
      <c r="AC124" s="203"/>
      <c r="AD124" s="203"/>
      <c r="AE124" s="203"/>
      <c r="AF124" s="203"/>
      <c r="AG124" s="203" t="s">
        <v>128</v>
      </c>
      <c r="AH124" s="203">
        <v>0</v>
      </c>
      <c r="AI124" s="203"/>
      <c r="AJ124" s="203"/>
      <c r="AK124" s="203"/>
      <c r="AL124" s="203"/>
      <c r="AM124" s="203"/>
      <c r="AN124" s="203"/>
      <c r="AO124" s="203"/>
      <c r="AP124" s="203"/>
      <c r="AQ124" s="203"/>
      <c r="AR124" s="203"/>
      <c r="AS124" s="203"/>
      <c r="AT124" s="203"/>
      <c r="AU124" s="203"/>
      <c r="AV124" s="203"/>
      <c r="AW124" s="203"/>
      <c r="AX124" s="203"/>
      <c r="AY124" s="203"/>
      <c r="AZ124" s="203"/>
      <c r="BA124" s="203"/>
      <c r="BB124" s="203"/>
      <c r="BC124" s="203"/>
      <c r="BD124" s="203"/>
      <c r="BE124" s="203"/>
      <c r="BF124" s="203"/>
      <c r="BG124" s="203"/>
      <c r="BH124" s="203"/>
    </row>
    <row r="125" spans="1:33" ht="12.75">
      <c r="A125" s="186" t="s">
        <v>119</v>
      </c>
      <c r="B125" s="187" t="s">
        <v>71</v>
      </c>
      <c r="C125" s="188" t="s">
        <v>72</v>
      </c>
      <c r="D125" s="189"/>
      <c r="E125" s="190"/>
      <c r="F125" s="191"/>
      <c r="G125" s="192">
        <f>SUMIF(AG126:AG126,"&lt;&gt;NOR",G126:G126)</f>
        <v>0</v>
      </c>
      <c r="H125" s="193"/>
      <c r="I125" s="193">
        <f>SUM(I126:I126)</f>
        <v>0</v>
      </c>
      <c r="J125" s="193"/>
      <c r="K125" s="193">
        <f>SUM(K126:K126)</f>
        <v>0</v>
      </c>
      <c r="L125" s="193"/>
      <c r="M125" s="193">
        <f>SUM(M126:M126)</f>
        <v>0</v>
      </c>
      <c r="N125" s="193"/>
      <c r="O125" s="193">
        <f>SUM(O126:O126)</f>
        <v>0</v>
      </c>
      <c r="P125" s="193"/>
      <c r="Q125" s="193">
        <f>SUM(Q126:Q126)</f>
        <v>0</v>
      </c>
      <c r="R125" s="193"/>
      <c r="S125" s="193"/>
      <c r="T125" s="193"/>
      <c r="U125" s="193"/>
      <c r="V125" s="193">
        <f>SUM(V126:V126)</f>
        <v>26.8</v>
      </c>
      <c r="W125" s="193"/>
      <c r="X125" s="193"/>
      <c r="AG125" t="s">
        <v>120</v>
      </c>
    </row>
    <row r="126" spans="1:60" ht="12.75" outlineLevel="1">
      <c r="A126" s="209">
        <v>59</v>
      </c>
      <c r="B126" s="210" t="s">
        <v>280</v>
      </c>
      <c r="C126" s="211" t="s">
        <v>281</v>
      </c>
      <c r="D126" s="212" t="s">
        <v>150</v>
      </c>
      <c r="E126" s="213">
        <v>31.45681</v>
      </c>
      <c r="F126" s="214"/>
      <c r="G126" s="215">
        <f>ROUND(E126*F126,2)</f>
        <v>0</v>
      </c>
      <c r="H126" s="201"/>
      <c r="I126" s="202">
        <f>ROUND(E126*H126,2)</f>
        <v>0</v>
      </c>
      <c r="J126" s="201"/>
      <c r="K126" s="202">
        <f>ROUND(E126*J126,2)</f>
        <v>0</v>
      </c>
      <c r="L126" s="202">
        <v>21</v>
      </c>
      <c r="M126" s="202">
        <f>G126*(1+L126/100)</f>
        <v>0</v>
      </c>
      <c r="N126" s="202">
        <v>0</v>
      </c>
      <c r="O126" s="202">
        <f>ROUND(E126*N126,2)</f>
        <v>0</v>
      </c>
      <c r="P126" s="202">
        <v>0</v>
      </c>
      <c r="Q126" s="202">
        <f>ROUND(E126*P126,2)</f>
        <v>0</v>
      </c>
      <c r="R126" s="202"/>
      <c r="S126" s="202" t="s">
        <v>124</v>
      </c>
      <c r="T126" s="202" t="s">
        <v>124</v>
      </c>
      <c r="U126" s="202">
        <v>0.852</v>
      </c>
      <c r="V126" s="202">
        <f>ROUND(E126*U126,2)</f>
        <v>26.8</v>
      </c>
      <c r="W126" s="202"/>
      <c r="X126" s="202" t="s">
        <v>282</v>
      </c>
      <c r="Y126" s="203"/>
      <c r="Z126" s="203"/>
      <c r="AA126" s="203"/>
      <c r="AB126" s="203"/>
      <c r="AC126" s="203"/>
      <c r="AD126" s="203"/>
      <c r="AE126" s="203"/>
      <c r="AF126" s="203"/>
      <c r="AG126" s="203" t="s">
        <v>283</v>
      </c>
      <c r="AH126" s="203"/>
      <c r="AI126" s="203"/>
      <c r="AJ126" s="203"/>
      <c r="AK126" s="203"/>
      <c r="AL126" s="203"/>
      <c r="AM126" s="203"/>
      <c r="AN126" s="203"/>
      <c r="AO126" s="203"/>
      <c r="AP126" s="203"/>
      <c r="AQ126" s="203"/>
      <c r="AR126" s="203"/>
      <c r="AS126" s="203"/>
      <c r="AT126" s="203"/>
      <c r="AU126" s="203"/>
      <c r="AV126" s="203"/>
      <c r="AW126" s="203"/>
      <c r="AX126" s="203"/>
      <c r="AY126" s="203"/>
      <c r="AZ126" s="203"/>
      <c r="BA126" s="203"/>
      <c r="BB126" s="203"/>
      <c r="BC126" s="203"/>
      <c r="BD126" s="203"/>
      <c r="BE126" s="203"/>
      <c r="BF126" s="203"/>
      <c r="BG126" s="203"/>
      <c r="BH126" s="203"/>
    </row>
    <row r="127" spans="1:33" ht="12.75">
      <c r="A127" s="186" t="s">
        <v>119</v>
      </c>
      <c r="B127" s="187" t="s">
        <v>73</v>
      </c>
      <c r="C127" s="188" t="s">
        <v>74</v>
      </c>
      <c r="D127" s="189"/>
      <c r="E127" s="190"/>
      <c r="F127" s="191"/>
      <c r="G127" s="192">
        <f>SUMIF(AG128:AG134,"&lt;&gt;NOR",G128:G134)</f>
        <v>0</v>
      </c>
      <c r="H127" s="193"/>
      <c r="I127" s="193">
        <f>SUM(I128:I134)</f>
        <v>0</v>
      </c>
      <c r="J127" s="193"/>
      <c r="K127" s="193">
        <f>SUM(K128:K134)</f>
        <v>0</v>
      </c>
      <c r="L127" s="193"/>
      <c r="M127" s="193">
        <f>SUM(M128:M134)</f>
        <v>0</v>
      </c>
      <c r="N127" s="193"/>
      <c r="O127" s="193">
        <f>SUM(O128:O134)</f>
        <v>0.15</v>
      </c>
      <c r="P127" s="193"/>
      <c r="Q127" s="193">
        <f>SUM(Q128:Q134)</f>
        <v>0.1</v>
      </c>
      <c r="R127" s="193"/>
      <c r="S127" s="193"/>
      <c r="T127" s="193"/>
      <c r="U127" s="193"/>
      <c r="V127" s="193">
        <f>SUM(V128:V134)</f>
        <v>37.45</v>
      </c>
      <c r="W127" s="193"/>
      <c r="X127" s="193"/>
      <c r="AG127" t="s">
        <v>120</v>
      </c>
    </row>
    <row r="128" spans="1:60" ht="22.5" outlineLevel="1">
      <c r="A128" s="209">
        <v>62</v>
      </c>
      <c r="B128" s="210" t="s">
        <v>284</v>
      </c>
      <c r="C128" s="211" t="s">
        <v>285</v>
      </c>
      <c r="D128" s="212" t="s">
        <v>138</v>
      </c>
      <c r="E128" s="213">
        <v>71.05</v>
      </c>
      <c r="F128" s="214"/>
      <c r="G128" s="215">
        <f>ROUND(E128*F128,2)</f>
        <v>0</v>
      </c>
      <c r="H128" s="201"/>
      <c r="I128" s="202">
        <f>ROUND(E128*H128,2)</f>
        <v>0</v>
      </c>
      <c r="J128" s="201"/>
      <c r="K128" s="202">
        <f>ROUND(E128*J128,2)</f>
        <v>0</v>
      </c>
      <c r="L128" s="202">
        <v>21</v>
      </c>
      <c r="M128" s="202">
        <f>G128*(1+L128/100)</f>
        <v>0</v>
      </c>
      <c r="N128" s="202">
        <v>0.00209</v>
      </c>
      <c r="O128" s="202">
        <f>ROUND(E128*N128,2)</f>
        <v>0.15</v>
      </c>
      <c r="P128" s="202">
        <v>0</v>
      </c>
      <c r="Q128" s="202">
        <f>ROUND(E128*P128,2)</f>
        <v>0</v>
      </c>
      <c r="R128" s="202"/>
      <c r="S128" s="202" t="s">
        <v>124</v>
      </c>
      <c r="T128" s="202" t="s">
        <v>124</v>
      </c>
      <c r="U128" s="202">
        <v>0.38525</v>
      </c>
      <c r="V128" s="202">
        <f>ROUND(E128*U128,2)</f>
        <v>27.37</v>
      </c>
      <c r="W128" s="202"/>
      <c r="X128" s="202" t="s">
        <v>125</v>
      </c>
      <c r="Y128" s="203"/>
      <c r="Z128" s="203"/>
      <c r="AA128" s="203"/>
      <c r="AB128" s="203"/>
      <c r="AC128" s="203"/>
      <c r="AD128" s="203"/>
      <c r="AE128" s="203"/>
      <c r="AF128" s="203"/>
      <c r="AG128" s="203" t="s">
        <v>126</v>
      </c>
      <c r="AH128" s="203"/>
      <c r="AI128" s="203"/>
      <c r="AJ128" s="203"/>
      <c r="AK128" s="203"/>
      <c r="AL128" s="203"/>
      <c r="AM128" s="203"/>
      <c r="AN128" s="203"/>
      <c r="AO128" s="203"/>
      <c r="AP128" s="203"/>
      <c r="AQ128" s="203"/>
      <c r="AR128" s="203"/>
      <c r="AS128" s="203"/>
      <c r="AT128" s="203"/>
      <c r="AU128" s="203"/>
      <c r="AV128" s="203"/>
      <c r="AW128" s="203"/>
      <c r="AX128" s="203"/>
      <c r="AY128" s="203"/>
      <c r="AZ128" s="203"/>
      <c r="BA128" s="203"/>
      <c r="BB128" s="203"/>
      <c r="BC128" s="203"/>
      <c r="BD128" s="203"/>
      <c r="BE128" s="203"/>
      <c r="BF128" s="203"/>
      <c r="BG128" s="203"/>
      <c r="BH128" s="203"/>
    </row>
    <row r="129" spans="1:60" ht="12.75" outlineLevel="1">
      <c r="A129" s="204"/>
      <c r="B129" s="205"/>
      <c r="C129" s="206" t="s">
        <v>286</v>
      </c>
      <c r="D129" s="207"/>
      <c r="E129" s="208">
        <v>106.2</v>
      </c>
      <c r="F129" s="202"/>
      <c r="G129" s="202"/>
      <c r="H129" s="202"/>
      <c r="I129" s="202"/>
      <c r="J129" s="202"/>
      <c r="K129" s="202"/>
      <c r="L129" s="202"/>
      <c r="M129" s="202"/>
      <c r="N129" s="202"/>
      <c r="O129" s="202"/>
      <c r="P129" s="202"/>
      <c r="Q129" s="202"/>
      <c r="R129" s="202"/>
      <c r="S129" s="202"/>
      <c r="T129" s="202"/>
      <c r="U129" s="202"/>
      <c r="V129" s="202"/>
      <c r="W129" s="202"/>
      <c r="X129" s="202"/>
      <c r="Y129" s="203"/>
      <c r="Z129" s="203"/>
      <c r="AA129" s="203"/>
      <c r="AB129" s="203"/>
      <c r="AC129" s="203"/>
      <c r="AD129" s="203"/>
      <c r="AE129" s="203"/>
      <c r="AF129" s="203"/>
      <c r="AG129" s="203" t="s">
        <v>128</v>
      </c>
      <c r="AH129" s="203">
        <v>0</v>
      </c>
      <c r="AI129" s="203"/>
      <c r="AJ129" s="203"/>
      <c r="AK129" s="203"/>
      <c r="AL129" s="203"/>
      <c r="AM129" s="203"/>
      <c r="AN129" s="203"/>
      <c r="AO129" s="203"/>
      <c r="AP129" s="203"/>
      <c r="AQ129" s="203"/>
      <c r="AR129" s="203"/>
      <c r="AS129" s="203"/>
      <c r="AT129" s="203"/>
      <c r="AU129" s="203"/>
      <c r="AV129" s="203"/>
      <c r="AW129" s="203"/>
      <c r="AX129" s="203"/>
      <c r="AY129" s="203"/>
      <c r="AZ129" s="203"/>
      <c r="BA129" s="203"/>
      <c r="BB129" s="203"/>
      <c r="BC129" s="203"/>
      <c r="BD129" s="203"/>
      <c r="BE129" s="203"/>
      <c r="BF129" s="203"/>
      <c r="BG129" s="203"/>
      <c r="BH129" s="203"/>
    </row>
    <row r="130" spans="1:60" ht="22.5" outlineLevel="1">
      <c r="A130" s="194">
        <v>64</v>
      </c>
      <c r="B130" s="195" t="s">
        <v>287</v>
      </c>
      <c r="C130" s="196" t="s">
        <v>288</v>
      </c>
      <c r="D130" s="197" t="s">
        <v>138</v>
      </c>
      <c r="E130" s="198">
        <v>71.05</v>
      </c>
      <c r="F130" s="199"/>
      <c r="G130" s="200">
        <f>ROUND(E130*F130,2)</f>
        <v>0</v>
      </c>
      <c r="H130" s="201"/>
      <c r="I130" s="202">
        <f>ROUND(E130*H130,2)</f>
        <v>0</v>
      </c>
      <c r="J130" s="201"/>
      <c r="K130" s="202">
        <f>ROUND(E130*J130,2)</f>
        <v>0</v>
      </c>
      <c r="L130" s="202">
        <v>21</v>
      </c>
      <c r="M130" s="202">
        <f>G130*(1+L130/100)</f>
        <v>0</v>
      </c>
      <c r="N130" s="202">
        <v>0</v>
      </c>
      <c r="O130" s="202">
        <f>ROUND(E130*N130,2)</f>
        <v>0</v>
      </c>
      <c r="P130" s="202">
        <v>0.00135</v>
      </c>
      <c r="Q130" s="202">
        <f>ROUND(E130*P130,2)</f>
        <v>0.1</v>
      </c>
      <c r="R130" s="202"/>
      <c r="S130" s="202" t="s">
        <v>124</v>
      </c>
      <c r="T130" s="202" t="s">
        <v>124</v>
      </c>
      <c r="U130" s="202">
        <v>0.092</v>
      </c>
      <c r="V130" s="202">
        <f>ROUND(E130*U130,2)</f>
        <v>6.54</v>
      </c>
      <c r="W130" s="202"/>
      <c r="X130" s="202" t="s">
        <v>125</v>
      </c>
      <c r="Y130" s="203"/>
      <c r="Z130" s="203"/>
      <c r="AA130" s="203"/>
      <c r="AB130" s="203"/>
      <c r="AC130" s="203"/>
      <c r="AD130" s="203"/>
      <c r="AE130" s="203"/>
      <c r="AF130" s="203"/>
      <c r="AG130" s="203" t="s">
        <v>126</v>
      </c>
      <c r="AH130" s="203"/>
      <c r="AI130" s="203"/>
      <c r="AJ130" s="203"/>
      <c r="AK130" s="203"/>
      <c r="AL130" s="203"/>
      <c r="AM130" s="203"/>
      <c r="AN130" s="203"/>
      <c r="AO130" s="203"/>
      <c r="AP130" s="203"/>
      <c r="AQ130" s="203"/>
      <c r="AR130" s="203"/>
      <c r="AS130" s="203"/>
      <c r="AT130" s="203"/>
      <c r="AU130" s="203"/>
      <c r="AV130" s="203"/>
      <c r="AW130" s="203"/>
      <c r="AX130" s="203"/>
      <c r="AY130" s="203"/>
      <c r="AZ130" s="203"/>
      <c r="BA130" s="203"/>
      <c r="BB130" s="203"/>
      <c r="BC130" s="203"/>
      <c r="BD130" s="203"/>
      <c r="BE130" s="203"/>
      <c r="BF130" s="203"/>
      <c r="BG130" s="203"/>
      <c r="BH130" s="203"/>
    </row>
    <row r="131" spans="1:60" ht="12.75" outlineLevel="1">
      <c r="A131" s="204"/>
      <c r="B131" s="205"/>
      <c r="C131" s="206" t="s">
        <v>289</v>
      </c>
      <c r="D131" s="207"/>
      <c r="E131" s="208">
        <v>71.05</v>
      </c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3"/>
      <c r="Z131" s="203"/>
      <c r="AA131" s="203"/>
      <c r="AB131" s="203"/>
      <c r="AC131" s="203"/>
      <c r="AD131" s="203"/>
      <c r="AE131" s="203"/>
      <c r="AF131" s="203"/>
      <c r="AG131" s="203" t="s">
        <v>128</v>
      </c>
      <c r="AH131" s="203">
        <v>0</v>
      </c>
      <c r="AI131" s="203"/>
      <c r="AJ131" s="203"/>
      <c r="AK131" s="203"/>
      <c r="AL131" s="203"/>
      <c r="AM131" s="203"/>
      <c r="AN131" s="203"/>
      <c r="AO131" s="203"/>
      <c r="AP131" s="203"/>
      <c r="AQ131" s="203"/>
      <c r="AR131" s="203"/>
      <c r="AS131" s="203"/>
      <c r="AT131" s="203"/>
      <c r="AU131" s="203"/>
      <c r="AV131" s="203"/>
      <c r="AW131" s="203"/>
      <c r="AX131" s="203"/>
      <c r="AY131" s="203"/>
      <c r="AZ131" s="203"/>
      <c r="BA131" s="203"/>
      <c r="BB131" s="203"/>
      <c r="BC131" s="203"/>
      <c r="BD131" s="203"/>
      <c r="BE131" s="203"/>
      <c r="BF131" s="203"/>
      <c r="BG131" s="203"/>
      <c r="BH131" s="203"/>
    </row>
    <row r="132" spans="1:60" ht="22.5" outlineLevel="1">
      <c r="A132" s="194">
        <v>65</v>
      </c>
      <c r="B132" s="195" t="s">
        <v>290</v>
      </c>
      <c r="C132" s="196" t="s">
        <v>291</v>
      </c>
      <c r="D132" s="197" t="s">
        <v>138</v>
      </c>
      <c r="E132" s="198">
        <v>44</v>
      </c>
      <c r="F132" s="199"/>
      <c r="G132" s="200">
        <f>ROUND(E132*F132,2)</f>
        <v>0</v>
      </c>
      <c r="H132" s="201"/>
      <c r="I132" s="202">
        <f>ROUND(E132*H132,2)</f>
        <v>0</v>
      </c>
      <c r="J132" s="201"/>
      <c r="K132" s="202">
        <f>ROUND(E132*J132,2)</f>
        <v>0</v>
      </c>
      <c r="L132" s="202">
        <v>21</v>
      </c>
      <c r="M132" s="202">
        <f>G132*(1+L132/100)</f>
        <v>0</v>
      </c>
      <c r="N132" s="202">
        <v>0</v>
      </c>
      <c r="O132" s="202">
        <f>ROUND(E132*N132,2)</f>
        <v>0</v>
      </c>
      <c r="P132" s="202">
        <v>0</v>
      </c>
      <c r="Q132" s="202">
        <f>ROUND(E132*P132,2)</f>
        <v>0</v>
      </c>
      <c r="R132" s="202"/>
      <c r="S132" s="202" t="s">
        <v>124</v>
      </c>
      <c r="T132" s="202" t="s">
        <v>124</v>
      </c>
      <c r="U132" s="202">
        <v>0.0805</v>
      </c>
      <c r="V132" s="202">
        <f>ROUND(E132*U132,2)</f>
        <v>3.54</v>
      </c>
      <c r="W132" s="202"/>
      <c r="X132" s="202" t="s">
        <v>125</v>
      </c>
      <c r="Y132" s="203"/>
      <c r="Z132" s="203"/>
      <c r="AA132" s="203"/>
      <c r="AB132" s="203"/>
      <c r="AC132" s="203"/>
      <c r="AD132" s="203"/>
      <c r="AE132" s="203"/>
      <c r="AF132" s="203"/>
      <c r="AG132" s="203" t="s">
        <v>126</v>
      </c>
      <c r="AH132" s="203"/>
      <c r="AI132" s="203"/>
      <c r="AJ132" s="203"/>
      <c r="AK132" s="203"/>
      <c r="AL132" s="203"/>
      <c r="AM132" s="203"/>
      <c r="AN132" s="203"/>
      <c r="AO132" s="203"/>
      <c r="AP132" s="203"/>
      <c r="AQ132" s="203"/>
      <c r="AR132" s="203"/>
      <c r="AS132" s="203"/>
      <c r="AT132" s="203"/>
      <c r="AU132" s="203"/>
      <c r="AV132" s="203"/>
      <c r="AW132" s="203"/>
      <c r="AX132" s="203"/>
      <c r="AY132" s="203"/>
      <c r="AZ132" s="203"/>
      <c r="BA132" s="203"/>
      <c r="BB132" s="203"/>
      <c r="BC132" s="203"/>
      <c r="BD132" s="203"/>
      <c r="BE132" s="203"/>
      <c r="BF132" s="203"/>
      <c r="BG132" s="203"/>
      <c r="BH132" s="203"/>
    </row>
    <row r="133" spans="1:60" ht="12.75" outlineLevel="1">
      <c r="A133" s="204"/>
      <c r="B133" s="205"/>
      <c r="C133" s="206" t="s">
        <v>292</v>
      </c>
      <c r="D133" s="207"/>
      <c r="E133" s="208">
        <v>44</v>
      </c>
      <c r="F133" s="202"/>
      <c r="G133" s="202"/>
      <c r="H133" s="202"/>
      <c r="I133" s="202"/>
      <c r="J133" s="202"/>
      <c r="K133" s="202"/>
      <c r="L133" s="202"/>
      <c r="M133" s="202"/>
      <c r="N133" s="202"/>
      <c r="O133" s="202"/>
      <c r="P133" s="202"/>
      <c r="Q133" s="202"/>
      <c r="R133" s="202"/>
      <c r="S133" s="202"/>
      <c r="T133" s="202"/>
      <c r="U133" s="202"/>
      <c r="V133" s="202"/>
      <c r="W133" s="202"/>
      <c r="X133" s="202"/>
      <c r="Y133" s="203"/>
      <c r="Z133" s="203"/>
      <c r="AA133" s="203"/>
      <c r="AB133" s="203"/>
      <c r="AC133" s="203"/>
      <c r="AD133" s="203"/>
      <c r="AE133" s="203"/>
      <c r="AF133" s="203"/>
      <c r="AG133" s="203" t="s">
        <v>128</v>
      </c>
      <c r="AH133" s="203">
        <v>0</v>
      </c>
      <c r="AI133" s="203"/>
      <c r="AJ133" s="203"/>
      <c r="AK133" s="203"/>
      <c r="AL133" s="203"/>
      <c r="AM133" s="203"/>
      <c r="AN133" s="203"/>
      <c r="AO133" s="203"/>
      <c r="AP133" s="203"/>
      <c r="AQ133" s="203"/>
      <c r="AR133" s="203"/>
      <c r="AS133" s="203"/>
      <c r="AT133" s="203"/>
      <c r="AU133" s="203"/>
      <c r="AV133" s="203"/>
      <c r="AW133" s="203"/>
      <c r="AX133" s="203"/>
      <c r="AY133" s="203"/>
      <c r="AZ133" s="203"/>
      <c r="BA133" s="203"/>
      <c r="BB133" s="203"/>
      <c r="BC133" s="203"/>
      <c r="BD133" s="203"/>
      <c r="BE133" s="203"/>
      <c r="BF133" s="203"/>
      <c r="BG133" s="203"/>
      <c r="BH133" s="203"/>
    </row>
    <row r="134" spans="1:60" ht="12.75" outlineLevel="1">
      <c r="A134" s="204">
        <v>68</v>
      </c>
      <c r="B134" s="205" t="s">
        <v>293</v>
      </c>
      <c r="C134" s="216" t="s">
        <v>294</v>
      </c>
      <c r="D134" s="217" t="s">
        <v>30</v>
      </c>
      <c r="E134" s="218"/>
      <c r="F134" s="201"/>
      <c r="G134" s="202">
        <f>ROUND(E134*F134,2)</f>
        <v>0</v>
      </c>
      <c r="H134" s="201"/>
      <c r="I134" s="202">
        <f>ROUND(E134*H134,2)</f>
        <v>0</v>
      </c>
      <c r="J134" s="201"/>
      <c r="K134" s="202">
        <f>ROUND(E134*J134,2)</f>
        <v>0</v>
      </c>
      <c r="L134" s="202">
        <v>21</v>
      </c>
      <c r="M134" s="202">
        <f>G134*(1+L134/100)</f>
        <v>0</v>
      </c>
      <c r="N134" s="202">
        <v>0</v>
      </c>
      <c r="O134" s="202">
        <f>ROUND(E134*N134,2)</f>
        <v>0</v>
      </c>
      <c r="P134" s="202">
        <v>0</v>
      </c>
      <c r="Q134" s="202">
        <f>ROUND(E134*P134,2)</f>
        <v>0</v>
      </c>
      <c r="R134" s="202"/>
      <c r="S134" s="202" t="s">
        <v>124</v>
      </c>
      <c r="T134" s="202" t="s">
        <v>124</v>
      </c>
      <c r="U134" s="202">
        <v>0</v>
      </c>
      <c r="V134" s="202">
        <f>ROUND(E134*U134,2)</f>
        <v>0</v>
      </c>
      <c r="W134" s="202"/>
      <c r="X134" s="202" t="s">
        <v>282</v>
      </c>
      <c r="Y134" s="203"/>
      <c r="Z134" s="203"/>
      <c r="AA134" s="203"/>
      <c r="AB134" s="203"/>
      <c r="AC134" s="203"/>
      <c r="AD134" s="203"/>
      <c r="AE134" s="203"/>
      <c r="AF134" s="203"/>
      <c r="AG134" s="203" t="s">
        <v>283</v>
      </c>
      <c r="AH134" s="203"/>
      <c r="AI134" s="203"/>
      <c r="AJ134" s="203"/>
      <c r="AK134" s="203"/>
      <c r="AL134" s="203"/>
      <c r="AM134" s="203"/>
      <c r="AN134" s="203"/>
      <c r="AO134" s="203"/>
      <c r="AP134" s="203"/>
      <c r="AQ134" s="203"/>
      <c r="AR134" s="203"/>
      <c r="AS134" s="203"/>
      <c r="AT134" s="203"/>
      <c r="AU134" s="203"/>
      <c r="AV134" s="203"/>
      <c r="AW134" s="203"/>
      <c r="AX134" s="203"/>
      <c r="AY134" s="203"/>
      <c r="AZ134" s="203"/>
      <c r="BA134" s="203"/>
      <c r="BB134" s="203"/>
      <c r="BC134" s="203"/>
      <c r="BD134" s="203"/>
      <c r="BE134" s="203"/>
      <c r="BF134" s="203"/>
      <c r="BG134" s="203"/>
      <c r="BH134" s="203"/>
    </row>
    <row r="135" spans="1:33" ht="12.75">
      <c r="A135" s="186" t="s">
        <v>119</v>
      </c>
      <c r="B135" s="187" t="s">
        <v>75</v>
      </c>
      <c r="C135" s="188" t="s">
        <v>76</v>
      </c>
      <c r="D135" s="189"/>
      <c r="E135" s="190"/>
      <c r="F135" s="191"/>
      <c r="G135" s="192">
        <f>SUMIF(AG136:AG136,"&lt;&gt;NOR",G136:G136)</f>
        <v>0</v>
      </c>
      <c r="H135" s="193"/>
      <c r="I135" s="193">
        <f>SUM(I136:I136)</f>
        <v>0</v>
      </c>
      <c r="J135" s="193"/>
      <c r="K135" s="193">
        <f>SUM(K136:K136)</f>
        <v>0</v>
      </c>
      <c r="L135" s="193"/>
      <c r="M135" s="193">
        <f>SUM(M136:M136)</f>
        <v>0</v>
      </c>
      <c r="N135" s="193"/>
      <c r="O135" s="193">
        <f>SUM(O136:O136)</f>
        <v>0</v>
      </c>
      <c r="P135" s="193"/>
      <c r="Q135" s="193">
        <f>SUM(Q136:Q136)</f>
        <v>0</v>
      </c>
      <c r="R135" s="193"/>
      <c r="S135" s="193"/>
      <c r="T135" s="193"/>
      <c r="U135" s="193"/>
      <c r="V135" s="193">
        <f>SUM(V136:V136)</f>
        <v>0</v>
      </c>
      <c r="W135" s="193"/>
      <c r="X135" s="193"/>
      <c r="AG135" t="s">
        <v>120</v>
      </c>
    </row>
    <row r="136" spans="1:60" ht="22.5" outlineLevel="1">
      <c r="A136" s="209">
        <v>69</v>
      </c>
      <c r="B136" s="210" t="s">
        <v>75</v>
      </c>
      <c r="C136" s="211" t="s">
        <v>295</v>
      </c>
      <c r="D136" s="212" t="s">
        <v>141</v>
      </c>
      <c r="E136" s="213">
        <v>1</v>
      </c>
      <c r="F136" s="214"/>
      <c r="G136" s="215">
        <f>ROUND(E136*F136,2)</f>
        <v>0</v>
      </c>
      <c r="H136" s="201"/>
      <c r="I136" s="202">
        <f>ROUND(E136*H136,2)</f>
        <v>0</v>
      </c>
      <c r="J136" s="201"/>
      <c r="K136" s="202">
        <f>ROUND(E136*J136,2)</f>
        <v>0</v>
      </c>
      <c r="L136" s="202">
        <v>21</v>
      </c>
      <c r="M136" s="202">
        <f>G136*(1+L136/100)</f>
        <v>0</v>
      </c>
      <c r="N136" s="202">
        <v>0</v>
      </c>
      <c r="O136" s="202">
        <f>ROUND(E136*N136,2)</f>
        <v>0</v>
      </c>
      <c r="P136" s="202">
        <v>0</v>
      </c>
      <c r="Q136" s="202">
        <f>ROUND(E136*P136,2)</f>
        <v>0</v>
      </c>
      <c r="R136" s="202"/>
      <c r="S136" s="202" t="s">
        <v>142</v>
      </c>
      <c r="T136" s="202" t="s">
        <v>132</v>
      </c>
      <c r="U136" s="202">
        <v>0</v>
      </c>
      <c r="V136" s="202">
        <f>ROUND(E136*U136,2)</f>
        <v>0</v>
      </c>
      <c r="W136" s="202"/>
      <c r="X136" s="202" t="s">
        <v>125</v>
      </c>
      <c r="Y136" s="203"/>
      <c r="Z136" s="203"/>
      <c r="AA136" s="203"/>
      <c r="AB136" s="203"/>
      <c r="AC136" s="203"/>
      <c r="AD136" s="203"/>
      <c r="AE136" s="203"/>
      <c r="AF136" s="203"/>
      <c r="AG136" s="203" t="s">
        <v>126</v>
      </c>
      <c r="AH136" s="203"/>
      <c r="AI136" s="203"/>
      <c r="AJ136" s="203"/>
      <c r="AK136" s="203"/>
      <c r="AL136" s="203"/>
      <c r="AM136" s="203"/>
      <c r="AN136" s="203"/>
      <c r="AO136" s="203"/>
      <c r="AP136" s="203"/>
      <c r="AQ136" s="203"/>
      <c r="AR136" s="203"/>
      <c r="AS136" s="203"/>
      <c r="AT136" s="203"/>
      <c r="AU136" s="203"/>
      <c r="AV136" s="203"/>
      <c r="AW136" s="203"/>
      <c r="AX136" s="203"/>
      <c r="AY136" s="203"/>
      <c r="AZ136" s="203"/>
      <c r="BA136" s="203"/>
      <c r="BB136" s="203"/>
      <c r="BC136" s="203"/>
      <c r="BD136" s="203"/>
      <c r="BE136" s="203"/>
      <c r="BF136" s="203"/>
      <c r="BG136" s="203"/>
      <c r="BH136" s="203"/>
    </row>
    <row r="137" spans="1:33" ht="12.75">
      <c r="A137" s="186" t="s">
        <v>119</v>
      </c>
      <c r="B137" s="187" t="s">
        <v>77</v>
      </c>
      <c r="C137" s="188" t="s">
        <v>78</v>
      </c>
      <c r="D137" s="189"/>
      <c r="E137" s="190"/>
      <c r="F137" s="191"/>
      <c r="G137" s="192">
        <f>SUMIF(AG138:AG139,"&lt;&gt;NOR",G138:G139)</f>
        <v>0</v>
      </c>
      <c r="H137" s="193"/>
      <c r="I137" s="193">
        <f>SUM(I138:I139)</f>
        <v>0</v>
      </c>
      <c r="J137" s="193"/>
      <c r="K137" s="193">
        <f>SUM(K138:K139)</f>
        <v>0</v>
      </c>
      <c r="L137" s="193"/>
      <c r="M137" s="193">
        <f>SUM(M138:M139)</f>
        <v>0</v>
      </c>
      <c r="N137" s="193"/>
      <c r="O137" s="193">
        <f>SUM(O138:O139)</f>
        <v>0</v>
      </c>
      <c r="P137" s="193"/>
      <c r="Q137" s="193">
        <f>SUM(Q138:Q139)</f>
        <v>0</v>
      </c>
      <c r="R137" s="193"/>
      <c r="S137" s="193"/>
      <c r="T137" s="193"/>
      <c r="U137" s="193"/>
      <c r="V137" s="193">
        <f>SUM(V138:V139)</f>
        <v>0</v>
      </c>
      <c r="W137" s="193"/>
      <c r="X137" s="193"/>
      <c r="AG137" t="s">
        <v>120</v>
      </c>
    </row>
    <row r="138" spans="1:60" ht="22.5" outlineLevel="1">
      <c r="A138" s="209">
        <v>70</v>
      </c>
      <c r="B138" s="210" t="s">
        <v>296</v>
      </c>
      <c r="C138" s="211" t="s">
        <v>297</v>
      </c>
      <c r="D138" s="212" t="s">
        <v>131</v>
      </c>
      <c r="E138" s="213">
        <v>1</v>
      </c>
      <c r="F138" s="214"/>
      <c r="G138" s="215">
        <f aca="true" t="shared" si="49" ref="G138:G139">ROUND(E138*F138,2)</f>
        <v>0</v>
      </c>
      <c r="H138" s="201"/>
      <c r="I138" s="202">
        <f aca="true" t="shared" si="50" ref="I138:I139">ROUND(E138*H138,2)</f>
        <v>0</v>
      </c>
      <c r="J138" s="201"/>
      <c r="K138" s="202">
        <f aca="true" t="shared" si="51" ref="K138:K139">ROUND(E138*J138,2)</f>
        <v>0</v>
      </c>
      <c r="L138" s="202">
        <v>21</v>
      </c>
      <c r="M138" s="202">
        <f aca="true" t="shared" si="52" ref="M138:M139">G138*(1+L138/100)</f>
        <v>0</v>
      </c>
      <c r="N138" s="202">
        <v>0</v>
      </c>
      <c r="O138" s="202">
        <f aca="true" t="shared" si="53" ref="O138:O139">ROUND(E138*N138,2)</f>
        <v>0</v>
      </c>
      <c r="P138" s="202">
        <v>0</v>
      </c>
      <c r="Q138" s="202">
        <f aca="true" t="shared" si="54" ref="Q138:Q139">ROUND(E138*P138,2)</f>
        <v>0</v>
      </c>
      <c r="R138" s="202"/>
      <c r="S138" s="202" t="s">
        <v>142</v>
      </c>
      <c r="T138" s="202" t="s">
        <v>132</v>
      </c>
      <c r="U138" s="202">
        <v>0</v>
      </c>
      <c r="V138" s="202">
        <f aca="true" t="shared" si="55" ref="V138:V139">ROUND(E138*U138,2)</f>
        <v>0</v>
      </c>
      <c r="W138" s="202"/>
      <c r="X138" s="202" t="s">
        <v>125</v>
      </c>
      <c r="Y138" s="203"/>
      <c r="Z138" s="203"/>
      <c r="AA138" s="203"/>
      <c r="AB138" s="203"/>
      <c r="AC138" s="203"/>
      <c r="AD138" s="203"/>
      <c r="AE138" s="203"/>
      <c r="AF138" s="203"/>
      <c r="AG138" s="203" t="s">
        <v>126</v>
      </c>
      <c r="AH138" s="203"/>
      <c r="AI138" s="203"/>
      <c r="AJ138" s="203"/>
      <c r="AK138" s="203"/>
      <c r="AL138" s="203"/>
      <c r="AM138" s="203"/>
      <c r="AN138" s="203"/>
      <c r="AO138" s="203"/>
      <c r="AP138" s="203"/>
      <c r="AQ138" s="203"/>
      <c r="AR138" s="203"/>
      <c r="AS138" s="203"/>
      <c r="AT138" s="203"/>
      <c r="AU138" s="203"/>
      <c r="AV138" s="203"/>
      <c r="AW138" s="203"/>
      <c r="AX138" s="203"/>
      <c r="AY138" s="203"/>
      <c r="AZ138" s="203"/>
      <c r="BA138" s="203"/>
      <c r="BB138" s="203"/>
      <c r="BC138" s="203"/>
      <c r="BD138" s="203"/>
      <c r="BE138" s="203"/>
      <c r="BF138" s="203"/>
      <c r="BG138" s="203"/>
      <c r="BH138" s="203"/>
    </row>
    <row r="139" spans="1:60" ht="22.5" outlineLevel="1">
      <c r="A139" s="209">
        <v>71</v>
      </c>
      <c r="B139" s="210" t="s">
        <v>298</v>
      </c>
      <c r="C139" s="211" t="s">
        <v>299</v>
      </c>
      <c r="D139" s="212" t="s">
        <v>131</v>
      </c>
      <c r="E139" s="213">
        <v>1</v>
      </c>
      <c r="F139" s="214"/>
      <c r="G139" s="215">
        <f t="shared" si="49"/>
        <v>0</v>
      </c>
      <c r="H139" s="201"/>
      <c r="I139" s="202">
        <f t="shared" si="50"/>
        <v>0</v>
      </c>
      <c r="J139" s="201"/>
      <c r="K139" s="202">
        <f t="shared" si="51"/>
        <v>0</v>
      </c>
      <c r="L139" s="202">
        <v>21</v>
      </c>
      <c r="M139" s="202">
        <f t="shared" si="52"/>
        <v>0</v>
      </c>
      <c r="N139" s="202">
        <v>0</v>
      </c>
      <c r="O139" s="202">
        <f t="shared" si="53"/>
        <v>0</v>
      </c>
      <c r="P139" s="202">
        <v>0</v>
      </c>
      <c r="Q139" s="202">
        <f t="shared" si="54"/>
        <v>0</v>
      </c>
      <c r="R139" s="202"/>
      <c r="S139" s="202" t="s">
        <v>142</v>
      </c>
      <c r="T139" s="202" t="s">
        <v>132</v>
      </c>
      <c r="U139" s="202">
        <v>0</v>
      </c>
      <c r="V139" s="202">
        <f t="shared" si="55"/>
        <v>0</v>
      </c>
      <c r="W139" s="202"/>
      <c r="X139" s="202" t="s">
        <v>125</v>
      </c>
      <c r="Y139" s="203"/>
      <c r="Z139" s="203"/>
      <c r="AA139" s="203"/>
      <c r="AB139" s="203"/>
      <c r="AC139" s="203"/>
      <c r="AD139" s="203"/>
      <c r="AE139" s="203"/>
      <c r="AF139" s="203"/>
      <c r="AG139" s="203" t="s">
        <v>126</v>
      </c>
      <c r="AH139" s="203"/>
      <c r="AI139" s="203"/>
      <c r="AJ139" s="203"/>
      <c r="AK139" s="203"/>
      <c r="AL139" s="203"/>
      <c r="AM139" s="203"/>
      <c r="AN139" s="203"/>
      <c r="AO139" s="203"/>
      <c r="AP139" s="203"/>
      <c r="AQ139" s="203"/>
      <c r="AR139" s="203"/>
      <c r="AS139" s="203"/>
      <c r="AT139" s="203"/>
      <c r="AU139" s="203"/>
      <c r="AV139" s="203"/>
      <c r="AW139" s="203"/>
      <c r="AX139" s="203"/>
      <c r="AY139" s="203"/>
      <c r="AZ139" s="203"/>
      <c r="BA139" s="203"/>
      <c r="BB139" s="203"/>
      <c r="BC139" s="203"/>
      <c r="BD139" s="203"/>
      <c r="BE139" s="203"/>
      <c r="BF139" s="203"/>
      <c r="BG139" s="203"/>
      <c r="BH139" s="203"/>
    </row>
    <row r="140" spans="1:33" ht="12.75">
      <c r="A140" s="186" t="s">
        <v>119</v>
      </c>
      <c r="B140" s="187" t="s">
        <v>79</v>
      </c>
      <c r="C140" s="188" t="s">
        <v>80</v>
      </c>
      <c r="D140" s="189"/>
      <c r="E140" s="190"/>
      <c r="F140" s="191"/>
      <c r="G140" s="192">
        <f>SUMIF(AG141:AG142,"&lt;&gt;NOR",G141:G142)</f>
        <v>0</v>
      </c>
      <c r="H140" s="193"/>
      <c r="I140" s="193">
        <f>SUM(I141:I142)</f>
        <v>0</v>
      </c>
      <c r="J140" s="193"/>
      <c r="K140" s="193">
        <f>SUM(K141:K142)</f>
        <v>0</v>
      </c>
      <c r="L140" s="193"/>
      <c r="M140" s="193">
        <f>SUM(M141:M142)</f>
        <v>0</v>
      </c>
      <c r="N140" s="193"/>
      <c r="O140" s="193">
        <f>SUM(O141:O142)</f>
        <v>0.05</v>
      </c>
      <c r="P140" s="193"/>
      <c r="Q140" s="193">
        <f>SUM(Q141:Q142)</f>
        <v>0</v>
      </c>
      <c r="R140" s="193"/>
      <c r="S140" s="193"/>
      <c r="T140" s="193"/>
      <c r="U140" s="193"/>
      <c r="V140" s="193">
        <f>SUM(V141:V142)</f>
        <v>4.11</v>
      </c>
      <c r="W140" s="193"/>
      <c r="X140" s="193"/>
      <c r="AG140" t="s">
        <v>120</v>
      </c>
    </row>
    <row r="141" spans="1:60" ht="22.5" outlineLevel="1">
      <c r="A141" s="194">
        <v>72</v>
      </c>
      <c r="B141" s="195" t="s">
        <v>300</v>
      </c>
      <c r="C141" s="196" t="s">
        <v>301</v>
      </c>
      <c r="D141" s="197" t="s">
        <v>156</v>
      </c>
      <c r="E141" s="198">
        <v>1.488</v>
      </c>
      <c r="F141" s="199"/>
      <c r="G141" s="200">
        <f>ROUND(E141*F141,2)</f>
        <v>0</v>
      </c>
      <c r="H141" s="201"/>
      <c r="I141" s="202">
        <f>ROUND(E141*H141,2)</f>
        <v>0</v>
      </c>
      <c r="J141" s="201"/>
      <c r="K141" s="202">
        <f>ROUND(E141*J141,2)</f>
        <v>0</v>
      </c>
      <c r="L141" s="202">
        <v>21</v>
      </c>
      <c r="M141" s="202">
        <f>G141*(1+L141/100)</f>
        <v>0</v>
      </c>
      <c r="N141" s="202">
        <v>0.03517</v>
      </c>
      <c r="O141" s="202">
        <f>ROUND(E141*N141,2)</f>
        <v>0.05</v>
      </c>
      <c r="P141" s="202">
        <v>0</v>
      </c>
      <c r="Q141" s="202">
        <f>ROUND(E141*P141,2)</f>
        <v>0</v>
      </c>
      <c r="R141" s="202"/>
      <c r="S141" s="202" t="s">
        <v>124</v>
      </c>
      <c r="T141" s="202" t="s">
        <v>124</v>
      </c>
      <c r="U141" s="202">
        <v>2.765</v>
      </c>
      <c r="V141" s="202">
        <f>ROUND(E141*U141,2)</f>
        <v>4.11</v>
      </c>
      <c r="W141" s="202"/>
      <c r="X141" s="202" t="s">
        <v>125</v>
      </c>
      <c r="Y141" s="203"/>
      <c r="Z141" s="203"/>
      <c r="AA141" s="203"/>
      <c r="AB141" s="203"/>
      <c r="AC141" s="203"/>
      <c r="AD141" s="203"/>
      <c r="AE141" s="203"/>
      <c r="AF141" s="203"/>
      <c r="AG141" s="203" t="s">
        <v>126</v>
      </c>
      <c r="AH141" s="203"/>
      <c r="AI141" s="203"/>
      <c r="AJ141" s="203"/>
      <c r="AK141" s="203"/>
      <c r="AL141" s="203"/>
      <c r="AM141" s="203"/>
      <c r="AN141" s="203"/>
      <c r="AO141" s="203"/>
      <c r="AP141" s="203"/>
      <c r="AQ141" s="203"/>
      <c r="AR141" s="203"/>
      <c r="AS141" s="203"/>
      <c r="AT141" s="203"/>
      <c r="AU141" s="203"/>
      <c r="AV141" s="203"/>
      <c r="AW141" s="203"/>
      <c r="AX141" s="203"/>
      <c r="AY141" s="203"/>
      <c r="AZ141" s="203"/>
      <c r="BA141" s="203"/>
      <c r="BB141" s="203"/>
      <c r="BC141" s="203"/>
      <c r="BD141" s="203"/>
      <c r="BE141" s="203"/>
      <c r="BF141" s="203"/>
      <c r="BG141" s="203"/>
      <c r="BH141" s="203"/>
    </row>
    <row r="142" spans="1:60" ht="12.75" outlineLevel="1">
      <c r="A142" s="204"/>
      <c r="B142" s="205"/>
      <c r="C142" s="206" t="s">
        <v>302</v>
      </c>
      <c r="D142" s="207"/>
      <c r="E142" s="208">
        <v>1.488</v>
      </c>
      <c r="F142" s="202"/>
      <c r="G142" s="202"/>
      <c r="H142" s="202"/>
      <c r="I142" s="202"/>
      <c r="J142" s="202"/>
      <c r="K142" s="202"/>
      <c r="L142" s="202"/>
      <c r="M142" s="202"/>
      <c r="N142" s="202"/>
      <c r="O142" s="202"/>
      <c r="P142" s="202"/>
      <c r="Q142" s="202"/>
      <c r="R142" s="202"/>
      <c r="S142" s="202"/>
      <c r="T142" s="202"/>
      <c r="U142" s="202"/>
      <c r="V142" s="202"/>
      <c r="W142" s="202"/>
      <c r="X142" s="202"/>
      <c r="Y142" s="203"/>
      <c r="Z142" s="203"/>
      <c r="AA142" s="203"/>
      <c r="AB142" s="203"/>
      <c r="AC142" s="203"/>
      <c r="AD142" s="203"/>
      <c r="AE142" s="203"/>
      <c r="AF142" s="203"/>
      <c r="AG142" s="203" t="s">
        <v>128</v>
      </c>
      <c r="AH142" s="203">
        <v>0</v>
      </c>
      <c r="AI142" s="203"/>
      <c r="AJ142" s="203"/>
      <c r="AK142" s="203"/>
      <c r="AL142" s="203"/>
      <c r="AM142" s="203"/>
      <c r="AN142" s="203"/>
      <c r="AO142" s="203"/>
      <c r="AP142" s="203"/>
      <c r="AQ142" s="203"/>
      <c r="AR142" s="203"/>
      <c r="AS142" s="203"/>
      <c r="AT142" s="203"/>
      <c r="AU142" s="203"/>
      <c r="AV142" s="203"/>
      <c r="AW142" s="203"/>
      <c r="AX142" s="203"/>
      <c r="AY142" s="203"/>
      <c r="AZ142" s="203"/>
      <c r="BA142" s="203"/>
      <c r="BB142" s="203"/>
      <c r="BC142" s="203"/>
      <c r="BD142" s="203"/>
      <c r="BE142" s="203"/>
      <c r="BF142" s="203"/>
      <c r="BG142" s="203"/>
      <c r="BH142" s="203"/>
    </row>
    <row r="143" spans="1:33" ht="12.75">
      <c r="A143" s="186" t="s">
        <v>119</v>
      </c>
      <c r="B143" s="187" t="s">
        <v>81</v>
      </c>
      <c r="C143" s="188" t="s">
        <v>82</v>
      </c>
      <c r="D143" s="189"/>
      <c r="E143" s="190"/>
      <c r="F143" s="191"/>
      <c r="G143" s="192">
        <f>SUMIF(AG144:AG145,"&lt;&gt;NOR",G144:G145)</f>
        <v>0</v>
      </c>
      <c r="H143" s="193"/>
      <c r="I143" s="193">
        <f>SUM(I144:I145)</f>
        <v>0</v>
      </c>
      <c r="J143" s="193"/>
      <c r="K143" s="193">
        <f>SUM(K144:K145)</f>
        <v>0</v>
      </c>
      <c r="L143" s="193"/>
      <c r="M143" s="193">
        <f>SUM(M144:M145)</f>
        <v>0</v>
      </c>
      <c r="N143" s="193"/>
      <c r="O143" s="193">
        <f>SUM(O144:O145)</f>
        <v>0</v>
      </c>
      <c r="P143" s="193"/>
      <c r="Q143" s="193">
        <f>SUM(Q144:Q145)</f>
        <v>0</v>
      </c>
      <c r="R143" s="193"/>
      <c r="S143" s="193"/>
      <c r="T143" s="193"/>
      <c r="U143" s="193"/>
      <c r="V143" s="193">
        <f>SUM(V144:V145)</f>
        <v>0.5</v>
      </c>
      <c r="W143" s="193"/>
      <c r="X143" s="193"/>
      <c r="AG143" t="s">
        <v>120</v>
      </c>
    </row>
    <row r="144" spans="1:60" ht="12.75" outlineLevel="1">
      <c r="A144" s="194">
        <v>73</v>
      </c>
      <c r="B144" s="195" t="s">
        <v>303</v>
      </c>
      <c r="C144" s="196" t="s">
        <v>304</v>
      </c>
      <c r="D144" s="197" t="s">
        <v>156</v>
      </c>
      <c r="E144" s="198">
        <v>3.5</v>
      </c>
      <c r="F144" s="199"/>
      <c r="G144" s="200">
        <f>ROUND(E144*F144,2)</f>
        <v>0</v>
      </c>
      <c r="H144" s="201"/>
      <c r="I144" s="202">
        <f>ROUND(E144*H144,2)</f>
        <v>0</v>
      </c>
      <c r="J144" s="201"/>
      <c r="K144" s="202">
        <f>ROUND(E144*J144,2)</f>
        <v>0</v>
      </c>
      <c r="L144" s="202">
        <v>21</v>
      </c>
      <c r="M144" s="202">
        <f>G144*(1+L144/100)</f>
        <v>0</v>
      </c>
      <c r="N144" s="202">
        <v>7E-05</v>
      </c>
      <c r="O144" s="202">
        <f>ROUND(E144*N144,2)</f>
        <v>0</v>
      </c>
      <c r="P144" s="202">
        <v>0</v>
      </c>
      <c r="Q144" s="202">
        <f>ROUND(E144*P144,2)</f>
        <v>0</v>
      </c>
      <c r="R144" s="202"/>
      <c r="S144" s="202" t="s">
        <v>124</v>
      </c>
      <c r="T144" s="202" t="s">
        <v>132</v>
      </c>
      <c r="U144" s="202">
        <v>0.144</v>
      </c>
      <c r="V144" s="202">
        <f>ROUND(E144*U144,2)</f>
        <v>0.5</v>
      </c>
      <c r="W144" s="202"/>
      <c r="X144" s="202" t="s">
        <v>125</v>
      </c>
      <c r="Y144" s="203"/>
      <c r="Z144" s="203"/>
      <c r="AA144" s="203"/>
      <c r="AB144" s="203"/>
      <c r="AC144" s="203"/>
      <c r="AD144" s="203"/>
      <c r="AE144" s="203"/>
      <c r="AF144" s="203"/>
      <c r="AG144" s="203" t="s">
        <v>126</v>
      </c>
      <c r="AH144" s="203"/>
      <c r="AI144" s="203"/>
      <c r="AJ144" s="203"/>
      <c r="AK144" s="203"/>
      <c r="AL144" s="203"/>
      <c r="AM144" s="203"/>
      <c r="AN144" s="203"/>
      <c r="AO144" s="203"/>
      <c r="AP144" s="203"/>
      <c r="AQ144" s="203"/>
      <c r="AR144" s="203"/>
      <c r="AS144" s="203"/>
      <c r="AT144" s="203"/>
      <c r="AU144" s="203"/>
      <c r="AV144" s="203"/>
      <c r="AW144" s="203"/>
      <c r="AX144" s="203"/>
      <c r="AY144" s="203"/>
      <c r="AZ144" s="203"/>
      <c r="BA144" s="203"/>
      <c r="BB144" s="203"/>
      <c r="BC144" s="203"/>
      <c r="BD144" s="203"/>
      <c r="BE144" s="203"/>
      <c r="BF144" s="203"/>
      <c r="BG144" s="203"/>
      <c r="BH144" s="203"/>
    </row>
    <row r="145" spans="1:60" ht="12.75" outlineLevel="1">
      <c r="A145" s="204"/>
      <c r="B145" s="205"/>
      <c r="C145" s="206" t="s">
        <v>225</v>
      </c>
      <c r="D145" s="207"/>
      <c r="E145" s="208">
        <v>3.5</v>
      </c>
      <c r="F145" s="202"/>
      <c r="G145" s="202"/>
      <c r="H145" s="202"/>
      <c r="I145" s="202"/>
      <c r="J145" s="202"/>
      <c r="K145" s="202"/>
      <c r="L145" s="202"/>
      <c r="M145" s="202"/>
      <c r="N145" s="202"/>
      <c r="O145" s="202"/>
      <c r="P145" s="202"/>
      <c r="Q145" s="202"/>
      <c r="R145" s="202"/>
      <c r="S145" s="202"/>
      <c r="T145" s="202"/>
      <c r="U145" s="202"/>
      <c r="V145" s="202"/>
      <c r="W145" s="202"/>
      <c r="X145" s="202"/>
      <c r="Y145" s="203"/>
      <c r="Z145" s="203"/>
      <c r="AA145" s="203"/>
      <c r="AB145" s="203"/>
      <c r="AC145" s="203"/>
      <c r="AD145" s="203"/>
      <c r="AE145" s="203"/>
      <c r="AF145" s="203"/>
      <c r="AG145" s="203" t="s">
        <v>128</v>
      </c>
      <c r="AH145" s="203">
        <v>0</v>
      </c>
      <c r="AI145" s="203"/>
      <c r="AJ145" s="203"/>
      <c r="AK145" s="203"/>
      <c r="AL145" s="203"/>
      <c r="AM145" s="203"/>
      <c r="AN145" s="203"/>
      <c r="AO145" s="203"/>
      <c r="AP145" s="203"/>
      <c r="AQ145" s="203"/>
      <c r="AR145" s="203"/>
      <c r="AS145" s="203"/>
      <c r="AT145" s="203"/>
      <c r="AU145" s="203"/>
      <c r="AV145" s="203"/>
      <c r="AW145" s="203"/>
      <c r="AX145" s="203"/>
      <c r="AY145" s="203"/>
      <c r="AZ145" s="203"/>
      <c r="BA145" s="203"/>
      <c r="BB145" s="203"/>
      <c r="BC145" s="203"/>
      <c r="BD145" s="203"/>
      <c r="BE145" s="203"/>
      <c r="BF145" s="203"/>
      <c r="BG145" s="203"/>
      <c r="BH145" s="203"/>
    </row>
    <row r="146" spans="1:33" ht="12.75">
      <c r="A146" s="186" t="s">
        <v>119</v>
      </c>
      <c r="B146" s="187" t="s">
        <v>83</v>
      </c>
      <c r="C146" s="188" t="s">
        <v>84</v>
      </c>
      <c r="D146" s="189"/>
      <c r="E146" s="190"/>
      <c r="F146" s="191"/>
      <c r="G146" s="192">
        <f>SUMIF(AG147:AG147,"&lt;&gt;NOR",G147:G147)</f>
        <v>0</v>
      </c>
      <c r="H146" s="193"/>
      <c r="I146" s="193">
        <f>SUM(I147:I147)</f>
        <v>0</v>
      </c>
      <c r="J146" s="193"/>
      <c r="K146" s="193">
        <f>SUM(K147:K147)</f>
        <v>0</v>
      </c>
      <c r="L146" s="193"/>
      <c r="M146" s="193">
        <f>SUM(M147:M147)</f>
        <v>0</v>
      </c>
      <c r="N146" s="193"/>
      <c r="O146" s="193">
        <f>SUM(O147:O147)</f>
        <v>0</v>
      </c>
      <c r="P146" s="193"/>
      <c r="Q146" s="193">
        <f>SUM(Q147:Q147)</f>
        <v>0</v>
      </c>
      <c r="R146" s="193"/>
      <c r="S146" s="193"/>
      <c r="T146" s="193"/>
      <c r="U146" s="193"/>
      <c r="V146" s="193">
        <f>SUM(V147:V147)</f>
        <v>0</v>
      </c>
      <c r="W146" s="193"/>
      <c r="X146" s="193"/>
      <c r="AG146" t="s">
        <v>120</v>
      </c>
    </row>
    <row r="147" spans="1:60" ht="12.75" outlineLevel="1">
      <c r="A147" s="209">
        <v>74</v>
      </c>
      <c r="B147" s="210" t="s">
        <v>305</v>
      </c>
      <c r="C147" s="211" t="s">
        <v>306</v>
      </c>
      <c r="D147" s="212" t="s">
        <v>131</v>
      </c>
      <c r="E147" s="213">
        <v>1</v>
      </c>
      <c r="F147" s="214"/>
      <c r="G147" s="215">
        <f>ROUND(E147*F147,2)</f>
        <v>0</v>
      </c>
      <c r="H147" s="201"/>
      <c r="I147" s="202">
        <f>ROUND(E147*H147,2)</f>
        <v>0</v>
      </c>
      <c r="J147" s="201"/>
      <c r="K147" s="202">
        <f>ROUND(E147*J147,2)</f>
        <v>0</v>
      </c>
      <c r="L147" s="202">
        <v>21</v>
      </c>
      <c r="M147" s="202">
        <f>G147*(1+L147/100)</f>
        <v>0</v>
      </c>
      <c r="N147" s="202">
        <v>0</v>
      </c>
      <c r="O147" s="202">
        <f>ROUND(E147*N147,2)</f>
        <v>0</v>
      </c>
      <c r="P147" s="202">
        <v>0</v>
      </c>
      <c r="Q147" s="202">
        <f>ROUND(E147*P147,2)</f>
        <v>0</v>
      </c>
      <c r="R147" s="202"/>
      <c r="S147" s="202" t="s">
        <v>142</v>
      </c>
      <c r="T147" s="202" t="s">
        <v>132</v>
      </c>
      <c r="U147" s="202">
        <v>0</v>
      </c>
      <c r="V147" s="202">
        <f>ROUND(E147*U147,2)</f>
        <v>0</v>
      </c>
      <c r="W147" s="202"/>
      <c r="X147" s="202" t="s">
        <v>125</v>
      </c>
      <c r="Y147" s="203"/>
      <c r="Z147" s="203"/>
      <c r="AA147" s="203"/>
      <c r="AB147" s="203"/>
      <c r="AC147" s="203"/>
      <c r="AD147" s="203"/>
      <c r="AE147" s="203"/>
      <c r="AF147" s="203"/>
      <c r="AG147" s="203" t="s">
        <v>126</v>
      </c>
      <c r="AH147" s="203"/>
      <c r="AI147" s="203"/>
      <c r="AJ147" s="203"/>
      <c r="AK147" s="203"/>
      <c r="AL147" s="203"/>
      <c r="AM147" s="203"/>
      <c r="AN147" s="203"/>
      <c r="AO147" s="203"/>
      <c r="AP147" s="203"/>
      <c r="AQ147" s="203"/>
      <c r="AR147" s="203"/>
      <c r="AS147" s="203"/>
      <c r="AT147" s="203"/>
      <c r="AU147" s="203"/>
      <c r="AV147" s="203"/>
      <c r="AW147" s="203"/>
      <c r="AX147" s="203"/>
      <c r="AY147" s="203"/>
      <c r="AZ147" s="203"/>
      <c r="BA147" s="203"/>
      <c r="BB147" s="203"/>
      <c r="BC147" s="203"/>
      <c r="BD147" s="203"/>
      <c r="BE147" s="203"/>
      <c r="BF147" s="203"/>
      <c r="BG147" s="203"/>
      <c r="BH147" s="203"/>
    </row>
    <row r="148" spans="1:33" ht="12.75">
      <c r="A148" s="186" t="s">
        <v>119</v>
      </c>
      <c r="B148" s="187" t="s">
        <v>85</v>
      </c>
      <c r="C148" s="188" t="s">
        <v>86</v>
      </c>
      <c r="D148" s="189"/>
      <c r="E148" s="190"/>
      <c r="F148" s="191"/>
      <c r="G148" s="192">
        <f>SUMIF(AG149:AG152,"&lt;&gt;NOR",G149:G152)</f>
        <v>0</v>
      </c>
      <c r="H148" s="193"/>
      <c r="I148" s="193">
        <f>SUM(I149:I152)</f>
        <v>0</v>
      </c>
      <c r="J148" s="193"/>
      <c r="K148" s="193">
        <f>SUM(K149:K152)</f>
        <v>0</v>
      </c>
      <c r="L148" s="193"/>
      <c r="M148" s="193">
        <f>SUM(M149:M152)</f>
        <v>0</v>
      </c>
      <c r="N148" s="193"/>
      <c r="O148" s="193">
        <f>SUM(O149:O152)</f>
        <v>0</v>
      </c>
      <c r="P148" s="193"/>
      <c r="Q148" s="193">
        <f>SUM(Q149:Q152)</f>
        <v>0</v>
      </c>
      <c r="R148" s="193"/>
      <c r="S148" s="193"/>
      <c r="T148" s="193"/>
      <c r="U148" s="193"/>
      <c r="V148" s="193">
        <f>SUM(V149:V152)</f>
        <v>34.19</v>
      </c>
      <c r="W148" s="193"/>
      <c r="X148" s="193"/>
      <c r="AG148" t="s">
        <v>120</v>
      </c>
    </row>
    <row r="149" spans="1:60" ht="12.75" outlineLevel="1">
      <c r="A149" s="209">
        <v>76</v>
      </c>
      <c r="B149" s="210" t="s">
        <v>307</v>
      </c>
      <c r="C149" s="211" t="s">
        <v>308</v>
      </c>
      <c r="D149" s="212" t="s">
        <v>150</v>
      </c>
      <c r="E149" s="213">
        <v>20.82637</v>
      </c>
      <c r="F149" s="214"/>
      <c r="G149" s="215">
        <f aca="true" t="shared" si="56" ref="G149:G152">ROUND(E149*F149,2)</f>
        <v>0</v>
      </c>
      <c r="H149" s="201"/>
      <c r="I149" s="202">
        <f aca="true" t="shared" si="57" ref="I149:I152">ROUND(E149*H149,2)</f>
        <v>0</v>
      </c>
      <c r="J149" s="201"/>
      <c r="K149" s="202">
        <f aca="true" t="shared" si="58" ref="K149:K152">ROUND(E149*J149,2)</f>
        <v>0</v>
      </c>
      <c r="L149" s="202">
        <v>21</v>
      </c>
      <c r="M149" s="202">
        <f aca="true" t="shared" si="59" ref="M149:M152">G149*(1+L149/100)</f>
        <v>0</v>
      </c>
      <c r="N149" s="202">
        <v>0</v>
      </c>
      <c r="O149" s="202">
        <f aca="true" t="shared" si="60" ref="O149:O152">ROUND(E149*N149,2)</f>
        <v>0</v>
      </c>
      <c r="P149" s="202">
        <v>0</v>
      </c>
      <c r="Q149" s="202">
        <f aca="true" t="shared" si="61" ref="Q149:Q152">ROUND(E149*P149,2)</f>
        <v>0</v>
      </c>
      <c r="R149" s="202"/>
      <c r="S149" s="202" t="s">
        <v>124</v>
      </c>
      <c r="T149" s="202" t="s">
        <v>124</v>
      </c>
      <c r="U149" s="202">
        <v>0.49</v>
      </c>
      <c r="V149" s="202">
        <f aca="true" t="shared" si="62" ref="V149:V152">ROUND(E149*U149,2)</f>
        <v>10.2</v>
      </c>
      <c r="W149" s="202"/>
      <c r="X149" s="202" t="s">
        <v>309</v>
      </c>
      <c r="Y149" s="203"/>
      <c r="Z149" s="203"/>
      <c r="AA149" s="203"/>
      <c r="AB149" s="203"/>
      <c r="AC149" s="203"/>
      <c r="AD149" s="203"/>
      <c r="AE149" s="203"/>
      <c r="AF149" s="203"/>
      <c r="AG149" s="203" t="s">
        <v>310</v>
      </c>
      <c r="AH149" s="203"/>
      <c r="AI149" s="203"/>
      <c r="AJ149" s="203"/>
      <c r="AK149" s="203"/>
      <c r="AL149" s="203"/>
      <c r="AM149" s="203"/>
      <c r="AN149" s="203"/>
      <c r="AO149" s="203"/>
      <c r="AP149" s="203"/>
      <c r="AQ149" s="203"/>
      <c r="AR149" s="203"/>
      <c r="AS149" s="203"/>
      <c r="AT149" s="203"/>
      <c r="AU149" s="203"/>
      <c r="AV149" s="203"/>
      <c r="AW149" s="203"/>
      <c r="AX149" s="203"/>
      <c r="AY149" s="203"/>
      <c r="AZ149" s="203"/>
      <c r="BA149" s="203"/>
      <c r="BB149" s="203"/>
      <c r="BC149" s="203"/>
      <c r="BD149" s="203"/>
      <c r="BE149" s="203"/>
      <c r="BF149" s="203"/>
      <c r="BG149" s="203"/>
      <c r="BH149" s="203"/>
    </row>
    <row r="150" spans="1:60" ht="12.75" outlineLevel="1">
      <c r="A150" s="209">
        <v>77</v>
      </c>
      <c r="B150" s="210" t="s">
        <v>311</v>
      </c>
      <c r="C150" s="211" t="s">
        <v>312</v>
      </c>
      <c r="D150" s="212" t="s">
        <v>150</v>
      </c>
      <c r="E150" s="213">
        <v>104.13186</v>
      </c>
      <c r="F150" s="214"/>
      <c r="G150" s="215">
        <f t="shared" si="56"/>
        <v>0</v>
      </c>
      <c r="H150" s="201"/>
      <c r="I150" s="202">
        <f t="shared" si="57"/>
        <v>0</v>
      </c>
      <c r="J150" s="201"/>
      <c r="K150" s="202">
        <f t="shared" si="58"/>
        <v>0</v>
      </c>
      <c r="L150" s="202">
        <v>21</v>
      </c>
      <c r="M150" s="202">
        <f t="shared" si="59"/>
        <v>0</v>
      </c>
      <c r="N150" s="202">
        <v>0</v>
      </c>
      <c r="O150" s="202">
        <f t="shared" si="60"/>
        <v>0</v>
      </c>
      <c r="P150" s="202">
        <v>0</v>
      </c>
      <c r="Q150" s="202">
        <f t="shared" si="61"/>
        <v>0</v>
      </c>
      <c r="R150" s="202"/>
      <c r="S150" s="202" t="s">
        <v>124</v>
      </c>
      <c r="T150" s="202" t="s">
        <v>124</v>
      </c>
      <c r="U150" s="202">
        <v>0</v>
      </c>
      <c r="V150" s="202">
        <f t="shared" si="62"/>
        <v>0</v>
      </c>
      <c r="W150" s="202"/>
      <c r="X150" s="202" t="s">
        <v>309</v>
      </c>
      <c r="Y150" s="203"/>
      <c r="Z150" s="203"/>
      <c r="AA150" s="203"/>
      <c r="AB150" s="203"/>
      <c r="AC150" s="203"/>
      <c r="AD150" s="203"/>
      <c r="AE150" s="203"/>
      <c r="AF150" s="203"/>
      <c r="AG150" s="203" t="s">
        <v>310</v>
      </c>
      <c r="AH150" s="203"/>
      <c r="AI150" s="203"/>
      <c r="AJ150" s="203"/>
      <c r="AK150" s="203"/>
      <c r="AL150" s="203"/>
      <c r="AM150" s="203"/>
      <c r="AN150" s="203"/>
      <c r="AO150" s="203"/>
      <c r="AP150" s="203"/>
      <c r="AQ150" s="203"/>
      <c r="AR150" s="203"/>
      <c r="AS150" s="203"/>
      <c r="AT150" s="203"/>
      <c r="AU150" s="203"/>
      <c r="AV150" s="203"/>
      <c r="AW150" s="203"/>
      <c r="AX150" s="203"/>
      <c r="AY150" s="203"/>
      <c r="AZ150" s="203"/>
      <c r="BA150" s="203"/>
      <c r="BB150" s="203"/>
      <c r="BC150" s="203"/>
      <c r="BD150" s="203"/>
      <c r="BE150" s="203"/>
      <c r="BF150" s="203"/>
      <c r="BG150" s="203"/>
      <c r="BH150" s="203"/>
    </row>
    <row r="151" spans="1:60" ht="12.75" outlineLevel="1">
      <c r="A151" s="209">
        <v>78</v>
      </c>
      <c r="B151" s="210" t="s">
        <v>313</v>
      </c>
      <c r="C151" s="211" t="s">
        <v>314</v>
      </c>
      <c r="D151" s="212" t="s">
        <v>150</v>
      </c>
      <c r="E151" s="213">
        <v>20.82637</v>
      </c>
      <c r="F151" s="214"/>
      <c r="G151" s="215">
        <f t="shared" si="56"/>
        <v>0</v>
      </c>
      <c r="H151" s="201"/>
      <c r="I151" s="202">
        <f t="shared" si="57"/>
        <v>0</v>
      </c>
      <c r="J151" s="201"/>
      <c r="K151" s="202">
        <f t="shared" si="58"/>
        <v>0</v>
      </c>
      <c r="L151" s="202">
        <v>21</v>
      </c>
      <c r="M151" s="202">
        <f t="shared" si="59"/>
        <v>0</v>
      </c>
      <c r="N151" s="202">
        <v>0</v>
      </c>
      <c r="O151" s="202">
        <f t="shared" si="60"/>
        <v>0</v>
      </c>
      <c r="P151" s="202">
        <v>0</v>
      </c>
      <c r="Q151" s="202">
        <f t="shared" si="61"/>
        <v>0</v>
      </c>
      <c r="R151" s="202"/>
      <c r="S151" s="202" t="s">
        <v>124</v>
      </c>
      <c r="T151" s="202" t="s">
        <v>124</v>
      </c>
      <c r="U151" s="202">
        <v>0.942</v>
      </c>
      <c r="V151" s="202">
        <f t="shared" si="62"/>
        <v>19.62</v>
      </c>
      <c r="W151" s="202"/>
      <c r="X151" s="202" t="s">
        <v>309</v>
      </c>
      <c r="Y151" s="203"/>
      <c r="Z151" s="203"/>
      <c r="AA151" s="203"/>
      <c r="AB151" s="203"/>
      <c r="AC151" s="203"/>
      <c r="AD151" s="203"/>
      <c r="AE151" s="203"/>
      <c r="AF151" s="203"/>
      <c r="AG151" s="203" t="s">
        <v>310</v>
      </c>
      <c r="AH151" s="203"/>
      <c r="AI151" s="203"/>
      <c r="AJ151" s="203"/>
      <c r="AK151" s="203"/>
      <c r="AL151" s="203"/>
      <c r="AM151" s="203"/>
      <c r="AN151" s="203"/>
      <c r="AO151" s="203"/>
      <c r="AP151" s="203"/>
      <c r="AQ151" s="203"/>
      <c r="AR151" s="203"/>
      <c r="AS151" s="203"/>
      <c r="AT151" s="203"/>
      <c r="AU151" s="203"/>
      <c r="AV151" s="203"/>
      <c r="AW151" s="203"/>
      <c r="AX151" s="203"/>
      <c r="AY151" s="203"/>
      <c r="AZ151" s="203"/>
      <c r="BA151" s="203"/>
      <c r="BB151" s="203"/>
      <c r="BC151" s="203"/>
      <c r="BD151" s="203"/>
      <c r="BE151" s="203"/>
      <c r="BF151" s="203"/>
      <c r="BG151" s="203"/>
      <c r="BH151" s="203"/>
    </row>
    <row r="152" spans="1:60" ht="12.75" outlineLevel="1">
      <c r="A152" s="209">
        <v>79</v>
      </c>
      <c r="B152" s="210" t="s">
        <v>315</v>
      </c>
      <c r="C152" s="211" t="s">
        <v>316</v>
      </c>
      <c r="D152" s="212" t="s">
        <v>150</v>
      </c>
      <c r="E152" s="213">
        <v>41.65274</v>
      </c>
      <c r="F152" s="214"/>
      <c r="G152" s="215">
        <f t="shared" si="56"/>
        <v>0</v>
      </c>
      <c r="H152" s="201"/>
      <c r="I152" s="202">
        <f t="shared" si="57"/>
        <v>0</v>
      </c>
      <c r="J152" s="201"/>
      <c r="K152" s="202">
        <f t="shared" si="58"/>
        <v>0</v>
      </c>
      <c r="L152" s="202">
        <v>21</v>
      </c>
      <c r="M152" s="202">
        <f t="shared" si="59"/>
        <v>0</v>
      </c>
      <c r="N152" s="202">
        <v>0</v>
      </c>
      <c r="O152" s="202">
        <f t="shared" si="60"/>
        <v>0</v>
      </c>
      <c r="P152" s="202">
        <v>0</v>
      </c>
      <c r="Q152" s="202">
        <f t="shared" si="61"/>
        <v>0</v>
      </c>
      <c r="R152" s="202"/>
      <c r="S152" s="202" t="s">
        <v>124</v>
      </c>
      <c r="T152" s="202" t="s">
        <v>124</v>
      </c>
      <c r="U152" s="202">
        <v>0.105</v>
      </c>
      <c r="V152" s="202">
        <f t="shared" si="62"/>
        <v>4.37</v>
      </c>
      <c r="W152" s="202"/>
      <c r="X152" s="202" t="s">
        <v>309</v>
      </c>
      <c r="Y152" s="203"/>
      <c r="Z152" s="203"/>
      <c r="AA152" s="203"/>
      <c r="AB152" s="203"/>
      <c r="AC152" s="203"/>
      <c r="AD152" s="203"/>
      <c r="AE152" s="203"/>
      <c r="AF152" s="203"/>
      <c r="AG152" s="203" t="s">
        <v>310</v>
      </c>
      <c r="AH152" s="203"/>
      <c r="AI152" s="203"/>
      <c r="AJ152" s="203"/>
      <c r="AK152" s="203"/>
      <c r="AL152" s="203"/>
      <c r="AM152" s="203"/>
      <c r="AN152" s="203"/>
      <c r="AO152" s="203"/>
      <c r="AP152" s="203"/>
      <c r="AQ152" s="203"/>
      <c r="AR152" s="203"/>
      <c r="AS152" s="203"/>
      <c r="AT152" s="203"/>
      <c r="AU152" s="203"/>
      <c r="AV152" s="203"/>
      <c r="AW152" s="203"/>
      <c r="AX152" s="203"/>
      <c r="AY152" s="203"/>
      <c r="AZ152" s="203"/>
      <c r="BA152" s="203"/>
      <c r="BB152" s="203"/>
      <c r="BC152" s="203"/>
      <c r="BD152" s="203"/>
      <c r="BE152" s="203"/>
      <c r="BF152" s="203"/>
      <c r="BG152" s="203"/>
      <c r="BH152" s="203"/>
    </row>
    <row r="153" spans="1:33" ht="12.75">
      <c r="A153" s="186" t="s">
        <v>119</v>
      </c>
      <c r="B153" s="187" t="s">
        <v>26</v>
      </c>
      <c r="C153" s="188" t="s">
        <v>27</v>
      </c>
      <c r="D153" s="189"/>
      <c r="E153" s="190"/>
      <c r="F153" s="191"/>
      <c r="G153" s="192">
        <f>SUMIF(AG154:AG154,"&lt;&gt;NOR",G154:G154)</f>
        <v>0</v>
      </c>
      <c r="H153" s="193"/>
      <c r="I153" s="193">
        <f>SUM(I154:I154)</f>
        <v>0</v>
      </c>
      <c r="J153" s="193"/>
      <c r="K153" s="193">
        <f>SUM(K154:K154)</f>
        <v>0</v>
      </c>
      <c r="L153" s="193"/>
      <c r="M153" s="193">
        <f>SUM(M154:M154)</f>
        <v>0</v>
      </c>
      <c r="N153" s="193"/>
      <c r="O153" s="193">
        <f>SUM(O154:O154)</f>
        <v>0</v>
      </c>
      <c r="P153" s="193"/>
      <c r="Q153" s="193">
        <f>SUM(Q154:Q154)</f>
        <v>0</v>
      </c>
      <c r="R153" s="193"/>
      <c r="S153" s="193"/>
      <c r="T153" s="193"/>
      <c r="U153" s="193"/>
      <c r="V153" s="193">
        <f>SUM(V154:V154)</f>
        <v>0</v>
      </c>
      <c r="W153" s="193"/>
      <c r="X153" s="193"/>
      <c r="AG153" t="s">
        <v>120</v>
      </c>
    </row>
    <row r="154" spans="1:60" ht="12.75" outlineLevel="1">
      <c r="A154" s="194">
        <v>80</v>
      </c>
      <c r="B154" s="195" t="s">
        <v>317</v>
      </c>
      <c r="C154" s="196" t="s">
        <v>318</v>
      </c>
      <c r="D154" s="197" t="s">
        <v>319</v>
      </c>
      <c r="E154" s="198">
        <v>1</v>
      </c>
      <c r="F154" s="199"/>
      <c r="G154" s="200">
        <f>ROUND(E154*F154,2)</f>
        <v>0</v>
      </c>
      <c r="H154" s="201"/>
      <c r="I154" s="202">
        <f>ROUND(E154*H154,2)</f>
        <v>0</v>
      </c>
      <c r="J154" s="201"/>
      <c r="K154" s="202">
        <f>ROUND(E154*J154,2)</f>
        <v>0</v>
      </c>
      <c r="L154" s="202">
        <v>21</v>
      </c>
      <c r="M154" s="202">
        <f>G154*(1+L154/100)</f>
        <v>0</v>
      </c>
      <c r="N154" s="202">
        <v>0</v>
      </c>
      <c r="O154" s="202">
        <f>ROUND(E154*N154,2)</f>
        <v>0</v>
      </c>
      <c r="P154" s="202">
        <v>0</v>
      </c>
      <c r="Q154" s="202">
        <f>ROUND(E154*P154,2)</f>
        <v>0</v>
      </c>
      <c r="R154" s="202"/>
      <c r="S154" s="202" t="s">
        <v>142</v>
      </c>
      <c r="T154" s="202" t="s">
        <v>132</v>
      </c>
      <c r="U154" s="202">
        <v>0</v>
      </c>
      <c r="V154" s="202">
        <f>ROUND(E154*U154,2)</f>
        <v>0</v>
      </c>
      <c r="W154" s="202"/>
      <c r="X154" s="202" t="s">
        <v>320</v>
      </c>
      <c r="Y154" s="203"/>
      <c r="Z154" s="203"/>
      <c r="AA154" s="203"/>
      <c r="AB154" s="203"/>
      <c r="AC154" s="203"/>
      <c r="AD154" s="203"/>
      <c r="AE154" s="203"/>
      <c r="AF154" s="203"/>
      <c r="AG154" s="203" t="s">
        <v>321</v>
      </c>
      <c r="AH154" s="203"/>
      <c r="AI154" s="203"/>
      <c r="AJ154" s="203"/>
      <c r="AK154" s="203"/>
      <c r="AL154" s="203"/>
      <c r="AM154" s="203"/>
      <c r="AN154" s="203"/>
      <c r="AO154" s="203"/>
      <c r="AP154" s="203"/>
      <c r="AQ154" s="203"/>
      <c r="AR154" s="203"/>
      <c r="AS154" s="203"/>
      <c r="AT154" s="203"/>
      <c r="AU154" s="203"/>
      <c r="AV154" s="203"/>
      <c r="AW154" s="203"/>
      <c r="AX154" s="203"/>
      <c r="AY154" s="203"/>
      <c r="AZ154" s="203"/>
      <c r="BA154" s="203"/>
      <c r="BB154" s="203"/>
      <c r="BC154" s="203"/>
      <c r="BD154" s="203"/>
      <c r="BE154" s="203"/>
      <c r="BF154" s="203"/>
      <c r="BG154" s="203"/>
      <c r="BH154" s="203"/>
    </row>
    <row r="155" spans="1:33" ht="12.75">
      <c r="A155" s="163"/>
      <c r="B155" s="169"/>
      <c r="C155" s="219"/>
      <c r="D155" s="171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  <c r="V155" s="163"/>
      <c r="W155" s="163"/>
      <c r="X155" s="163"/>
      <c r="AE155">
        <v>15</v>
      </c>
      <c r="AF155">
        <v>21</v>
      </c>
      <c r="AG155" t="s">
        <v>106</v>
      </c>
    </row>
    <row r="156" spans="1:33" ht="12.75">
      <c r="A156" s="220"/>
      <c r="B156" s="221" t="s">
        <v>20</v>
      </c>
      <c r="C156" s="222"/>
      <c r="D156" s="223"/>
      <c r="E156" s="224"/>
      <c r="F156" s="224"/>
      <c r="G156" s="225">
        <f>G8+G16+G38+G45+G50+G83+G88+G94+G100+G125+G127+G135+G137+G140+G143+G146+G148+G153</f>
        <v>0</v>
      </c>
      <c r="H156" s="163"/>
      <c r="I156" s="163"/>
      <c r="J156" s="163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  <c r="V156" s="163"/>
      <c r="W156" s="163"/>
      <c r="X156" s="163"/>
      <c r="AE156">
        <f>SUMIF(L7:L154,AE155,G7:G154)</f>
        <v>0</v>
      </c>
      <c r="AF156">
        <f>SUMIF(L7:L154,AF155,G7:G154)</f>
        <v>0</v>
      </c>
      <c r="AG156" t="s">
        <v>322</v>
      </c>
    </row>
    <row r="157" spans="1:24" ht="12.75">
      <c r="A157" s="163"/>
      <c r="B157" s="169"/>
      <c r="C157" s="219"/>
      <c r="D157" s="171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  <c r="V157" s="163"/>
      <c r="W157" s="163"/>
      <c r="X157" s="163"/>
    </row>
    <row r="158" spans="1:24" ht="12.75">
      <c r="A158" s="163"/>
      <c r="B158" s="169"/>
      <c r="C158" s="219"/>
      <c r="D158" s="171"/>
      <c r="E158" s="163"/>
      <c r="F158" s="163"/>
      <c r="G158" s="163"/>
      <c r="H158" s="163"/>
      <c r="I158" s="163"/>
      <c r="J158" s="163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  <c r="V158" s="163"/>
      <c r="W158" s="163"/>
      <c r="X158" s="163"/>
    </row>
    <row r="159" spans="1:24" ht="12.75">
      <c r="A159" s="226" t="s">
        <v>323</v>
      </c>
      <c r="B159" s="226"/>
      <c r="C159" s="226"/>
      <c r="D159" s="171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  <c r="V159" s="163"/>
      <c r="W159" s="163"/>
      <c r="X159" s="163"/>
    </row>
    <row r="160" spans="1:33" ht="12.75">
      <c r="A160" s="227"/>
      <c r="B160" s="227"/>
      <c r="C160" s="227"/>
      <c r="D160" s="227"/>
      <c r="E160" s="227"/>
      <c r="F160" s="227"/>
      <c r="G160" s="227"/>
      <c r="H160" s="163"/>
      <c r="I160" s="163"/>
      <c r="J160" s="163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  <c r="V160" s="163"/>
      <c r="W160" s="163"/>
      <c r="X160" s="163"/>
      <c r="AG160" t="s">
        <v>324</v>
      </c>
    </row>
    <row r="161" spans="1:24" ht="12.75">
      <c r="A161" s="227"/>
      <c r="B161" s="227"/>
      <c r="C161" s="227"/>
      <c r="D161" s="227"/>
      <c r="E161" s="227"/>
      <c r="F161" s="227"/>
      <c r="G161" s="227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  <c r="V161" s="163"/>
      <c r="W161" s="163"/>
      <c r="X161" s="163"/>
    </row>
    <row r="162" spans="1:24" ht="12.75">
      <c r="A162" s="227"/>
      <c r="B162" s="227"/>
      <c r="C162" s="227"/>
      <c r="D162" s="227"/>
      <c r="E162" s="227"/>
      <c r="F162" s="227"/>
      <c r="G162" s="227"/>
      <c r="H162" s="163"/>
      <c r="I162" s="163"/>
      <c r="J162" s="163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  <c r="V162" s="163"/>
      <c r="W162" s="163"/>
      <c r="X162" s="163"/>
    </row>
    <row r="163" spans="1:24" ht="12.75">
      <c r="A163" s="227"/>
      <c r="B163" s="227"/>
      <c r="C163" s="227"/>
      <c r="D163" s="227"/>
      <c r="E163" s="227"/>
      <c r="F163" s="227"/>
      <c r="G163" s="227"/>
      <c r="H163" s="163"/>
      <c r="I163" s="163"/>
      <c r="J163" s="163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  <c r="V163" s="163"/>
      <c r="W163" s="163"/>
      <c r="X163" s="163"/>
    </row>
    <row r="164" spans="1:24" ht="12.75">
      <c r="A164" s="227"/>
      <c r="B164" s="227"/>
      <c r="C164" s="227"/>
      <c r="D164" s="227"/>
      <c r="E164" s="227"/>
      <c r="F164" s="227"/>
      <c r="G164" s="227"/>
      <c r="H164" s="163"/>
      <c r="I164" s="163"/>
      <c r="J164" s="163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  <c r="V164" s="163"/>
      <c r="W164" s="163"/>
      <c r="X164" s="163"/>
    </row>
    <row r="165" spans="1:24" ht="12.75">
      <c r="A165" s="163"/>
      <c r="B165" s="169"/>
      <c r="C165" s="219"/>
      <c r="D165" s="171"/>
      <c r="E165" s="163"/>
      <c r="F165" s="163"/>
      <c r="G165" s="163"/>
      <c r="H165" s="163"/>
      <c r="I165" s="163"/>
      <c r="J165" s="163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  <c r="V165" s="163"/>
      <c r="W165" s="163"/>
      <c r="X165" s="163"/>
    </row>
    <row r="166" spans="3:33" ht="12.75">
      <c r="C166" s="228"/>
      <c r="D166" s="111"/>
      <c r="AG166" t="s">
        <v>325</v>
      </c>
    </row>
    <row r="167" ht="12.75">
      <c r="D167" s="111"/>
    </row>
    <row r="168" ht="12.75">
      <c r="D168" s="111"/>
    </row>
    <row r="169" ht="12.75">
      <c r="D169" s="111"/>
    </row>
    <row r="170" ht="12.75">
      <c r="D170" s="111"/>
    </row>
    <row r="171" ht="12.75">
      <c r="D171" s="111"/>
    </row>
    <row r="172" ht="12.75">
      <c r="D172" s="111"/>
    </row>
    <row r="173" ht="12.75">
      <c r="D173" s="111"/>
    </row>
    <row r="174" ht="12.75">
      <c r="D174" s="111"/>
    </row>
    <row r="175" ht="12.75">
      <c r="D175" s="111"/>
    </row>
    <row r="176" ht="12.75">
      <c r="D176" s="111"/>
    </row>
    <row r="177" ht="12.75">
      <c r="D177" s="111"/>
    </row>
    <row r="178" ht="12.75">
      <c r="D178" s="111"/>
    </row>
    <row r="179" ht="12.75">
      <c r="D179" s="111"/>
    </row>
    <row r="180" ht="12.75">
      <c r="D180" s="111"/>
    </row>
    <row r="181" ht="12.75">
      <c r="D181" s="111"/>
    </row>
    <row r="182" ht="12.75">
      <c r="D182" s="111"/>
    </row>
    <row r="183" ht="12.75">
      <c r="D183" s="111"/>
    </row>
    <row r="184" ht="12.75">
      <c r="D184" s="111"/>
    </row>
    <row r="185" ht="12.75">
      <c r="D185" s="111"/>
    </row>
    <row r="186" ht="12.75">
      <c r="D186" s="111"/>
    </row>
    <row r="187" ht="12.75">
      <c r="D187" s="111"/>
    </row>
    <row r="188" ht="12.75">
      <c r="D188" s="111"/>
    </row>
    <row r="189" ht="12.75">
      <c r="D189" s="111"/>
    </row>
    <row r="190" ht="12.75">
      <c r="D190" s="111"/>
    </row>
    <row r="191" ht="12.75">
      <c r="D191" s="111"/>
    </row>
    <row r="192" ht="12.75">
      <c r="D192" s="111"/>
    </row>
    <row r="193" ht="12.75">
      <c r="D193" s="111"/>
    </row>
    <row r="194" ht="12.75">
      <c r="D194" s="111"/>
    </row>
    <row r="195" ht="12.75">
      <c r="D195" s="111"/>
    </row>
    <row r="196" ht="12.75">
      <c r="D196" s="111"/>
    </row>
    <row r="197" ht="12.75">
      <c r="D197" s="111"/>
    </row>
    <row r="198" ht="12.75">
      <c r="D198" s="111"/>
    </row>
    <row r="199" ht="12.75">
      <c r="D199" s="111"/>
    </row>
    <row r="200" ht="12.75">
      <c r="D200" s="111"/>
    </row>
    <row r="201" ht="12.75">
      <c r="D201" s="111"/>
    </row>
    <row r="202" ht="12.75">
      <c r="D202" s="111"/>
    </row>
    <row r="203" ht="12.75">
      <c r="D203" s="111"/>
    </row>
    <row r="204" ht="12.75">
      <c r="D204" s="111"/>
    </row>
    <row r="205" ht="12.75">
      <c r="D205" s="111"/>
    </row>
    <row r="206" ht="12.75">
      <c r="D206" s="111"/>
    </row>
    <row r="207" ht="12.75">
      <c r="D207" s="111"/>
    </row>
    <row r="208" ht="12.75">
      <c r="D208" s="111"/>
    </row>
    <row r="209" ht="12.75">
      <c r="D209" s="111"/>
    </row>
    <row r="210" ht="12.75">
      <c r="D210" s="111"/>
    </row>
    <row r="211" ht="12.75">
      <c r="D211" s="111"/>
    </row>
    <row r="212" ht="12.75">
      <c r="D212" s="111"/>
    </row>
    <row r="213" ht="12.75">
      <c r="D213" s="111"/>
    </row>
    <row r="214" ht="12.75">
      <c r="D214" s="111"/>
    </row>
    <row r="215" ht="12.75">
      <c r="D215" s="111"/>
    </row>
    <row r="216" ht="12.75">
      <c r="D216" s="111"/>
    </row>
    <row r="217" ht="12.75">
      <c r="D217" s="111"/>
    </row>
    <row r="218" ht="12.75">
      <c r="D218" s="111"/>
    </row>
    <row r="219" ht="12.75">
      <c r="D219" s="111"/>
    </row>
    <row r="220" ht="12.75">
      <c r="D220" s="111"/>
    </row>
    <row r="221" ht="12.75">
      <c r="D221" s="111"/>
    </row>
    <row r="222" ht="12.75">
      <c r="D222" s="111"/>
    </row>
    <row r="223" ht="12.75">
      <c r="D223" s="111"/>
    </row>
    <row r="224" ht="12.75">
      <c r="D224" s="111"/>
    </row>
    <row r="225" ht="12.75">
      <c r="D225" s="111"/>
    </row>
    <row r="226" ht="12.75">
      <c r="D226" s="111"/>
    </row>
    <row r="227" ht="12.75">
      <c r="D227" s="111"/>
    </row>
    <row r="228" ht="12.75">
      <c r="D228" s="111"/>
    </row>
    <row r="229" ht="12.75">
      <c r="D229" s="111"/>
    </row>
    <row r="230" ht="12.75">
      <c r="D230" s="111"/>
    </row>
    <row r="231" ht="12.75">
      <c r="D231" s="111"/>
    </row>
    <row r="232" ht="12.75">
      <c r="D232" s="111"/>
    </row>
    <row r="233" ht="12.75">
      <c r="D233" s="111"/>
    </row>
    <row r="234" ht="12.75">
      <c r="D234" s="111"/>
    </row>
    <row r="235" ht="12.75">
      <c r="D235" s="111"/>
    </row>
    <row r="236" ht="12.75">
      <c r="D236" s="111"/>
    </row>
    <row r="237" ht="12.75">
      <c r="D237" s="111"/>
    </row>
    <row r="238" ht="12.75">
      <c r="D238" s="111"/>
    </row>
    <row r="239" ht="12.75">
      <c r="D239" s="111"/>
    </row>
    <row r="240" ht="12.75">
      <c r="D240" s="111"/>
    </row>
    <row r="241" ht="12.75">
      <c r="D241" s="111"/>
    </row>
    <row r="242" ht="12.75">
      <c r="D242" s="111"/>
    </row>
    <row r="243" ht="12.75">
      <c r="D243" s="111"/>
    </row>
    <row r="244" ht="12.75">
      <c r="D244" s="111"/>
    </row>
    <row r="245" ht="12.75">
      <c r="D245" s="111"/>
    </row>
    <row r="246" ht="12.75">
      <c r="D246" s="111"/>
    </row>
    <row r="247" ht="12.75">
      <c r="D247" s="111"/>
    </row>
    <row r="248" ht="12.75">
      <c r="D248" s="111"/>
    </row>
    <row r="249" ht="12.75">
      <c r="D249" s="111"/>
    </row>
    <row r="250" ht="12.75">
      <c r="D250" s="111"/>
    </row>
    <row r="251" ht="12.75">
      <c r="D251" s="111"/>
    </row>
    <row r="252" ht="12.75">
      <c r="D252" s="111"/>
    </row>
    <row r="253" ht="12.75">
      <c r="D253" s="111"/>
    </row>
    <row r="254" ht="12.75">
      <c r="D254" s="111"/>
    </row>
    <row r="255" ht="12.75">
      <c r="D255" s="111"/>
    </row>
    <row r="256" ht="12.75">
      <c r="D256" s="111"/>
    </row>
    <row r="257" ht="12.75">
      <c r="D257" s="111"/>
    </row>
    <row r="258" ht="12.75">
      <c r="D258" s="111"/>
    </row>
    <row r="259" ht="12.75">
      <c r="D259" s="111"/>
    </row>
    <row r="260" ht="12.75">
      <c r="D260" s="111"/>
    </row>
    <row r="261" ht="12.75">
      <c r="D261" s="111"/>
    </row>
    <row r="262" ht="12.75">
      <c r="D262" s="111"/>
    </row>
    <row r="263" ht="12.75">
      <c r="D263" s="111"/>
    </row>
    <row r="264" ht="12.75">
      <c r="D264" s="111"/>
    </row>
    <row r="265" ht="12.75">
      <c r="D265" s="111"/>
    </row>
    <row r="266" ht="12.75">
      <c r="D266" s="111"/>
    </row>
    <row r="267" ht="12.75">
      <c r="D267" s="111"/>
    </row>
    <row r="268" ht="12.75">
      <c r="D268" s="111"/>
    </row>
    <row r="269" ht="12.75">
      <c r="D269" s="111"/>
    </row>
    <row r="270" ht="12.75">
      <c r="D270" s="111"/>
    </row>
    <row r="271" ht="12.75">
      <c r="D271" s="111"/>
    </row>
    <row r="272" ht="12.75">
      <c r="D272" s="111"/>
    </row>
    <row r="273" ht="12.75">
      <c r="D273" s="111"/>
    </row>
    <row r="274" ht="12.75">
      <c r="D274" s="111"/>
    </row>
    <row r="275" ht="12.75">
      <c r="D275" s="111"/>
    </row>
    <row r="276" ht="12.75">
      <c r="D276" s="111"/>
    </row>
    <row r="277" ht="12.75">
      <c r="D277" s="111"/>
    </row>
    <row r="278" ht="12.75">
      <c r="D278" s="111"/>
    </row>
    <row r="279" ht="12.75">
      <c r="D279" s="111"/>
    </row>
    <row r="280" ht="12.75">
      <c r="D280" s="111"/>
    </row>
    <row r="281" ht="12.75">
      <c r="D281" s="111"/>
    </row>
    <row r="282" ht="12.75">
      <c r="D282" s="111"/>
    </row>
    <row r="283" ht="12.75">
      <c r="D283" s="111"/>
    </row>
    <row r="284" ht="12.75">
      <c r="D284" s="111"/>
    </row>
    <row r="285" ht="12.75">
      <c r="D285" s="111"/>
    </row>
    <row r="286" ht="12.75">
      <c r="D286" s="111"/>
    </row>
    <row r="287" ht="12.75">
      <c r="D287" s="111"/>
    </row>
    <row r="288" ht="12.75">
      <c r="D288" s="111"/>
    </row>
    <row r="289" ht="12.75">
      <c r="D289" s="111"/>
    </row>
    <row r="290" ht="12.75">
      <c r="D290" s="111"/>
    </row>
    <row r="291" ht="12.75">
      <c r="D291" s="111"/>
    </row>
    <row r="292" ht="12.75">
      <c r="D292" s="111"/>
    </row>
    <row r="293" ht="12.75">
      <c r="D293" s="111"/>
    </row>
    <row r="294" ht="12.75">
      <c r="D294" s="111"/>
    </row>
    <row r="295" ht="12.75">
      <c r="D295" s="111"/>
    </row>
    <row r="296" ht="12.75">
      <c r="D296" s="111"/>
    </row>
    <row r="297" ht="12.75">
      <c r="D297" s="111"/>
    </row>
    <row r="298" ht="12.75">
      <c r="D298" s="111"/>
    </row>
    <row r="299" ht="12.75">
      <c r="D299" s="111"/>
    </row>
    <row r="300" ht="12.75">
      <c r="D300" s="111"/>
    </row>
    <row r="301" ht="12.75">
      <c r="D301" s="111"/>
    </row>
    <row r="302" ht="12.75">
      <c r="D302" s="111"/>
    </row>
    <row r="303" ht="12.75">
      <c r="D303" s="111"/>
    </row>
    <row r="304" ht="12.75">
      <c r="D304" s="111"/>
    </row>
    <row r="305" ht="12.75">
      <c r="D305" s="111"/>
    </row>
    <row r="306" ht="12.75">
      <c r="D306" s="111"/>
    </row>
    <row r="307" ht="12.75">
      <c r="D307" s="111"/>
    </row>
    <row r="308" ht="12.75">
      <c r="D308" s="111"/>
    </row>
    <row r="309" ht="12.75">
      <c r="D309" s="111"/>
    </row>
    <row r="310" ht="12.75">
      <c r="D310" s="111"/>
    </row>
    <row r="311" ht="12.75">
      <c r="D311" s="111"/>
    </row>
    <row r="312" ht="12.75">
      <c r="D312" s="111"/>
    </row>
    <row r="313" ht="12.75">
      <c r="D313" s="111"/>
    </row>
    <row r="314" ht="12.75">
      <c r="D314" s="111"/>
    </row>
    <row r="315" ht="12.75">
      <c r="D315" s="111"/>
    </row>
    <row r="316" ht="12.75">
      <c r="D316" s="111"/>
    </row>
    <row r="317" ht="12.75">
      <c r="D317" s="111"/>
    </row>
    <row r="318" ht="12.75">
      <c r="D318" s="111"/>
    </row>
    <row r="319" ht="12.75">
      <c r="D319" s="111"/>
    </row>
    <row r="320" ht="12.75">
      <c r="D320" s="111"/>
    </row>
    <row r="321" ht="12.75">
      <c r="D321" s="111"/>
    </row>
    <row r="322" ht="12.75">
      <c r="D322" s="111"/>
    </row>
    <row r="323" ht="12.75">
      <c r="D323" s="111"/>
    </row>
    <row r="324" ht="12.75">
      <c r="D324" s="111"/>
    </row>
    <row r="325" ht="12.75">
      <c r="D325" s="111"/>
    </row>
    <row r="326" ht="12.75">
      <c r="D326" s="111"/>
    </row>
    <row r="327" ht="12.75">
      <c r="D327" s="111"/>
    </row>
    <row r="328" ht="12.75">
      <c r="D328" s="111"/>
    </row>
    <row r="329" ht="12.75">
      <c r="D329" s="111"/>
    </row>
    <row r="330" ht="12.75">
      <c r="D330" s="111"/>
    </row>
    <row r="331" ht="12.75">
      <c r="D331" s="111"/>
    </row>
    <row r="332" ht="12.75">
      <c r="D332" s="111"/>
    </row>
    <row r="333" ht="12.75">
      <c r="D333" s="111"/>
    </row>
    <row r="334" ht="12.75">
      <c r="D334" s="111"/>
    </row>
    <row r="335" ht="12.75">
      <c r="D335" s="111"/>
    </row>
    <row r="336" ht="12.75">
      <c r="D336" s="111"/>
    </row>
    <row r="337" ht="12.75">
      <c r="D337" s="111"/>
    </row>
    <row r="338" ht="12.75">
      <c r="D338" s="111"/>
    </row>
    <row r="339" ht="12.75">
      <c r="D339" s="111"/>
    </row>
    <row r="340" ht="12.75">
      <c r="D340" s="111"/>
    </row>
    <row r="341" ht="12.75">
      <c r="D341" s="111"/>
    </row>
    <row r="342" ht="12.75">
      <c r="D342" s="111"/>
    </row>
    <row r="343" ht="12.75">
      <c r="D343" s="111"/>
    </row>
    <row r="344" ht="12.75">
      <c r="D344" s="111"/>
    </row>
    <row r="345" ht="12.75">
      <c r="D345" s="111"/>
    </row>
    <row r="346" ht="12.75">
      <c r="D346" s="111"/>
    </row>
    <row r="347" ht="12.75">
      <c r="D347" s="111"/>
    </row>
    <row r="348" ht="12.75">
      <c r="D348" s="111"/>
    </row>
    <row r="349" ht="12.75">
      <c r="D349" s="111"/>
    </row>
    <row r="350" ht="12.75">
      <c r="D350" s="111"/>
    </row>
    <row r="351" ht="12.75">
      <c r="D351" s="111"/>
    </row>
    <row r="352" ht="12.75">
      <c r="D352" s="111"/>
    </row>
    <row r="353" ht="12.75">
      <c r="D353" s="111"/>
    </row>
    <row r="354" ht="12.75">
      <c r="D354" s="111"/>
    </row>
    <row r="355" ht="12.75">
      <c r="D355" s="111"/>
    </row>
    <row r="356" ht="12.75">
      <c r="D356" s="111"/>
    </row>
    <row r="357" ht="12.75">
      <c r="D357" s="111"/>
    </row>
    <row r="358" ht="12.75">
      <c r="D358" s="111"/>
    </row>
    <row r="359" ht="12.75">
      <c r="D359" s="111"/>
    </row>
    <row r="360" ht="12.75">
      <c r="D360" s="111"/>
    </row>
    <row r="361" ht="12.75">
      <c r="D361" s="111"/>
    </row>
    <row r="362" ht="12.75">
      <c r="D362" s="111"/>
    </row>
    <row r="363" ht="12.75">
      <c r="D363" s="111"/>
    </row>
    <row r="364" ht="12.75">
      <c r="D364" s="111"/>
    </row>
    <row r="365" ht="12.75">
      <c r="D365" s="111"/>
    </row>
    <row r="366" ht="12.75">
      <c r="D366" s="111"/>
    </row>
    <row r="367" ht="12.75">
      <c r="D367" s="111"/>
    </row>
    <row r="368" ht="12.75">
      <c r="D368" s="111"/>
    </row>
    <row r="369" ht="12.75">
      <c r="D369" s="111"/>
    </row>
    <row r="370" ht="12.75">
      <c r="D370" s="111"/>
    </row>
    <row r="371" ht="12.75">
      <c r="D371" s="111"/>
    </row>
    <row r="372" ht="12.75">
      <c r="D372" s="111"/>
    </row>
    <row r="373" ht="12.75">
      <c r="D373" s="111"/>
    </row>
    <row r="374" ht="12.75">
      <c r="D374" s="111"/>
    </row>
    <row r="375" ht="12.75">
      <c r="D375" s="111"/>
    </row>
    <row r="376" ht="12.75">
      <c r="D376" s="111"/>
    </row>
    <row r="377" ht="12.75">
      <c r="D377" s="111"/>
    </row>
    <row r="378" ht="12.75">
      <c r="D378" s="111"/>
    </row>
    <row r="379" ht="12.75">
      <c r="D379" s="111"/>
    </row>
    <row r="380" ht="12.75">
      <c r="D380" s="111"/>
    </row>
    <row r="381" ht="12.75">
      <c r="D381" s="111"/>
    </row>
    <row r="382" ht="12.75">
      <c r="D382" s="111"/>
    </row>
    <row r="383" ht="12.75">
      <c r="D383" s="111"/>
    </row>
    <row r="384" ht="12.75">
      <c r="D384" s="111"/>
    </row>
    <row r="385" ht="12.75">
      <c r="D385" s="111"/>
    </row>
    <row r="386" ht="12.75">
      <c r="D386" s="111"/>
    </row>
    <row r="387" ht="12.75">
      <c r="D387" s="111"/>
    </row>
    <row r="388" ht="12.75">
      <c r="D388" s="111"/>
    </row>
    <row r="389" ht="12.75">
      <c r="D389" s="111"/>
    </row>
    <row r="390" ht="12.75">
      <c r="D390" s="111"/>
    </row>
    <row r="391" ht="12.75">
      <c r="D391" s="111"/>
    </row>
    <row r="392" ht="12.75">
      <c r="D392" s="111"/>
    </row>
    <row r="393" ht="12.75">
      <c r="D393" s="111"/>
    </row>
    <row r="394" ht="12.75">
      <c r="D394" s="111"/>
    </row>
    <row r="395" ht="12.75">
      <c r="D395" s="111"/>
    </row>
    <row r="396" ht="12.75">
      <c r="D396" s="111"/>
    </row>
    <row r="397" ht="12.75">
      <c r="D397" s="111"/>
    </row>
    <row r="398" ht="12.75">
      <c r="D398" s="111"/>
    </row>
    <row r="399" ht="12.75">
      <c r="D399" s="111"/>
    </row>
    <row r="400" ht="12.75">
      <c r="D400" s="111"/>
    </row>
    <row r="401" ht="12.75">
      <c r="D401" s="111"/>
    </row>
    <row r="402" ht="12.75">
      <c r="D402" s="111"/>
    </row>
    <row r="403" ht="12.75">
      <c r="D403" s="111"/>
    </row>
    <row r="404" ht="12.75">
      <c r="D404" s="111"/>
    </row>
    <row r="405" ht="12.75">
      <c r="D405" s="111"/>
    </row>
    <row r="406" ht="12.75">
      <c r="D406" s="111"/>
    </row>
    <row r="407" ht="12.75">
      <c r="D407" s="111"/>
    </row>
    <row r="408" ht="12.75">
      <c r="D408" s="111"/>
    </row>
    <row r="409" ht="12.75">
      <c r="D409" s="111"/>
    </row>
    <row r="410" ht="12.75">
      <c r="D410" s="111"/>
    </row>
    <row r="411" ht="12.75">
      <c r="D411" s="111"/>
    </row>
    <row r="412" ht="12.75">
      <c r="D412" s="111"/>
    </row>
    <row r="413" ht="12.75">
      <c r="D413" s="111"/>
    </row>
    <row r="414" ht="12.75">
      <c r="D414" s="111"/>
    </row>
    <row r="415" ht="12.75">
      <c r="D415" s="111"/>
    </row>
    <row r="416" ht="12.75">
      <c r="D416" s="111"/>
    </row>
    <row r="417" ht="12.75">
      <c r="D417" s="111"/>
    </row>
    <row r="418" ht="12.75">
      <c r="D418" s="111"/>
    </row>
    <row r="419" ht="12.75">
      <c r="D419" s="111"/>
    </row>
    <row r="420" ht="12.75">
      <c r="D420" s="111"/>
    </row>
    <row r="421" ht="12.75">
      <c r="D421" s="111"/>
    </row>
    <row r="422" ht="12.75">
      <c r="D422" s="111"/>
    </row>
    <row r="423" ht="12.75">
      <c r="D423" s="111"/>
    </row>
    <row r="424" ht="12.75">
      <c r="D424" s="111"/>
    </row>
    <row r="425" ht="12.75">
      <c r="D425" s="111"/>
    </row>
    <row r="426" ht="12.75">
      <c r="D426" s="111"/>
    </row>
    <row r="427" ht="12.75">
      <c r="D427" s="111"/>
    </row>
    <row r="428" ht="12.75">
      <c r="D428" s="111"/>
    </row>
    <row r="429" ht="12.75">
      <c r="D429" s="111"/>
    </row>
    <row r="430" ht="12.75">
      <c r="D430" s="111"/>
    </row>
    <row r="431" ht="12.75">
      <c r="D431" s="111"/>
    </row>
    <row r="432" ht="12.75">
      <c r="D432" s="111"/>
    </row>
    <row r="433" ht="12.75">
      <c r="D433" s="111"/>
    </row>
    <row r="434" ht="12.75">
      <c r="D434" s="111"/>
    </row>
    <row r="435" ht="12.75">
      <c r="D435" s="111"/>
    </row>
    <row r="436" ht="12.75">
      <c r="D436" s="111"/>
    </row>
    <row r="437" ht="12.75">
      <c r="D437" s="111"/>
    </row>
    <row r="438" ht="12.75">
      <c r="D438" s="111"/>
    </row>
    <row r="439" ht="12.75">
      <c r="D439" s="111"/>
    </row>
    <row r="440" ht="12.75">
      <c r="D440" s="111"/>
    </row>
    <row r="441" ht="12.75">
      <c r="D441" s="111"/>
    </row>
    <row r="442" ht="12.75">
      <c r="D442" s="111"/>
    </row>
    <row r="443" ht="12.75">
      <c r="D443" s="111"/>
    </row>
    <row r="444" ht="12.75">
      <c r="D444" s="111"/>
    </row>
    <row r="445" ht="12.75">
      <c r="D445" s="111"/>
    </row>
    <row r="446" ht="12.75">
      <c r="D446" s="111"/>
    </row>
    <row r="447" ht="12.75">
      <c r="D447" s="111"/>
    </row>
    <row r="448" ht="12.75">
      <c r="D448" s="111"/>
    </row>
    <row r="449" ht="12.75">
      <c r="D449" s="111"/>
    </row>
    <row r="450" ht="12.75">
      <c r="D450" s="111"/>
    </row>
    <row r="451" ht="12.75">
      <c r="D451" s="111"/>
    </row>
    <row r="452" ht="12.75">
      <c r="D452" s="111"/>
    </row>
    <row r="453" ht="12.75">
      <c r="D453" s="111"/>
    </row>
    <row r="454" ht="12.75">
      <c r="D454" s="111"/>
    </row>
    <row r="455" ht="12.75">
      <c r="D455" s="111"/>
    </row>
    <row r="456" ht="12.75">
      <c r="D456" s="111"/>
    </row>
    <row r="457" ht="12.75">
      <c r="D457" s="111"/>
    </row>
    <row r="458" ht="12.75">
      <c r="D458" s="111"/>
    </row>
    <row r="459" ht="12.75">
      <c r="D459" s="111"/>
    </row>
    <row r="460" ht="12.75">
      <c r="D460" s="111"/>
    </row>
    <row r="461" ht="12.75">
      <c r="D461" s="111"/>
    </row>
    <row r="462" ht="12.75">
      <c r="D462" s="111"/>
    </row>
    <row r="463" ht="12.75">
      <c r="D463" s="111"/>
    </row>
    <row r="464" ht="12.75">
      <c r="D464" s="111"/>
    </row>
    <row r="465" ht="12.75">
      <c r="D465" s="111"/>
    </row>
    <row r="466" ht="12.75">
      <c r="D466" s="111"/>
    </row>
    <row r="467" ht="12.75">
      <c r="D467" s="111"/>
    </row>
    <row r="468" ht="12.75">
      <c r="D468" s="111"/>
    </row>
    <row r="469" ht="12.75">
      <c r="D469" s="111"/>
    </row>
    <row r="470" ht="12.75">
      <c r="D470" s="111"/>
    </row>
    <row r="471" ht="12.75">
      <c r="D471" s="111"/>
    </row>
    <row r="472" ht="12.75">
      <c r="D472" s="111"/>
    </row>
    <row r="473" ht="12.75">
      <c r="D473" s="111"/>
    </row>
    <row r="474" ht="12.75">
      <c r="D474" s="111"/>
    </row>
    <row r="475" ht="12.75">
      <c r="D475" s="111"/>
    </row>
    <row r="476" ht="12.75">
      <c r="D476" s="111"/>
    </row>
    <row r="477" ht="12.75">
      <c r="D477" s="111"/>
    </row>
    <row r="478" ht="12.75">
      <c r="D478" s="111"/>
    </row>
    <row r="479" ht="12.75">
      <c r="D479" s="111"/>
    </row>
    <row r="480" ht="12.75">
      <c r="D480" s="111"/>
    </row>
    <row r="481" ht="12.75">
      <c r="D481" s="111"/>
    </row>
    <row r="482" ht="12.75">
      <c r="D482" s="111"/>
    </row>
    <row r="483" ht="12.75">
      <c r="D483" s="111"/>
    </row>
    <row r="484" ht="12.75">
      <c r="D484" s="111"/>
    </row>
    <row r="485" ht="12.75">
      <c r="D485" s="111"/>
    </row>
    <row r="486" ht="12.75">
      <c r="D486" s="111"/>
    </row>
    <row r="487" ht="12.75">
      <c r="D487" s="111"/>
    </row>
    <row r="488" ht="12.75">
      <c r="D488" s="111"/>
    </row>
    <row r="489" ht="12.75">
      <c r="D489" s="111"/>
    </row>
    <row r="490" ht="12.75">
      <c r="D490" s="111"/>
    </row>
    <row r="491" ht="12.75">
      <c r="D491" s="111"/>
    </row>
    <row r="492" ht="12.75">
      <c r="D492" s="111"/>
    </row>
    <row r="493" ht="12.75">
      <c r="D493" s="111"/>
    </row>
    <row r="494" ht="12.75">
      <c r="D494" s="111"/>
    </row>
    <row r="495" ht="12.75">
      <c r="D495" s="111"/>
    </row>
    <row r="496" ht="12.75">
      <c r="D496" s="111"/>
    </row>
    <row r="497" ht="12.75">
      <c r="D497" s="111"/>
    </row>
    <row r="498" ht="12.75">
      <c r="D498" s="111"/>
    </row>
    <row r="499" ht="12.75">
      <c r="D499" s="111"/>
    </row>
    <row r="500" ht="12.75">
      <c r="D500" s="111"/>
    </row>
    <row r="501" ht="12.75">
      <c r="D501" s="111"/>
    </row>
    <row r="502" ht="12.75">
      <c r="D502" s="111"/>
    </row>
    <row r="503" ht="12.75">
      <c r="D503" s="111"/>
    </row>
    <row r="504" ht="12.75">
      <c r="D504" s="111"/>
    </row>
    <row r="505" ht="12.75">
      <c r="D505" s="111"/>
    </row>
    <row r="506" ht="12.75">
      <c r="D506" s="111"/>
    </row>
    <row r="507" ht="12.75">
      <c r="D507" s="111"/>
    </row>
    <row r="508" ht="12.75">
      <c r="D508" s="111"/>
    </row>
    <row r="509" ht="12.75">
      <c r="D509" s="111"/>
    </row>
    <row r="510" ht="12.75">
      <c r="D510" s="111"/>
    </row>
    <row r="511" ht="12.75">
      <c r="D511" s="111"/>
    </row>
    <row r="512" ht="12.75">
      <c r="D512" s="111"/>
    </row>
    <row r="513" ht="12.75">
      <c r="D513" s="111"/>
    </row>
    <row r="514" ht="12.75">
      <c r="D514" s="111"/>
    </row>
    <row r="515" ht="12.75">
      <c r="D515" s="111"/>
    </row>
    <row r="516" ht="12.75">
      <c r="D516" s="111"/>
    </row>
    <row r="517" ht="12.75">
      <c r="D517" s="111"/>
    </row>
    <row r="518" ht="12.75">
      <c r="D518" s="111"/>
    </row>
    <row r="519" ht="12.75">
      <c r="D519" s="111"/>
    </row>
    <row r="520" ht="12.75">
      <c r="D520" s="111"/>
    </row>
    <row r="521" ht="12.75">
      <c r="D521" s="111"/>
    </row>
    <row r="522" ht="12.75">
      <c r="D522" s="111"/>
    </row>
    <row r="523" ht="12.75">
      <c r="D523" s="111"/>
    </row>
    <row r="524" ht="12.75">
      <c r="D524" s="111"/>
    </row>
    <row r="525" ht="12.75">
      <c r="D525" s="111"/>
    </row>
    <row r="526" ht="12.75">
      <c r="D526" s="111"/>
    </row>
    <row r="527" ht="12.75">
      <c r="D527" s="111"/>
    </row>
    <row r="528" ht="12.75">
      <c r="D528" s="111"/>
    </row>
    <row r="529" ht="12.75">
      <c r="D529" s="111"/>
    </row>
    <row r="530" ht="12.75">
      <c r="D530" s="111"/>
    </row>
    <row r="531" ht="12.75">
      <c r="D531" s="111"/>
    </row>
    <row r="532" ht="12.75">
      <c r="D532" s="111"/>
    </row>
    <row r="533" ht="12.75">
      <c r="D533" s="111"/>
    </row>
    <row r="534" ht="12.75">
      <c r="D534" s="111"/>
    </row>
    <row r="535" ht="12.75">
      <c r="D535" s="111"/>
    </row>
    <row r="536" ht="12.75">
      <c r="D536" s="111"/>
    </row>
    <row r="537" ht="12.75">
      <c r="D537" s="111"/>
    </row>
    <row r="538" ht="12.75">
      <c r="D538" s="111"/>
    </row>
    <row r="539" ht="12.75">
      <c r="D539" s="111"/>
    </row>
    <row r="540" ht="12.75">
      <c r="D540" s="111"/>
    </row>
    <row r="541" ht="12.75">
      <c r="D541" s="111"/>
    </row>
    <row r="542" ht="12.75">
      <c r="D542" s="111"/>
    </row>
    <row r="543" ht="12.75">
      <c r="D543" s="111"/>
    </row>
    <row r="544" ht="12.75">
      <c r="D544" s="111"/>
    </row>
    <row r="545" ht="12.75">
      <c r="D545" s="111"/>
    </row>
    <row r="546" ht="12.75">
      <c r="D546" s="111"/>
    </row>
    <row r="547" ht="12.75">
      <c r="D547" s="111"/>
    </row>
    <row r="548" ht="12.75">
      <c r="D548" s="111"/>
    </row>
    <row r="549" ht="12.75">
      <c r="D549" s="111"/>
    </row>
    <row r="550" ht="12.75">
      <c r="D550" s="111"/>
    </row>
    <row r="551" ht="12.75">
      <c r="D551" s="111"/>
    </row>
    <row r="552" ht="12.75">
      <c r="D552" s="111"/>
    </row>
    <row r="553" ht="12.75">
      <c r="D553" s="111"/>
    </row>
    <row r="554" ht="12.75">
      <c r="D554" s="111"/>
    </row>
    <row r="555" ht="12.75">
      <c r="D555" s="111"/>
    </row>
    <row r="556" ht="12.75">
      <c r="D556" s="111"/>
    </row>
    <row r="557" ht="12.75">
      <c r="D557" s="111"/>
    </row>
    <row r="558" ht="12.75">
      <c r="D558" s="111"/>
    </row>
    <row r="559" ht="12.75">
      <c r="D559" s="111"/>
    </row>
    <row r="560" ht="12.75">
      <c r="D560" s="111"/>
    </row>
    <row r="561" ht="12.75">
      <c r="D561" s="111"/>
    </row>
    <row r="562" ht="12.75">
      <c r="D562" s="111"/>
    </row>
    <row r="563" ht="12.75">
      <c r="D563" s="111"/>
    </row>
    <row r="564" ht="12.75">
      <c r="D564" s="111"/>
    </row>
    <row r="565" ht="12.75">
      <c r="D565" s="111"/>
    </row>
    <row r="566" ht="12.75">
      <c r="D566" s="111"/>
    </row>
    <row r="567" ht="12.75">
      <c r="D567" s="111"/>
    </row>
    <row r="568" ht="12.75">
      <c r="D568" s="111"/>
    </row>
    <row r="569" ht="12.75">
      <c r="D569" s="111"/>
    </row>
    <row r="570" ht="12.75">
      <c r="D570" s="111"/>
    </row>
    <row r="571" ht="12.75">
      <c r="D571" s="111"/>
    </row>
    <row r="572" ht="12.75">
      <c r="D572" s="111"/>
    </row>
    <row r="573" ht="12.75">
      <c r="D573" s="111"/>
    </row>
    <row r="574" ht="12.75">
      <c r="D574" s="111"/>
    </row>
    <row r="575" ht="12.75">
      <c r="D575" s="111"/>
    </row>
    <row r="576" ht="12.75">
      <c r="D576" s="111"/>
    </row>
    <row r="577" ht="12.75">
      <c r="D577" s="111"/>
    </row>
    <row r="578" ht="12.75">
      <c r="D578" s="111"/>
    </row>
    <row r="579" ht="12.75">
      <c r="D579" s="111"/>
    </row>
    <row r="580" ht="12.75">
      <c r="D580" s="111"/>
    </row>
    <row r="581" ht="12.75">
      <c r="D581" s="111"/>
    </row>
    <row r="582" ht="12.75">
      <c r="D582" s="111"/>
    </row>
    <row r="583" ht="12.75">
      <c r="D583" s="111"/>
    </row>
    <row r="584" ht="12.75">
      <c r="D584" s="111"/>
    </row>
    <row r="585" ht="12.75">
      <c r="D585" s="111"/>
    </row>
    <row r="586" ht="12.75">
      <c r="D586" s="111"/>
    </row>
    <row r="587" ht="12.75">
      <c r="D587" s="111"/>
    </row>
    <row r="588" ht="12.75">
      <c r="D588" s="111"/>
    </row>
    <row r="589" ht="12.75">
      <c r="D589" s="111"/>
    </row>
    <row r="590" ht="12.75">
      <c r="D590" s="111"/>
    </row>
    <row r="591" ht="12.75">
      <c r="D591" s="111"/>
    </row>
    <row r="592" ht="12.75">
      <c r="D592" s="111"/>
    </row>
    <row r="593" ht="12.75">
      <c r="D593" s="111"/>
    </row>
    <row r="594" ht="12.75">
      <c r="D594" s="111"/>
    </row>
    <row r="595" ht="12.75">
      <c r="D595" s="111"/>
    </row>
    <row r="596" ht="12.75">
      <c r="D596" s="111"/>
    </row>
    <row r="597" ht="12.75">
      <c r="D597" s="111"/>
    </row>
    <row r="598" ht="12.75">
      <c r="D598" s="111"/>
    </row>
    <row r="599" ht="12.75">
      <c r="D599" s="111"/>
    </row>
    <row r="600" ht="12.75">
      <c r="D600" s="111"/>
    </row>
    <row r="601" ht="12.75">
      <c r="D601" s="111"/>
    </row>
    <row r="602" ht="12.75">
      <c r="D602" s="111"/>
    </row>
    <row r="603" ht="12.75">
      <c r="D603" s="111"/>
    </row>
    <row r="604" ht="12.75">
      <c r="D604" s="111"/>
    </row>
    <row r="605" ht="12.75">
      <c r="D605" s="111"/>
    </row>
    <row r="606" ht="12.75">
      <c r="D606" s="111"/>
    </row>
    <row r="607" ht="12.75">
      <c r="D607" s="111"/>
    </row>
    <row r="608" ht="12.75">
      <c r="D608" s="111"/>
    </row>
    <row r="609" ht="12.75">
      <c r="D609" s="111"/>
    </row>
    <row r="610" ht="12.75">
      <c r="D610" s="111"/>
    </row>
    <row r="611" ht="12.75">
      <c r="D611" s="111"/>
    </row>
    <row r="612" ht="12.75">
      <c r="D612" s="111"/>
    </row>
    <row r="613" ht="12.75">
      <c r="D613" s="111"/>
    </row>
    <row r="614" ht="12.75">
      <c r="D614" s="111"/>
    </row>
    <row r="615" ht="12.75">
      <c r="D615" s="111"/>
    </row>
    <row r="616" ht="12.75">
      <c r="D616" s="111"/>
    </row>
    <row r="617" ht="12.75">
      <c r="D617" s="111"/>
    </row>
    <row r="618" ht="12.75">
      <c r="D618" s="111"/>
    </row>
    <row r="619" ht="12.75">
      <c r="D619" s="111"/>
    </row>
    <row r="620" ht="12.75">
      <c r="D620" s="111"/>
    </row>
    <row r="621" ht="12.75">
      <c r="D621" s="111"/>
    </row>
    <row r="622" ht="12.75">
      <c r="D622" s="111"/>
    </row>
    <row r="623" ht="12.75">
      <c r="D623" s="111"/>
    </row>
    <row r="624" ht="12.75">
      <c r="D624" s="111"/>
    </row>
    <row r="625" ht="12.75">
      <c r="D625" s="111"/>
    </row>
    <row r="626" ht="12.75">
      <c r="D626" s="111"/>
    </row>
    <row r="627" ht="12.75">
      <c r="D627" s="111"/>
    </row>
    <row r="628" ht="12.75">
      <c r="D628" s="111"/>
    </row>
    <row r="629" ht="12.75">
      <c r="D629" s="111"/>
    </row>
    <row r="630" ht="12.75">
      <c r="D630" s="111"/>
    </row>
    <row r="631" ht="12.75">
      <c r="D631" s="111"/>
    </row>
    <row r="632" ht="12.75">
      <c r="D632" s="111"/>
    </row>
    <row r="633" ht="12.75">
      <c r="D633" s="111"/>
    </row>
    <row r="634" ht="12.75">
      <c r="D634" s="111"/>
    </row>
    <row r="635" ht="12.75">
      <c r="D635" s="111"/>
    </row>
    <row r="636" ht="12.75">
      <c r="D636" s="111"/>
    </row>
    <row r="637" ht="12.75">
      <c r="D637" s="111"/>
    </row>
    <row r="638" ht="12.75">
      <c r="D638" s="111"/>
    </row>
    <row r="639" ht="12.75">
      <c r="D639" s="111"/>
    </row>
    <row r="640" ht="12.75">
      <c r="D640" s="111"/>
    </row>
    <row r="641" ht="12.75">
      <c r="D641" s="111"/>
    </row>
    <row r="642" ht="12.75">
      <c r="D642" s="111"/>
    </row>
    <row r="643" ht="12.75">
      <c r="D643" s="111"/>
    </row>
    <row r="644" ht="12.75">
      <c r="D644" s="111"/>
    </row>
    <row r="645" ht="12.75">
      <c r="D645" s="111"/>
    </row>
    <row r="646" ht="12.75">
      <c r="D646" s="111"/>
    </row>
    <row r="647" ht="12.75">
      <c r="D647" s="111"/>
    </row>
    <row r="648" ht="12.75">
      <c r="D648" s="111"/>
    </row>
    <row r="649" ht="12.75">
      <c r="D649" s="111"/>
    </row>
    <row r="650" ht="12.75">
      <c r="D650" s="111"/>
    </row>
    <row r="651" ht="12.75">
      <c r="D651" s="111"/>
    </row>
    <row r="652" ht="12.75">
      <c r="D652" s="111"/>
    </row>
    <row r="653" ht="12.75">
      <c r="D653" s="111"/>
    </row>
    <row r="654" ht="12.75">
      <c r="D654" s="111"/>
    </row>
    <row r="655" ht="12.75">
      <c r="D655" s="111"/>
    </row>
    <row r="656" ht="12.75">
      <c r="D656" s="111"/>
    </row>
    <row r="657" ht="12.75">
      <c r="D657" s="111"/>
    </row>
    <row r="658" ht="12.75">
      <c r="D658" s="111"/>
    </row>
    <row r="659" ht="12.75">
      <c r="D659" s="111"/>
    </row>
    <row r="660" ht="12.75">
      <c r="D660" s="111"/>
    </row>
    <row r="661" ht="12.75">
      <c r="D661" s="111"/>
    </row>
    <row r="662" ht="12.75">
      <c r="D662" s="111"/>
    </row>
    <row r="663" ht="12.75">
      <c r="D663" s="111"/>
    </row>
    <row r="664" ht="12.75">
      <c r="D664" s="111"/>
    </row>
    <row r="665" ht="12.75">
      <c r="D665" s="111"/>
    </row>
    <row r="666" ht="12.75">
      <c r="D666" s="111"/>
    </row>
    <row r="667" ht="12.75">
      <c r="D667" s="111"/>
    </row>
    <row r="668" ht="12.75">
      <c r="D668" s="111"/>
    </row>
    <row r="669" ht="12.75">
      <c r="D669" s="111"/>
    </row>
    <row r="670" ht="12.75">
      <c r="D670" s="111"/>
    </row>
    <row r="671" ht="12.75">
      <c r="D671" s="111"/>
    </row>
    <row r="672" ht="12.75">
      <c r="D672" s="111"/>
    </row>
    <row r="673" ht="12.75">
      <c r="D673" s="111"/>
    </row>
    <row r="674" ht="12.75">
      <c r="D674" s="111"/>
    </row>
    <row r="675" ht="12.75">
      <c r="D675" s="111"/>
    </row>
    <row r="676" ht="12.75">
      <c r="D676" s="111"/>
    </row>
    <row r="677" ht="12.75">
      <c r="D677" s="111"/>
    </row>
    <row r="678" ht="12.75">
      <c r="D678" s="111"/>
    </row>
    <row r="679" ht="12.75">
      <c r="D679" s="111"/>
    </row>
    <row r="680" ht="12.75">
      <c r="D680" s="111"/>
    </row>
    <row r="681" ht="12.75">
      <c r="D681" s="111"/>
    </row>
    <row r="682" ht="12.75">
      <c r="D682" s="111"/>
    </row>
    <row r="683" ht="12.75">
      <c r="D683" s="111"/>
    </row>
    <row r="684" ht="12.75">
      <c r="D684" s="111"/>
    </row>
    <row r="685" ht="12.75">
      <c r="D685" s="111"/>
    </row>
    <row r="686" ht="12.75">
      <c r="D686" s="111"/>
    </row>
    <row r="687" ht="12.75">
      <c r="D687" s="111"/>
    </row>
    <row r="688" ht="12.75">
      <c r="D688" s="111"/>
    </row>
    <row r="689" ht="12.75">
      <c r="D689" s="111"/>
    </row>
    <row r="690" ht="12.75">
      <c r="D690" s="111"/>
    </row>
    <row r="691" ht="12.75">
      <c r="D691" s="111"/>
    </row>
    <row r="692" ht="12.75">
      <c r="D692" s="111"/>
    </row>
    <row r="693" ht="12.75">
      <c r="D693" s="111"/>
    </row>
    <row r="694" ht="12.75">
      <c r="D694" s="111"/>
    </row>
    <row r="695" ht="12.75">
      <c r="D695" s="111"/>
    </row>
    <row r="696" ht="12.75">
      <c r="D696" s="111"/>
    </row>
    <row r="697" ht="12.75">
      <c r="D697" s="111"/>
    </row>
    <row r="698" ht="12.75">
      <c r="D698" s="111"/>
    </row>
    <row r="699" ht="12.75">
      <c r="D699" s="111"/>
    </row>
    <row r="700" ht="12.75">
      <c r="D700" s="111"/>
    </row>
    <row r="701" ht="12.75">
      <c r="D701" s="111"/>
    </row>
    <row r="702" ht="12.75">
      <c r="D702" s="111"/>
    </row>
    <row r="703" ht="12.75">
      <c r="D703" s="111"/>
    </row>
    <row r="704" ht="12.75">
      <c r="D704" s="111"/>
    </row>
    <row r="705" ht="12.75">
      <c r="D705" s="111"/>
    </row>
    <row r="706" ht="12.75">
      <c r="D706" s="111"/>
    </row>
    <row r="707" ht="12.75">
      <c r="D707" s="111"/>
    </row>
    <row r="708" ht="12.75">
      <c r="D708" s="111"/>
    </row>
    <row r="709" ht="12.75">
      <c r="D709" s="111"/>
    </row>
    <row r="710" ht="12.75">
      <c r="D710" s="111"/>
    </row>
    <row r="711" ht="12.75">
      <c r="D711" s="111"/>
    </row>
    <row r="712" ht="12.75">
      <c r="D712" s="111"/>
    </row>
    <row r="713" ht="12.75">
      <c r="D713" s="111"/>
    </row>
    <row r="714" ht="12.75">
      <c r="D714" s="111"/>
    </row>
    <row r="715" ht="12.75">
      <c r="D715" s="111"/>
    </row>
    <row r="716" ht="12.75">
      <c r="D716" s="111"/>
    </row>
    <row r="717" ht="12.75">
      <c r="D717" s="111"/>
    </row>
    <row r="718" ht="12.75">
      <c r="D718" s="111"/>
    </row>
    <row r="719" ht="12.75">
      <c r="D719" s="111"/>
    </row>
    <row r="720" ht="12.75">
      <c r="D720" s="111"/>
    </row>
    <row r="721" ht="12.75">
      <c r="D721" s="111"/>
    </row>
    <row r="722" ht="12.75">
      <c r="D722" s="111"/>
    </row>
    <row r="723" ht="12.75">
      <c r="D723" s="111"/>
    </row>
    <row r="724" ht="12.75">
      <c r="D724" s="111"/>
    </row>
    <row r="725" ht="12.75">
      <c r="D725" s="111"/>
    </row>
    <row r="726" ht="12.75">
      <c r="D726" s="111"/>
    </row>
    <row r="727" ht="12.75">
      <c r="D727" s="111"/>
    </row>
    <row r="728" ht="12.75">
      <c r="D728" s="111"/>
    </row>
    <row r="729" ht="12.75">
      <c r="D729" s="111"/>
    </row>
    <row r="730" ht="12.75">
      <c r="D730" s="111"/>
    </row>
    <row r="731" ht="12.75">
      <c r="D731" s="111"/>
    </row>
    <row r="732" ht="12.75">
      <c r="D732" s="111"/>
    </row>
    <row r="733" ht="12.75">
      <c r="D733" s="111"/>
    </row>
    <row r="734" ht="12.75">
      <c r="D734" s="111"/>
    </row>
    <row r="735" ht="12.75">
      <c r="D735" s="111"/>
    </row>
    <row r="736" ht="12.75">
      <c r="D736" s="111"/>
    </row>
    <row r="737" ht="12.75">
      <c r="D737" s="111"/>
    </row>
    <row r="738" ht="12.75">
      <c r="D738" s="111"/>
    </row>
    <row r="739" ht="12.75">
      <c r="D739" s="111"/>
    </row>
    <row r="740" ht="12.75">
      <c r="D740" s="111"/>
    </row>
    <row r="741" ht="12.75">
      <c r="D741" s="111"/>
    </row>
    <row r="742" ht="12.75">
      <c r="D742" s="111"/>
    </row>
    <row r="743" ht="12.75">
      <c r="D743" s="111"/>
    </row>
    <row r="744" ht="12.75">
      <c r="D744" s="111"/>
    </row>
    <row r="745" ht="12.75">
      <c r="D745" s="111"/>
    </row>
    <row r="746" ht="12.75">
      <c r="D746" s="111"/>
    </row>
    <row r="747" ht="12.75">
      <c r="D747" s="111"/>
    </row>
    <row r="748" ht="12.75">
      <c r="D748" s="111"/>
    </row>
    <row r="749" ht="12.75">
      <c r="D749" s="111"/>
    </row>
    <row r="750" ht="12.75">
      <c r="D750" s="111"/>
    </row>
    <row r="751" ht="12.75">
      <c r="D751" s="111"/>
    </row>
    <row r="752" ht="12.75">
      <c r="D752" s="111"/>
    </row>
    <row r="753" ht="12.75">
      <c r="D753" s="111"/>
    </row>
    <row r="754" ht="12.75">
      <c r="D754" s="111"/>
    </row>
    <row r="755" ht="12.75">
      <c r="D755" s="111"/>
    </row>
    <row r="756" ht="12.75">
      <c r="D756" s="111"/>
    </row>
    <row r="757" ht="12.75">
      <c r="D757" s="111"/>
    </row>
    <row r="758" ht="12.75">
      <c r="D758" s="111"/>
    </row>
    <row r="759" ht="12.75">
      <c r="D759" s="111"/>
    </row>
    <row r="760" ht="12.75">
      <c r="D760" s="111"/>
    </row>
    <row r="761" ht="12.75">
      <c r="D761" s="111"/>
    </row>
    <row r="762" ht="12.75">
      <c r="D762" s="111"/>
    </row>
    <row r="763" ht="12.75">
      <c r="D763" s="111"/>
    </row>
    <row r="764" ht="12.75">
      <c r="D764" s="111"/>
    </row>
    <row r="765" ht="12.75">
      <c r="D765" s="111"/>
    </row>
    <row r="766" ht="12.75">
      <c r="D766" s="111"/>
    </row>
    <row r="767" ht="12.75">
      <c r="D767" s="111"/>
    </row>
    <row r="768" ht="12.75">
      <c r="D768" s="111"/>
    </row>
    <row r="769" ht="12.75">
      <c r="D769" s="111"/>
    </row>
    <row r="770" ht="12.75">
      <c r="D770" s="111"/>
    </row>
    <row r="771" ht="12.75">
      <c r="D771" s="111"/>
    </row>
    <row r="772" ht="12.75">
      <c r="D772" s="111"/>
    </row>
    <row r="773" ht="12.75">
      <c r="D773" s="111"/>
    </row>
    <row r="774" ht="12.75">
      <c r="D774" s="111"/>
    </row>
    <row r="775" ht="12.75">
      <c r="D775" s="111"/>
    </row>
    <row r="776" ht="12.75">
      <c r="D776" s="111"/>
    </row>
    <row r="777" ht="12.75">
      <c r="D777" s="111"/>
    </row>
    <row r="778" ht="12.75">
      <c r="D778" s="111"/>
    </row>
    <row r="779" ht="12.75">
      <c r="D779" s="111"/>
    </row>
    <row r="780" ht="12.75">
      <c r="D780" s="111"/>
    </row>
    <row r="781" ht="12.75">
      <c r="D781" s="111"/>
    </row>
    <row r="782" ht="12.75">
      <c r="D782" s="111"/>
    </row>
    <row r="783" ht="12.75">
      <c r="D783" s="111"/>
    </row>
    <row r="784" ht="12.75">
      <c r="D784" s="111"/>
    </row>
    <row r="785" ht="12.75">
      <c r="D785" s="111"/>
    </row>
    <row r="786" ht="12.75">
      <c r="D786" s="111"/>
    </row>
    <row r="787" ht="12.75">
      <c r="D787" s="111"/>
    </row>
    <row r="788" ht="12.75">
      <c r="D788" s="111"/>
    </row>
    <row r="789" ht="12.75">
      <c r="D789" s="111"/>
    </row>
    <row r="790" ht="12.75">
      <c r="D790" s="111"/>
    </row>
    <row r="791" ht="12.75">
      <c r="D791" s="111"/>
    </row>
    <row r="792" ht="12.75">
      <c r="D792" s="111"/>
    </row>
    <row r="793" ht="12.75">
      <c r="D793" s="111"/>
    </row>
    <row r="794" ht="12.75">
      <c r="D794" s="111"/>
    </row>
    <row r="795" ht="12.75">
      <c r="D795" s="111"/>
    </row>
    <row r="796" ht="12.75">
      <c r="D796" s="111"/>
    </row>
    <row r="797" ht="12.75">
      <c r="D797" s="111"/>
    </row>
    <row r="798" ht="12.75">
      <c r="D798" s="111"/>
    </row>
    <row r="799" ht="12.75">
      <c r="D799" s="111"/>
    </row>
    <row r="800" ht="12.75">
      <c r="D800" s="111"/>
    </row>
    <row r="801" ht="12.75">
      <c r="D801" s="111"/>
    </row>
    <row r="802" ht="12.75">
      <c r="D802" s="111"/>
    </row>
    <row r="803" ht="12.75">
      <c r="D803" s="111"/>
    </row>
    <row r="804" ht="12.75">
      <c r="D804" s="111"/>
    </row>
    <row r="805" ht="12.75">
      <c r="D805" s="111"/>
    </row>
    <row r="806" ht="12.75">
      <c r="D806" s="111"/>
    </row>
    <row r="807" ht="12.75">
      <c r="D807" s="111"/>
    </row>
    <row r="808" ht="12.75">
      <c r="D808" s="111"/>
    </row>
    <row r="809" ht="12.75">
      <c r="D809" s="111"/>
    </row>
    <row r="810" ht="12.75">
      <c r="D810" s="111"/>
    </row>
    <row r="811" ht="12.75">
      <c r="D811" s="111"/>
    </row>
    <row r="812" ht="12.75">
      <c r="D812" s="111"/>
    </row>
    <row r="813" ht="12.75">
      <c r="D813" s="111"/>
    </row>
    <row r="814" ht="12.75">
      <c r="D814" s="111"/>
    </row>
    <row r="815" ht="12.75">
      <c r="D815" s="111"/>
    </row>
    <row r="816" ht="12.75">
      <c r="D816" s="111"/>
    </row>
    <row r="817" ht="12.75">
      <c r="D817" s="111"/>
    </row>
    <row r="818" ht="12.75">
      <c r="D818" s="111"/>
    </row>
    <row r="819" ht="12.75">
      <c r="D819" s="111"/>
    </row>
    <row r="820" ht="12.75">
      <c r="D820" s="111"/>
    </row>
    <row r="821" ht="12.75">
      <c r="D821" s="111"/>
    </row>
    <row r="822" ht="12.75">
      <c r="D822" s="111"/>
    </row>
    <row r="823" ht="12.75">
      <c r="D823" s="111"/>
    </row>
    <row r="824" ht="12.75">
      <c r="D824" s="111"/>
    </row>
    <row r="825" ht="12.75">
      <c r="D825" s="111"/>
    </row>
    <row r="826" ht="12.75">
      <c r="D826" s="111"/>
    </row>
    <row r="827" ht="12.75">
      <c r="D827" s="111"/>
    </row>
    <row r="828" ht="12.75">
      <c r="D828" s="111"/>
    </row>
    <row r="829" ht="12.75">
      <c r="D829" s="111"/>
    </row>
    <row r="830" ht="12.75">
      <c r="D830" s="111"/>
    </row>
    <row r="831" ht="12.75">
      <c r="D831" s="111"/>
    </row>
    <row r="832" ht="12.75">
      <c r="D832" s="111"/>
    </row>
    <row r="833" ht="12.75">
      <c r="D833" s="111"/>
    </row>
    <row r="834" ht="12.75">
      <c r="D834" s="111"/>
    </row>
    <row r="835" ht="12.75">
      <c r="D835" s="111"/>
    </row>
    <row r="836" ht="12.75">
      <c r="D836" s="111"/>
    </row>
    <row r="837" ht="12.75">
      <c r="D837" s="111"/>
    </row>
    <row r="838" ht="12.75">
      <c r="D838" s="111"/>
    </row>
    <row r="839" ht="12.75">
      <c r="D839" s="111"/>
    </row>
    <row r="840" ht="12.75">
      <c r="D840" s="111"/>
    </row>
    <row r="841" ht="12.75">
      <c r="D841" s="111"/>
    </row>
    <row r="842" ht="12.75">
      <c r="D842" s="111"/>
    </row>
    <row r="843" ht="12.75">
      <c r="D843" s="111"/>
    </row>
    <row r="844" ht="12.75">
      <c r="D844" s="111"/>
    </row>
    <row r="845" ht="12.75">
      <c r="D845" s="111"/>
    </row>
    <row r="846" ht="12.75">
      <c r="D846" s="111"/>
    </row>
    <row r="847" ht="12.75">
      <c r="D847" s="111"/>
    </row>
    <row r="848" ht="12.75">
      <c r="D848" s="111"/>
    </row>
    <row r="849" ht="12.75">
      <c r="D849" s="111"/>
    </row>
    <row r="850" ht="12.75">
      <c r="D850" s="111"/>
    </row>
    <row r="851" ht="12.75">
      <c r="D851" s="111"/>
    </row>
    <row r="852" ht="12.75">
      <c r="D852" s="111"/>
    </row>
    <row r="853" ht="12.75">
      <c r="D853" s="111"/>
    </row>
    <row r="854" ht="12.75">
      <c r="D854" s="111"/>
    </row>
    <row r="855" ht="12.75">
      <c r="D855" s="111"/>
    </row>
    <row r="856" ht="12.75">
      <c r="D856" s="111"/>
    </row>
    <row r="857" ht="12.75">
      <c r="D857" s="111"/>
    </row>
    <row r="858" ht="12.75">
      <c r="D858" s="111"/>
    </row>
    <row r="859" ht="12.75">
      <c r="D859" s="111"/>
    </row>
    <row r="860" ht="12.75">
      <c r="D860" s="111"/>
    </row>
    <row r="861" ht="12.75">
      <c r="D861" s="111"/>
    </row>
    <row r="862" ht="12.75">
      <c r="D862" s="111"/>
    </row>
    <row r="863" ht="12.75">
      <c r="D863" s="111"/>
    </row>
    <row r="864" ht="12.75">
      <c r="D864" s="111"/>
    </row>
    <row r="865" ht="12.75">
      <c r="D865" s="111"/>
    </row>
    <row r="866" ht="12.75">
      <c r="D866" s="111"/>
    </row>
    <row r="867" ht="12.75">
      <c r="D867" s="111"/>
    </row>
    <row r="868" ht="12.75">
      <c r="D868" s="111"/>
    </row>
    <row r="869" ht="12.75">
      <c r="D869" s="111"/>
    </row>
    <row r="870" ht="12.75">
      <c r="D870" s="111"/>
    </row>
    <row r="871" ht="12.75">
      <c r="D871" s="111"/>
    </row>
    <row r="872" ht="12.75">
      <c r="D872" s="111"/>
    </row>
    <row r="873" ht="12.75">
      <c r="D873" s="111"/>
    </row>
    <row r="874" ht="12.75">
      <c r="D874" s="111"/>
    </row>
    <row r="875" ht="12.75">
      <c r="D875" s="111"/>
    </row>
    <row r="876" ht="12.75">
      <c r="D876" s="111"/>
    </row>
    <row r="877" ht="12.75">
      <c r="D877" s="111"/>
    </row>
    <row r="878" ht="12.75">
      <c r="D878" s="111"/>
    </row>
    <row r="879" ht="12.75">
      <c r="D879" s="111"/>
    </row>
    <row r="880" ht="12.75">
      <c r="D880" s="111"/>
    </row>
    <row r="881" ht="12.75">
      <c r="D881" s="111"/>
    </row>
    <row r="882" ht="12.75">
      <c r="D882" s="111"/>
    </row>
    <row r="883" ht="12.75">
      <c r="D883" s="111"/>
    </row>
    <row r="884" ht="12.75">
      <c r="D884" s="111"/>
    </row>
    <row r="885" ht="12.75">
      <c r="D885" s="111"/>
    </row>
    <row r="886" ht="12.75">
      <c r="D886" s="111"/>
    </row>
    <row r="887" ht="12.75">
      <c r="D887" s="111"/>
    </row>
    <row r="888" ht="12.75">
      <c r="D888" s="111"/>
    </row>
    <row r="889" ht="12.75">
      <c r="D889" s="111"/>
    </row>
    <row r="890" ht="12.75">
      <c r="D890" s="111"/>
    </row>
    <row r="891" ht="12.75">
      <c r="D891" s="111"/>
    </row>
    <row r="892" ht="12.75">
      <c r="D892" s="111"/>
    </row>
    <row r="893" ht="12.75">
      <c r="D893" s="111"/>
    </row>
    <row r="894" ht="12.75">
      <c r="D894" s="111"/>
    </row>
    <row r="895" ht="12.75">
      <c r="D895" s="111"/>
    </row>
    <row r="896" ht="12.75">
      <c r="D896" s="111"/>
    </row>
    <row r="897" ht="12.75">
      <c r="D897" s="111"/>
    </row>
    <row r="898" ht="12.75">
      <c r="D898" s="111"/>
    </row>
    <row r="899" ht="12.75">
      <c r="D899" s="111"/>
    </row>
    <row r="900" ht="12.75">
      <c r="D900" s="111"/>
    </row>
    <row r="901" ht="12.75">
      <c r="D901" s="111"/>
    </row>
    <row r="902" ht="12.75">
      <c r="D902" s="111"/>
    </row>
    <row r="903" ht="12.75">
      <c r="D903" s="111"/>
    </row>
    <row r="904" ht="12.75">
      <c r="D904" s="111"/>
    </row>
    <row r="905" ht="12.75">
      <c r="D905" s="111"/>
    </row>
    <row r="906" ht="12.75">
      <c r="D906" s="111"/>
    </row>
    <row r="907" ht="12.75">
      <c r="D907" s="111"/>
    </row>
    <row r="908" ht="12.75">
      <c r="D908" s="111"/>
    </row>
    <row r="909" ht="12.75">
      <c r="D909" s="111"/>
    </row>
    <row r="910" ht="12.75">
      <c r="D910" s="111"/>
    </row>
    <row r="911" ht="12.75">
      <c r="D911" s="111"/>
    </row>
    <row r="912" ht="12.75">
      <c r="D912" s="111"/>
    </row>
    <row r="913" ht="12.75">
      <c r="D913" s="111"/>
    </row>
    <row r="914" ht="12.75">
      <c r="D914" s="111"/>
    </row>
    <row r="915" ht="12.75">
      <c r="D915" s="111"/>
    </row>
    <row r="916" ht="12.75">
      <c r="D916" s="111"/>
    </row>
    <row r="917" ht="12.75">
      <c r="D917" s="111"/>
    </row>
    <row r="918" ht="12.75">
      <c r="D918" s="111"/>
    </row>
    <row r="919" ht="12.75">
      <c r="D919" s="111"/>
    </row>
    <row r="920" ht="12.75">
      <c r="D920" s="111"/>
    </row>
    <row r="921" ht="12.75">
      <c r="D921" s="111"/>
    </row>
    <row r="922" ht="12.75">
      <c r="D922" s="111"/>
    </row>
    <row r="923" ht="12.75">
      <c r="D923" s="111"/>
    </row>
    <row r="924" ht="12.75">
      <c r="D924" s="111"/>
    </row>
    <row r="925" ht="12.75">
      <c r="D925" s="111"/>
    </row>
    <row r="926" ht="12.75">
      <c r="D926" s="111"/>
    </row>
    <row r="927" ht="12.75">
      <c r="D927" s="111"/>
    </row>
    <row r="928" ht="12.75">
      <c r="D928" s="111"/>
    </row>
    <row r="929" ht="12.75">
      <c r="D929" s="111"/>
    </row>
    <row r="930" ht="12.75">
      <c r="D930" s="111"/>
    </row>
    <row r="931" ht="12.75">
      <c r="D931" s="111"/>
    </row>
    <row r="932" ht="12.75">
      <c r="D932" s="111"/>
    </row>
    <row r="933" ht="12.75">
      <c r="D933" s="111"/>
    </row>
    <row r="934" ht="12.75">
      <c r="D934" s="111"/>
    </row>
    <row r="935" ht="12.75">
      <c r="D935" s="111"/>
    </row>
    <row r="936" ht="12.75">
      <c r="D936" s="111"/>
    </row>
    <row r="937" ht="12.75">
      <c r="D937" s="111"/>
    </row>
    <row r="938" ht="12.75">
      <c r="D938" s="111"/>
    </row>
    <row r="939" ht="12.75">
      <c r="D939" s="111"/>
    </row>
    <row r="940" ht="12.75">
      <c r="D940" s="111"/>
    </row>
    <row r="941" ht="12.75">
      <c r="D941" s="111"/>
    </row>
    <row r="942" ht="12.75">
      <c r="D942" s="111"/>
    </row>
    <row r="943" ht="12.75">
      <c r="D943" s="111"/>
    </row>
    <row r="944" ht="12.75">
      <c r="D944" s="111"/>
    </row>
    <row r="945" ht="12.75">
      <c r="D945" s="111"/>
    </row>
    <row r="946" ht="12.75">
      <c r="D946" s="111"/>
    </row>
    <row r="947" ht="12.75">
      <c r="D947" s="111"/>
    </row>
    <row r="948" ht="12.75">
      <c r="D948" s="111"/>
    </row>
    <row r="949" ht="12.75">
      <c r="D949" s="111"/>
    </row>
    <row r="950" ht="12.75">
      <c r="D950" s="111"/>
    </row>
    <row r="951" ht="12.75">
      <c r="D951" s="111"/>
    </row>
    <row r="952" ht="12.75">
      <c r="D952" s="111"/>
    </row>
    <row r="953" ht="12.75">
      <c r="D953" s="111"/>
    </row>
    <row r="954" ht="12.75">
      <c r="D954" s="111"/>
    </row>
    <row r="955" ht="12.75">
      <c r="D955" s="111"/>
    </row>
    <row r="956" ht="12.75">
      <c r="D956" s="111"/>
    </row>
    <row r="957" ht="12.75">
      <c r="D957" s="111"/>
    </row>
    <row r="958" ht="12.75">
      <c r="D958" s="111"/>
    </row>
    <row r="959" ht="12.75">
      <c r="D959" s="111"/>
    </row>
    <row r="960" ht="12.75">
      <c r="D960" s="111"/>
    </row>
    <row r="961" ht="12.75">
      <c r="D961" s="111"/>
    </row>
    <row r="962" ht="12.75">
      <c r="D962" s="111"/>
    </row>
    <row r="963" ht="12.75">
      <c r="D963" s="111"/>
    </row>
    <row r="964" ht="12.75">
      <c r="D964" s="111"/>
    </row>
    <row r="965" ht="12.75">
      <c r="D965" s="111"/>
    </row>
    <row r="966" ht="12.75">
      <c r="D966" s="111"/>
    </row>
    <row r="967" ht="12.75">
      <c r="D967" s="111"/>
    </row>
    <row r="968" ht="12.75">
      <c r="D968" s="111"/>
    </row>
    <row r="969" ht="12.75">
      <c r="D969" s="111"/>
    </row>
    <row r="970" ht="12.75">
      <c r="D970" s="111"/>
    </row>
    <row r="971" ht="12.75">
      <c r="D971" s="111"/>
    </row>
    <row r="972" ht="12.75">
      <c r="D972" s="111"/>
    </row>
    <row r="973" ht="12.75">
      <c r="D973" s="111"/>
    </row>
    <row r="974" ht="12.75">
      <c r="D974" s="111"/>
    </row>
    <row r="975" ht="12.75">
      <c r="D975" s="111"/>
    </row>
    <row r="976" ht="12.75">
      <c r="D976" s="111"/>
    </row>
    <row r="977" ht="12.75">
      <c r="D977" s="111"/>
    </row>
    <row r="978" ht="12.75">
      <c r="D978" s="111"/>
    </row>
    <row r="979" ht="12.75">
      <c r="D979" s="111"/>
    </row>
    <row r="980" ht="12.75">
      <c r="D980" s="111"/>
    </row>
    <row r="981" ht="12.75">
      <c r="D981" s="111"/>
    </row>
    <row r="982" ht="12.75">
      <c r="D982" s="111"/>
    </row>
    <row r="983" ht="12.75">
      <c r="D983" s="111"/>
    </row>
    <row r="984" ht="12.75">
      <c r="D984" s="111"/>
    </row>
    <row r="985" ht="12.75">
      <c r="D985" s="111"/>
    </row>
    <row r="986" ht="12.75">
      <c r="D986" s="111"/>
    </row>
    <row r="987" ht="12.75">
      <c r="D987" s="111"/>
    </row>
    <row r="988" ht="12.75">
      <c r="D988" s="111"/>
    </row>
    <row r="989" ht="12.75">
      <c r="D989" s="111"/>
    </row>
    <row r="990" ht="12.75">
      <c r="D990" s="111"/>
    </row>
    <row r="991" ht="12.75">
      <c r="D991" s="111"/>
    </row>
    <row r="992" ht="12.75">
      <c r="D992" s="111"/>
    </row>
    <row r="993" ht="12.75">
      <c r="D993" s="111"/>
    </row>
    <row r="994" ht="12.75">
      <c r="D994" s="111"/>
    </row>
    <row r="995" ht="12.75">
      <c r="D995" s="111"/>
    </row>
    <row r="996" ht="12.75">
      <c r="D996" s="111"/>
    </row>
    <row r="997" ht="12.75">
      <c r="D997" s="111"/>
    </row>
    <row r="998" ht="12.75">
      <c r="D998" s="111"/>
    </row>
    <row r="999" ht="12.75">
      <c r="D999" s="111"/>
    </row>
    <row r="1000" ht="12.75">
      <c r="D1000" s="111"/>
    </row>
    <row r="1001" ht="12.75">
      <c r="D1001" s="111"/>
    </row>
    <row r="1002" ht="12.75">
      <c r="D1002" s="111"/>
    </row>
    <row r="1003" ht="12.75">
      <c r="D1003" s="111"/>
    </row>
    <row r="1004" ht="12.75">
      <c r="D1004" s="111"/>
    </row>
    <row r="1005" ht="12.75">
      <c r="D1005" s="111"/>
    </row>
    <row r="1006" ht="12.75">
      <c r="D1006" s="111"/>
    </row>
    <row r="1007" ht="12.75">
      <c r="D1007" s="111"/>
    </row>
    <row r="1008" ht="12.75">
      <c r="D1008" s="111"/>
    </row>
    <row r="1009" ht="12.75">
      <c r="D1009" s="111"/>
    </row>
    <row r="1010" ht="12.75">
      <c r="D1010" s="111"/>
    </row>
    <row r="1011" ht="12.75">
      <c r="D1011" s="111"/>
    </row>
    <row r="1012" ht="12.75">
      <c r="D1012" s="111"/>
    </row>
    <row r="1013" ht="12.75">
      <c r="D1013" s="111"/>
    </row>
    <row r="1014" ht="12.75">
      <c r="D1014" s="111"/>
    </row>
    <row r="1015" ht="12.75">
      <c r="D1015" s="111"/>
    </row>
    <row r="1016" ht="12.75">
      <c r="D1016" s="111"/>
    </row>
    <row r="1017" ht="12.75">
      <c r="D1017" s="111"/>
    </row>
    <row r="1018" ht="12.75">
      <c r="D1018" s="111"/>
    </row>
    <row r="1019" ht="12.75">
      <c r="D1019" s="111"/>
    </row>
    <row r="1020" ht="12.75">
      <c r="D1020" s="111"/>
    </row>
    <row r="1021" ht="12.75">
      <c r="D1021" s="111"/>
    </row>
    <row r="1022" ht="12.75">
      <c r="D1022" s="111"/>
    </row>
    <row r="1023" ht="12.75">
      <c r="D1023" s="111"/>
    </row>
    <row r="1024" ht="12.75">
      <c r="D1024" s="111"/>
    </row>
    <row r="1025" ht="12.75">
      <c r="D1025" s="111"/>
    </row>
    <row r="1026" ht="12.75">
      <c r="D1026" s="111"/>
    </row>
    <row r="1027" ht="12.75">
      <c r="D1027" s="111"/>
    </row>
    <row r="1028" ht="12.75">
      <c r="D1028" s="111"/>
    </row>
    <row r="1029" ht="12.75">
      <c r="D1029" s="111"/>
    </row>
    <row r="1030" ht="12.75">
      <c r="D1030" s="111"/>
    </row>
    <row r="1031" ht="12.75">
      <c r="D1031" s="111"/>
    </row>
    <row r="1032" ht="12.75">
      <c r="D1032" s="111"/>
    </row>
    <row r="1033" ht="12.75">
      <c r="D1033" s="111"/>
    </row>
    <row r="1034" ht="12.75">
      <c r="D1034" s="111"/>
    </row>
    <row r="1035" ht="12.75">
      <c r="D1035" s="111"/>
    </row>
    <row r="1036" ht="12.75">
      <c r="D1036" s="111"/>
    </row>
    <row r="1037" ht="12.75">
      <c r="D1037" s="111"/>
    </row>
    <row r="1038" ht="12.75">
      <c r="D1038" s="111"/>
    </row>
    <row r="1039" ht="12.75">
      <c r="D1039" s="111"/>
    </row>
    <row r="1040" ht="12.75">
      <c r="D1040" s="111"/>
    </row>
    <row r="1041" ht="12.75">
      <c r="D1041" s="111"/>
    </row>
    <row r="1042" ht="12.75">
      <c r="D1042" s="111"/>
    </row>
    <row r="1043" ht="12.75">
      <c r="D1043" s="111"/>
    </row>
    <row r="1044" ht="12.75">
      <c r="D1044" s="111"/>
    </row>
    <row r="1045" ht="12.75">
      <c r="D1045" s="111"/>
    </row>
    <row r="1046" ht="12.75">
      <c r="D1046" s="111"/>
    </row>
    <row r="1047" ht="12.75">
      <c r="D1047" s="111"/>
    </row>
    <row r="1048" ht="12.75">
      <c r="D1048" s="111"/>
    </row>
    <row r="1049" ht="12.75">
      <c r="D1049" s="111"/>
    </row>
    <row r="1050" ht="12.75">
      <c r="D1050" s="111"/>
    </row>
    <row r="1051" ht="12.75">
      <c r="D1051" s="111"/>
    </row>
    <row r="1052" ht="12.75">
      <c r="D1052" s="111"/>
    </row>
    <row r="1053" ht="12.75">
      <c r="D1053" s="111"/>
    </row>
    <row r="1054" ht="12.75">
      <c r="D1054" s="111"/>
    </row>
    <row r="1055" ht="12.75">
      <c r="D1055" s="111"/>
    </row>
    <row r="1056" ht="12.75">
      <c r="D1056" s="111"/>
    </row>
    <row r="1057" ht="12.75">
      <c r="D1057" s="111"/>
    </row>
    <row r="1058" ht="12.75">
      <c r="D1058" s="111"/>
    </row>
    <row r="1059" ht="12.75">
      <c r="D1059" s="111"/>
    </row>
    <row r="1060" ht="12.75">
      <c r="D1060" s="111"/>
    </row>
    <row r="1061" ht="12.75">
      <c r="D1061" s="111"/>
    </row>
    <row r="1062" ht="12.75">
      <c r="D1062" s="111"/>
    </row>
    <row r="1063" ht="12.75">
      <c r="D1063" s="111"/>
    </row>
    <row r="1064" ht="12.75">
      <c r="D1064" s="111"/>
    </row>
    <row r="1065" ht="12.75">
      <c r="D1065" s="111"/>
    </row>
    <row r="1066" ht="12.75">
      <c r="D1066" s="111"/>
    </row>
    <row r="1067" ht="12.75">
      <c r="D1067" s="111"/>
    </row>
    <row r="1068" ht="12.75">
      <c r="D1068" s="111"/>
    </row>
    <row r="1069" ht="12.75">
      <c r="D1069" s="111"/>
    </row>
    <row r="1070" ht="12.75">
      <c r="D1070" s="111"/>
    </row>
    <row r="1071" ht="12.75">
      <c r="D1071" s="111"/>
    </row>
    <row r="1072" ht="12.75">
      <c r="D1072" s="111"/>
    </row>
    <row r="1073" ht="12.75">
      <c r="D1073" s="111"/>
    </row>
    <row r="1074" ht="12.75">
      <c r="D1074" s="111"/>
    </row>
    <row r="1075" ht="12.75">
      <c r="D1075" s="111"/>
    </row>
    <row r="1076" ht="12.75">
      <c r="D1076" s="111"/>
    </row>
    <row r="1077" ht="12.75">
      <c r="D1077" s="111"/>
    </row>
    <row r="1078" ht="12.75">
      <c r="D1078" s="111"/>
    </row>
    <row r="1079" ht="12.75">
      <c r="D1079" s="111"/>
    </row>
    <row r="1080" ht="12.75">
      <c r="D1080" s="111"/>
    </row>
    <row r="1081" ht="12.75">
      <c r="D1081" s="111"/>
    </row>
    <row r="1082" ht="12.75">
      <c r="D1082" s="111"/>
    </row>
    <row r="1083" ht="12.75">
      <c r="D1083" s="111"/>
    </row>
    <row r="1084" ht="12.75">
      <c r="D1084" s="111"/>
    </row>
    <row r="1085" ht="12.75">
      <c r="D1085" s="111"/>
    </row>
    <row r="1086" ht="12.75">
      <c r="D1086" s="111"/>
    </row>
    <row r="1087" ht="12.75">
      <c r="D1087" s="111"/>
    </row>
    <row r="1088" ht="12.75">
      <c r="D1088" s="111"/>
    </row>
    <row r="1089" ht="12.75">
      <c r="D1089" s="111"/>
    </row>
    <row r="1090" ht="12.75">
      <c r="D1090" s="111"/>
    </row>
    <row r="1091" ht="12.75">
      <c r="D1091" s="111"/>
    </row>
    <row r="1092" ht="12.75">
      <c r="D1092" s="111"/>
    </row>
    <row r="1093" ht="12.75">
      <c r="D1093" s="111"/>
    </row>
    <row r="1094" ht="12.75">
      <c r="D1094" s="111"/>
    </row>
    <row r="1095" ht="12.75">
      <c r="D1095" s="111"/>
    </row>
    <row r="1096" ht="12.75">
      <c r="D1096" s="111"/>
    </row>
    <row r="1097" ht="12.75">
      <c r="D1097" s="111"/>
    </row>
    <row r="1098" ht="12.75">
      <c r="D1098" s="111"/>
    </row>
    <row r="1099" ht="12.75">
      <c r="D1099" s="111"/>
    </row>
    <row r="1100" ht="12.75">
      <c r="D1100" s="111"/>
    </row>
    <row r="1101" ht="12.75">
      <c r="D1101" s="111"/>
    </row>
    <row r="1102" ht="12.75">
      <c r="D1102" s="111"/>
    </row>
    <row r="1103" ht="12.75">
      <c r="D1103" s="111"/>
    </row>
    <row r="1104" ht="12.75">
      <c r="D1104" s="111"/>
    </row>
    <row r="1105" ht="12.75">
      <c r="D1105" s="111"/>
    </row>
    <row r="1106" ht="12.75">
      <c r="D1106" s="111"/>
    </row>
    <row r="1107" ht="12.75">
      <c r="D1107" s="111"/>
    </row>
    <row r="1108" ht="12.75">
      <c r="D1108" s="111"/>
    </row>
    <row r="1109" ht="12.75">
      <c r="D1109" s="111"/>
    </row>
    <row r="1110" ht="12.75">
      <c r="D1110" s="111"/>
    </row>
    <row r="1111" ht="12.75">
      <c r="D1111" s="111"/>
    </row>
    <row r="1112" ht="12.75">
      <c r="D1112" s="111"/>
    </row>
    <row r="1113" ht="12.75">
      <c r="D1113" s="111"/>
    </row>
    <row r="1114" ht="12.75">
      <c r="D1114" s="111"/>
    </row>
    <row r="1115" ht="12.75">
      <c r="D1115" s="111"/>
    </row>
    <row r="1116" ht="12.75">
      <c r="D1116" s="111"/>
    </row>
    <row r="1117" ht="12.75">
      <c r="D1117" s="111"/>
    </row>
    <row r="1118" ht="12.75">
      <c r="D1118" s="111"/>
    </row>
    <row r="1119" ht="12.75">
      <c r="D1119" s="111"/>
    </row>
    <row r="1120" ht="12.75">
      <c r="D1120" s="111"/>
    </row>
    <row r="1121" ht="12.75">
      <c r="D1121" s="111"/>
    </row>
    <row r="1122" ht="12.75">
      <c r="D1122" s="111"/>
    </row>
    <row r="1123" ht="12.75">
      <c r="D1123" s="111"/>
    </row>
    <row r="1124" ht="12.75">
      <c r="D1124" s="111"/>
    </row>
    <row r="1125" ht="12.75">
      <c r="D1125" s="111"/>
    </row>
    <row r="1126" ht="12.75">
      <c r="D1126" s="111"/>
    </row>
    <row r="1127" ht="12.75">
      <c r="D1127" s="111"/>
    </row>
    <row r="1128" ht="12.75">
      <c r="D1128" s="111"/>
    </row>
    <row r="1129" ht="12.75">
      <c r="D1129" s="111"/>
    </row>
    <row r="1130" ht="12.75">
      <c r="D1130" s="111"/>
    </row>
    <row r="1131" ht="12.75">
      <c r="D1131" s="111"/>
    </row>
    <row r="1132" ht="12.75">
      <c r="D1132" s="111"/>
    </row>
    <row r="1133" ht="12.75">
      <c r="D1133" s="111"/>
    </row>
    <row r="1134" ht="12.75">
      <c r="D1134" s="111"/>
    </row>
    <row r="1135" ht="12.75">
      <c r="D1135" s="111"/>
    </row>
    <row r="1136" ht="12.75">
      <c r="D1136" s="111"/>
    </row>
    <row r="1137" ht="12.75">
      <c r="D1137" s="111"/>
    </row>
    <row r="1138" ht="12.75">
      <c r="D1138" s="111"/>
    </row>
    <row r="1139" ht="12.75">
      <c r="D1139" s="111"/>
    </row>
    <row r="1140" ht="12.75">
      <c r="D1140" s="111"/>
    </row>
    <row r="1141" ht="12.75">
      <c r="D1141" s="111"/>
    </row>
    <row r="1142" ht="12.75">
      <c r="D1142" s="111"/>
    </row>
    <row r="1143" ht="12.75">
      <c r="D1143" s="111"/>
    </row>
    <row r="1144" ht="12.75">
      <c r="D1144" s="111"/>
    </row>
    <row r="1145" ht="12.75">
      <c r="D1145" s="111"/>
    </row>
    <row r="1146" ht="12.75">
      <c r="D1146" s="111"/>
    </row>
    <row r="1147" ht="12.75">
      <c r="D1147" s="111"/>
    </row>
    <row r="1148" ht="12.75">
      <c r="D1148" s="111"/>
    </row>
    <row r="1149" ht="12.75">
      <c r="D1149" s="111"/>
    </row>
    <row r="1150" ht="12.75">
      <c r="D1150" s="111"/>
    </row>
    <row r="1151" ht="12.75">
      <c r="D1151" s="111"/>
    </row>
    <row r="1152" ht="12.75">
      <c r="D1152" s="111"/>
    </row>
    <row r="1153" ht="12.75">
      <c r="D1153" s="111"/>
    </row>
    <row r="1154" ht="12.75">
      <c r="D1154" s="111"/>
    </row>
    <row r="1155" ht="12.75">
      <c r="D1155" s="111"/>
    </row>
    <row r="1156" ht="12.75">
      <c r="D1156" s="111"/>
    </row>
    <row r="1157" ht="12.75">
      <c r="D1157" s="111"/>
    </row>
    <row r="1158" ht="12.75">
      <c r="D1158" s="111"/>
    </row>
    <row r="1159" ht="12.75">
      <c r="D1159" s="111"/>
    </row>
    <row r="1160" ht="12.75">
      <c r="D1160" s="111"/>
    </row>
    <row r="1161" ht="12.75">
      <c r="D1161" s="111"/>
    </row>
    <row r="1162" ht="12.75">
      <c r="D1162" s="111"/>
    </row>
    <row r="1163" ht="12.75">
      <c r="D1163" s="111"/>
    </row>
    <row r="1164" ht="12.75">
      <c r="D1164" s="111"/>
    </row>
    <row r="1165" ht="12.75">
      <c r="D1165" s="111"/>
    </row>
    <row r="1166" ht="12.75">
      <c r="D1166" s="111"/>
    </row>
  </sheetData>
  <sheetProtection selectLockedCells="1" selectUnlockedCells="1"/>
  <mergeCells count="6">
    <mergeCell ref="A1:G1"/>
    <mergeCell ref="C2:G2"/>
    <mergeCell ref="C3:G3"/>
    <mergeCell ref="C4:G4"/>
    <mergeCell ref="A159:C159"/>
    <mergeCell ref="A160:G164"/>
  </mergeCells>
  <printOptions/>
  <pageMargins left="0.5902777777777778" right="0.19652777777777777" top="0.7875" bottom="0.7875" header="0.5118055555555555" footer="0.3"/>
  <pageSetup horizontalDpi="300" verticalDpi="300" orientation="portrait" paperSize="9"/>
  <headerFooter alignWithMargins="0">
    <oddFooter>&amp;LZpracováno programem BUILDpower S,  © RTS, a.s.&amp;RStránka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Radek Fila</cp:lastModifiedBy>
  <cp:lastPrinted>2019-03-19T12:27:02Z</cp:lastPrinted>
  <dcterms:created xsi:type="dcterms:W3CDTF">2009-04-08T07:15:50Z</dcterms:created>
  <dcterms:modified xsi:type="dcterms:W3CDTF">2021-12-15T12:19:27Z</dcterms:modified>
  <cp:category/>
  <cp:version/>
  <cp:contentType/>
  <cp:contentStatus/>
  <cp:revision>2</cp:revision>
</cp:coreProperties>
</file>