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Pol'!$A$1:$X$40</definedName>
    <definedName name="_xlnm.Print_Area" localSheetId="4">'1 2 Pol'!$A$1:$X$25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/>
  <c r="I55"/>
  <c r="I54"/>
  <c r="I53"/>
  <c r="I52"/>
  <c r="I51"/>
  <c r="G43"/>
  <c r="F43"/>
  <c r="G42"/>
  <c r="F42"/>
  <c r="G41"/>
  <c r="F41"/>
  <c r="G39"/>
  <c r="F39"/>
  <c r="G24" i="13"/>
  <c r="BA21"/>
  <c r="BA13"/>
  <c r="BA11"/>
  <c r="G9"/>
  <c r="G12"/>
  <c r="G14"/>
  <c r="G16"/>
  <c r="G8"/>
  <c r="I9"/>
  <c r="I12"/>
  <c r="I14"/>
  <c r="I16"/>
  <c r="I8"/>
  <c r="K9"/>
  <c r="K12"/>
  <c r="K14"/>
  <c r="K16"/>
  <c r="K8"/>
  <c r="M9"/>
  <c r="M12"/>
  <c r="M14"/>
  <c r="M16"/>
  <c r="M8"/>
  <c r="O9"/>
  <c r="O12"/>
  <c r="O14"/>
  <c r="O16"/>
  <c r="O8"/>
  <c r="Q9"/>
  <c r="Q12"/>
  <c r="Q14"/>
  <c r="Q16"/>
  <c r="Q8"/>
  <c r="V9"/>
  <c r="V12"/>
  <c r="V14"/>
  <c r="V16"/>
  <c r="V8"/>
  <c r="G19"/>
  <c r="G20"/>
  <c r="G22"/>
  <c r="G18"/>
  <c r="I19"/>
  <c r="I20"/>
  <c r="I22"/>
  <c r="I18"/>
  <c r="K19"/>
  <c r="K20"/>
  <c r="K22"/>
  <c r="K18"/>
  <c r="M19"/>
  <c r="M20"/>
  <c r="M22"/>
  <c r="M18"/>
  <c r="O19"/>
  <c r="O20"/>
  <c r="O22"/>
  <c r="O18"/>
  <c r="Q19"/>
  <c r="Q20"/>
  <c r="Q22"/>
  <c r="Q18"/>
  <c r="V19"/>
  <c r="V20"/>
  <c r="V22"/>
  <c r="V18"/>
  <c r="AE24"/>
  <c r="AF24"/>
  <c r="G39" i="12"/>
  <c r="BA25"/>
  <c r="BA22"/>
  <c r="BA12"/>
  <c r="BA10"/>
  <c r="G9"/>
  <c r="G11"/>
  <c r="G13"/>
  <c r="G14"/>
  <c r="G15"/>
  <c r="G16"/>
  <c r="G17"/>
  <c r="G8"/>
  <c r="I9"/>
  <c r="I11"/>
  <c r="I13"/>
  <c r="I14"/>
  <c r="I15"/>
  <c r="I16"/>
  <c r="I17"/>
  <c r="I8"/>
  <c r="K9"/>
  <c r="K11"/>
  <c r="K13"/>
  <c r="K14"/>
  <c r="K15"/>
  <c r="K16"/>
  <c r="K17"/>
  <c r="K8"/>
  <c r="M9"/>
  <c r="M11"/>
  <c r="M13"/>
  <c r="M14"/>
  <c r="M15"/>
  <c r="M16"/>
  <c r="M17"/>
  <c r="M8"/>
  <c r="O9"/>
  <c r="O11"/>
  <c r="O13"/>
  <c r="O14"/>
  <c r="O15"/>
  <c r="O16"/>
  <c r="O17"/>
  <c r="O8"/>
  <c r="Q9"/>
  <c r="Q11"/>
  <c r="Q13"/>
  <c r="Q14"/>
  <c r="Q15"/>
  <c r="Q16"/>
  <c r="Q17"/>
  <c r="Q8"/>
  <c r="V9"/>
  <c r="V11"/>
  <c r="V13"/>
  <c r="V14"/>
  <c r="V15"/>
  <c r="V16"/>
  <c r="V17"/>
  <c r="V8"/>
  <c r="G20"/>
  <c r="G21"/>
  <c r="G19"/>
  <c r="I20"/>
  <c r="I21"/>
  <c r="I19"/>
  <c r="K20"/>
  <c r="K21"/>
  <c r="K19"/>
  <c r="M20"/>
  <c r="M21"/>
  <c r="M19"/>
  <c r="O20"/>
  <c r="O21"/>
  <c r="O19"/>
  <c r="Q20"/>
  <c r="Q21"/>
  <c r="Q19"/>
  <c r="V20"/>
  <c r="V21"/>
  <c r="V19"/>
  <c r="G24"/>
  <c r="G26"/>
  <c r="G28"/>
  <c r="G29"/>
  <c r="G30"/>
  <c r="G31"/>
  <c r="G23"/>
  <c r="I24"/>
  <c r="I26"/>
  <c r="I28"/>
  <c r="I29"/>
  <c r="I30"/>
  <c r="I31"/>
  <c r="I23"/>
  <c r="K24"/>
  <c r="K26"/>
  <c r="K28"/>
  <c r="K29"/>
  <c r="K30"/>
  <c r="K31"/>
  <c r="K23"/>
  <c r="M24"/>
  <c r="M26"/>
  <c r="M28"/>
  <c r="M29"/>
  <c r="M30"/>
  <c r="M31"/>
  <c r="M23"/>
  <c r="O24"/>
  <c r="O26"/>
  <c r="O28"/>
  <c r="O29"/>
  <c r="O30"/>
  <c r="O31"/>
  <c r="O23"/>
  <c r="Q24"/>
  <c r="Q26"/>
  <c r="Q28"/>
  <c r="Q29"/>
  <c r="Q30"/>
  <c r="Q31"/>
  <c r="Q23"/>
  <c r="V24"/>
  <c r="V26"/>
  <c r="V28"/>
  <c r="V29"/>
  <c r="V30"/>
  <c r="V31"/>
  <c r="V23"/>
  <c r="G33"/>
  <c r="G32"/>
  <c r="I33"/>
  <c r="I32"/>
  <c r="K33"/>
  <c r="K32"/>
  <c r="M33"/>
  <c r="M32"/>
  <c r="O33"/>
  <c r="O32"/>
  <c r="Q33"/>
  <c r="Q32"/>
  <c r="V33"/>
  <c r="V32"/>
  <c r="AE39"/>
  <c r="AF39"/>
  <c r="I20" i="1"/>
  <c r="I19"/>
  <c r="I18"/>
  <c r="I17"/>
  <c r="I16"/>
  <c r="I57"/>
  <c r="J51"/>
  <c r="J52"/>
  <c r="J53"/>
  <c r="J54"/>
  <c r="J55"/>
  <c r="J56"/>
  <c r="J57"/>
  <c r="F44"/>
  <c r="G23"/>
  <c r="A23"/>
  <c r="G24"/>
  <c r="G44"/>
  <c r="G25"/>
  <c r="A25"/>
  <c r="G26"/>
  <c r="A27"/>
  <c r="G29"/>
  <c r="A29"/>
  <c r="G28"/>
  <c r="G27"/>
  <c r="A26"/>
  <c r="A24"/>
  <c r="H39"/>
  <c r="H44"/>
  <c r="I39"/>
  <c r="I44"/>
  <c r="J39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<sst xmlns="http://schemas.openxmlformats.org/spreadsheetml/2006/main" count="408" uniqueCount="183">
  <si>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</si>
  <si>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</si>
  <si>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</si>
  <si>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</si>
  <si>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</si>
  <si>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</si>
  <si>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</si>
  <si>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</si>
  <si>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</si>
  <si>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</si>
  <si>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</si>
  <si>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</si>
  <si>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</si>
  <si>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</si>
  <si>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</si>
  <si>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</si>
  <si>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</si>
  <si>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</si>
  <si>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</si>
  <si>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</si>
  <si>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</si>
  <si>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</si>
  <si>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</si>
  <si>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</si>
  <si>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</si>
  <si>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</si>
  <si>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</si>
  <si>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</si>
  <si>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</si>
  <si>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</si>
  <si>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</si>
  <si>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</si>
  <si>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</si>
  <si>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</si>
  <si>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</si>
  <si>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</si>
  <si>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</si>
  <si>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</si>
  <si>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</si>
  <si>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</si>
  <si>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</si>
  <si>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</si>
  <si>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</si>
  <si>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</si>
  <si>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2021</t>
  </si>
  <si>
    <t>Opravy MK Jiříkovice</t>
  </si>
  <si>
    <t>Stavba</t>
  </si>
  <si>
    <t>Stavební objekt</t>
  </si>
  <si>
    <t>1</t>
  </si>
  <si>
    <t>Opravy MK</t>
  </si>
  <si>
    <t>Rozpočet</t>
  </si>
  <si>
    <t>2</t>
  </si>
  <si>
    <t>Vedlejší a ostatní náklady</t>
  </si>
  <si>
    <t>Celkem za stavbu</t>
  </si>
  <si>
    <t>CZK</t>
  </si>
  <si>
    <t>Rekapitulace dílů</t>
  </si>
  <si>
    <t>Typ dílu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</si>
  <si>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</si>
  <si>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</si>
  <si>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</si>
  <si>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</si>
  <si>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</si>
  <si>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</si>
  <si>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</si>
  <si>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</si>
  <si>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</si>
  <si>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</si>
  <si>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</si>
  <si>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</si>
  <si>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</si>
  <si>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</si>
  <si>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</si>
  <si>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</si>
  <si>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</si>
  <si>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</si>
  <si>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</si>
  <si>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</si>
  <si>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</si>
  <si>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</si>
  <si>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</si>
  <si>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</si>
  <si>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</si>
  <si>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</si>
  <si>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</si>
  <si>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</si>
  <si>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</si>
  <si>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</si>
  <si>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</si>
  <si>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</si>
  <si>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</si>
  <si>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</si>
  <si>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</si>
  <si>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</si>
  <si>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</si>
  <si>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</si>
  <si>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566111123R00</t>
  </si>
  <si>
    <t>Recyklace asfaltových vrstev za studena tloušťky do 200 mm, plochy do 5000 m2</t>
  </si>
  <si>
    <t>m2</t>
  </si>
  <si>
    <t>822-1</t>
  </si>
  <si>
    <t>RTS 21/ I</t>
  </si>
  <si>
    <t>Práce</t>
  </si>
  <si>
    <t>POL1_</t>
  </si>
  <si>
    <t>První pojezd recykleru - oddělení a předrcení. Druhý pojezd recykleru - mísení, rozhrnutí a předhutnění. Nivelace grejdrem. Finální zhutnění válcem.</t>
  </si>
  <si>
    <t>SPI</t>
  </si>
  <si>
    <t>566111221R00</t>
  </si>
  <si>
    <t>Recyklace asfaltových vrstev za studena příplatek za rozprostření sypkého pojiva na recyklovanou plochu,  , bez dodávky pojiva</t>
  </si>
  <si>
    <t>573211112R00</t>
  </si>
  <si>
    <t>Postřik živičný spojovací bez posypu kamenivem z asfaltu silničního, v množství 0,2 kg/m2</t>
  </si>
  <si>
    <t>577141112R00</t>
  </si>
  <si>
    <t>Beton asfaltový s rozprostřením a zhutněním v pruhu šířky do 3 m, ACO 11+ nebo ACO 16+, tloušťky 50 mm, plochy přes 1000 m2</t>
  </si>
  <si>
    <t>577141122R00</t>
  </si>
  <si>
    <t>Beton asfaltový s rozprostřením a zhutněním v pruhu šířky do 3 m, ACL 16+, tloušťky 50 mm, plochy přes 1000 m2</t>
  </si>
  <si>
    <t>01</t>
  </si>
  <si>
    <t>Asfaltová zálivka svislých styků mezi novými povrchy vozovky a ostatními konstrukcemi a prvky</t>
  </si>
  <si>
    <t>soubor</t>
  </si>
  <si>
    <t>Vlastní</t>
  </si>
  <si>
    <t>Indiv</t>
  </si>
  <si>
    <t>58521130R</t>
  </si>
  <si>
    <t>cement portlandský třída pevnosti 42,5; počáteční pevnost R - vysoká; VL</t>
  </si>
  <si>
    <t>t</t>
  </si>
  <si>
    <t>SPCM</t>
  </si>
  <si>
    <t>Specifikace</t>
  </si>
  <si>
    <t>POL3_</t>
  </si>
  <si>
    <t>4 % : 560*0,2*1,2*0,04</t>
  </si>
  <si>
    <t>VV</t>
  </si>
  <si>
    <t>02</t>
  </si>
  <si>
    <t>Demontáž stávající uliční vpustí včetně odvozu a likvidace</t>
  </si>
  <si>
    <t>894411020RAF</t>
  </si>
  <si>
    <t>Šachty z betonových dílců vpusť uliční z dílců DN 450_x000D_
 s kalovým košem, hloubka 1,59 m, s výtokem DN 150, litinová mříž 500 x 500 mm 40 t</t>
  </si>
  <si>
    <t>kus</t>
  </si>
  <si>
    <t>AP-HSV</t>
  </si>
  <si>
    <t>Agregovaná položka</t>
  </si>
  <si>
    <t>POL2_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</si>
  <si>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</si>
  <si>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917862111R00</t>
  </si>
  <si>
    <t>Osazení silničního nebo chodníkového obrubníku stojatého, s boční opěrou z betonu prostého, do lože z betonu prostého C 12/15</t>
  </si>
  <si>
    <t>m</t>
  </si>
  <si>
    <t>se zatřením lože, s vyplněním a zatřením spár cementovou maltou. S dodáním hmot pro lože tl. 80-100 mm.</t>
  </si>
  <si>
    <t>919735112R00</t>
  </si>
  <si>
    <t>Řezání stávajících krytů nebo podkladů živičných, hloubky přes 50 do 100 mm</t>
  </si>
  <si>
    <t>včetně spotřeby vody</t>
  </si>
  <si>
    <t>03</t>
  </si>
  <si>
    <t>Úprava terénu a konstrukcí kolem nových obrubníků do původního stavu, doplnění prosívkou</t>
  </si>
  <si>
    <t>59217010R</t>
  </si>
  <si>
    <t>obrubník silniční materiál beton; l = 1000,0 mm; š = 150,0 mm; h = 250,0 mm; barva přírodní</t>
  </si>
  <si>
    <t>59217490R</t>
  </si>
  <si>
    <t>obrubník silniční nájezdový; materiál beton; l = 1000,0 mm; š = 150,0 mm; h = 150,0 mm; barva šedá</t>
  </si>
  <si>
    <t>04</t>
  </si>
  <si>
    <t>Provedení zkoušky zhutnění obou asfaltových vrstev, nutnost dodržet požadavky PD</t>
  </si>
  <si>
    <t>R-položka</t>
  </si>
  <si>
    <t>POL12_1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</si>
  <si>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</si>
  <si>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</si>
  <si>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</si>
  <si>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</si>
  <si>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</si>
  <si>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</si>
  <si>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3,4,5,7,10,13,14, : </t>
  </si>
  <si>
    <t>Součet: : 216,93640</t>
  </si>
  <si>
    <t>SUM</t>
  </si>
  <si>
    <t>END</t>
  </si>
  <si>
    <t>005111020R</t>
  </si>
  <si>
    <t>Vytyčení stavby</t>
  </si>
  <si>
    <t>Soubor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</si>
  <si>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</si>
  <si>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</si>
  <si>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</si>
  <si>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</si>
  <si>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</si>
  <si>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</si>
  <si>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</si>
  <si>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</si>
  <si>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</si>
  <si>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</si>
  <si>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00521 R</t>
  </si>
  <si>
    <t>Staveniště</t>
  </si>
  <si>
    <t>Náklady spojené s provozem staveniště, které vzniknou dodavateli podle podmínek smlouvy.</t>
  </si>
  <si>
    <t>Komplet laboratorních zkoušek pro recyklaci za studena (diagnostika, průkazní zkoušky...)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</si>
  <si>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</si>
  <si>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</si>
  <si>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</si>
  <si>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Zaměření skutečného provedení do DTM dle vyjádření města NMNM</t>
  </si>
  <si>
    <t>Geodetické zaměření rohů stavby, stabilizace bodů a sestavení laviček.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</si>
</sst>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8" fillId="0" borderId="8" xfId="0" applyNumberFormat="1" applyFon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SUMIF(F51:F56,A16,I51:I56)+SUMIF(F51:F56,"PSU",I51:I56)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SUMIF(F51:F56,A17,I51:I56)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SUMIF(F51:F56,A18,I51:I56)</f>
        <v>0</v>
      </c>
      <c r="J18" s="189"/>
    </row>
    <row r="19" spans="1:10" ht="23.25" customHeight="1">
      <c r="A19" s="138" t="s">
        <v>65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SUMIF(F51:F56,A19,I51:I56)</f>
        <v>0</v>
      </c>
      <c r="J19" s="189"/>
    </row>
    <row r="20" spans="1:10" ht="23.25" customHeight="1">
      <c r="A20" s="138" t="s">
        <v>66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SUMIF(F51:F56,A20,I51:I56)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7">
        <f ca="1">ZakladDPHSniVypocet+ZakladDPHZaklVypocet</f>
        <v>0</v>
      </c>
      <c r="H28" s="217"/>
      <c r="I28" s="217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0"/>
      <c r="D39" s="180"/>
      <c r="E39" s="180"/>
      <c r="F39" s="99">
        <f ca="1">'1 1 Pol'!AE39+'1 2 Pol'!AE24</f>
        <v>0</v>
      </c>
      <c r="G39" s="100">
        <f ca="1">'1 1 Pol'!AF39+'1 2 Pol'!AF24</f>
        <v>0</v>
      </c>
      <c r="H39" s="101">
        <f ca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customHeight="1">
      <c r="A40" s="88">
        <v>2</v>
      </c>
      <c r="B40" s="103"/>
      <c r="C40" s="184" t="s">
        <v>47</v>
      </c>
      <c r="D40" s="184"/>
      <c r="E40" s="184"/>
      <c r="F40" s="104"/>
      <c r="G40" s="105"/>
      <c r="H40" s="105">
        <f ca="1">(F40*SazbaDPH1/100)+(G40*SazbaDPH2/100)</f>
        <v>0</v>
      </c>
      <c r="I40" s="105"/>
      <c r="J40" s="106"/>
    </row>
    <row r="41" spans="1:10" ht="25.5" customHeight="1">
      <c r="A41" s="88">
        <v>2</v>
      </c>
      <c r="B41" s="103" t="s">
        <v>48</v>
      </c>
      <c r="C41" s="184" t="s">
        <v>49</v>
      </c>
      <c r="D41" s="184"/>
      <c r="E41" s="184"/>
      <c r="F41" s="104">
        <f ca="1">'1 1 Pol'!AE39+'1 2 Pol'!AE24</f>
        <v>0</v>
      </c>
      <c r="G41" s="105">
        <f ca="1">'1 1 Pol'!AF39+'1 2 Pol'!AF24</f>
        <v>0</v>
      </c>
      <c r="H41" s="105">
        <f ca="1">(F41*SazbaDPH1/100)+(G41*SazbaDPH2/100)</f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customHeight="1">
      <c r="A42" s="88">
        <v>3</v>
      </c>
      <c r="B42" s="107" t="s">
        <v>48</v>
      </c>
      <c r="C42" s="180" t="s">
        <v>50</v>
      </c>
      <c r="D42" s="180"/>
      <c r="E42" s="180"/>
      <c r="F42" s="108">
        <f ca="1">'1 1 Pol'!AE39</f>
        <v>0</v>
      </c>
      <c r="G42" s="101">
        <f ca="1">'1 1 Pol'!AF39</f>
        <v>0</v>
      </c>
      <c r="H42" s="101">
        <f ca="1">(F42*SazbaDPH1/100)+(G42*SazbaDPH2/100)</f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customHeight="1">
      <c r="A43" s="88">
        <v>3</v>
      </c>
      <c r="B43" s="107" t="s">
        <v>51</v>
      </c>
      <c r="C43" s="180" t="s">
        <v>52</v>
      </c>
      <c r="D43" s="180"/>
      <c r="E43" s="180"/>
      <c r="F43" s="108">
        <f ca="1">'1 2 Pol'!AE24</f>
        <v>0</v>
      </c>
      <c r="G43" s="101">
        <f ca="1">'1 2 Pol'!AF24</f>
        <v>0</v>
      </c>
      <c r="H43" s="101">
        <f ca="1">(F43*SazbaDPH1/100)+(G43*SazbaDPH2/100)</f>
        <v>0</v>
      </c>
      <c r="I43" s="101">
        <f>F43+G43+H43</f>
        <v>0</v>
      </c>
      <c r="J43" s="102" t="str">
        <f ca="1">IF(CenaCelkemVypocet=0,"",I43/CenaCelkemVypocet*100)</f>
        <v/>
      </c>
    </row>
    <row r="44" spans="1:10" ht="25.5" customHeight="1">
      <c r="A44" s="88"/>
      <c r="B44" s="181" t="s">
        <v>53</v>
      </c>
      <c r="C44" s="182"/>
      <c r="D44" s="182"/>
      <c r="E44" s="183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45">
      <c r="B48" s="120" t="s">
        <v>55</v>
      </c>
    </row>
    <row r="50" spans="1:10" ht="25.5" customHeight="1">
      <c r="A50" s="122"/>
      <c r="B50" s="125" t="s">
        <v>17</v>
      </c>
      <c r="C50" s="125" t="s">
        <v>5</v>
      </c>
      <c r="D50" s="126"/>
      <c r="E50" s="126"/>
      <c r="F50" s="127" t="s">
        <v>56</v>
      </c>
      <c r="G50" s="127"/>
      <c r="H50" s="127"/>
      <c r="I50" s="127" t="s">
        <v>29</v>
      </c>
      <c r="J50" s="127" t="s">
        <v>0</v>
      </c>
    </row>
    <row r="51" spans="1:10" ht="36.75" customHeight="1">
      <c r="A51" s="123"/>
      <c r="B51" s="128" t="s">
        <v>57</v>
      </c>
      <c r="C51" s="178" t="s">
        <v>58</v>
      </c>
      <c r="D51" s="179"/>
      <c r="E51" s="179"/>
      <c r="F51" s="134" t="s">
        <v>24</v>
      </c>
      <c r="G51" s="135"/>
      <c r="H51" s="135"/>
      <c r="I51" s="135">
        <f ca="1">'1 1 Pol'!G8</f>
        <v>0</v>
      </c>
      <c r="J51" s="132" t="str">
        <f>IF(I57=0,"",I51/I57*100)</f>
        <v/>
      </c>
    </row>
    <row r="52" spans="1:10" ht="36.75" customHeight="1">
      <c r="A52" s="123"/>
      <c r="B52" s="128" t="s">
        <v>59</v>
      </c>
      <c r="C52" s="178" t="s">
        <v>60</v>
      </c>
      <c r="D52" s="179"/>
      <c r="E52" s="179"/>
      <c r="F52" s="134" t="s">
        <v>24</v>
      </c>
      <c r="G52" s="135"/>
      <c r="H52" s="135"/>
      <c r="I52" s="135">
        <f ca="1">'1 1 Pol'!G19</f>
        <v>0</v>
      </c>
      <c r="J52" s="132" t="str">
        <f>IF(I57=0,"",I52/I57*100)</f>
        <v/>
      </c>
    </row>
    <row r="53" spans="1:10" ht="36.75" customHeight="1">
      <c r="A53" s="123"/>
      <c r="B53" s="128" t="s">
        <v>61</v>
      </c>
      <c r="C53" s="178" t="s">
        <v>62</v>
      </c>
      <c r="D53" s="179"/>
      <c r="E53" s="179"/>
      <c r="F53" s="134" t="s">
        <v>24</v>
      </c>
      <c r="G53" s="135"/>
      <c r="H53" s="135"/>
      <c r="I53" s="135">
        <f ca="1">'1 1 Pol'!G23</f>
        <v>0</v>
      </c>
      <c r="J53" s="132" t="str">
        <f>IF(I57=0,"",I53/I57*100)</f>
        <v/>
      </c>
    </row>
    <row r="54" spans="1:10" ht="36.75" customHeight="1">
      <c r="A54" s="123"/>
      <c r="B54" s="128" t="s">
        <v>63</v>
      </c>
      <c r="C54" s="178" t="s">
        <v>64</v>
      </c>
      <c r="D54" s="179"/>
      <c r="E54" s="179"/>
      <c r="F54" s="134" t="s">
        <v>24</v>
      </c>
      <c r="G54" s="135"/>
      <c r="H54" s="135"/>
      <c r="I54" s="135">
        <f ca="1">'1 1 Pol'!G32</f>
        <v>0</v>
      </c>
      <c r="J54" s="132" t="str">
        <f>IF(I57=0,"",I54/I57*100)</f>
        <v/>
      </c>
    </row>
    <row r="55" spans="1:10" ht="36.75" customHeight="1">
      <c r="A55" s="123"/>
      <c r="B55" s="128" t="s">
        <v>65</v>
      </c>
      <c r="C55" s="178" t="s">
        <v>27</v>
      </c>
      <c r="D55" s="179"/>
      <c r="E55" s="179"/>
      <c r="F55" s="134" t="s">
        <v>65</v>
      </c>
      <c r="G55" s="135"/>
      <c r="H55" s="135"/>
      <c r="I55" s="135">
        <f ca="1">'1 2 Pol'!G8</f>
        <v>0</v>
      </c>
      <c r="J55" s="132" t="str">
        <f>IF(I57=0,"",I55/I57*100)</f>
        <v/>
      </c>
    </row>
    <row r="56" spans="1:10" ht="36.75" customHeight="1">
      <c r="A56" s="123"/>
      <c r="B56" s="128" t="s">
        <v>66</v>
      </c>
      <c r="C56" s="178" t="s">
        <v>28</v>
      </c>
      <c r="D56" s="179"/>
      <c r="E56" s="179"/>
      <c r="F56" s="134" t="s">
        <v>66</v>
      </c>
      <c r="G56" s="135"/>
      <c r="H56" s="135"/>
      <c r="I56" s="135">
        <f ca="1">'1 2 Pol'!G18</f>
        <v>0</v>
      </c>
      <c r="J56" s="132" t="str">
        <f>IF(I57=0,"",I56/I57*100)</f>
        <v/>
      </c>
    </row>
    <row r="57" spans="1:10" ht="25.5" customHeight="1">
      <c r="A57" s="124"/>
      <c r="B57" s="129" t="s">
        <v>1</v>
      </c>
      <c r="C57" s="130"/>
      <c r="D57" s="131"/>
      <c r="E57" s="131"/>
      <c r="F57" s="136"/>
      <c r="G57" s="137"/>
      <c r="H57" s="137"/>
      <c r="I57" s="137">
        <f>SUM(I51:I56)</f>
        <v>0</v>
      </c>
      <c r="J57" s="133">
        <f>SUM(J51:J56)</f>
        <v>0</v>
      </c>
    </row>
    <row r="58" spans="1:10">
      <c r="F58" s="86"/>
      <c r="G58" s="86"/>
      <c r="H58" s="86"/>
      <c r="I58" s="86"/>
      <c r="J58" s="87"/>
    </row>
    <row r="59" spans="1:10">
      <c r="F59" s="86"/>
      <c r="G59" s="86"/>
      <c r="H59" s="86"/>
      <c r="I59" s="86"/>
      <c r="J59" s="87"/>
    </row>
    <row r="60" spans="1:10">
      <c r="F60" s="86"/>
      <c r="G60" s="86"/>
      <c r="H60" s="86"/>
      <c r="I60" s="86"/>
      <c r="J60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20:J20"/>
    <mergeCell ref="I21:J21"/>
    <mergeCell ref="G19:H19"/>
    <mergeCell ref="G20:H20"/>
    <mergeCell ref="G29:I29"/>
    <mergeCell ref="D6:G6"/>
    <mergeCell ref="E7:G7"/>
    <mergeCell ref="G25:I25"/>
    <mergeCell ref="I19:J19"/>
    <mergeCell ref="G28:I28"/>
    <mergeCell ref="D34:E34"/>
    <mergeCell ref="G34:I34"/>
    <mergeCell ref="E21:F21"/>
    <mergeCell ref="G21:H21"/>
    <mergeCell ref="G24:I24"/>
    <mergeCell ref="E3:J3"/>
    <mergeCell ref="E15:F15"/>
    <mergeCell ref="E17:F17"/>
    <mergeCell ref="D12:G12"/>
    <mergeCell ref="E4:J4"/>
    <mergeCell ref="G16:H16"/>
    <mergeCell ref="G17:H17"/>
    <mergeCell ref="E16:F16"/>
    <mergeCell ref="E13:G13"/>
    <mergeCell ref="D5:G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39:E39"/>
    <mergeCell ref="C40:E40"/>
    <mergeCell ref="C41:E41"/>
    <mergeCell ref="C42:E42"/>
    <mergeCell ref="D11:G11"/>
    <mergeCell ref="G15:H15"/>
    <mergeCell ref="D35:E35"/>
    <mergeCell ref="G23:I23"/>
    <mergeCell ref="E19:F19"/>
    <mergeCell ref="E20:F20"/>
    <mergeCell ref="C53:E53"/>
    <mergeCell ref="C54:E54"/>
    <mergeCell ref="C55:E55"/>
    <mergeCell ref="C56:E56"/>
    <mergeCell ref="C43:E43"/>
    <mergeCell ref="B44:E44"/>
    <mergeCell ref="C51:E51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50" t="s">
        <v>7</v>
      </c>
      <c r="B2" s="49"/>
      <c r="C2" s="231"/>
      <c r="D2" s="231"/>
      <c r="E2" s="231"/>
      <c r="F2" s="231"/>
      <c r="G2" s="232"/>
    </row>
    <row r="3" spans="1:7" ht="25" customHeight="1">
      <c r="A3" s="50" t="s">
        <v>8</v>
      </c>
      <c r="B3" s="49"/>
      <c r="C3" s="231"/>
      <c r="D3" s="231"/>
      <c r="E3" s="231"/>
      <c r="F3" s="231"/>
      <c r="G3" s="232"/>
    </row>
    <row r="4" spans="1:7" ht="2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67</v>
      </c>
      <c r="B1" s="235"/>
      <c r="C1" s="235"/>
      <c r="D1" s="235"/>
      <c r="E1" s="235"/>
      <c r="F1" s="235"/>
      <c r="G1" s="235"/>
      <c r="AG1" t="s">
        <v>68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69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69</v>
      </c>
      <c r="AG3" t="s">
        <v>70</v>
      </c>
    </row>
    <row r="4" spans="1:60" ht="25" customHeight="1">
      <c r="A4" s="140" t="s">
        <v>9</v>
      </c>
      <c r="B4" s="141" t="s">
        <v>48</v>
      </c>
      <c r="C4" s="239" t="s">
        <v>50</v>
      </c>
      <c r="D4" s="240"/>
      <c r="E4" s="240"/>
      <c r="F4" s="240"/>
      <c r="G4" s="241"/>
      <c r="AG4" t="s">
        <v>71</v>
      </c>
    </row>
    <row r="5" spans="1:60">
      <c r="D5" s="10"/>
    </row>
    <row r="6" spans="1:60" ht="37.299999999999997">
      <c r="A6" s="142" t="s">
        <v>72</v>
      </c>
      <c r="B6" s="144" t="s">
        <v>73</v>
      </c>
      <c r="C6" s="144" t="s">
        <v>74</v>
      </c>
      <c r="D6" s="143" t="s">
        <v>75</v>
      </c>
      <c r="E6" s="142" t="s">
        <v>76</v>
      </c>
      <c r="F6" s="142" t="s">
        <v>77</v>
      </c>
      <c r="G6" s="142" t="s">
        <v>29</v>
      </c>
      <c r="H6" s="145" t="s">
        <v>30</v>
      </c>
      <c r="I6" s="145" t="s">
        <v>78</v>
      </c>
      <c r="J6" s="145" t="s">
        <v>31</v>
      </c>
      <c r="K6" s="145" t="s">
        <v>79</v>
      </c>
      <c r="L6" s="145" t="s">
        <v>80</v>
      </c>
      <c r="M6" s="145" t="s">
        <v>81</v>
      </c>
      <c r="N6" s="145" t="s">
        <v>82</v>
      </c>
      <c r="O6" s="145" t="s">
        <v>83</v>
      </c>
      <c r="P6" s="145" t="s">
        <v>84</v>
      </c>
      <c r="Q6" s="145" t="s">
        <v>85</v>
      </c>
      <c r="R6" s="145" t="s">
        <v>86</v>
      </c>
      <c r="S6" s="145" t="s">
        <v>87</v>
      </c>
      <c r="T6" s="145" t="s">
        <v>88</v>
      </c>
      <c r="U6" s="145" t="s">
        <v>89</v>
      </c>
      <c r="V6" s="145" t="s">
        <v>90</v>
      </c>
      <c r="W6" s="145" t="s">
        <v>91</v>
      </c>
      <c r="X6" s="145" t="s">
        <v>92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93</v>
      </c>
      <c r="B8" s="150" t="s">
        <v>57</v>
      </c>
      <c r="C8" s="172" t="s">
        <v>58</v>
      </c>
      <c r="D8" s="159"/>
      <c r="E8" s="160"/>
      <c r="F8" s="161"/>
      <c r="G8" s="161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150.94999999999999</v>
      </c>
      <c r="P8" s="161"/>
      <c r="Q8" s="161">
        <f>SUM(Q9:Q18)</f>
        <v>0</v>
      </c>
      <c r="R8" s="161"/>
      <c r="S8" s="161"/>
      <c r="T8" s="162"/>
      <c r="U8" s="158"/>
      <c r="V8" s="158">
        <f>SUM(V9:V18)</f>
        <v>90.44</v>
      </c>
      <c r="W8" s="158"/>
      <c r="X8" s="158"/>
      <c r="AG8" t="s">
        <v>94</v>
      </c>
    </row>
    <row r="9" spans="1:60" outlineLevel="1">
      <c r="A9" s="163">
        <v>1</v>
      </c>
      <c r="B9" s="164" t="s">
        <v>95</v>
      </c>
      <c r="C9" s="173" t="s">
        <v>96</v>
      </c>
      <c r="D9" s="165" t="s">
        <v>97</v>
      </c>
      <c r="E9" s="166">
        <v>560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98</v>
      </c>
      <c r="S9" s="168" t="s">
        <v>99</v>
      </c>
      <c r="T9" s="169" t="s">
        <v>99</v>
      </c>
      <c r="U9" s="155">
        <v>1.0500000000000001E-2</v>
      </c>
      <c r="V9" s="155">
        <f>ROUND(E9*U9,2)</f>
        <v>5.88</v>
      </c>
      <c r="W9" s="155"/>
      <c r="X9" s="155" t="s">
        <v>100</v>
      </c>
      <c r="Y9" s="146"/>
      <c r="Z9" s="146"/>
      <c r="AA9" s="146"/>
      <c r="AB9" s="146"/>
      <c r="AC9" s="146"/>
      <c r="AD9" s="146"/>
      <c r="AE9" s="146"/>
      <c r="AF9" s="146"/>
      <c r="AG9" s="146" t="s">
        <v>101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102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103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První pojezd recykleru - oddělení a předrcení. Druhý pojezd recykleru - mísení, rozhrnutí a předhutnění. Nivelace grejdrem. Finální zhutnění válcem.</v>
      </c>
      <c r="BB10" s="146"/>
      <c r="BC10" s="146"/>
      <c r="BD10" s="146"/>
      <c r="BE10" s="146"/>
      <c r="BF10" s="146"/>
      <c r="BG10" s="146"/>
      <c r="BH10" s="146"/>
    </row>
    <row r="11" spans="1:60" ht="20.6" outlineLevel="1">
      <c r="A11" s="163">
        <v>2</v>
      </c>
      <c r="B11" s="164" t="s">
        <v>104</v>
      </c>
      <c r="C11" s="173" t="s">
        <v>105</v>
      </c>
      <c r="D11" s="165" t="s">
        <v>97</v>
      </c>
      <c r="E11" s="166">
        <v>560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 t="s">
        <v>98</v>
      </c>
      <c r="S11" s="168" t="s">
        <v>99</v>
      </c>
      <c r="T11" s="169" t="s">
        <v>99</v>
      </c>
      <c r="U11" s="155">
        <v>3.0000000000000001E-3</v>
      </c>
      <c r="V11" s="155">
        <f>ROUND(E11*U11,2)</f>
        <v>1.68</v>
      </c>
      <c r="W11" s="155"/>
      <c r="X11" s="155" t="s">
        <v>100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33" t="s">
        <v>102</v>
      </c>
      <c r="D12" s="234"/>
      <c r="E12" s="234"/>
      <c r="F12" s="234"/>
      <c r="G12" s="23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103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0" t="str">
        <f>C12</f>
        <v>První pojezd recykleru - oddělení a předrcení. Druhý pojezd recykleru - mísení, rozhrnutí a předhutnění. Nivelace grejdrem. Finální zhutnění válcem.</v>
      </c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3</v>
      </c>
      <c r="B13" s="164" t="s">
        <v>106</v>
      </c>
      <c r="C13" s="173" t="s">
        <v>107</v>
      </c>
      <c r="D13" s="165" t="s">
        <v>97</v>
      </c>
      <c r="E13" s="166">
        <v>1120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3.1E-4</v>
      </c>
      <c r="O13" s="168">
        <f>ROUND(E13*N13,2)</f>
        <v>0.35</v>
      </c>
      <c r="P13" s="168">
        <v>0</v>
      </c>
      <c r="Q13" s="168">
        <f>ROUND(E13*P13,2)</f>
        <v>0</v>
      </c>
      <c r="R13" s="168" t="s">
        <v>98</v>
      </c>
      <c r="S13" s="168" t="s">
        <v>99</v>
      </c>
      <c r="T13" s="169" t="s">
        <v>99</v>
      </c>
      <c r="U13" s="155">
        <v>2E-3</v>
      </c>
      <c r="V13" s="155">
        <f>ROUND(E13*U13,2)</f>
        <v>2.2400000000000002</v>
      </c>
      <c r="W13" s="155"/>
      <c r="X13" s="155" t="s">
        <v>100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0.6" outlineLevel="1">
      <c r="A14" s="163">
        <v>4</v>
      </c>
      <c r="B14" s="164" t="s">
        <v>108</v>
      </c>
      <c r="C14" s="173" t="s">
        <v>109</v>
      </c>
      <c r="D14" s="165" t="s">
        <v>97</v>
      </c>
      <c r="E14" s="166">
        <v>560</v>
      </c>
      <c r="F14" s="167"/>
      <c r="G14" s="168">
        <f>ROUND(E14*F14,2)</f>
        <v>0</v>
      </c>
      <c r="H14" s="167"/>
      <c r="I14" s="168">
        <f>ROUND(E14*H14,2)</f>
        <v>0</v>
      </c>
      <c r="J14" s="167"/>
      <c r="K14" s="168">
        <f>ROUND(E14*J14,2)</f>
        <v>0</v>
      </c>
      <c r="L14" s="168">
        <v>21</v>
      </c>
      <c r="M14" s="168">
        <f>G14*(1+L14/100)</f>
        <v>0</v>
      </c>
      <c r="N14" s="168">
        <v>0.12966</v>
      </c>
      <c r="O14" s="168">
        <f>ROUND(E14*N14,2)</f>
        <v>72.61</v>
      </c>
      <c r="P14" s="168">
        <v>0</v>
      </c>
      <c r="Q14" s="168">
        <f>ROUND(E14*P14,2)</f>
        <v>0</v>
      </c>
      <c r="R14" s="168" t="s">
        <v>98</v>
      </c>
      <c r="S14" s="168" t="s">
        <v>99</v>
      </c>
      <c r="T14" s="169" t="s">
        <v>99</v>
      </c>
      <c r="U14" s="155">
        <v>7.1999999999999995E-2</v>
      </c>
      <c r="V14" s="155">
        <f>ROUND(E14*U14,2)</f>
        <v>40.32</v>
      </c>
      <c r="W14" s="155"/>
      <c r="X14" s="155" t="s">
        <v>100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0.6" outlineLevel="1">
      <c r="A15" s="163">
        <v>5</v>
      </c>
      <c r="B15" s="164" t="s">
        <v>110</v>
      </c>
      <c r="C15" s="173" t="s">
        <v>111</v>
      </c>
      <c r="D15" s="165" t="s">
        <v>97</v>
      </c>
      <c r="E15" s="166">
        <v>560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0.12966</v>
      </c>
      <c r="O15" s="168">
        <f>ROUND(E15*N15,2)</f>
        <v>72.61</v>
      </c>
      <c r="P15" s="168">
        <v>0</v>
      </c>
      <c r="Q15" s="168">
        <f>ROUND(E15*P15,2)</f>
        <v>0</v>
      </c>
      <c r="R15" s="168" t="s">
        <v>98</v>
      </c>
      <c r="S15" s="168" t="s">
        <v>99</v>
      </c>
      <c r="T15" s="169" t="s">
        <v>99</v>
      </c>
      <c r="U15" s="155">
        <v>7.1999999999999995E-2</v>
      </c>
      <c r="V15" s="155">
        <f>ROUND(E15*U15,2)</f>
        <v>40.32</v>
      </c>
      <c r="W15" s="155"/>
      <c r="X15" s="155" t="s">
        <v>100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6</v>
      </c>
      <c r="B16" s="164" t="s">
        <v>112</v>
      </c>
      <c r="C16" s="173" t="s">
        <v>113</v>
      </c>
      <c r="D16" s="165" t="s">
        <v>114</v>
      </c>
      <c r="E16" s="166">
        <v>1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115</v>
      </c>
      <c r="T16" s="169" t="s">
        <v>116</v>
      </c>
      <c r="U16" s="155">
        <v>0</v>
      </c>
      <c r="V16" s="155">
        <f>ROUND(E16*U16,2)</f>
        <v>0</v>
      </c>
      <c r="W16" s="155"/>
      <c r="X16" s="155" t="s">
        <v>100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63">
        <v>7</v>
      </c>
      <c r="B17" s="164" t="s">
        <v>117</v>
      </c>
      <c r="C17" s="173" t="s">
        <v>118</v>
      </c>
      <c r="D17" s="165" t="s">
        <v>119</v>
      </c>
      <c r="E17" s="166">
        <v>5.3760000000000003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1</v>
      </c>
      <c r="O17" s="168">
        <f>ROUND(E17*N17,2)</f>
        <v>5.38</v>
      </c>
      <c r="P17" s="168">
        <v>0</v>
      </c>
      <c r="Q17" s="168">
        <f>ROUND(E17*P17,2)</f>
        <v>0</v>
      </c>
      <c r="R17" s="168" t="s">
        <v>120</v>
      </c>
      <c r="S17" s="168" t="s">
        <v>99</v>
      </c>
      <c r="T17" s="169" t="s">
        <v>99</v>
      </c>
      <c r="U17" s="155">
        <v>0</v>
      </c>
      <c r="V17" s="155">
        <f>ROUND(E17*U17,2)</f>
        <v>0</v>
      </c>
      <c r="W17" s="155"/>
      <c r="X17" s="155" t="s">
        <v>121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122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174" t="s">
        <v>123</v>
      </c>
      <c r="D18" s="156"/>
      <c r="E18" s="157">
        <v>5.3760000000000003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124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>
      <c r="A19" s="149" t="s">
        <v>93</v>
      </c>
      <c r="B19" s="150" t="s">
        <v>59</v>
      </c>
      <c r="C19" s="172" t="s">
        <v>60</v>
      </c>
      <c r="D19" s="159"/>
      <c r="E19" s="160"/>
      <c r="F19" s="161"/>
      <c r="G19" s="161">
        <f>SUMIF(AG20:AG22,"&lt;&gt;NOR",G20:G22)</f>
        <v>0</v>
      </c>
      <c r="H19" s="161"/>
      <c r="I19" s="161">
        <f>SUM(I20:I22)</f>
        <v>0</v>
      </c>
      <c r="J19" s="161"/>
      <c r="K19" s="161">
        <f>SUM(K20:K22)</f>
        <v>0</v>
      </c>
      <c r="L19" s="161"/>
      <c r="M19" s="161">
        <f>SUM(M20:M22)</f>
        <v>0</v>
      </c>
      <c r="N19" s="161"/>
      <c r="O19" s="161">
        <f>SUM(O20:O22)</f>
        <v>2.38</v>
      </c>
      <c r="P19" s="161"/>
      <c r="Q19" s="161">
        <f>SUM(Q20:Q22)</f>
        <v>0</v>
      </c>
      <c r="R19" s="161"/>
      <c r="S19" s="161"/>
      <c r="T19" s="162"/>
      <c r="U19" s="158"/>
      <c r="V19" s="158">
        <f>SUM(V20:V22)</f>
        <v>0</v>
      </c>
      <c r="W19" s="158"/>
      <c r="X19" s="158"/>
      <c r="AG19" t="s">
        <v>94</v>
      </c>
    </row>
    <row r="20" spans="1:60" outlineLevel="1">
      <c r="A20" s="163">
        <v>8</v>
      </c>
      <c r="B20" s="164" t="s">
        <v>125</v>
      </c>
      <c r="C20" s="173" t="s">
        <v>126</v>
      </c>
      <c r="D20" s="165" t="s">
        <v>114</v>
      </c>
      <c r="E20" s="166">
        <v>3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115</v>
      </c>
      <c r="T20" s="169" t="s">
        <v>116</v>
      </c>
      <c r="U20" s="155">
        <v>0</v>
      </c>
      <c r="V20" s="155">
        <f>ROUND(E20*U20,2)</f>
        <v>0</v>
      </c>
      <c r="W20" s="155"/>
      <c r="X20" s="155" t="s">
        <v>100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0.6" outlineLevel="1">
      <c r="A21" s="163">
        <v>9</v>
      </c>
      <c r="B21" s="164" t="s">
        <v>127</v>
      </c>
      <c r="C21" s="173" t="s">
        <v>128</v>
      </c>
      <c r="D21" s="165" t="s">
        <v>129</v>
      </c>
      <c r="E21" s="166">
        <v>3</v>
      </c>
      <c r="F21" s="167"/>
      <c r="G21" s="168">
        <f>ROUND(E21*F21,2)</f>
        <v>0</v>
      </c>
      <c r="H21" s="167"/>
      <c r="I21" s="168">
        <f>ROUND(E21*H21,2)</f>
        <v>0</v>
      </c>
      <c r="J21" s="167"/>
      <c r="K21" s="168">
        <f>ROUND(E21*J21,2)</f>
        <v>0</v>
      </c>
      <c r="L21" s="168">
        <v>21</v>
      </c>
      <c r="M21" s="168">
        <f>G21*(1+L21/100)</f>
        <v>0</v>
      </c>
      <c r="N21" s="168">
        <v>0.79342000000000001</v>
      </c>
      <c r="O21" s="168">
        <f>ROUND(E21*N21,2)</f>
        <v>2.38</v>
      </c>
      <c r="P21" s="168">
        <v>0</v>
      </c>
      <c r="Q21" s="168">
        <f>ROUND(E21*P21,2)</f>
        <v>0</v>
      </c>
      <c r="R21" s="168" t="s">
        <v>130</v>
      </c>
      <c r="S21" s="168" t="s">
        <v>99</v>
      </c>
      <c r="T21" s="169" t="s">
        <v>99</v>
      </c>
      <c r="U21" s="155">
        <v>0</v>
      </c>
      <c r="V21" s="155">
        <f>ROUND(E21*U21,2)</f>
        <v>0</v>
      </c>
      <c r="W21" s="155"/>
      <c r="X21" s="155" t="s">
        <v>131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1" outlineLevel="1">
      <c r="A22" s="153"/>
      <c r="B22" s="154"/>
      <c r="C22" s="233" t="s">
        <v>133</v>
      </c>
      <c r="D22" s="234"/>
      <c r="E22" s="234"/>
      <c r="F22" s="234"/>
      <c r="G22" s="234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103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0" t="str">
        <f>C22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22" s="146"/>
      <c r="BC22" s="146"/>
      <c r="BD22" s="146"/>
      <c r="BE22" s="146"/>
      <c r="BF22" s="146"/>
      <c r="BG22" s="146"/>
      <c r="BH22" s="146"/>
    </row>
    <row r="23" spans="1:60">
      <c r="A23" s="149" t="s">
        <v>93</v>
      </c>
      <c r="B23" s="150" t="s">
        <v>61</v>
      </c>
      <c r="C23" s="172" t="s">
        <v>62</v>
      </c>
      <c r="D23" s="159"/>
      <c r="E23" s="160"/>
      <c r="F23" s="161"/>
      <c r="G23" s="161">
        <f>SUMIF(AG24:AG31,"&lt;&gt;NOR",G24:G31)</f>
        <v>0</v>
      </c>
      <c r="H23" s="161"/>
      <c r="I23" s="161">
        <f>SUM(I24:I31)</f>
        <v>0</v>
      </c>
      <c r="J23" s="161"/>
      <c r="K23" s="161">
        <f>SUM(K24:K31)</f>
        <v>0</v>
      </c>
      <c r="L23" s="161"/>
      <c r="M23" s="161">
        <f>SUM(M24:M31)</f>
        <v>0</v>
      </c>
      <c r="N23" s="161"/>
      <c r="O23" s="161">
        <f>SUM(O24:O31)</f>
        <v>65.989999999999995</v>
      </c>
      <c r="P23" s="161"/>
      <c r="Q23" s="161">
        <f>SUM(Q24:Q31)</f>
        <v>0</v>
      </c>
      <c r="R23" s="161"/>
      <c r="S23" s="161"/>
      <c r="T23" s="162"/>
      <c r="U23" s="158"/>
      <c r="V23" s="158">
        <f>SUM(V24:V31)</f>
        <v>68.78</v>
      </c>
      <c r="W23" s="158"/>
      <c r="X23" s="158"/>
      <c r="AG23" t="s">
        <v>94</v>
      </c>
    </row>
    <row r="24" spans="1:60" ht="20.6" outlineLevel="1">
      <c r="A24" s="163">
        <v>10</v>
      </c>
      <c r="B24" s="164" t="s">
        <v>134</v>
      </c>
      <c r="C24" s="173" t="s">
        <v>135</v>
      </c>
      <c r="D24" s="165" t="s">
        <v>136</v>
      </c>
      <c r="E24" s="166">
        <v>250</v>
      </c>
      <c r="F24" s="167"/>
      <c r="G24" s="168">
        <f>ROUND(E24*F24,2)</f>
        <v>0</v>
      </c>
      <c r="H24" s="167"/>
      <c r="I24" s="168">
        <f>ROUND(E24*H24,2)</f>
        <v>0</v>
      </c>
      <c r="J24" s="167"/>
      <c r="K24" s="168">
        <f>ROUND(E24*J24,2)</f>
        <v>0</v>
      </c>
      <c r="L24" s="168">
        <v>21</v>
      </c>
      <c r="M24" s="168">
        <f>G24*(1+L24/100)</f>
        <v>0</v>
      </c>
      <c r="N24" s="168">
        <v>0.188</v>
      </c>
      <c r="O24" s="168">
        <f>ROUND(E24*N24,2)</f>
        <v>47</v>
      </c>
      <c r="P24" s="168">
        <v>0</v>
      </c>
      <c r="Q24" s="168">
        <f>ROUND(E24*P24,2)</f>
        <v>0</v>
      </c>
      <c r="R24" s="168" t="s">
        <v>98</v>
      </c>
      <c r="S24" s="168" t="s">
        <v>99</v>
      </c>
      <c r="T24" s="169" t="s">
        <v>99</v>
      </c>
      <c r="U24" s="155">
        <v>0.27200000000000002</v>
      </c>
      <c r="V24" s="155">
        <f>ROUND(E24*U24,2)</f>
        <v>68</v>
      </c>
      <c r="W24" s="155"/>
      <c r="X24" s="155" t="s">
        <v>100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233" t="s">
        <v>137</v>
      </c>
      <c r="D25" s="234"/>
      <c r="E25" s="234"/>
      <c r="F25" s="234"/>
      <c r="G25" s="23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103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0" t="str">
        <f>C25</f>
        <v>se zatřením lože, s vyplněním a zatřením spár cementovou maltou. S dodáním hmot pro lože tl. 80-100 mm.</v>
      </c>
      <c r="BB25" s="146"/>
      <c r="BC25" s="146"/>
      <c r="BD25" s="146"/>
      <c r="BE25" s="146"/>
      <c r="BF25" s="146"/>
      <c r="BG25" s="146"/>
      <c r="BH25" s="146"/>
    </row>
    <row r="26" spans="1:60" outlineLevel="1">
      <c r="A26" s="163">
        <v>11</v>
      </c>
      <c r="B26" s="164" t="s">
        <v>138</v>
      </c>
      <c r="C26" s="173" t="s">
        <v>139</v>
      </c>
      <c r="D26" s="165" t="s">
        <v>136</v>
      </c>
      <c r="E26" s="166">
        <v>21</v>
      </c>
      <c r="F26" s="167"/>
      <c r="G26" s="168">
        <f>ROUND(E26*F26,2)</f>
        <v>0</v>
      </c>
      <c r="H26" s="167"/>
      <c r="I26" s="168">
        <f>ROUND(E26*H26,2)</f>
        <v>0</v>
      </c>
      <c r="J26" s="167"/>
      <c r="K26" s="168">
        <f>ROUND(E26*J26,2)</f>
        <v>0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8" t="s">
        <v>98</v>
      </c>
      <c r="S26" s="168" t="s">
        <v>99</v>
      </c>
      <c r="T26" s="169" t="s">
        <v>99</v>
      </c>
      <c r="U26" s="155">
        <v>3.6999999999999998E-2</v>
      </c>
      <c r="V26" s="155">
        <f>ROUND(E26*U26,2)</f>
        <v>0.78</v>
      </c>
      <c r="W26" s="155"/>
      <c r="X26" s="155" t="s">
        <v>100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233" t="s">
        <v>140</v>
      </c>
      <c r="D27" s="234"/>
      <c r="E27" s="234"/>
      <c r="F27" s="234"/>
      <c r="G27" s="23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103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12</v>
      </c>
      <c r="B28" s="164" t="s">
        <v>141</v>
      </c>
      <c r="C28" s="173" t="s">
        <v>142</v>
      </c>
      <c r="D28" s="165" t="s">
        <v>114</v>
      </c>
      <c r="E28" s="166">
        <v>1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/>
      <c r="S28" s="168" t="s">
        <v>115</v>
      </c>
      <c r="T28" s="169" t="s">
        <v>116</v>
      </c>
      <c r="U28" s="155">
        <v>0</v>
      </c>
      <c r="V28" s="155">
        <f>ROUND(E28*U28,2)</f>
        <v>0</v>
      </c>
      <c r="W28" s="155"/>
      <c r="X28" s="155" t="s">
        <v>100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63">
        <v>13</v>
      </c>
      <c r="B29" s="164" t="s">
        <v>143</v>
      </c>
      <c r="C29" s="173" t="s">
        <v>144</v>
      </c>
      <c r="D29" s="165" t="s">
        <v>129</v>
      </c>
      <c r="E29" s="166">
        <v>200</v>
      </c>
      <c r="F29" s="167"/>
      <c r="G29" s="168">
        <f>ROUND(E29*F29,2)</f>
        <v>0</v>
      </c>
      <c r="H29" s="167"/>
      <c r="I29" s="168">
        <f>ROUND(E29*H29,2)</f>
        <v>0</v>
      </c>
      <c r="J29" s="167"/>
      <c r="K29" s="168">
        <f>ROUND(E29*J29,2)</f>
        <v>0</v>
      </c>
      <c r="L29" s="168">
        <v>21</v>
      </c>
      <c r="M29" s="168">
        <f>G29*(1+L29/100)</f>
        <v>0</v>
      </c>
      <c r="N29" s="168">
        <v>8.1970000000000001E-2</v>
      </c>
      <c r="O29" s="168">
        <f>ROUND(E29*N29,2)</f>
        <v>16.39</v>
      </c>
      <c r="P29" s="168">
        <v>0</v>
      </c>
      <c r="Q29" s="168">
        <f>ROUND(E29*P29,2)</f>
        <v>0</v>
      </c>
      <c r="R29" s="168" t="s">
        <v>120</v>
      </c>
      <c r="S29" s="168" t="s">
        <v>99</v>
      </c>
      <c r="T29" s="169" t="s">
        <v>99</v>
      </c>
      <c r="U29" s="155">
        <v>0</v>
      </c>
      <c r="V29" s="155">
        <f>ROUND(E29*U29,2)</f>
        <v>0</v>
      </c>
      <c r="W29" s="155"/>
      <c r="X29" s="155" t="s">
        <v>121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122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0.6" outlineLevel="1">
      <c r="A30" s="163">
        <v>14</v>
      </c>
      <c r="B30" s="164" t="s">
        <v>145</v>
      </c>
      <c r="C30" s="173" t="s">
        <v>146</v>
      </c>
      <c r="D30" s="165" t="s">
        <v>129</v>
      </c>
      <c r="E30" s="166">
        <v>50</v>
      </c>
      <c r="F30" s="167"/>
      <c r="G30" s="168">
        <f>ROUND(E30*F30,2)</f>
        <v>0</v>
      </c>
      <c r="H30" s="167"/>
      <c r="I30" s="168">
        <f>ROUND(E30*H30,2)</f>
        <v>0</v>
      </c>
      <c r="J30" s="167"/>
      <c r="K30" s="168">
        <f>ROUND(E30*J30,2)</f>
        <v>0</v>
      </c>
      <c r="L30" s="168">
        <v>21</v>
      </c>
      <c r="M30" s="168">
        <f>G30*(1+L30/100)</f>
        <v>0</v>
      </c>
      <c r="N30" s="168">
        <v>5.1999999999999998E-2</v>
      </c>
      <c r="O30" s="168">
        <f>ROUND(E30*N30,2)</f>
        <v>2.6</v>
      </c>
      <c r="P30" s="168">
        <v>0</v>
      </c>
      <c r="Q30" s="168">
        <f>ROUND(E30*P30,2)</f>
        <v>0</v>
      </c>
      <c r="R30" s="168" t="s">
        <v>120</v>
      </c>
      <c r="S30" s="168" t="s">
        <v>99</v>
      </c>
      <c r="T30" s="169" t="s">
        <v>99</v>
      </c>
      <c r="U30" s="155">
        <v>0</v>
      </c>
      <c r="V30" s="155">
        <f>ROUND(E30*U30,2)</f>
        <v>0</v>
      </c>
      <c r="W30" s="155"/>
      <c r="X30" s="155" t="s">
        <v>121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122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63">
        <v>15</v>
      </c>
      <c r="B31" s="164" t="s">
        <v>147</v>
      </c>
      <c r="C31" s="173" t="s">
        <v>148</v>
      </c>
      <c r="D31" s="165" t="s">
        <v>114</v>
      </c>
      <c r="E31" s="166">
        <v>1</v>
      </c>
      <c r="F31" s="167"/>
      <c r="G31" s="168">
        <f>ROUND(E31*F31,2)</f>
        <v>0</v>
      </c>
      <c r="H31" s="167"/>
      <c r="I31" s="168">
        <f>ROUND(E31*H31,2)</f>
        <v>0</v>
      </c>
      <c r="J31" s="167"/>
      <c r="K31" s="168">
        <f>ROUND(E31*J31,2)</f>
        <v>0</v>
      </c>
      <c r="L31" s="168">
        <v>21</v>
      </c>
      <c r="M31" s="168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8"/>
      <c r="S31" s="168" t="s">
        <v>115</v>
      </c>
      <c r="T31" s="169" t="s">
        <v>116</v>
      </c>
      <c r="U31" s="155">
        <v>0</v>
      </c>
      <c r="V31" s="155">
        <f>ROUND(E31*U31,2)</f>
        <v>0</v>
      </c>
      <c r="W31" s="155"/>
      <c r="X31" s="155" t="s">
        <v>149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150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>
      <c r="A32" s="149" t="s">
        <v>93</v>
      </c>
      <c r="B32" s="150" t="s">
        <v>63</v>
      </c>
      <c r="C32" s="172" t="s">
        <v>64</v>
      </c>
      <c r="D32" s="159"/>
      <c r="E32" s="160"/>
      <c r="F32" s="161"/>
      <c r="G32" s="161">
        <f>SUMIF(AG33:AG37,"&lt;&gt;NOR",G33:G37)</f>
        <v>0</v>
      </c>
      <c r="H32" s="161"/>
      <c r="I32" s="161">
        <f>SUM(I33:I37)</f>
        <v>0</v>
      </c>
      <c r="J32" s="161"/>
      <c r="K32" s="161">
        <f>SUM(K33:K37)</f>
        <v>0</v>
      </c>
      <c r="L32" s="161"/>
      <c r="M32" s="161">
        <f>SUM(M33:M37)</f>
        <v>0</v>
      </c>
      <c r="N32" s="161"/>
      <c r="O32" s="161">
        <f>SUM(O33:O37)</f>
        <v>0</v>
      </c>
      <c r="P32" s="161"/>
      <c r="Q32" s="161">
        <f>SUM(Q33:Q37)</f>
        <v>0</v>
      </c>
      <c r="R32" s="161"/>
      <c r="S32" s="161"/>
      <c r="T32" s="162"/>
      <c r="U32" s="158"/>
      <c r="V32" s="158">
        <f>SUM(V33:V37)</f>
        <v>3.47</v>
      </c>
      <c r="W32" s="158"/>
      <c r="X32" s="158"/>
      <c r="AG32" t="s">
        <v>94</v>
      </c>
    </row>
    <row r="33" spans="1:60" outlineLevel="1">
      <c r="A33" s="163">
        <v>16</v>
      </c>
      <c r="B33" s="164" t="s">
        <v>151</v>
      </c>
      <c r="C33" s="173" t="s">
        <v>152</v>
      </c>
      <c r="D33" s="165" t="s">
        <v>119</v>
      </c>
      <c r="E33" s="166">
        <v>216.93639999999999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 t="s">
        <v>98</v>
      </c>
      <c r="S33" s="168" t="s">
        <v>99</v>
      </c>
      <c r="T33" s="169" t="s">
        <v>99</v>
      </c>
      <c r="U33" s="155">
        <v>1.6E-2</v>
      </c>
      <c r="V33" s="155">
        <f>ROUND(E33*U33,2)</f>
        <v>3.47</v>
      </c>
      <c r="W33" s="155"/>
      <c r="X33" s="155" t="s">
        <v>153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154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233" t="s">
        <v>155</v>
      </c>
      <c r="D34" s="234"/>
      <c r="E34" s="234"/>
      <c r="F34" s="234"/>
      <c r="G34" s="23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103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174" t="s">
        <v>156</v>
      </c>
      <c r="D35" s="156"/>
      <c r="E35" s="157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124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174" t="s">
        <v>157</v>
      </c>
      <c r="D36" s="156"/>
      <c r="E36" s="157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124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174" t="s">
        <v>158</v>
      </c>
      <c r="D37" s="156"/>
      <c r="E37" s="157">
        <v>216.93639999999999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124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>
      <c r="A38" s="3"/>
      <c r="B38" s="4"/>
      <c r="C38" s="175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80</v>
      </c>
    </row>
    <row r="39" spans="1:60">
      <c r="A39" s="149"/>
      <c r="B39" s="150" t="s">
        <v>29</v>
      </c>
      <c r="C39" s="172"/>
      <c r="D39" s="151"/>
      <c r="E39" s="152"/>
      <c r="F39" s="152"/>
      <c r="G39" s="171">
        <f>G8+G19+G23+G32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159</v>
      </c>
    </row>
    <row r="40" spans="1:60">
      <c r="C40" s="176"/>
      <c r="D40" s="10"/>
      <c r="AG40" t="s">
        <v>160</v>
      </c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0">
    <mergeCell ref="A1:G1"/>
    <mergeCell ref="C2:G2"/>
    <mergeCell ref="C3:G3"/>
    <mergeCell ref="C4:G4"/>
    <mergeCell ref="C27:G27"/>
    <mergeCell ref="C34:G34"/>
    <mergeCell ref="C10:G10"/>
    <mergeCell ref="C12:G12"/>
    <mergeCell ref="C22:G22"/>
    <mergeCell ref="C25:G25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0" verticalDpi="0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67</v>
      </c>
      <c r="B1" s="235"/>
      <c r="C1" s="235"/>
      <c r="D1" s="235"/>
      <c r="E1" s="235"/>
      <c r="F1" s="235"/>
      <c r="G1" s="235"/>
      <c r="AG1" t="s">
        <v>68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69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69</v>
      </c>
      <c r="AG3" t="s">
        <v>70</v>
      </c>
    </row>
    <row r="4" spans="1:60" ht="25" customHeight="1">
      <c r="A4" s="140" t="s">
        <v>9</v>
      </c>
      <c r="B4" s="141" t="s">
        <v>51</v>
      </c>
      <c r="C4" s="239" t="s">
        <v>52</v>
      </c>
      <c r="D4" s="240"/>
      <c r="E4" s="240"/>
      <c r="F4" s="240"/>
      <c r="G4" s="241"/>
      <c r="AG4" t="s">
        <v>71</v>
      </c>
    </row>
    <row r="5" spans="1:60">
      <c r="D5" s="10"/>
    </row>
    <row r="6" spans="1:60" ht="37.299999999999997">
      <c r="A6" s="142" t="s">
        <v>72</v>
      </c>
      <c r="B6" s="144" t="s">
        <v>73</v>
      </c>
      <c r="C6" s="144" t="s">
        <v>74</v>
      </c>
      <c r="D6" s="143" t="s">
        <v>75</v>
      </c>
      <c r="E6" s="142" t="s">
        <v>76</v>
      </c>
      <c r="F6" s="142" t="s">
        <v>77</v>
      </c>
      <c r="G6" s="142" t="s">
        <v>29</v>
      </c>
      <c r="H6" s="145" t="s">
        <v>30</v>
      </c>
      <c r="I6" s="145" t="s">
        <v>78</v>
      </c>
      <c r="J6" s="145" t="s">
        <v>31</v>
      </c>
      <c r="K6" s="145" t="s">
        <v>79</v>
      </c>
      <c r="L6" s="145" t="s">
        <v>80</v>
      </c>
      <c r="M6" s="145" t="s">
        <v>81</v>
      </c>
      <c r="N6" s="145" t="s">
        <v>82</v>
      </c>
      <c r="O6" s="145" t="s">
        <v>83</v>
      </c>
      <c r="P6" s="145" t="s">
        <v>84</v>
      </c>
      <c r="Q6" s="145" t="s">
        <v>85</v>
      </c>
      <c r="R6" s="145" t="s">
        <v>86</v>
      </c>
      <c r="S6" s="145" t="s">
        <v>87</v>
      </c>
      <c r="T6" s="145" t="s">
        <v>88</v>
      </c>
      <c r="U6" s="145" t="s">
        <v>89</v>
      </c>
      <c r="V6" s="145" t="s">
        <v>90</v>
      </c>
      <c r="W6" s="145" t="s">
        <v>91</v>
      </c>
      <c r="X6" s="145" t="s">
        <v>92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93</v>
      </c>
      <c r="B8" s="150" t="s">
        <v>65</v>
      </c>
      <c r="C8" s="172" t="s">
        <v>27</v>
      </c>
      <c r="D8" s="159"/>
      <c r="E8" s="160"/>
      <c r="F8" s="161"/>
      <c r="G8" s="161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1"/>
      <c r="O8" s="161">
        <f>SUM(O9:O17)</f>
        <v>0</v>
      </c>
      <c r="P8" s="161"/>
      <c r="Q8" s="161">
        <f>SUM(Q9:Q17)</f>
        <v>0</v>
      </c>
      <c r="R8" s="161"/>
      <c r="S8" s="161"/>
      <c r="T8" s="162"/>
      <c r="U8" s="158"/>
      <c r="V8" s="158">
        <f>SUM(V9:V17)</f>
        <v>0</v>
      </c>
      <c r="W8" s="158"/>
      <c r="X8" s="158"/>
      <c r="AG8" t="s">
        <v>94</v>
      </c>
    </row>
    <row r="9" spans="1:60" outlineLevel="1">
      <c r="A9" s="163">
        <v>1</v>
      </c>
      <c r="B9" s="164" t="s">
        <v>161</v>
      </c>
      <c r="C9" s="173" t="s">
        <v>162</v>
      </c>
      <c r="D9" s="165" t="s">
        <v>163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99</v>
      </c>
      <c r="T9" s="169" t="s">
        <v>116</v>
      </c>
      <c r="U9" s="155">
        <v>0</v>
      </c>
      <c r="V9" s="155">
        <f>ROUND(E9*U9,2)</f>
        <v>0</v>
      </c>
      <c r="W9" s="155"/>
      <c r="X9" s="155" t="s">
        <v>164</v>
      </c>
      <c r="Y9" s="146"/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42" t="s">
        <v>182</v>
      </c>
      <c r="D10" s="243"/>
      <c r="E10" s="243"/>
      <c r="F10" s="243"/>
      <c r="G10" s="243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166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44" t="s">
        <v>167</v>
      </c>
      <c r="D11" s="245"/>
      <c r="E11" s="245"/>
      <c r="F11" s="245"/>
      <c r="G11" s="24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166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0" t="str">
        <f>C11</f>
        <v>Vyhotovení protokolu o vytyčení stavby se seznamem souřadnic vytyčených bodů a jejich polohopisnými (S-JTSK) a výškopisnými (Bpv) hodnotami.</v>
      </c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2</v>
      </c>
      <c r="B12" s="164" t="s">
        <v>168</v>
      </c>
      <c r="C12" s="173" t="s">
        <v>169</v>
      </c>
      <c r="D12" s="165" t="s">
        <v>163</v>
      </c>
      <c r="E12" s="166">
        <v>1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99</v>
      </c>
      <c r="T12" s="169" t="s">
        <v>116</v>
      </c>
      <c r="U12" s="155">
        <v>0</v>
      </c>
      <c r="V12" s="155">
        <f>ROUND(E12*U12,2)</f>
        <v>0</v>
      </c>
      <c r="W12" s="155"/>
      <c r="X12" s="155" t="s">
        <v>164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165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42" t="s">
        <v>170</v>
      </c>
      <c r="D13" s="243"/>
      <c r="E13" s="243"/>
      <c r="F13" s="243"/>
      <c r="G13" s="243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166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0" t="str">
        <f>C13</f>
        <v>Zaměření a vytýčení stávajících inženýrských sítí v místě stavby z hlediska jejich ochrany při provádění stavby.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63">
        <v>3</v>
      </c>
      <c r="B14" s="164" t="s">
        <v>171</v>
      </c>
      <c r="C14" s="173" t="s">
        <v>172</v>
      </c>
      <c r="D14" s="165" t="s">
        <v>163</v>
      </c>
      <c r="E14" s="166">
        <v>1</v>
      </c>
      <c r="F14" s="167"/>
      <c r="G14" s="168">
        <f>ROUND(E14*F14,2)</f>
        <v>0</v>
      </c>
      <c r="H14" s="167"/>
      <c r="I14" s="168">
        <f>ROUND(E14*H14,2)</f>
        <v>0</v>
      </c>
      <c r="J14" s="167"/>
      <c r="K14" s="168">
        <f>ROUND(E14*J14,2)</f>
        <v>0</v>
      </c>
      <c r="L14" s="168">
        <v>21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 t="s">
        <v>99</v>
      </c>
      <c r="T14" s="169" t="s">
        <v>116</v>
      </c>
      <c r="U14" s="155">
        <v>0</v>
      </c>
      <c r="V14" s="155">
        <f>ROUND(E14*U14,2)</f>
        <v>0</v>
      </c>
      <c r="W14" s="155"/>
      <c r="X14" s="155" t="s">
        <v>164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165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242" t="s">
        <v>173</v>
      </c>
      <c r="D15" s="243"/>
      <c r="E15" s="243"/>
      <c r="F15" s="243"/>
      <c r="G15" s="243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166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4</v>
      </c>
      <c r="B16" s="164" t="s">
        <v>174</v>
      </c>
      <c r="C16" s="173" t="s">
        <v>175</v>
      </c>
      <c r="D16" s="165" t="s">
        <v>163</v>
      </c>
      <c r="E16" s="166">
        <v>1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99</v>
      </c>
      <c r="T16" s="169" t="s">
        <v>116</v>
      </c>
      <c r="U16" s="155">
        <v>0</v>
      </c>
      <c r="V16" s="155">
        <f>ROUND(E16*U16,2)</f>
        <v>0</v>
      </c>
      <c r="W16" s="155"/>
      <c r="X16" s="155" t="s">
        <v>164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165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42" t="s">
        <v>176</v>
      </c>
      <c r="D17" s="243"/>
      <c r="E17" s="243"/>
      <c r="F17" s="243"/>
      <c r="G17" s="243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166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>
      <c r="A18" s="149" t="s">
        <v>93</v>
      </c>
      <c r="B18" s="150" t="s">
        <v>66</v>
      </c>
      <c r="C18" s="172" t="s">
        <v>28</v>
      </c>
      <c r="D18" s="159"/>
      <c r="E18" s="160"/>
      <c r="F18" s="161"/>
      <c r="G18" s="161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1"/>
      <c r="O18" s="161">
        <f>SUM(O19:O22)</f>
        <v>0</v>
      </c>
      <c r="P18" s="161"/>
      <c r="Q18" s="161">
        <f>SUM(Q19:Q22)</f>
        <v>0</v>
      </c>
      <c r="R18" s="161"/>
      <c r="S18" s="161"/>
      <c r="T18" s="162"/>
      <c r="U18" s="158"/>
      <c r="V18" s="158">
        <f>SUM(V19:V22)</f>
        <v>0</v>
      </c>
      <c r="W18" s="158"/>
      <c r="X18" s="158"/>
      <c r="AG18" t="s">
        <v>94</v>
      </c>
    </row>
    <row r="19" spans="1:60" outlineLevel="1">
      <c r="A19" s="163">
        <v>5</v>
      </c>
      <c r="B19" s="164" t="s">
        <v>51</v>
      </c>
      <c r="C19" s="173" t="s">
        <v>177</v>
      </c>
      <c r="D19" s="165" t="s">
        <v>114</v>
      </c>
      <c r="E19" s="166">
        <v>1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/>
      <c r="S19" s="168" t="s">
        <v>115</v>
      </c>
      <c r="T19" s="169" t="s">
        <v>116</v>
      </c>
      <c r="U19" s="155">
        <v>0</v>
      </c>
      <c r="V19" s="155">
        <f>ROUND(E19*U19,2)</f>
        <v>0</v>
      </c>
      <c r="W19" s="155"/>
      <c r="X19" s="155" t="s">
        <v>100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6</v>
      </c>
      <c r="B20" s="164" t="s">
        <v>178</v>
      </c>
      <c r="C20" s="173" t="s">
        <v>179</v>
      </c>
      <c r="D20" s="165" t="s">
        <v>163</v>
      </c>
      <c r="E20" s="166">
        <v>1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99</v>
      </c>
      <c r="T20" s="169" t="s">
        <v>116</v>
      </c>
      <c r="U20" s="155">
        <v>0</v>
      </c>
      <c r="V20" s="155">
        <f>ROUND(E20*U20,2)</f>
        <v>0</v>
      </c>
      <c r="W20" s="155"/>
      <c r="X20" s="155" t="s">
        <v>164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165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242" t="s">
        <v>180</v>
      </c>
      <c r="D21" s="243"/>
      <c r="E21" s="243"/>
      <c r="F21" s="243"/>
      <c r="G21" s="243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166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0" t="str">
        <f>C21</f>
        <v>Náklady na vyhotovení dokumentace skutečného provedení stavby a její předání objednateli v požadované formě a požadovaném počtu.</v>
      </c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7</v>
      </c>
      <c r="B22" s="164" t="s">
        <v>48</v>
      </c>
      <c r="C22" s="173" t="s">
        <v>181</v>
      </c>
      <c r="D22" s="165" t="s">
        <v>114</v>
      </c>
      <c r="E22" s="166">
        <v>1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115</v>
      </c>
      <c r="T22" s="169" t="s">
        <v>116</v>
      </c>
      <c r="U22" s="155">
        <v>0</v>
      </c>
      <c r="V22" s="155">
        <f>ROUND(E22*U22,2)</f>
        <v>0</v>
      </c>
      <c r="W22" s="155"/>
      <c r="X22" s="155" t="s">
        <v>164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165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>
      <c r="A23" s="3"/>
      <c r="B23" s="4"/>
      <c r="C23" s="17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80</v>
      </c>
    </row>
    <row r="24" spans="1:60">
      <c r="A24" s="149"/>
      <c r="B24" s="150" t="s">
        <v>29</v>
      </c>
      <c r="C24" s="172"/>
      <c r="D24" s="151"/>
      <c r="E24" s="152"/>
      <c r="F24" s="152"/>
      <c r="G24" s="171">
        <f>G8+G18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159</v>
      </c>
    </row>
    <row r="25" spans="1:60">
      <c r="C25" s="176"/>
      <c r="D25" s="10"/>
      <c r="AG25" t="s">
        <v>160</v>
      </c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0">
    <mergeCell ref="A1:G1"/>
    <mergeCell ref="C2:G2"/>
    <mergeCell ref="C3:G3"/>
    <mergeCell ref="C4:G4"/>
    <mergeCell ref="C17:G17"/>
    <mergeCell ref="C21:G21"/>
    <mergeCell ref="C10:G10"/>
    <mergeCell ref="C11:G11"/>
    <mergeCell ref="C13:G13"/>
    <mergeCell ref="C15:G15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0" verticalDpi="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2021-01-22T14:19:52Z</dcterms:modified>
</cp:coreProperties>
</file>