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102 1 Pol" sheetId="12" r:id="rId4"/>
    <sheet name="401 1 Pol" sheetId="13" r:id="rId5"/>
    <sheet name="999 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'102 1 Pol'!$1:$7</definedName>
    <definedName name="_xlnm.Print_Titles" localSheetId="4">'401 1 Pol'!$1:$7</definedName>
    <definedName name="_xlnm.Print_Titles" localSheetId="5">'999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'102 1 Pol'!$A$1:$X$111</definedName>
    <definedName name="_xlnm.Print_Area" localSheetId="4">'401 1 Pol'!$A$1:$X$17</definedName>
    <definedName name="_xlnm.Print_Area" localSheetId="5">'999 1 Pol'!$A$1:$X$53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/>
  <c r="I61"/>
  <c r="I60"/>
  <c r="I59"/>
  <c r="I58"/>
  <c r="I57"/>
  <c r="I56"/>
  <c r="I55"/>
  <c r="I54"/>
  <c r="G46"/>
  <c r="F46"/>
  <c r="G45"/>
  <c r="F45"/>
  <c r="G44"/>
  <c r="F44"/>
  <c r="G43"/>
  <c r="F43"/>
  <c r="G42"/>
  <c r="F42"/>
  <c r="G41"/>
  <c r="F41"/>
  <c r="G39"/>
  <c r="F39"/>
  <c r="G52" i="14"/>
  <c r="BA38"/>
  <c r="BA34"/>
  <c r="BA32"/>
  <c r="BA27"/>
  <c r="BA21"/>
  <c r="BA19"/>
  <c r="BA13"/>
  <c r="BA10"/>
  <c r="G9"/>
  <c r="G18"/>
  <c r="G20"/>
  <c r="G22"/>
  <c r="G23"/>
  <c r="G24"/>
  <c r="G8"/>
  <c r="I9"/>
  <c r="I18"/>
  <c r="I20"/>
  <c r="I22"/>
  <c r="I23"/>
  <c r="I24"/>
  <c r="I8"/>
  <c r="K9"/>
  <c r="K18"/>
  <c r="K20"/>
  <c r="K22"/>
  <c r="K23"/>
  <c r="K24"/>
  <c r="K8"/>
  <c r="M9"/>
  <c r="M18"/>
  <c r="M20"/>
  <c r="M22"/>
  <c r="M23"/>
  <c r="M24"/>
  <c r="M8"/>
  <c r="O9"/>
  <c r="O18"/>
  <c r="O20"/>
  <c r="O22"/>
  <c r="O23"/>
  <c r="O24"/>
  <c r="O8"/>
  <c r="Q9"/>
  <c r="Q18"/>
  <c r="Q20"/>
  <c r="Q22"/>
  <c r="Q23"/>
  <c r="Q24"/>
  <c r="Q8"/>
  <c r="V9"/>
  <c r="V18"/>
  <c r="V20"/>
  <c r="V22"/>
  <c r="V23"/>
  <c r="V24"/>
  <c r="V8"/>
  <c r="G26"/>
  <c r="G33"/>
  <c r="G35"/>
  <c r="G36"/>
  <c r="G37"/>
  <c r="G39"/>
  <c r="G41"/>
  <c r="G43"/>
  <c r="G49"/>
  <c r="G50"/>
  <c r="G25"/>
  <c r="I26"/>
  <c r="I33"/>
  <c r="I35"/>
  <c r="I36"/>
  <c r="I37"/>
  <c r="I39"/>
  <c r="I41"/>
  <c r="I43"/>
  <c r="I49"/>
  <c r="I50"/>
  <c r="I25"/>
  <c r="K26"/>
  <c r="K33"/>
  <c r="K35"/>
  <c r="K36"/>
  <c r="K37"/>
  <c r="K39"/>
  <c r="K41"/>
  <c r="K43"/>
  <c r="K49"/>
  <c r="K50"/>
  <c r="K25"/>
  <c r="M26"/>
  <c r="M33"/>
  <c r="M35"/>
  <c r="M36"/>
  <c r="M37"/>
  <c r="M39"/>
  <c r="M41"/>
  <c r="M43"/>
  <c r="M49"/>
  <c r="M50"/>
  <c r="M25"/>
  <c r="O26"/>
  <c r="O33"/>
  <c r="O35"/>
  <c r="O36"/>
  <c r="O37"/>
  <c r="O39"/>
  <c r="O41"/>
  <c r="O43"/>
  <c r="O49"/>
  <c r="O50"/>
  <c r="O25"/>
  <c r="Q26"/>
  <c r="Q33"/>
  <c r="Q35"/>
  <c r="Q36"/>
  <c r="Q37"/>
  <c r="Q39"/>
  <c r="Q41"/>
  <c r="Q43"/>
  <c r="Q49"/>
  <c r="Q50"/>
  <c r="Q25"/>
  <c r="V26"/>
  <c r="V33"/>
  <c r="V35"/>
  <c r="V36"/>
  <c r="V37"/>
  <c r="V39"/>
  <c r="V41"/>
  <c r="V43"/>
  <c r="V49"/>
  <c r="V50"/>
  <c r="V25"/>
  <c r="AE52"/>
  <c r="AF52"/>
  <c r="G16" i="13"/>
  <c r="G9"/>
  <c r="G10"/>
  <c r="G12"/>
  <c r="G13"/>
  <c r="G8"/>
  <c r="I9"/>
  <c r="I10"/>
  <c r="I12"/>
  <c r="I13"/>
  <c r="I8"/>
  <c r="K9"/>
  <c r="K10"/>
  <c r="K12"/>
  <c r="K13"/>
  <c r="K8"/>
  <c r="M9"/>
  <c r="M10"/>
  <c r="M12"/>
  <c r="M13"/>
  <c r="M8"/>
  <c r="O9"/>
  <c r="O10"/>
  <c r="O12"/>
  <c r="O13"/>
  <c r="O8"/>
  <c r="Q9"/>
  <c r="Q10"/>
  <c r="Q12"/>
  <c r="Q13"/>
  <c r="Q8"/>
  <c r="V9"/>
  <c r="V10"/>
  <c r="V12"/>
  <c r="V13"/>
  <c r="V8"/>
  <c r="AE16"/>
  <c r="AF16"/>
  <c r="G110" i="12"/>
  <c r="BA74"/>
  <c r="BA69"/>
  <c r="BA58"/>
  <c r="BA31"/>
  <c r="BA28"/>
  <c r="BA26"/>
  <c r="BA22"/>
  <c r="BA19"/>
  <c r="BA17"/>
  <c r="BA14"/>
  <c r="BA12"/>
  <c r="BA10"/>
  <c r="G9"/>
  <c r="G11"/>
  <c r="G13"/>
  <c r="G15"/>
  <c r="G16"/>
  <c r="G18"/>
  <c r="G21"/>
  <c r="G25"/>
  <c r="G27"/>
  <c r="G30"/>
  <c r="G34"/>
  <c r="G36"/>
  <c r="G37"/>
  <c r="G39"/>
  <c r="G40"/>
  <c r="G44"/>
  <c r="G48"/>
  <c r="G50"/>
  <c r="G51"/>
  <c r="G53"/>
  <c r="G54"/>
  <c r="G57"/>
  <c r="G60"/>
  <c r="G61"/>
  <c r="G62"/>
  <c r="G63"/>
  <c r="G8"/>
  <c r="I9"/>
  <c r="I11"/>
  <c r="I13"/>
  <c r="I15"/>
  <c r="I16"/>
  <c r="I18"/>
  <c r="I21"/>
  <c r="I25"/>
  <c r="I27"/>
  <c r="I30"/>
  <c r="I34"/>
  <c r="I36"/>
  <c r="I37"/>
  <c r="I39"/>
  <c r="I40"/>
  <c r="I44"/>
  <c r="I48"/>
  <c r="I50"/>
  <c r="I51"/>
  <c r="I53"/>
  <c r="I54"/>
  <c r="I57"/>
  <c r="I60"/>
  <c r="I61"/>
  <c r="I62"/>
  <c r="I63"/>
  <c r="I8"/>
  <c r="K9"/>
  <c r="K11"/>
  <c r="K13"/>
  <c r="K15"/>
  <c r="K16"/>
  <c r="K18"/>
  <c r="K21"/>
  <c r="K25"/>
  <c r="K27"/>
  <c r="K30"/>
  <c r="K34"/>
  <c r="K36"/>
  <c r="K37"/>
  <c r="K39"/>
  <c r="K40"/>
  <c r="K44"/>
  <c r="K48"/>
  <c r="K50"/>
  <c r="K51"/>
  <c r="K53"/>
  <c r="K54"/>
  <c r="K57"/>
  <c r="K60"/>
  <c r="K61"/>
  <c r="K62"/>
  <c r="K63"/>
  <c r="K8"/>
  <c r="M9"/>
  <c r="M11"/>
  <c r="M13"/>
  <c r="M15"/>
  <c r="M16"/>
  <c r="M18"/>
  <c r="M21"/>
  <c r="M25"/>
  <c r="M27"/>
  <c r="M30"/>
  <c r="M34"/>
  <c r="M36"/>
  <c r="M37"/>
  <c r="M39"/>
  <c r="M40"/>
  <c r="M44"/>
  <c r="M48"/>
  <c r="M50"/>
  <c r="M51"/>
  <c r="M53"/>
  <c r="M54"/>
  <c r="M57"/>
  <c r="M60"/>
  <c r="M61"/>
  <c r="M62"/>
  <c r="M63"/>
  <c r="M8"/>
  <c r="O9"/>
  <c r="O11"/>
  <c r="O13"/>
  <c r="O15"/>
  <c r="O16"/>
  <c r="O18"/>
  <c r="O21"/>
  <c r="O25"/>
  <c r="O27"/>
  <c r="O30"/>
  <c r="O34"/>
  <c r="O36"/>
  <c r="O37"/>
  <c r="O39"/>
  <c r="O40"/>
  <c r="O44"/>
  <c r="O48"/>
  <c r="O50"/>
  <c r="O51"/>
  <c r="O53"/>
  <c r="O54"/>
  <c r="O57"/>
  <c r="O60"/>
  <c r="O61"/>
  <c r="O62"/>
  <c r="O63"/>
  <c r="O8"/>
  <c r="Q9"/>
  <c r="Q11"/>
  <c r="Q13"/>
  <c r="Q15"/>
  <c r="Q16"/>
  <c r="Q18"/>
  <c r="Q21"/>
  <c r="Q25"/>
  <c r="Q27"/>
  <c r="Q30"/>
  <c r="Q34"/>
  <c r="Q36"/>
  <c r="Q37"/>
  <c r="Q39"/>
  <c r="Q40"/>
  <c r="Q44"/>
  <c r="Q48"/>
  <c r="Q50"/>
  <c r="Q51"/>
  <c r="Q53"/>
  <c r="Q54"/>
  <c r="Q57"/>
  <c r="Q60"/>
  <c r="Q61"/>
  <c r="Q62"/>
  <c r="Q63"/>
  <c r="Q8"/>
  <c r="V9"/>
  <c r="V11"/>
  <c r="V13"/>
  <c r="V15"/>
  <c r="V16"/>
  <c r="V18"/>
  <c r="V21"/>
  <c r="V25"/>
  <c r="V27"/>
  <c r="V30"/>
  <c r="V34"/>
  <c r="V36"/>
  <c r="V37"/>
  <c r="V39"/>
  <c r="V40"/>
  <c r="V44"/>
  <c r="V48"/>
  <c r="V50"/>
  <c r="V51"/>
  <c r="V53"/>
  <c r="V54"/>
  <c r="V57"/>
  <c r="V60"/>
  <c r="V61"/>
  <c r="V62"/>
  <c r="V63"/>
  <c r="V8"/>
  <c r="G65"/>
  <c r="G68"/>
  <c r="G70"/>
  <c r="G71"/>
  <c r="G64"/>
  <c r="I65"/>
  <c r="I68"/>
  <c r="I70"/>
  <c r="I71"/>
  <c r="I64"/>
  <c r="K65"/>
  <c r="K68"/>
  <c r="K70"/>
  <c r="K71"/>
  <c r="K64"/>
  <c r="M65"/>
  <c r="M68"/>
  <c r="M70"/>
  <c r="M71"/>
  <c r="M64"/>
  <c r="O65"/>
  <c r="O68"/>
  <c r="O70"/>
  <c r="O71"/>
  <c r="O64"/>
  <c r="Q65"/>
  <c r="Q68"/>
  <c r="Q70"/>
  <c r="Q71"/>
  <c r="Q64"/>
  <c r="V65"/>
  <c r="V68"/>
  <c r="V70"/>
  <c r="V71"/>
  <c r="V64"/>
  <c r="G73"/>
  <c r="G75"/>
  <c r="G76"/>
  <c r="G77"/>
  <c r="G79"/>
  <c r="G81"/>
  <c r="G82"/>
  <c r="G83"/>
  <c r="G84"/>
  <c r="G85"/>
  <c r="G72"/>
  <c r="I73"/>
  <c r="I75"/>
  <c r="I76"/>
  <c r="I77"/>
  <c r="I79"/>
  <c r="I81"/>
  <c r="I82"/>
  <c r="I83"/>
  <c r="I84"/>
  <c r="I85"/>
  <c r="I72"/>
  <c r="K73"/>
  <c r="K75"/>
  <c r="K76"/>
  <c r="K77"/>
  <c r="K79"/>
  <c r="K81"/>
  <c r="K82"/>
  <c r="K83"/>
  <c r="K84"/>
  <c r="K85"/>
  <c r="K72"/>
  <c r="M73"/>
  <c r="M75"/>
  <c r="M76"/>
  <c r="M77"/>
  <c r="M79"/>
  <c r="M81"/>
  <c r="M82"/>
  <c r="M83"/>
  <c r="M84"/>
  <c r="M85"/>
  <c r="M72"/>
  <c r="O73"/>
  <c r="O75"/>
  <c r="O76"/>
  <c r="O77"/>
  <c r="O79"/>
  <c r="O81"/>
  <c r="O82"/>
  <c r="O83"/>
  <c r="O84"/>
  <c r="O85"/>
  <c r="O72"/>
  <c r="Q73"/>
  <c r="Q75"/>
  <c r="Q76"/>
  <c r="Q77"/>
  <c r="Q79"/>
  <c r="Q81"/>
  <c r="Q82"/>
  <c r="Q83"/>
  <c r="Q84"/>
  <c r="Q85"/>
  <c r="Q72"/>
  <c r="V73"/>
  <c r="V75"/>
  <c r="V76"/>
  <c r="V77"/>
  <c r="V79"/>
  <c r="V81"/>
  <c r="V82"/>
  <c r="V83"/>
  <c r="V84"/>
  <c r="V85"/>
  <c r="V72"/>
  <c r="G88"/>
  <c r="G90"/>
  <c r="G92"/>
  <c r="G93"/>
  <c r="G94"/>
  <c r="G95"/>
  <c r="G96"/>
  <c r="G97"/>
  <c r="G98"/>
  <c r="G99"/>
  <c r="G100"/>
  <c r="G87"/>
  <c r="I88"/>
  <c r="I90"/>
  <c r="I92"/>
  <c r="I93"/>
  <c r="I94"/>
  <c r="I95"/>
  <c r="I96"/>
  <c r="I97"/>
  <c r="I98"/>
  <c r="I99"/>
  <c r="I100"/>
  <c r="I87"/>
  <c r="K88"/>
  <c r="K90"/>
  <c r="K92"/>
  <c r="K93"/>
  <c r="K94"/>
  <c r="K95"/>
  <c r="K96"/>
  <c r="K97"/>
  <c r="K98"/>
  <c r="K99"/>
  <c r="K100"/>
  <c r="K87"/>
  <c r="M88"/>
  <c r="M90"/>
  <c r="M92"/>
  <c r="M93"/>
  <c r="M94"/>
  <c r="M95"/>
  <c r="M96"/>
  <c r="M97"/>
  <c r="M98"/>
  <c r="M99"/>
  <c r="M100"/>
  <c r="M87"/>
  <c r="O88"/>
  <c r="O90"/>
  <c r="O92"/>
  <c r="O93"/>
  <c r="O94"/>
  <c r="O95"/>
  <c r="O96"/>
  <c r="O97"/>
  <c r="O98"/>
  <c r="O99"/>
  <c r="O100"/>
  <c r="O87"/>
  <c r="Q88"/>
  <c r="Q90"/>
  <c r="Q92"/>
  <c r="Q93"/>
  <c r="Q94"/>
  <c r="Q95"/>
  <c r="Q96"/>
  <c r="Q97"/>
  <c r="Q98"/>
  <c r="Q99"/>
  <c r="Q100"/>
  <c r="Q87"/>
  <c r="V88"/>
  <c r="V90"/>
  <c r="V92"/>
  <c r="V93"/>
  <c r="V94"/>
  <c r="V95"/>
  <c r="V96"/>
  <c r="V97"/>
  <c r="V98"/>
  <c r="V99"/>
  <c r="V100"/>
  <c r="V87"/>
  <c r="G102"/>
  <c r="G101"/>
  <c r="I102"/>
  <c r="I101"/>
  <c r="K102"/>
  <c r="K101"/>
  <c r="M102"/>
  <c r="M101"/>
  <c r="O102"/>
  <c r="O101"/>
  <c r="Q102"/>
  <c r="Q101"/>
  <c r="V102"/>
  <c r="V101"/>
  <c r="G105"/>
  <c r="G108"/>
  <c r="G104"/>
  <c r="I105"/>
  <c r="I108"/>
  <c r="I104"/>
  <c r="K105"/>
  <c r="K108"/>
  <c r="K104"/>
  <c r="M105"/>
  <c r="M108"/>
  <c r="M104"/>
  <c r="O105"/>
  <c r="O108"/>
  <c r="O104"/>
  <c r="Q105"/>
  <c r="Q108"/>
  <c r="Q104"/>
  <c r="V105"/>
  <c r="V108"/>
  <c r="V104"/>
  <c r="AE110"/>
  <c r="AF110"/>
  <c r="I20" i="1"/>
  <c r="I19"/>
  <c r="I18"/>
  <c r="I17"/>
  <c r="I16"/>
  <c r="I63"/>
  <c r="J54"/>
  <c r="J55"/>
  <c r="J56"/>
  <c r="J57"/>
  <c r="J58"/>
  <c r="J59"/>
  <c r="J60"/>
  <c r="J61"/>
  <c r="J62"/>
  <c r="J63"/>
  <c r="F47"/>
  <c r="G23"/>
  <c r="A23"/>
  <c r="G24"/>
  <c r="G47"/>
  <c r="G25"/>
  <c r="A25"/>
  <c r="G26"/>
  <c r="A27"/>
  <c r="G29"/>
  <c r="A29"/>
  <c r="G28"/>
  <c r="G27"/>
  <c r="A26"/>
  <c r="A24"/>
  <c r="H39"/>
  <c r="H47"/>
  <c r="I39"/>
  <c r="I47"/>
  <c r="J39"/>
  <c r="J47"/>
  <c r="H46"/>
  <c r="I46"/>
  <c r="J46"/>
  <c r="H45"/>
  <c r="I45"/>
  <c r="J45"/>
  <c r="H44"/>
  <c r="I44"/>
  <c r="J44"/>
  <c r="H43"/>
  <c r="I43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<sst xmlns="http://schemas.openxmlformats.org/spreadsheetml/2006/main" count="969" uniqueCount="348">
  <si>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</si>
  <si>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</si>
  <si>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</si>
  <si>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</si>
  <si>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</si>
  <si>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</si>
  <si>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</si>
  <si>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</si>
  <si>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</si>
  <si>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</si>
  <si>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</si>
  <si>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</si>
  <si>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</si>
  <si>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</si>
  <si>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</si>
  <si>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</si>
  <si>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</si>
  <si>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</si>
  <si>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</si>
  <si>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</si>
  <si>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</si>
  <si>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</si>
  <si>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</si>
  <si>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</si>
  <si>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</si>
  <si>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</si>
  <si>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</si>
  <si>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</si>
  <si>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</si>
  <si>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</si>
  <si>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</si>
  <si>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</si>
  <si>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</si>
  <si>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</si>
  <si>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</si>
  <si>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</si>
  <si>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</si>
  <si>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</si>
  <si>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</si>
  <si>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</si>
  <si>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</si>
  <si>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</si>
  <si>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</si>
  <si>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Jan Červinka</t>
  </si>
  <si>
    <t>1614-B</t>
  </si>
  <si>
    <t>CYKLOSTEZKA ul. Nečasova NMNM - Nová Ves, I.etapa - ÚSEK B</t>
  </si>
  <si>
    <t>Stavba</t>
  </si>
  <si>
    <t>Stavební objekt</t>
  </si>
  <si>
    <t>102</t>
  </si>
  <si>
    <t>Stezka pro společný pohyb chodců a cyklistů – ÚSEK “B“</t>
  </si>
  <si>
    <t>1</t>
  </si>
  <si>
    <t>rozpočet</t>
  </si>
  <si>
    <t>401</t>
  </si>
  <si>
    <t>Stožáry veřejného osvětlení, kabelové vedení VO, HDPE chránička - ÚSEK B</t>
  </si>
  <si>
    <t>999</t>
  </si>
  <si>
    <t>Ostatní a vedlejší náklady - ÚSEK B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</si>
  <si>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</si>
  <si>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</si>
  <si>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</si>
  <si>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</si>
  <si>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</si>
  <si>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</si>
  <si>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</si>
  <si>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</si>
  <si>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</si>
  <si>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</si>
  <si>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</si>
  <si>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99</t>
  </si>
  <si>
    <t>Staveništní přesun hmot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</si>
  <si>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</si>
  <si>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</si>
  <si>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</si>
  <si>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</si>
  <si>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</si>
  <si>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</si>
  <si>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</si>
  <si>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</si>
  <si>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</si>
  <si>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</si>
  <si>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</si>
  <si>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</si>
  <si>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</si>
  <si>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</si>
  <si>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</si>
  <si>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</si>
  <si>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</si>
  <si>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</si>
  <si>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</si>
  <si>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</si>
  <si>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</si>
  <si>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</si>
  <si>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</si>
  <si>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</si>
  <si>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</si>
  <si>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</si>
  <si>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</si>
  <si>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</si>
  <si>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</si>
  <si>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</si>
  <si>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</si>
  <si>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</si>
  <si>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</si>
  <si>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</si>
  <si>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</si>
  <si>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111201101R00</t>
  </si>
  <si>
    <t>Odstranění křovin a stromů o průměru do 10 cm při celkové ploše do 1 000 m2</t>
  </si>
  <si>
    <t>m2</t>
  </si>
  <si>
    <t>800-1</t>
  </si>
  <si>
    <t>RTS 21/ I</t>
  </si>
  <si>
    <t>RTS 20/ I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</si>
  <si>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</si>
  <si>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</si>
  <si>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</si>
  <si>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</si>
  <si>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112101103R00</t>
  </si>
  <si>
    <t>Kácení stromů listnatých_x000D_
 o průměru kmene přes 500 do 700 mm</t>
  </si>
  <si>
    <t>kus</t>
  </si>
  <si>
    <t>s odřezáním kmene a odvětvením, včetně případného odklizení kmene a větví na oddělené hromady na vzdálenost do 50 m nebo s naložením na dopravní prostředek,</t>
  </si>
  <si>
    <t>112201103R00</t>
  </si>
  <si>
    <t>Odstranění pařezů pod úrovní terénu vykopáním_x000D_
 o průměru přes 500 do 700 mm</t>
  </si>
  <si>
    <t>s jejich vykopáním nebo vytrháním, s přesekáním kořenů a s případným nutným přemístěním pařezů na hromady do vzdálenosti do 50 m nebo s naložením na dopravní prostředek,</t>
  </si>
  <si>
    <t>113108315R00</t>
  </si>
  <si>
    <t>Odstranění podkladů nebo krytů živičných, v ploše jednotlivě do 50 m2, tloušťka vrstvy 150 mm</t>
  </si>
  <si>
    <t>822-1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</si>
  <si>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</si>
  <si>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</si>
  <si>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</si>
  <si>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</si>
  <si>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121101103R00</t>
  </si>
  <si>
    <t>Sejmutí ornice s přemístěním na vzdálenost přes 100 do 250 m</t>
  </si>
  <si>
    <t>POL1_1</t>
  </si>
  <si>
    <t>nebo lesní půdy, s vodorovným přemístěním na hromady v místě upotřebení nebo na dočasné či trvalé skládky se složením</t>
  </si>
  <si>
    <t>456,35*4*0,15</t>
  </si>
  <si>
    <t>VV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</si>
  <si>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</si>
  <si>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</si>
  <si>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</si>
  <si>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9-32 : (2,7+2,2+0,6+7,8+4,9+6,9+4,1+5,9+11,4+15,9+12,1+1,9+1,8+5,9+2,6+0,5+1,4+5,5+4,6+2,4+10,3+0,2+2,6)*3,5</t>
  </si>
  <si>
    <t>(0,03*16)+(0,08+0,1+0,8+1,6+1,8+0,9+0,4)*20</t>
  </si>
  <si>
    <t>122202209R00</t>
  </si>
  <si>
    <t>Odkopávky a prokopávky pro silnice v hornině 3 příplatek za lepivost horniny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</si>
  <si>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</si>
  <si>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</si>
  <si>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</si>
  <si>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315*0,4*0,6</t>
  </si>
  <si>
    <t>162301101R00</t>
  </si>
  <si>
    <t>Vodorovné přemístění výkopku z horniny 1 až 4, na vzdálenost přes 50  do 500 m</t>
  </si>
  <si>
    <t>po suchu, bez ohledu na druh dopravního prostředku, bez naložení výkopku, avšak se složením bez rozhrnutí,</t>
  </si>
  <si>
    <t>zemina : 105</t>
  </si>
  <si>
    <t>ornice : 456*0,2</t>
  </si>
  <si>
    <t>162301501R00</t>
  </si>
  <si>
    <t>Vodorovné přemístění křovin nma vzdálenost do 5 000 m</t>
  </si>
  <si>
    <t>o průměru kmene do 10 cm na vzdálenost, složení z dopravního porstředku.</t>
  </si>
  <si>
    <t>167101102R00</t>
  </si>
  <si>
    <t>Nakládání, skládání, překládání neulehlého výkopku nakládání výkopku_x000D_
 přes 100 m3, z horniny 1 až 4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</si>
  <si>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</si>
  <si>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</si>
  <si>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s rozprostřením sypaniny ve vrstvách a s hrubým urovnáním,</t>
  </si>
  <si>
    <t>171201201R00</t>
  </si>
  <si>
    <t>Uložení sypaniny na dočasnou skládku tak, že na 1 m2 plochy připadá přes 2 m3 výkopku nebo ornice</t>
  </si>
  <si>
    <t>181101102R00</t>
  </si>
  <si>
    <t>Úprava pláně v zářezech v hornině 1 až 4, se zhutněním</t>
  </si>
  <si>
    <t>vyrovnáním výškových rozdílů, ploch vodorovných a ploch do sklonu 1 : 5.</t>
  </si>
  <si>
    <t>18*4*20</t>
  </si>
  <si>
    <t>3*2*20</t>
  </si>
  <si>
    <t>181201102R00</t>
  </si>
  <si>
    <t>Úprava pláně v násypech v hornině 1 až 4, se zhutněním</t>
  </si>
  <si>
    <t>vyrovnání výškových rozdílů, plochy vodorovné a plochy do sklonu 1 : 5,</t>
  </si>
  <si>
    <t>7*4*20</t>
  </si>
  <si>
    <t>2*2*20</t>
  </si>
  <si>
    <t>184201122R00</t>
  </si>
  <si>
    <t>Výsadba stromů bez balu výška přes 1,8 do 2,5 m, na svahu přes 1:5 do 1:2</t>
  </si>
  <si>
    <t>823-1</t>
  </si>
  <si>
    <t>do předem vyhloubené jamky se zalitím,</t>
  </si>
  <si>
    <t>199000001R00</t>
  </si>
  <si>
    <t xml:space="preserve">Poplatky za skládku ornice,  </t>
  </si>
  <si>
    <t>199000005R00</t>
  </si>
  <si>
    <t>Poplatky za skládku zeminy 1- 4</t>
  </si>
  <si>
    <t>t</t>
  </si>
  <si>
    <t>(459,9)*1,9</t>
  </si>
  <si>
    <t>162301413R00-01</t>
  </si>
  <si>
    <t>Vod.přemístění kmenů listnatých, D 70cm  do 5000 m, vč. přemístění pařezů a větví</t>
  </si>
  <si>
    <t>Vlastní</t>
  </si>
  <si>
    <t>RTS 20/ II</t>
  </si>
  <si>
    <t>162601102R00-01</t>
  </si>
  <si>
    <t>z hor.1-4 na vzdálenost - počet km dle nabídky zhotovitele stavby</t>
  </si>
  <si>
    <t>přebytek ornice : 273,81-91,2</t>
  </si>
  <si>
    <t>přebytek zeminy : 513,78+51,12-105</t>
  </si>
  <si>
    <t>181300012RAA</t>
  </si>
  <si>
    <t>Rozprostření ornice v rovině nebo svahu do 1 : 5 a osetí travou při tloušťce 200 mm, dovoz ornice ze vzdálenosti 500 m</t>
  </si>
  <si>
    <t>AP-HSV</t>
  </si>
  <si>
    <t>Agregovaná položka</t>
  </si>
  <si>
    <t>POL2_</t>
  </si>
  <si>
    <t>vč. urovnání ornice, naložení na skládce, vodorovným přemístěním ornice na místo rozprostření, založení trávníku osetím a dodávky travního semene.</t>
  </si>
  <si>
    <t>Včetně přesunu hmot.</t>
  </si>
  <si>
    <t>POP</t>
  </si>
  <si>
    <t>026503209R</t>
  </si>
  <si>
    <t>dřevina listnatá Javor mléč; Acer platanoides; v = od 121 cm; kontejner 3-5 l; odrostek, krytokořenná sadba</t>
  </si>
  <si>
    <t>SPCM</t>
  </si>
  <si>
    <t>Specifikace</t>
  </si>
  <si>
    <t>POL3_</t>
  </si>
  <si>
    <t>026503225R</t>
  </si>
  <si>
    <t>dřevina listnatá Olše lepkavá; Alnus glutinosa; v = od 121 cm; odrostek, prostokořenná sadba, kořenový systém upravován podřezáváním</t>
  </si>
  <si>
    <t>60850016R</t>
  </si>
  <si>
    <t>kůl vyvazovací l = 250,0 cm; průměr 80 mm; impregnace; jeden konec fazeta; druhý konec špice</t>
  </si>
  <si>
    <t>60850030R</t>
  </si>
  <si>
    <t>příčka spojovací půlkulatá; l = 50,0 cm; průměr 80 mm; impregnace; jeden konec rovně zaříznutý; druhý konec rovně zaříznutý</t>
  </si>
  <si>
    <t>212531111R00</t>
  </si>
  <si>
    <t>Výplň trativodů kamenivem hrubým drceným, frakce 16-63 mm</t>
  </si>
  <si>
    <t>800-2</t>
  </si>
  <si>
    <t>do rýh bez zhutnění s úpravou povrchu výplně,</t>
  </si>
  <si>
    <t>315*0,6*0,4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</si>
  <si>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</si>
  <si>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</si>
  <si>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</si>
  <si>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212755115R00-01</t>
  </si>
  <si>
    <t>Trativody z drenážních trubek DN 13 cm, vč. pískového lože</t>
  </si>
  <si>
    <t>m</t>
  </si>
  <si>
    <t>RTS 18/ I</t>
  </si>
  <si>
    <t>67390526R</t>
  </si>
  <si>
    <t>geotextilie PP, PES; funkce drenážní, separační, ochranná, výztužná, filtrační; plošná hmotnost 300 g/m2; tl. při 2 kPa 2,80 mm</t>
  </si>
  <si>
    <t>561301115R00</t>
  </si>
  <si>
    <t>Stabilizace podkladu hydraulickými pojivy tloušťky 300 mm</t>
  </si>
  <si>
    <t>Rozrušení pláně dozerem. Pokládka pojiva. Zafrézování pojiva do podkladu. Úprava pláně do požadované nivelety. Zhutnění pláně. Bez dodávky pojiva.</t>
  </si>
  <si>
    <t>564851111RT2</t>
  </si>
  <si>
    <t>Podklad ze štěrkodrti s rozprostřením a zhutněním frakce 0-32 mm, tloušťka po zhutnění 150 mm</t>
  </si>
  <si>
    <t>564861111RT4</t>
  </si>
  <si>
    <t>Podklad ze štěrkodrti s rozprostřením a zhutněním frakce 0-63 mm, tloušťka po zhutnění 200 mm</t>
  </si>
  <si>
    <t>569903311R00</t>
  </si>
  <si>
    <t>Zřízení zemních krajnic z hornin jakékoliv třídy se zhutněním</t>
  </si>
  <si>
    <t>456,35*0,25*2*0,3</t>
  </si>
  <si>
    <t>573111111R00</t>
  </si>
  <si>
    <t>Postřik živičný infiltrační s posypem kamenivem v množství 0,6 kg/m2</t>
  </si>
  <si>
    <t>z asfaltu silničního</t>
  </si>
  <si>
    <t>573231110R00</t>
  </si>
  <si>
    <t>Postřik živičný spojovací bez posypu kamenivem z emulze, v množství od 0,3 do 0,5 kg/m2</t>
  </si>
  <si>
    <t>577131111R00</t>
  </si>
  <si>
    <t>Beton asfaltový s rozprostřením a zhutněním v pruhu šířky do 3 m, ACO 11+, tloušťky 40 mm, plochy přes 1000 m2</t>
  </si>
  <si>
    <t>577141122R00</t>
  </si>
  <si>
    <t>Beton asfaltový s rozprostřením a zhutněním v pruhu šířky do 3 m, ACL 16+, tloušťky 50 mm, plochy přes 1000 m2</t>
  </si>
  <si>
    <t>01</t>
  </si>
  <si>
    <t>Asfaltová zálivka svislých styků mezi novými povrchy vozovky a ostatními konstrukcemi a prvky</t>
  </si>
  <si>
    <t>soubor</t>
  </si>
  <si>
    <t>Indiv</t>
  </si>
  <si>
    <t>58522150R</t>
  </si>
  <si>
    <t>cement struskoportlandský třída pevnosti 32,5; počáteční pevnost R - vysoká; VL</t>
  </si>
  <si>
    <t>1370*34,6/1000*1,1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</si>
  <si>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</si>
  <si>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</si>
  <si>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</si>
  <si>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919735113R00</t>
  </si>
  <si>
    <t>Řezání stávajících krytů nebo podkladů živičných, hloubky přes 100 do 150 mm</t>
  </si>
  <si>
    <t>včetně spotřeby vody</t>
  </si>
  <si>
    <t>02</t>
  </si>
  <si>
    <t>D+M Varovný pás š.400, včetně mat., dvousložkový plast, bílá</t>
  </si>
  <si>
    <t>03</t>
  </si>
  <si>
    <t>D+M dřevěné zábradlí pod mostní kcí. vč. základu - dle PD</t>
  </si>
  <si>
    <t>04</t>
  </si>
  <si>
    <t>D+M plast. odpadkového koše, dle PD - A. průvodní zp. 8.2.7 c)</t>
  </si>
  <si>
    <t xml:space="preserve">ks    </t>
  </si>
  <si>
    <t>05</t>
  </si>
  <si>
    <t>D+M parková lavička, dle PD - A. průvodní zp. 8.2.7 c)</t>
  </si>
  <si>
    <t>06</t>
  </si>
  <si>
    <t>Předláždění kamenného koryta dle PD, km 0,222</t>
  </si>
  <si>
    <t>07</t>
  </si>
  <si>
    <t>Osaz.sloupku dopr.značky vč. bet.základu+Al patka, včetně dodávky sloupku a značky</t>
  </si>
  <si>
    <t>08</t>
  </si>
  <si>
    <t>Vybudování kompletního trubního propustku dle PD, vč. zemních prací, bet. potrubí, základů,, lomového kamene. výkres č.C102.4</t>
  </si>
  <si>
    <t>09</t>
  </si>
  <si>
    <t>Dodávka a uložení lomového kamene, 200-500 kg, stabilizace svahu</t>
  </si>
  <si>
    <t xml:space="preserve">t     </t>
  </si>
  <si>
    <t>59217490R</t>
  </si>
  <si>
    <t>obrubník silniční nájezdový; materiál beton; l = 1000,0 mm; š = 150,0 mm; h = 150,0 mm; barva šedá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</si>
  <si>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</si>
  <si>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</si>
  <si>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</si>
  <si>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</si>
  <si>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</si>
  <si>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979083116R00</t>
  </si>
  <si>
    <t>Vodorovné přemístění suti přes 4000 m do 5000 m</t>
  </si>
  <si>
    <t>800-6</t>
  </si>
  <si>
    <t>včetně naložení na dopravní prostředek a složení,</t>
  </si>
  <si>
    <t>1,8*2,4*0,15</t>
  </si>
  <si>
    <t>979990112R00</t>
  </si>
  <si>
    <t xml:space="preserve">Poplatek za skládku obalovaný asfalt </t>
  </si>
  <si>
    <t>801-3</t>
  </si>
  <si>
    <t>SUM</t>
  </si>
  <si>
    <t>END</t>
  </si>
  <si>
    <t>Napojení nového kabelu VO na stávající stožár VO</t>
  </si>
  <si>
    <t>D+M kabelu VO, včetně zemních prací (výkop,zásyp), zemnícího pásku, obsypu, výstražné fólie, úsek B</t>
  </si>
  <si>
    <t xml:space="preserve">m     </t>
  </si>
  <si>
    <t>605-144</t>
  </si>
  <si>
    <t>D+M kompletního sloupu VO výšky 5 m včetně zemních prací, základů, napojení a svítidla, úsek B, dle požadavků správce VO, viz TZ VO</t>
  </si>
  <si>
    <t>D+M HDPE chráničky pro optickou síť 1x40/33, 5*12/8, vč. zemních prací, obsypu, výstražné fólie..., úsek B</t>
  </si>
  <si>
    <t>630-169</t>
  </si>
  <si>
    <t>005121010R</t>
  </si>
  <si>
    <t>Vybudování zařízení staveniště</t>
  </si>
  <si>
    <t>Soubor</t>
  </si>
  <si>
    <t>VRN</t>
  </si>
  <si>
    <t>POL99_8</t>
  </si>
  <si>
    <t>Položka zahrnuje i náklady na zabezpečení staveniště, dále</t>
  </si>
  <si>
    <t>Zhotovitel nacení položku na základě svého POV.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</si>
  <si>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</si>
  <si>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</si>
  <si>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</si>
  <si>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</si>
  <si>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</si>
  <si>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</si>
  <si>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Koordinační činnost dodavatele v rámci stavby, včetně koordinační činnosti se subdodavateli, zejména koordinace souběžně prováděné stavby - CETIN, připoložení sděl.kabelu</t>
  </si>
  <si>
    <t>soub.</t>
  </si>
  <si>
    <t>Inženýrská činnost pro uvedení celého díla do užívání, zajištění dokladů pro uvedení díla do provozu</t>
  </si>
  <si>
    <t>Předání a převzetí staveniště, stavby, účast na kontrolních dnech, na kolaudačních řízeních</t>
  </si>
  <si>
    <t>005241010R</t>
  </si>
  <si>
    <t xml:space="preserve">Dokumentace skutečného provedení </t>
  </si>
  <si>
    <t>· v případě liniových staveb elaborát pro uložení věcných břemen.</t>
  </si>
  <si>
    <t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t>
  </si>
  <si>
    <t>Geodetické vytyčení stavby, geometrický plán a ostatní geodetické práce</t>
  </si>
  <si>
    <t>Zahrnuje vyhotovení geometrického plánu, vytyčení stavby včetně vytyčení podzemních sítí jednotlivými správci včetně zabezpečení těchto podzemních sítí (např. bet. panely zabezpečení GasNet).</t>
  </si>
  <si>
    <t>Náklady spojené s podmínkami publicity projektu, Zajištění publicity po dobu realizace, plakát A3 - Dle SOD</t>
  </si>
  <si>
    <t>Zajistění bezpečného a nepřerušovaného provozu v prostoru dotčeném stavbou, průchod pěších i průjezd vozidel,</t>
  </si>
  <si>
    <t>Přechodné dopravní značení a zařízení</t>
  </si>
  <si>
    <t>kpl</t>
  </si>
  <si>
    <t>-zahrnuje dopravní opatření (dopravní značky a zařízení, zákazy vjezdu, vstupu), dočasné zábory a dopravní zařízení</t>
  </si>
  <si>
    <t>Statické zatěžovací zkoušky, ZP 1x, podkladní vrstva 1x</t>
  </si>
  <si>
    <t>-počet zkoušek dle návrhu projektanta</t>
  </si>
  <si>
    <t>Geologické sondy</t>
  </si>
  <si>
    <t>-za účelem stanovení druhu a dávkování pojiva pro úpravu zemin v podloží, vč. zkoušek laboratorních</t>
  </si>
  <si>
    <t>10</t>
  </si>
  <si>
    <t>Geodetické zaměření dokončeného díla</t>
  </si>
  <si>
    <t>Zahrnuje zaměření dokončeného díla Microstation s vyhotovením  polohopisu a výškopisu.</t>
  </si>
  <si>
    <t>-ostatní zaměření a kartografické práce potřebné pro realizaci stavby</t>
  </si>
  <si>
    <t>11</t>
  </si>
  <si>
    <t>Zpracování havarijního a povodňového plánu, viz vyjádření POVODÍ MORAVY, vč.předání, schválení na dispečink povodí a objednateli</t>
  </si>
  <si>
    <t>12</t>
  </si>
  <si>
    <t>Fotodokumentace postupu prací v průběhu stavby (min. 2x týdně), fotodokumentace před zahájením prací, Dle SOD</t>
  </si>
  <si>
    <t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t>
  </si>
  <si>
    <t>-vnitrostaveništní komunikace, mosty do 5 m délky</t>
  </si>
  <si>
    <t>-zábory, vyřízení povolení pro zábory			-venkovní osvětlení staveniště, výkopů, manipulačních skladových ploch</t>
  </si>
  <si>
    <t>-revizní zprávy zařízení staveniště</t>
  </si>
  <si>
    <t>-čistící zóny u výjezdů ze staveniště</t>
  </si>
  <si>
    <t>-součástí je i projednání povolení</t>
  </si>
  <si>
    <t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t>
  </si>
  <si>
    <t>· projektovou dokumentaci se zakreslením všech změn odsouhlasených správcem stavby</t>
  </si>
  <si>
    <t>·dokumentaci od příslušných předepsaných zkoušek</t>
  </si>
  <si>
    <t>Koncept dokumentace skutečného provedení  bude předložen objednateli k odsouhlasení.</t>
  </si>
  <si>
    <t>-zaměření skutečného provedení</t>
  </si>
  <si>
    <t>-zaměření pro záborové plány</t>
  </si>
  <si>
    <t>-zaměření pro vecná břemena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</si>
</sst>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0" borderId="16" xfId="0" applyNumberFormat="1" applyFont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4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19" xfId="0" applyNumberFormat="1" applyFont="1" applyFill="1" applyBorder="1" applyAlignment="1">
      <alignment vertical="top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4" fontId="8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19" fillId="0" borderId="13" xfId="0" applyNumberFormat="1" applyFont="1" applyBorder="1" applyAlignment="1">
      <alignment horizontal="left" vertical="top" wrapText="1"/>
    </xf>
    <xf numFmtId="0" fontId="19" fillId="0" borderId="13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45"/>
  <sheetData>
    <row r="1" spans="1:7">
      <c r="A1" s="21" t="s">
        <v>38</v>
      </c>
    </row>
    <row r="2" spans="1:7" ht="57.75" customHeight="1">
      <c r="A2" s="177" t="s">
        <v>39</v>
      </c>
      <c r="B2" s="177"/>
      <c r="C2" s="177"/>
      <c r="D2" s="177"/>
      <c r="E2" s="177"/>
      <c r="F2" s="177"/>
      <c r="G2" s="177"/>
    </row>
  </sheetData>
  <sheetProtection password="9231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6"/>
  <sheetViews>
    <sheetView showGridLines="0" topLeftCell="B21" zoomScaleNormal="100" zoomScaleSheetLayoutView="75" workbookViewId="0">
      <selection activeCell="A28" sqref="A28"/>
    </sheetView>
  </sheetViews>
  <sheetFormatPr defaultColWidth="9" defaultRowHeight="12.45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>
      <c r="A1" s="47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>
      <c r="A2" s="2"/>
      <c r="B2" s="76" t="s">
        <v>22</v>
      </c>
      <c r="C2" s="77"/>
      <c r="D2" s="78" t="s">
        <v>44</v>
      </c>
      <c r="E2" s="197" t="s">
        <v>45</v>
      </c>
      <c r="F2" s="198"/>
      <c r="G2" s="198"/>
      <c r="H2" s="198"/>
      <c r="I2" s="198"/>
      <c r="J2" s="199"/>
      <c r="O2" s="1"/>
    </row>
    <row r="3" spans="1:15" ht="27" hidden="1" customHeight="1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>
      <c r="A4" s="2"/>
      <c r="B4" s="81"/>
      <c r="C4" s="82"/>
      <c r="D4" s="83"/>
      <c r="E4" s="205"/>
      <c r="F4" s="205"/>
      <c r="G4" s="205"/>
      <c r="H4" s="205"/>
      <c r="I4" s="205"/>
      <c r="J4" s="206"/>
    </row>
    <row r="5" spans="1:15" ht="24" customHeight="1">
      <c r="A5" s="2"/>
      <c r="B5" s="31" t="s">
        <v>42</v>
      </c>
      <c r="D5" s="209"/>
      <c r="E5" s="210"/>
      <c r="F5" s="210"/>
      <c r="G5" s="210"/>
      <c r="H5" s="18" t="s">
        <v>40</v>
      </c>
      <c r="I5" s="22"/>
      <c r="J5" s="8"/>
    </row>
    <row r="6" spans="1:15" ht="15.75" customHeight="1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5"/>
      <c r="E11" s="185"/>
      <c r="F11" s="185"/>
      <c r="G11" s="185"/>
      <c r="H11" s="18" t="s">
        <v>40</v>
      </c>
      <c r="I11" s="84"/>
      <c r="J11" s="8"/>
    </row>
    <row r="12" spans="1:15" ht="15.75" customHeight="1">
      <c r="A12" s="2"/>
      <c r="B12" s="28"/>
      <c r="C12" s="55"/>
      <c r="D12" s="204"/>
      <c r="E12" s="204"/>
      <c r="F12" s="204"/>
      <c r="G12" s="204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07"/>
      <c r="F13" s="208"/>
      <c r="G13" s="208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3"/>
      <c r="F15" s="203"/>
      <c r="G15" s="186"/>
      <c r="H15" s="186"/>
      <c r="I15" s="186" t="s">
        <v>29</v>
      </c>
      <c r="J15" s="187"/>
    </row>
    <row r="16" spans="1:15" ht="23.25" customHeight="1">
      <c r="A16" s="138" t="s">
        <v>24</v>
      </c>
      <c r="B16" s="38" t="s">
        <v>24</v>
      </c>
      <c r="C16" s="62"/>
      <c r="D16" s="63"/>
      <c r="E16" s="188"/>
      <c r="F16" s="196"/>
      <c r="G16" s="188"/>
      <c r="H16" s="196"/>
      <c r="I16" s="188">
        <f>SUMIF(F54:F62,A16,I54:I62)+SUMIF(F54:F62,"PSU",I54:I62)</f>
        <v>0</v>
      </c>
      <c r="J16" s="189"/>
    </row>
    <row r="17" spans="1:10" ht="23.25" customHeight="1">
      <c r="A17" s="138" t="s">
        <v>25</v>
      </c>
      <c r="B17" s="38" t="s">
        <v>25</v>
      </c>
      <c r="C17" s="62"/>
      <c r="D17" s="63"/>
      <c r="E17" s="188"/>
      <c r="F17" s="196"/>
      <c r="G17" s="188"/>
      <c r="H17" s="196"/>
      <c r="I17" s="188">
        <f>SUMIF(F54:F62,A17,I54:I62)</f>
        <v>0</v>
      </c>
      <c r="J17" s="189"/>
    </row>
    <row r="18" spans="1:10" ht="23.25" customHeight="1">
      <c r="A18" s="138" t="s">
        <v>26</v>
      </c>
      <c r="B18" s="38" t="s">
        <v>26</v>
      </c>
      <c r="C18" s="62"/>
      <c r="D18" s="63"/>
      <c r="E18" s="188"/>
      <c r="F18" s="196"/>
      <c r="G18" s="188"/>
      <c r="H18" s="196"/>
      <c r="I18" s="188">
        <f>SUMIF(F54:F62,A18,I54:I62)</f>
        <v>0</v>
      </c>
      <c r="J18" s="189"/>
    </row>
    <row r="19" spans="1:10" ht="23.25" customHeight="1">
      <c r="A19" s="138" t="s">
        <v>74</v>
      </c>
      <c r="B19" s="38" t="s">
        <v>27</v>
      </c>
      <c r="C19" s="62"/>
      <c r="D19" s="63"/>
      <c r="E19" s="188"/>
      <c r="F19" s="196"/>
      <c r="G19" s="188"/>
      <c r="H19" s="196"/>
      <c r="I19" s="188">
        <f>SUMIF(F54:F62,A19,I54:I62)</f>
        <v>0</v>
      </c>
      <c r="J19" s="189"/>
    </row>
    <row r="20" spans="1:10" ht="23.25" customHeight="1">
      <c r="A20" s="138" t="s">
        <v>75</v>
      </c>
      <c r="B20" s="38" t="s">
        <v>28</v>
      </c>
      <c r="C20" s="62"/>
      <c r="D20" s="63"/>
      <c r="E20" s="188"/>
      <c r="F20" s="196"/>
      <c r="G20" s="188"/>
      <c r="H20" s="196"/>
      <c r="I20" s="188">
        <f>SUMIF(F54:F62,A20,I54:I62)</f>
        <v>0</v>
      </c>
      <c r="J20" s="189"/>
    </row>
    <row r="21" spans="1:10" ht="23.25" customHeight="1">
      <c r="A21" s="2"/>
      <c r="B21" s="48" t="s">
        <v>29</v>
      </c>
      <c r="C21" s="64"/>
      <c r="D21" s="65"/>
      <c r="E21" s="222"/>
      <c r="F21" s="223"/>
      <c r="G21" s="222"/>
      <c r="H21" s="223"/>
      <c r="I21" s="222">
        <f>SUM(I16:J20)</f>
        <v>0</v>
      </c>
      <c r="J21" s="227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5">
        <f ca="1">ZakladDPHSniVypocet</f>
        <v>0</v>
      </c>
      <c r="H23" s="216"/>
      <c r="I23" s="216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5">
        <f>A23</f>
        <v>0</v>
      </c>
      <c r="H24" s="226"/>
      <c r="I24" s="226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5">
        <f ca="1">ZakladDPHZaklVypocet</f>
        <v>0</v>
      </c>
      <c r="H25" s="216"/>
      <c r="I25" s="216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3">
        <f ca="1">A25</f>
        <v>0</v>
      </c>
      <c r="H26" s="194"/>
      <c r="I26" s="194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5">
        <f ca="1">CenaCelkem-(ZakladDPHSni+DPHSni+ZakladDPHZakl+DPHZakl)</f>
        <v>0</v>
      </c>
      <c r="H27" s="195"/>
      <c r="I27" s="195"/>
      <c r="J27" s="41" t="str">
        <f t="shared" ca="1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17">
        <f ca="1">ZakladDPHSniVypocet+ZakladDPHZaklVypocet</f>
        <v>0</v>
      </c>
      <c r="H28" s="217"/>
      <c r="I28" s="217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8">
        <f>A27</f>
        <v>0</v>
      </c>
      <c r="H29" s="228"/>
      <c r="I29" s="228"/>
      <c r="J29" s="119" t="s">
        <v>57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46</v>
      </c>
      <c r="C39" s="184"/>
      <c r="D39" s="184"/>
      <c r="E39" s="184"/>
      <c r="F39" s="99">
        <f ca="1">'102 1 Pol'!AE110+'401 1 Pol'!AE16+'999 1 Pol'!AE52</f>
        <v>0</v>
      </c>
      <c r="G39" s="100">
        <f ca="1">'102 1 Pol'!AF110+'401 1 Pol'!AF16+'999 1 Pol'!AF52</f>
        <v>0</v>
      </c>
      <c r="H39" s="101">
        <f t="shared" ref="H39:H46" ca="1" si="1">(F39*SazbaDPH1/100)+(G39*SazbaDPH2/100)</f>
        <v>0</v>
      </c>
      <c r="I39" s="101">
        <f>F39+G39+H39</f>
        <v>0</v>
      </c>
      <c r="J39" s="102" t="str">
        <f ca="1">IF(CenaCelkemVypocet=0,"",I39/CenaCelkemVypocet*100)</f>
        <v/>
      </c>
    </row>
    <row r="40" spans="1:10" ht="25.5" customHeight="1">
      <c r="A40" s="88">
        <v>2</v>
      </c>
      <c r="B40" s="103"/>
      <c r="C40" s="183" t="s">
        <v>47</v>
      </c>
      <c r="D40" s="183"/>
      <c r="E40" s="183"/>
      <c r="F40" s="104"/>
      <c r="G40" s="105"/>
      <c r="H40" s="105">
        <f t="shared" ca="1" si="1"/>
        <v>0</v>
      </c>
      <c r="I40" s="105"/>
      <c r="J40" s="106"/>
    </row>
    <row r="41" spans="1:10" ht="25.5" customHeight="1">
      <c r="A41" s="88">
        <v>2</v>
      </c>
      <c r="B41" s="103" t="s">
        <v>48</v>
      </c>
      <c r="C41" s="183" t="s">
        <v>49</v>
      </c>
      <c r="D41" s="183"/>
      <c r="E41" s="183"/>
      <c r="F41" s="104">
        <f ca="1">'102 1 Pol'!AE110</f>
        <v>0</v>
      </c>
      <c r="G41" s="105">
        <f ca="1">'102 1 Pol'!AF110</f>
        <v>0</v>
      </c>
      <c r="H41" s="105">
        <f t="shared" ca="1" si="1"/>
        <v>0</v>
      </c>
      <c r="I41" s="105">
        <f t="shared" ref="I41:I46" si="2">F41+G41+H41</f>
        <v>0</v>
      </c>
      <c r="J41" s="106" t="str">
        <f t="shared" ref="J41:J46" ca="1" si="3">IF(CenaCelkemVypocet=0,"",I41/CenaCelkemVypocet*100)</f>
        <v/>
      </c>
    </row>
    <row r="42" spans="1:10" ht="25.5" customHeight="1">
      <c r="A42" s="88">
        <v>3</v>
      </c>
      <c r="B42" s="107" t="s">
        <v>50</v>
      </c>
      <c r="C42" s="184" t="s">
        <v>51</v>
      </c>
      <c r="D42" s="184"/>
      <c r="E42" s="184"/>
      <c r="F42" s="108">
        <f ca="1">'102 1 Pol'!AE110</f>
        <v>0</v>
      </c>
      <c r="G42" s="101">
        <f ca="1">'102 1 Pol'!AF110</f>
        <v>0</v>
      </c>
      <c r="H42" s="101">
        <f t="shared" ca="1" si="1"/>
        <v>0</v>
      </c>
      <c r="I42" s="101">
        <f t="shared" si="2"/>
        <v>0</v>
      </c>
      <c r="J42" s="102" t="str">
        <f t="shared" ca="1" si="3"/>
        <v/>
      </c>
    </row>
    <row r="43" spans="1:10" ht="25.5" customHeight="1">
      <c r="A43" s="88">
        <v>2</v>
      </c>
      <c r="B43" s="103" t="s">
        <v>52</v>
      </c>
      <c r="C43" s="183" t="s">
        <v>53</v>
      </c>
      <c r="D43" s="183"/>
      <c r="E43" s="183"/>
      <c r="F43" s="104">
        <f ca="1">'401 1 Pol'!AE16</f>
        <v>0</v>
      </c>
      <c r="G43" s="105">
        <f ca="1">'401 1 Pol'!AF16</f>
        <v>0</v>
      </c>
      <c r="H43" s="105">
        <f t="shared" ca="1" si="1"/>
        <v>0</v>
      </c>
      <c r="I43" s="105">
        <f t="shared" si="2"/>
        <v>0</v>
      </c>
      <c r="J43" s="106" t="str">
        <f t="shared" ca="1" si="3"/>
        <v/>
      </c>
    </row>
    <row r="44" spans="1:10" ht="25.5" customHeight="1">
      <c r="A44" s="88">
        <v>3</v>
      </c>
      <c r="B44" s="107" t="s">
        <v>50</v>
      </c>
      <c r="C44" s="184" t="s">
        <v>51</v>
      </c>
      <c r="D44" s="184"/>
      <c r="E44" s="184"/>
      <c r="F44" s="108">
        <f ca="1">'401 1 Pol'!AE16</f>
        <v>0</v>
      </c>
      <c r="G44" s="101">
        <f ca="1">'401 1 Pol'!AF16</f>
        <v>0</v>
      </c>
      <c r="H44" s="101">
        <f t="shared" ca="1" si="1"/>
        <v>0</v>
      </c>
      <c r="I44" s="101">
        <f t="shared" si="2"/>
        <v>0</v>
      </c>
      <c r="J44" s="102" t="str">
        <f t="shared" ca="1" si="3"/>
        <v/>
      </c>
    </row>
    <row r="45" spans="1:10" ht="25.5" customHeight="1">
      <c r="A45" s="88">
        <v>2</v>
      </c>
      <c r="B45" s="103" t="s">
        <v>54</v>
      </c>
      <c r="C45" s="183" t="s">
        <v>55</v>
      </c>
      <c r="D45" s="183"/>
      <c r="E45" s="183"/>
      <c r="F45" s="104">
        <f ca="1">'999 1 Pol'!AE52</f>
        <v>0</v>
      </c>
      <c r="G45" s="105">
        <f ca="1">'999 1 Pol'!AF52</f>
        <v>0</v>
      </c>
      <c r="H45" s="105">
        <f t="shared" ca="1" si="1"/>
        <v>0</v>
      </c>
      <c r="I45" s="105">
        <f t="shared" si="2"/>
        <v>0</v>
      </c>
      <c r="J45" s="106" t="str">
        <f t="shared" ca="1" si="3"/>
        <v/>
      </c>
    </row>
    <row r="46" spans="1:10" ht="25.5" customHeight="1">
      <c r="A46" s="88">
        <v>3</v>
      </c>
      <c r="B46" s="107" t="s">
        <v>50</v>
      </c>
      <c r="C46" s="184" t="s">
        <v>51</v>
      </c>
      <c r="D46" s="184"/>
      <c r="E46" s="184"/>
      <c r="F46" s="108">
        <f ca="1">'999 1 Pol'!AE52</f>
        <v>0</v>
      </c>
      <c r="G46" s="101">
        <f ca="1">'999 1 Pol'!AF52</f>
        <v>0</v>
      </c>
      <c r="H46" s="101">
        <f t="shared" ca="1" si="1"/>
        <v>0</v>
      </c>
      <c r="I46" s="101">
        <f t="shared" si="2"/>
        <v>0</v>
      </c>
      <c r="J46" s="102" t="str">
        <f t="shared" ca="1" si="3"/>
        <v/>
      </c>
    </row>
    <row r="47" spans="1:10" ht="25.5" customHeight="1">
      <c r="A47" s="88"/>
      <c r="B47" s="180" t="s">
        <v>56</v>
      </c>
      <c r="C47" s="181"/>
      <c r="D47" s="181"/>
      <c r="E47" s="182"/>
      <c r="F47" s="109">
        <f>SUMIF(A39:A46,"=1",F39:F46)</f>
        <v>0</v>
      </c>
      <c r="G47" s="110">
        <f>SUMIF(A39:A46,"=1",G39:G46)</f>
        <v>0</v>
      </c>
      <c r="H47" s="110">
        <f>SUMIF(A39:A46,"=1",H39:H46)</f>
        <v>0</v>
      </c>
      <c r="I47" s="110">
        <f>SUMIF(A39:A46,"=1",I39:I46)</f>
        <v>0</v>
      </c>
      <c r="J47" s="111">
        <f>SUMIF(A39:A46,"=1",J39:J46)</f>
        <v>0</v>
      </c>
    </row>
    <row r="51" spans="1:10" ht="15.45">
      <c r="B51" s="120" t="s">
        <v>58</v>
      </c>
    </row>
    <row r="53" spans="1:10" ht="25.5" customHeight="1">
      <c r="A53" s="122"/>
      <c r="B53" s="125" t="s">
        <v>17</v>
      </c>
      <c r="C53" s="125" t="s">
        <v>5</v>
      </c>
      <c r="D53" s="126"/>
      <c r="E53" s="126"/>
      <c r="F53" s="127" t="s">
        <v>59</v>
      </c>
      <c r="G53" s="127"/>
      <c r="H53" s="127"/>
      <c r="I53" s="127" t="s">
        <v>29</v>
      </c>
      <c r="J53" s="127" t="s">
        <v>0</v>
      </c>
    </row>
    <row r="54" spans="1:10" ht="36.75" customHeight="1">
      <c r="A54" s="123"/>
      <c r="B54" s="128" t="s">
        <v>50</v>
      </c>
      <c r="C54" s="178" t="s">
        <v>60</v>
      </c>
      <c r="D54" s="179"/>
      <c r="E54" s="179"/>
      <c r="F54" s="134" t="s">
        <v>24</v>
      </c>
      <c r="G54" s="135"/>
      <c r="H54" s="135"/>
      <c r="I54" s="135">
        <f ca="1">'102 1 Pol'!G8</f>
        <v>0</v>
      </c>
      <c r="J54" s="132" t="str">
        <f>IF(I63=0,"",I54/I63*100)</f>
        <v/>
      </c>
    </row>
    <row r="55" spans="1:10" ht="36.75" customHeight="1">
      <c r="A55" s="123"/>
      <c r="B55" s="128" t="s">
        <v>61</v>
      </c>
      <c r="C55" s="178" t="s">
        <v>62</v>
      </c>
      <c r="D55" s="179"/>
      <c r="E55" s="179"/>
      <c r="F55" s="134" t="s">
        <v>24</v>
      </c>
      <c r="G55" s="135"/>
      <c r="H55" s="135"/>
      <c r="I55" s="135">
        <f ca="1">'102 1 Pol'!G64</f>
        <v>0</v>
      </c>
      <c r="J55" s="132" t="str">
        <f>IF(I63=0,"",I55/I63*100)</f>
        <v/>
      </c>
    </row>
    <row r="56" spans="1:10" ht="36.75" customHeight="1">
      <c r="A56" s="123"/>
      <c r="B56" s="128" t="s">
        <v>63</v>
      </c>
      <c r="C56" s="178" t="s">
        <v>64</v>
      </c>
      <c r="D56" s="179"/>
      <c r="E56" s="179"/>
      <c r="F56" s="134" t="s">
        <v>24</v>
      </c>
      <c r="G56" s="135"/>
      <c r="H56" s="135"/>
      <c r="I56" s="135">
        <f ca="1">'102 1 Pol'!G72</f>
        <v>0</v>
      </c>
      <c r="J56" s="132" t="str">
        <f>IF(I63=0,"",I56/I63*100)</f>
        <v/>
      </c>
    </row>
    <row r="57" spans="1:10" ht="36.75" customHeight="1">
      <c r="A57" s="123"/>
      <c r="B57" s="128" t="s">
        <v>65</v>
      </c>
      <c r="C57" s="178" t="s">
        <v>66</v>
      </c>
      <c r="D57" s="179"/>
      <c r="E57" s="179"/>
      <c r="F57" s="134" t="s">
        <v>24</v>
      </c>
      <c r="G57" s="135"/>
      <c r="H57" s="135"/>
      <c r="I57" s="135">
        <f ca="1">'102 1 Pol'!G87</f>
        <v>0</v>
      </c>
      <c r="J57" s="132" t="str">
        <f>IF(I63=0,"",I57/I63*100)</f>
        <v/>
      </c>
    </row>
    <row r="58" spans="1:10" ht="36.75" customHeight="1">
      <c r="A58" s="123"/>
      <c r="B58" s="128" t="s">
        <v>67</v>
      </c>
      <c r="C58" s="178" t="s">
        <v>68</v>
      </c>
      <c r="D58" s="179"/>
      <c r="E58" s="179"/>
      <c r="F58" s="134" t="s">
        <v>24</v>
      </c>
      <c r="G58" s="135"/>
      <c r="H58" s="135"/>
      <c r="I58" s="135">
        <f ca="1">'102 1 Pol'!G101</f>
        <v>0</v>
      </c>
      <c r="J58" s="132" t="str">
        <f>IF(I63=0,"",I58/I63*100)</f>
        <v/>
      </c>
    </row>
    <row r="59" spans="1:10" ht="36.75" customHeight="1">
      <c r="A59" s="123"/>
      <c r="B59" s="128" t="s">
        <v>69</v>
      </c>
      <c r="C59" s="178" t="s">
        <v>70</v>
      </c>
      <c r="D59" s="179"/>
      <c r="E59" s="179"/>
      <c r="F59" s="134" t="s">
        <v>26</v>
      </c>
      <c r="G59" s="135"/>
      <c r="H59" s="135"/>
      <c r="I59" s="135">
        <f ca="1">'401 1 Pol'!G8</f>
        <v>0</v>
      </c>
      <c r="J59" s="132" t="str">
        <f>IF(I63=0,"",I59/I63*100)</f>
        <v/>
      </c>
    </row>
    <row r="60" spans="1:10" ht="36.75" customHeight="1">
      <c r="A60" s="123"/>
      <c r="B60" s="128" t="s">
        <v>71</v>
      </c>
      <c r="C60" s="178" t="s">
        <v>72</v>
      </c>
      <c r="D60" s="179"/>
      <c r="E60" s="179"/>
      <c r="F60" s="134" t="s">
        <v>73</v>
      </c>
      <c r="G60" s="135"/>
      <c r="H60" s="135"/>
      <c r="I60" s="135">
        <f ca="1">'102 1 Pol'!G104</f>
        <v>0</v>
      </c>
      <c r="J60" s="132" t="str">
        <f>IF(I63=0,"",I60/I63*100)</f>
        <v/>
      </c>
    </row>
    <row r="61" spans="1:10" ht="36.75" customHeight="1">
      <c r="A61" s="123"/>
      <c r="B61" s="128" t="s">
        <v>74</v>
      </c>
      <c r="C61" s="178" t="s">
        <v>27</v>
      </c>
      <c r="D61" s="179"/>
      <c r="E61" s="179"/>
      <c r="F61" s="134" t="s">
        <v>74</v>
      </c>
      <c r="G61" s="135"/>
      <c r="H61" s="135"/>
      <c r="I61" s="135">
        <f ca="1">'999 1 Pol'!G8</f>
        <v>0</v>
      </c>
      <c r="J61" s="132" t="str">
        <f>IF(I63=0,"",I61/I63*100)</f>
        <v/>
      </c>
    </row>
    <row r="62" spans="1:10" ht="36.75" customHeight="1">
      <c r="A62" s="123"/>
      <c r="B62" s="128" t="s">
        <v>75</v>
      </c>
      <c r="C62" s="178" t="s">
        <v>28</v>
      </c>
      <c r="D62" s="179"/>
      <c r="E62" s="179"/>
      <c r="F62" s="134" t="s">
        <v>75</v>
      </c>
      <c r="G62" s="135"/>
      <c r="H62" s="135"/>
      <c r="I62" s="135">
        <f ca="1">'999 1 Pol'!G25</f>
        <v>0</v>
      </c>
      <c r="J62" s="132" t="str">
        <f>IF(I63=0,"",I62/I63*100)</f>
        <v/>
      </c>
    </row>
    <row r="63" spans="1:10" ht="25.5" customHeight="1">
      <c r="A63" s="124"/>
      <c r="B63" s="129" t="s">
        <v>1</v>
      </c>
      <c r="C63" s="130"/>
      <c r="D63" s="131"/>
      <c r="E63" s="131"/>
      <c r="F63" s="136"/>
      <c r="G63" s="137"/>
      <c r="H63" s="137"/>
      <c r="I63" s="137">
        <f>SUM(I54:I62)</f>
        <v>0</v>
      </c>
      <c r="J63" s="133">
        <f>SUM(J54:J62)</f>
        <v>0</v>
      </c>
    </row>
    <row r="64" spans="1:10">
      <c r="F64" s="86"/>
      <c r="G64" s="86"/>
      <c r="H64" s="86"/>
      <c r="I64" s="86"/>
      <c r="J64" s="87"/>
    </row>
    <row r="65" spans="6:10">
      <c r="F65" s="86"/>
      <c r="G65" s="86"/>
      <c r="H65" s="86"/>
      <c r="I65" s="86"/>
      <c r="J65" s="87"/>
    </row>
    <row r="66" spans="6:10">
      <c r="F66" s="86"/>
      <c r="G66" s="86"/>
      <c r="H66" s="86"/>
      <c r="I66" s="86"/>
      <c r="J66" s="87"/>
    </row>
  </sheetData>
  <sheetProtection password="923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I20:J20"/>
    <mergeCell ref="I21:J21"/>
    <mergeCell ref="G19:H19"/>
    <mergeCell ref="G20:H20"/>
    <mergeCell ref="G29:I29"/>
    <mergeCell ref="D6:G6"/>
    <mergeCell ref="E7:G7"/>
    <mergeCell ref="G25:I25"/>
    <mergeCell ref="I19:J19"/>
    <mergeCell ref="G28:I28"/>
    <mergeCell ref="D34:E34"/>
    <mergeCell ref="G34:I34"/>
    <mergeCell ref="E21:F21"/>
    <mergeCell ref="G21:H21"/>
    <mergeCell ref="G24:I24"/>
    <mergeCell ref="E3:J3"/>
    <mergeCell ref="E15:F15"/>
    <mergeCell ref="E17:F17"/>
    <mergeCell ref="D12:G12"/>
    <mergeCell ref="E4:J4"/>
    <mergeCell ref="G16:H16"/>
    <mergeCell ref="G17:H17"/>
    <mergeCell ref="E16:F16"/>
    <mergeCell ref="E13:G13"/>
    <mergeCell ref="D5:G5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C39:E39"/>
    <mergeCell ref="C40:E40"/>
    <mergeCell ref="C41:E41"/>
    <mergeCell ref="C42:E42"/>
    <mergeCell ref="D11:G11"/>
    <mergeCell ref="G15:H15"/>
    <mergeCell ref="D35:E35"/>
    <mergeCell ref="G23:I23"/>
    <mergeCell ref="E19:F19"/>
    <mergeCell ref="E20:F20"/>
    <mergeCell ref="B47:E47"/>
    <mergeCell ref="C54:E54"/>
    <mergeCell ref="C55:E55"/>
    <mergeCell ref="C56:E56"/>
    <mergeCell ref="C43:E43"/>
    <mergeCell ref="C44:E44"/>
    <mergeCell ref="C45:E45"/>
    <mergeCell ref="C46:E46"/>
    <mergeCell ref="C61:E61"/>
    <mergeCell ref="C62:E62"/>
    <mergeCell ref="C57:E57"/>
    <mergeCell ref="C58:E58"/>
    <mergeCell ref="C59:E59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>
      <c r="A1" s="229" t="s">
        <v>6</v>
      </c>
      <c r="B1" s="229"/>
      <c r="C1" s="230"/>
      <c r="D1" s="229"/>
      <c r="E1" s="229"/>
      <c r="F1" s="229"/>
      <c r="G1" s="229"/>
    </row>
    <row r="2" spans="1:7" ht="25" customHeight="1">
      <c r="A2" s="50" t="s">
        <v>7</v>
      </c>
      <c r="B2" s="49"/>
      <c r="C2" s="231"/>
      <c r="D2" s="231"/>
      <c r="E2" s="231"/>
      <c r="F2" s="231"/>
      <c r="G2" s="232"/>
    </row>
    <row r="3" spans="1:7" ht="25" customHeight="1">
      <c r="A3" s="50" t="s">
        <v>8</v>
      </c>
      <c r="B3" s="49"/>
      <c r="C3" s="231"/>
      <c r="D3" s="231"/>
      <c r="E3" s="231"/>
      <c r="F3" s="231"/>
      <c r="G3" s="232"/>
    </row>
    <row r="4" spans="1:7" ht="25" customHeight="1">
      <c r="A4" s="50" t="s">
        <v>9</v>
      </c>
      <c r="B4" s="49"/>
      <c r="C4" s="231"/>
      <c r="D4" s="231"/>
      <c r="E4" s="231"/>
      <c r="F4" s="231"/>
      <c r="G4" s="232"/>
    </row>
    <row r="5" spans="1:7">
      <c r="B5" s="4"/>
      <c r="C5" s="5"/>
      <c r="D5" s="6"/>
    </row>
  </sheetData>
  <sheetProtection password="923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2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>
      <c r="A1" s="237" t="s">
        <v>76</v>
      </c>
      <c r="B1" s="237"/>
      <c r="C1" s="237"/>
      <c r="D1" s="237"/>
      <c r="E1" s="237"/>
      <c r="F1" s="237"/>
      <c r="G1" s="237"/>
      <c r="AG1" t="s">
        <v>77</v>
      </c>
    </row>
    <row r="2" spans="1:60" ht="25" customHeight="1">
      <c r="A2" s="139" t="s">
        <v>7</v>
      </c>
      <c r="B2" s="49" t="s">
        <v>44</v>
      </c>
      <c r="C2" s="238" t="s">
        <v>45</v>
      </c>
      <c r="D2" s="239"/>
      <c r="E2" s="239"/>
      <c r="F2" s="239"/>
      <c r="G2" s="240"/>
      <c r="AG2" t="s">
        <v>78</v>
      </c>
    </row>
    <row r="3" spans="1:60" ht="25" customHeight="1">
      <c r="A3" s="139" t="s">
        <v>8</v>
      </c>
      <c r="B3" s="49" t="s">
        <v>48</v>
      </c>
      <c r="C3" s="238" t="s">
        <v>49</v>
      </c>
      <c r="D3" s="239"/>
      <c r="E3" s="239"/>
      <c r="F3" s="239"/>
      <c r="G3" s="240"/>
      <c r="AC3" s="121" t="s">
        <v>78</v>
      </c>
      <c r="AG3" t="s">
        <v>79</v>
      </c>
    </row>
    <row r="4" spans="1:60" ht="25" customHeight="1">
      <c r="A4" s="140" t="s">
        <v>9</v>
      </c>
      <c r="B4" s="141" t="s">
        <v>50</v>
      </c>
      <c r="C4" s="241" t="s">
        <v>51</v>
      </c>
      <c r="D4" s="242"/>
      <c r="E4" s="242"/>
      <c r="F4" s="242"/>
      <c r="G4" s="243"/>
      <c r="AG4" t="s">
        <v>80</v>
      </c>
    </row>
    <row r="5" spans="1:60">
      <c r="D5" s="10"/>
    </row>
    <row r="6" spans="1:60" ht="37.299999999999997">
      <c r="A6" s="142" t="s">
        <v>81</v>
      </c>
      <c r="B6" s="144" t="s">
        <v>82</v>
      </c>
      <c r="C6" s="144" t="s">
        <v>83</v>
      </c>
      <c r="D6" s="143" t="s">
        <v>84</v>
      </c>
      <c r="E6" s="142" t="s">
        <v>85</v>
      </c>
      <c r="F6" s="142" t="s">
        <v>86</v>
      </c>
      <c r="G6" s="142" t="s">
        <v>29</v>
      </c>
      <c r="H6" s="145" t="s">
        <v>30</v>
      </c>
      <c r="I6" s="145" t="s">
        <v>87</v>
      </c>
      <c r="J6" s="145" t="s">
        <v>31</v>
      </c>
      <c r="K6" s="145" t="s">
        <v>88</v>
      </c>
      <c r="L6" s="145" t="s">
        <v>89</v>
      </c>
      <c r="M6" s="145" t="s">
        <v>90</v>
      </c>
      <c r="N6" s="145" t="s">
        <v>91</v>
      </c>
      <c r="O6" s="145" t="s">
        <v>92</v>
      </c>
      <c r="P6" s="145" t="s">
        <v>93</v>
      </c>
      <c r="Q6" s="145" t="s">
        <v>94</v>
      </c>
      <c r="R6" s="145" t="s">
        <v>95</v>
      </c>
      <c r="S6" s="145" t="s">
        <v>96</v>
      </c>
      <c r="T6" s="145" t="s">
        <v>97</v>
      </c>
      <c r="U6" s="145" t="s">
        <v>98</v>
      </c>
      <c r="V6" s="145" t="s">
        <v>99</v>
      </c>
      <c r="W6" s="145" t="s">
        <v>100</v>
      </c>
      <c r="X6" s="145" t="s">
        <v>101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102</v>
      </c>
      <c r="B8" s="150" t="s">
        <v>50</v>
      </c>
      <c r="C8" s="172" t="s">
        <v>60</v>
      </c>
      <c r="D8" s="159"/>
      <c r="E8" s="160"/>
      <c r="F8" s="161"/>
      <c r="G8" s="161">
        <f>SUMIF(AG9:AG63,"&lt;&gt;NOR",G9:G63)</f>
        <v>0</v>
      </c>
      <c r="H8" s="161"/>
      <c r="I8" s="161">
        <f>SUM(I9:I63)</f>
        <v>0</v>
      </c>
      <c r="J8" s="161"/>
      <c r="K8" s="161">
        <f>SUM(K9:K63)</f>
        <v>0</v>
      </c>
      <c r="L8" s="161"/>
      <c r="M8" s="161">
        <f>SUM(M9:M63)</f>
        <v>0</v>
      </c>
      <c r="N8" s="161"/>
      <c r="O8" s="161">
        <f>SUM(O9:O63)</f>
        <v>0.72</v>
      </c>
      <c r="P8" s="161"/>
      <c r="Q8" s="161">
        <f>SUM(Q9:Q63)</f>
        <v>0.59</v>
      </c>
      <c r="R8" s="161"/>
      <c r="S8" s="161"/>
      <c r="T8" s="162"/>
      <c r="U8" s="158"/>
      <c r="V8" s="158">
        <f>SUM(V9:V63)</f>
        <v>850.56999999999994</v>
      </c>
      <c r="W8" s="158"/>
      <c r="X8" s="158"/>
      <c r="AG8" t="s">
        <v>103</v>
      </c>
    </row>
    <row r="9" spans="1:60" outlineLevel="1">
      <c r="A9" s="163">
        <v>1</v>
      </c>
      <c r="B9" s="164" t="s">
        <v>104</v>
      </c>
      <c r="C9" s="173" t="s">
        <v>105</v>
      </c>
      <c r="D9" s="165" t="s">
        <v>106</v>
      </c>
      <c r="E9" s="166">
        <v>770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107</v>
      </c>
      <c r="S9" s="168" t="s">
        <v>108</v>
      </c>
      <c r="T9" s="169" t="s">
        <v>109</v>
      </c>
      <c r="U9" s="155">
        <v>0.17</v>
      </c>
      <c r="V9" s="155">
        <f>ROUND(E9*U9,2)</f>
        <v>130.9</v>
      </c>
      <c r="W9" s="155"/>
      <c r="X9" s="155" t="s">
        <v>110</v>
      </c>
      <c r="Y9" s="146"/>
      <c r="Z9" s="146"/>
      <c r="AA9" s="146"/>
      <c r="AB9" s="146"/>
      <c r="AC9" s="146"/>
      <c r="AD9" s="146"/>
      <c r="AE9" s="146"/>
      <c r="AF9" s="146"/>
      <c r="AG9" s="146" t="s">
        <v>111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1" outlineLevel="1">
      <c r="A10" s="153"/>
      <c r="B10" s="154"/>
      <c r="C10" s="233" t="s">
        <v>112</v>
      </c>
      <c r="D10" s="234"/>
      <c r="E10" s="234"/>
      <c r="F10" s="234"/>
      <c r="G10" s="23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113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0" t="str">
        <f>C10</f>
        <v>s odstraněním kořenů a s případným nutným odklizením křovin a stromů na hromady na vzdálenost do 50 m nebo s naložením na dopravní prostředek, do sklonu terénu 1 : 5,</v>
      </c>
      <c r="BB10" s="146"/>
      <c r="BC10" s="146"/>
      <c r="BD10" s="146"/>
      <c r="BE10" s="146"/>
      <c r="BF10" s="146"/>
      <c r="BG10" s="146"/>
      <c r="BH10" s="146"/>
    </row>
    <row r="11" spans="1:60" ht="20.6" outlineLevel="1">
      <c r="A11" s="163">
        <v>2</v>
      </c>
      <c r="B11" s="164" t="s">
        <v>114</v>
      </c>
      <c r="C11" s="173" t="s">
        <v>115</v>
      </c>
      <c r="D11" s="165" t="s">
        <v>116</v>
      </c>
      <c r="E11" s="166">
        <v>40</v>
      </c>
      <c r="F11" s="167"/>
      <c r="G11" s="168">
        <f>ROUND(E11*F11,2)</f>
        <v>0</v>
      </c>
      <c r="H11" s="167"/>
      <c r="I11" s="168">
        <f>ROUND(E11*H11,2)</f>
        <v>0</v>
      </c>
      <c r="J11" s="167"/>
      <c r="K11" s="168">
        <f>ROUND(E11*J11,2)</f>
        <v>0</v>
      </c>
      <c r="L11" s="168">
        <v>21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8" t="s">
        <v>107</v>
      </c>
      <c r="S11" s="168" t="s">
        <v>108</v>
      </c>
      <c r="T11" s="169" t="s">
        <v>109</v>
      </c>
      <c r="U11" s="155">
        <v>1.42</v>
      </c>
      <c r="V11" s="155">
        <f>ROUND(E11*U11,2)</f>
        <v>56.8</v>
      </c>
      <c r="W11" s="155"/>
      <c r="X11" s="155" t="s">
        <v>110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111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1" outlineLevel="1">
      <c r="A12" s="153"/>
      <c r="B12" s="154"/>
      <c r="C12" s="233" t="s">
        <v>117</v>
      </c>
      <c r="D12" s="234"/>
      <c r="E12" s="234"/>
      <c r="F12" s="234"/>
      <c r="G12" s="234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113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0" t="str">
        <f>C12</f>
        <v>s odřezáním kmene a odvětvením, včetně případného odklizení kmene a větví na oddělené hromady na vzdálenost do 50 m nebo s naložením na dopravní prostředek,</v>
      </c>
      <c r="BB12" s="146"/>
      <c r="BC12" s="146"/>
      <c r="BD12" s="146"/>
      <c r="BE12" s="146"/>
      <c r="BF12" s="146"/>
      <c r="BG12" s="146"/>
      <c r="BH12" s="146"/>
    </row>
    <row r="13" spans="1:60" ht="20.6" outlineLevel="1">
      <c r="A13" s="163">
        <v>3</v>
      </c>
      <c r="B13" s="164" t="s">
        <v>118</v>
      </c>
      <c r="C13" s="173" t="s">
        <v>119</v>
      </c>
      <c r="D13" s="165" t="s">
        <v>116</v>
      </c>
      <c r="E13" s="166">
        <v>40</v>
      </c>
      <c r="F13" s="167"/>
      <c r="G13" s="168">
        <f>ROUND(E13*F13,2)</f>
        <v>0</v>
      </c>
      <c r="H13" s="167"/>
      <c r="I13" s="168">
        <f>ROUND(E13*H13,2)</f>
        <v>0</v>
      </c>
      <c r="J13" s="167"/>
      <c r="K13" s="168">
        <f>ROUND(E13*J13,2)</f>
        <v>0</v>
      </c>
      <c r="L13" s="168">
        <v>21</v>
      </c>
      <c r="M13" s="168">
        <f>G13*(1+L13/100)</f>
        <v>0</v>
      </c>
      <c r="N13" s="168">
        <v>1E-4</v>
      </c>
      <c r="O13" s="168">
        <f>ROUND(E13*N13,2)</f>
        <v>0</v>
      </c>
      <c r="P13" s="168">
        <v>0</v>
      </c>
      <c r="Q13" s="168">
        <f>ROUND(E13*P13,2)</f>
        <v>0</v>
      </c>
      <c r="R13" s="168" t="s">
        <v>107</v>
      </c>
      <c r="S13" s="168" t="s">
        <v>108</v>
      </c>
      <c r="T13" s="169" t="s">
        <v>109</v>
      </c>
      <c r="U13" s="155">
        <v>2.56</v>
      </c>
      <c r="V13" s="155">
        <f>ROUND(E13*U13,2)</f>
        <v>102.4</v>
      </c>
      <c r="W13" s="155"/>
      <c r="X13" s="155" t="s">
        <v>110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111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1" outlineLevel="1">
      <c r="A14" s="153"/>
      <c r="B14" s="154"/>
      <c r="C14" s="233" t="s">
        <v>120</v>
      </c>
      <c r="D14" s="234"/>
      <c r="E14" s="234"/>
      <c r="F14" s="234"/>
      <c r="G14" s="23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113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70" t="str">
        <f>C14</f>
        <v>s jejich vykopáním nebo vytrháním, s přesekáním kořenů a s případným nutným přemístěním pařezů na hromady do vzdálenosti do 50 m nebo s naložením na dopravní prostředek,</v>
      </c>
      <c r="BB14" s="146"/>
      <c r="BC14" s="146"/>
      <c r="BD14" s="146"/>
      <c r="BE14" s="146"/>
      <c r="BF14" s="146"/>
      <c r="BG14" s="146"/>
      <c r="BH14" s="146"/>
    </row>
    <row r="15" spans="1:60" outlineLevel="1">
      <c r="A15" s="163">
        <v>4</v>
      </c>
      <c r="B15" s="164" t="s">
        <v>121</v>
      </c>
      <c r="C15" s="173" t="s">
        <v>122</v>
      </c>
      <c r="D15" s="165" t="s">
        <v>106</v>
      </c>
      <c r="E15" s="166">
        <v>1.8</v>
      </c>
      <c r="F15" s="167"/>
      <c r="G15" s="168">
        <f>ROUND(E15*F15,2)</f>
        <v>0</v>
      </c>
      <c r="H15" s="167"/>
      <c r="I15" s="168">
        <f>ROUND(E15*H15,2)</f>
        <v>0</v>
      </c>
      <c r="J15" s="167"/>
      <c r="K15" s="168">
        <f>ROUND(E15*J15,2)</f>
        <v>0</v>
      </c>
      <c r="L15" s="168">
        <v>21</v>
      </c>
      <c r="M15" s="168">
        <f>G15*(1+L15/100)</f>
        <v>0</v>
      </c>
      <c r="N15" s="168">
        <v>0</v>
      </c>
      <c r="O15" s="168">
        <f>ROUND(E15*N15,2)</f>
        <v>0</v>
      </c>
      <c r="P15" s="168">
        <v>0.33</v>
      </c>
      <c r="Q15" s="168">
        <f>ROUND(E15*P15,2)</f>
        <v>0.59</v>
      </c>
      <c r="R15" s="168" t="s">
        <v>123</v>
      </c>
      <c r="S15" s="168" t="s">
        <v>108</v>
      </c>
      <c r="T15" s="169" t="s">
        <v>109</v>
      </c>
      <c r="U15" s="155">
        <v>0.63</v>
      </c>
      <c r="V15" s="155">
        <f>ROUND(E15*U15,2)</f>
        <v>1.1299999999999999</v>
      </c>
      <c r="W15" s="155"/>
      <c r="X15" s="155" t="s">
        <v>110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111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5</v>
      </c>
      <c r="B16" s="164" t="s">
        <v>124</v>
      </c>
      <c r="C16" s="173" t="s">
        <v>125</v>
      </c>
      <c r="D16" s="165" t="s">
        <v>126</v>
      </c>
      <c r="E16" s="166">
        <v>62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 t="s">
        <v>107</v>
      </c>
      <c r="S16" s="168" t="s">
        <v>108</v>
      </c>
      <c r="T16" s="169" t="s">
        <v>109</v>
      </c>
      <c r="U16" s="155">
        <v>1.55</v>
      </c>
      <c r="V16" s="155">
        <f>ROUND(E16*U16,2)</f>
        <v>96.1</v>
      </c>
      <c r="W16" s="155"/>
      <c r="X16" s="155" t="s">
        <v>110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111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233" t="s">
        <v>127</v>
      </c>
      <c r="D17" s="234"/>
      <c r="E17" s="234"/>
      <c r="F17" s="234"/>
      <c r="G17" s="23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113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70" t="str">
        <f>C17</f>
        <v>příplatek k cenám vykopávek za ztížení vykopávky v blízkosti podzemního vedení nebo výbušnin v horninách jakékoliv třídy,</v>
      </c>
      <c r="BB17" s="146"/>
      <c r="BC17" s="146"/>
      <c r="BD17" s="146"/>
      <c r="BE17" s="146"/>
      <c r="BF17" s="146"/>
      <c r="BG17" s="146"/>
      <c r="BH17" s="146"/>
    </row>
    <row r="18" spans="1:60" outlineLevel="1">
      <c r="A18" s="163">
        <v>6</v>
      </c>
      <c r="B18" s="164" t="s">
        <v>128</v>
      </c>
      <c r="C18" s="173" t="s">
        <v>129</v>
      </c>
      <c r="D18" s="165" t="s">
        <v>126</v>
      </c>
      <c r="E18" s="166">
        <v>273.81</v>
      </c>
      <c r="F18" s="167"/>
      <c r="G18" s="168">
        <f>ROUND(E18*F18,2)</f>
        <v>0</v>
      </c>
      <c r="H18" s="167"/>
      <c r="I18" s="168">
        <f>ROUND(E18*H18,2)</f>
        <v>0</v>
      </c>
      <c r="J18" s="167"/>
      <c r="K18" s="168">
        <f>ROUND(E18*J18,2)</f>
        <v>0</v>
      </c>
      <c r="L18" s="168">
        <v>21</v>
      </c>
      <c r="M18" s="168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8" t="s">
        <v>107</v>
      </c>
      <c r="S18" s="168" t="s">
        <v>108</v>
      </c>
      <c r="T18" s="169" t="s">
        <v>109</v>
      </c>
      <c r="U18" s="155">
        <v>0.01</v>
      </c>
      <c r="V18" s="155">
        <f>ROUND(E18*U18,2)</f>
        <v>2.74</v>
      </c>
      <c r="W18" s="155"/>
      <c r="X18" s="155" t="s">
        <v>110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130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53"/>
      <c r="B19" s="154"/>
      <c r="C19" s="233" t="s">
        <v>131</v>
      </c>
      <c r="D19" s="234"/>
      <c r="E19" s="234"/>
      <c r="F19" s="234"/>
      <c r="G19" s="23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113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70" t="str">
        <f>C19</f>
        <v>nebo lesní půdy, s vodorovným přemístěním na hromady v místě upotřebení nebo na dočasné či trvalé skládky se složením</v>
      </c>
      <c r="BB19" s="146"/>
      <c r="BC19" s="146"/>
      <c r="BD19" s="146"/>
      <c r="BE19" s="146"/>
      <c r="BF19" s="146"/>
      <c r="BG19" s="146"/>
      <c r="BH19" s="146"/>
    </row>
    <row r="20" spans="1:60" outlineLevel="1">
      <c r="A20" s="153"/>
      <c r="B20" s="154"/>
      <c r="C20" s="174" t="s">
        <v>132</v>
      </c>
      <c r="D20" s="156"/>
      <c r="E20" s="157">
        <v>273.81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133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63">
        <v>7</v>
      </c>
      <c r="B21" s="164" t="s">
        <v>134</v>
      </c>
      <c r="C21" s="173" t="s">
        <v>135</v>
      </c>
      <c r="D21" s="165" t="s">
        <v>126</v>
      </c>
      <c r="E21" s="166">
        <v>513.78</v>
      </c>
      <c r="F21" s="167"/>
      <c r="G21" s="168">
        <f>ROUND(E21*F21,2)</f>
        <v>0</v>
      </c>
      <c r="H21" s="167"/>
      <c r="I21" s="168">
        <f>ROUND(E21*H21,2)</f>
        <v>0</v>
      </c>
      <c r="J21" s="167"/>
      <c r="K21" s="168">
        <f>ROUND(E21*J21,2)</f>
        <v>0</v>
      </c>
      <c r="L21" s="168">
        <v>21</v>
      </c>
      <c r="M21" s="168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68" t="s">
        <v>107</v>
      </c>
      <c r="S21" s="168" t="s">
        <v>108</v>
      </c>
      <c r="T21" s="169" t="s">
        <v>109</v>
      </c>
      <c r="U21" s="155">
        <v>0.22</v>
      </c>
      <c r="V21" s="155">
        <f>ROUND(E21*U21,2)</f>
        <v>113.03</v>
      </c>
      <c r="W21" s="155"/>
      <c r="X21" s="155" t="s">
        <v>110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111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53"/>
      <c r="B22" s="154"/>
      <c r="C22" s="233" t="s">
        <v>136</v>
      </c>
      <c r="D22" s="234"/>
      <c r="E22" s="234"/>
      <c r="F22" s="234"/>
      <c r="G22" s="234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113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70" t="str">
        <f>C22</f>
        <v>s přemístěním výkopku v příčných profilech na vzdálenost do 15 m nebo s naložením na dopravní prostředek.</v>
      </c>
      <c r="BB22" s="146"/>
      <c r="BC22" s="146"/>
      <c r="BD22" s="146"/>
      <c r="BE22" s="146"/>
      <c r="BF22" s="146"/>
      <c r="BG22" s="146"/>
      <c r="BH22" s="146"/>
    </row>
    <row r="23" spans="1:60" ht="30.9" outlineLevel="1">
      <c r="A23" s="153"/>
      <c r="B23" s="154"/>
      <c r="C23" s="174" t="s">
        <v>137</v>
      </c>
      <c r="D23" s="156"/>
      <c r="E23" s="157">
        <v>399.7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133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174" t="s">
        <v>138</v>
      </c>
      <c r="D24" s="156"/>
      <c r="E24" s="157">
        <v>114.08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133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63">
        <v>8</v>
      </c>
      <c r="B25" s="164" t="s">
        <v>139</v>
      </c>
      <c r="C25" s="173" t="s">
        <v>140</v>
      </c>
      <c r="D25" s="165" t="s">
        <v>126</v>
      </c>
      <c r="E25" s="166">
        <v>513.78</v>
      </c>
      <c r="F25" s="167"/>
      <c r="G25" s="168">
        <f>ROUND(E25*F25,2)</f>
        <v>0</v>
      </c>
      <c r="H25" s="167"/>
      <c r="I25" s="168">
        <f>ROUND(E25*H25,2)</f>
        <v>0</v>
      </c>
      <c r="J25" s="167"/>
      <c r="K25" s="168">
        <f>ROUND(E25*J25,2)</f>
        <v>0</v>
      </c>
      <c r="L25" s="168">
        <v>21</v>
      </c>
      <c r="M25" s="168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68" t="s">
        <v>107</v>
      </c>
      <c r="S25" s="168" t="s">
        <v>108</v>
      </c>
      <c r="T25" s="169" t="s">
        <v>109</v>
      </c>
      <c r="U25" s="155">
        <v>0.09</v>
      </c>
      <c r="V25" s="155">
        <f>ROUND(E25*U25,2)</f>
        <v>46.24</v>
      </c>
      <c r="W25" s="155"/>
      <c r="X25" s="155" t="s">
        <v>110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111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53"/>
      <c r="B26" s="154"/>
      <c r="C26" s="233" t="s">
        <v>136</v>
      </c>
      <c r="D26" s="234"/>
      <c r="E26" s="234"/>
      <c r="F26" s="234"/>
      <c r="G26" s="23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113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0" t="str">
        <f>C26</f>
        <v>s přemístěním výkopku v příčných profilech na vzdálenost do 15 m nebo s naložením na dopravní prostředek.</v>
      </c>
      <c r="BB26" s="146"/>
      <c r="BC26" s="146"/>
      <c r="BD26" s="146"/>
      <c r="BE26" s="146"/>
      <c r="BF26" s="146"/>
      <c r="BG26" s="146"/>
      <c r="BH26" s="146"/>
    </row>
    <row r="27" spans="1:60" outlineLevel="1">
      <c r="A27" s="163">
        <v>9</v>
      </c>
      <c r="B27" s="164" t="s">
        <v>141</v>
      </c>
      <c r="C27" s="173" t="s">
        <v>142</v>
      </c>
      <c r="D27" s="165" t="s">
        <v>126</v>
      </c>
      <c r="E27" s="166">
        <v>75.599999999999994</v>
      </c>
      <c r="F27" s="167"/>
      <c r="G27" s="168">
        <f>ROUND(E27*F27,2)</f>
        <v>0</v>
      </c>
      <c r="H27" s="167"/>
      <c r="I27" s="168">
        <f>ROUND(E27*H27,2)</f>
        <v>0</v>
      </c>
      <c r="J27" s="167"/>
      <c r="K27" s="168">
        <f>ROUND(E27*J27,2)</f>
        <v>0</v>
      </c>
      <c r="L27" s="168">
        <v>21</v>
      </c>
      <c r="M27" s="168">
        <f>G27*(1+L27/100)</f>
        <v>0</v>
      </c>
      <c r="N27" s="168">
        <v>0</v>
      </c>
      <c r="O27" s="168">
        <f>ROUND(E27*N27,2)</f>
        <v>0</v>
      </c>
      <c r="P27" s="168">
        <v>0</v>
      </c>
      <c r="Q27" s="168">
        <f>ROUND(E27*P27,2)</f>
        <v>0</v>
      </c>
      <c r="R27" s="168" t="s">
        <v>107</v>
      </c>
      <c r="S27" s="168" t="s">
        <v>108</v>
      </c>
      <c r="T27" s="169" t="s">
        <v>109</v>
      </c>
      <c r="U27" s="155">
        <v>0.23</v>
      </c>
      <c r="V27" s="155">
        <f>ROUND(E27*U27,2)</f>
        <v>17.39</v>
      </c>
      <c r="W27" s="155"/>
      <c r="X27" s="155" t="s">
        <v>110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111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1" outlineLevel="1">
      <c r="A28" s="153"/>
      <c r="B28" s="154"/>
      <c r="C28" s="233" t="s">
        <v>143</v>
      </c>
      <c r="D28" s="234"/>
      <c r="E28" s="234"/>
      <c r="F28" s="234"/>
      <c r="G28" s="234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113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70" t="str">
        <f>C28</f>
        <v>zapažených i nezapažených s urovnáním dna do předepsaného profilu a spádu, s přehozením výkopku na přilehlém terénu na vzdálenost do 3 m od podélné osy rýhy nebo s naložením výkopku na dopravní prostředek.</v>
      </c>
      <c r="BB28" s="146"/>
      <c r="BC28" s="146"/>
      <c r="BD28" s="146"/>
      <c r="BE28" s="146"/>
      <c r="BF28" s="146"/>
      <c r="BG28" s="146"/>
      <c r="BH28" s="146"/>
    </row>
    <row r="29" spans="1:60" outlineLevel="1">
      <c r="A29" s="153"/>
      <c r="B29" s="154"/>
      <c r="C29" s="174" t="s">
        <v>144</v>
      </c>
      <c r="D29" s="156"/>
      <c r="E29" s="157">
        <v>75.599999999999994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133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63">
        <v>10</v>
      </c>
      <c r="B30" s="164" t="s">
        <v>145</v>
      </c>
      <c r="C30" s="173" t="s">
        <v>146</v>
      </c>
      <c r="D30" s="165" t="s">
        <v>126</v>
      </c>
      <c r="E30" s="166">
        <v>196.2</v>
      </c>
      <c r="F30" s="167"/>
      <c r="G30" s="168">
        <f>ROUND(E30*F30,2)</f>
        <v>0</v>
      </c>
      <c r="H30" s="167"/>
      <c r="I30" s="168">
        <f>ROUND(E30*H30,2)</f>
        <v>0</v>
      </c>
      <c r="J30" s="167"/>
      <c r="K30" s="168">
        <f>ROUND(E30*J30,2)</f>
        <v>0</v>
      </c>
      <c r="L30" s="168">
        <v>21</v>
      </c>
      <c r="M30" s="168">
        <f>G30*(1+L30/100)</f>
        <v>0</v>
      </c>
      <c r="N30" s="168">
        <v>0</v>
      </c>
      <c r="O30" s="168">
        <f>ROUND(E30*N30,2)</f>
        <v>0</v>
      </c>
      <c r="P30" s="168">
        <v>0</v>
      </c>
      <c r="Q30" s="168">
        <f>ROUND(E30*P30,2)</f>
        <v>0</v>
      </c>
      <c r="R30" s="168" t="s">
        <v>107</v>
      </c>
      <c r="S30" s="168" t="s">
        <v>108</v>
      </c>
      <c r="T30" s="169" t="s">
        <v>109</v>
      </c>
      <c r="U30" s="155">
        <v>0.01</v>
      </c>
      <c r="V30" s="155">
        <f>ROUND(E30*U30,2)</f>
        <v>1.96</v>
      </c>
      <c r="W30" s="155"/>
      <c r="X30" s="155" t="s">
        <v>110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111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53"/>
      <c r="B31" s="154"/>
      <c r="C31" s="233" t="s">
        <v>147</v>
      </c>
      <c r="D31" s="234"/>
      <c r="E31" s="234"/>
      <c r="F31" s="234"/>
      <c r="G31" s="234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113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70" t="str">
        <f>C31</f>
        <v>po suchu, bez ohledu na druh dopravního prostředku, bez naložení výkopku, avšak se složením bez rozhrnutí,</v>
      </c>
      <c r="BB31" s="146"/>
      <c r="BC31" s="146"/>
      <c r="BD31" s="146"/>
      <c r="BE31" s="146"/>
      <c r="BF31" s="146"/>
      <c r="BG31" s="146"/>
      <c r="BH31" s="146"/>
    </row>
    <row r="32" spans="1:60" outlineLevel="1">
      <c r="A32" s="153"/>
      <c r="B32" s="154"/>
      <c r="C32" s="174" t="s">
        <v>148</v>
      </c>
      <c r="D32" s="156"/>
      <c r="E32" s="157">
        <v>105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133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53"/>
      <c r="B33" s="154"/>
      <c r="C33" s="174" t="s">
        <v>149</v>
      </c>
      <c r="D33" s="156"/>
      <c r="E33" s="157">
        <v>91.2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133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63">
        <v>11</v>
      </c>
      <c r="B34" s="164" t="s">
        <v>150</v>
      </c>
      <c r="C34" s="173" t="s">
        <v>151</v>
      </c>
      <c r="D34" s="165" t="s">
        <v>106</v>
      </c>
      <c r="E34" s="166">
        <v>770</v>
      </c>
      <c r="F34" s="167"/>
      <c r="G34" s="168">
        <f>ROUND(E34*F34,2)</f>
        <v>0</v>
      </c>
      <c r="H34" s="167"/>
      <c r="I34" s="168">
        <f>ROUND(E34*H34,2)</f>
        <v>0</v>
      </c>
      <c r="J34" s="167"/>
      <c r="K34" s="168">
        <f>ROUND(E34*J34,2)</f>
        <v>0</v>
      </c>
      <c r="L34" s="168">
        <v>21</v>
      </c>
      <c r="M34" s="168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68" t="s">
        <v>107</v>
      </c>
      <c r="S34" s="168" t="s">
        <v>108</v>
      </c>
      <c r="T34" s="169" t="s">
        <v>109</v>
      </c>
      <c r="U34" s="155">
        <v>0</v>
      </c>
      <c r="V34" s="155">
        <f>ROUND(E34*U34,2)</f>
        <v>0</v>
      </c>
      <c r="W34" s="155"/>
      <c r="X34" s="155" t="s">
        <v>110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111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53"/>
      <c r="B35" s="154"/>
      <c r="C35" s="233" t="s">
        <v>152</v>
      </c>
      <c r="D35" s="234"/>
      <c r="E35" s="234"/>
      <c r="F35" s="234"/>
      <c r="G35" s="234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113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0.6" outlineLevel="1">
      <c r="A36" s="163">
        <v>12</v>
      </c>
      <c r="B36" s="164" t="s">
        <v>153</v>
      </c>
      <c r="C36" s="173" t="s">
        <v>154</v>
      </c>
      <c r="D36" s="165" t="s">
        <v>126</v>
      </c>
      <c r="E36" s="166">
        <v>105</v>
      </c>
      <c r="F36" s="167"/>
      <c r="G36" s="168">
        <f>ROUND(E36*F36,2)</f>
        <v>0</v>
      </c>
      <c r="H36" s="167"/>
      <c r="I36" s="168">
        <f>ROUND(E36*H36,2)</f>
        <v>0</v>
      </c>
      <c r="J36" s="167"/>
      <c r="K36" s="168">
        <f>ROUND(E36*J36,2)</f>
        <v>0</v>
      </c>
      <c r="L36" s="168">
        <v>21</v>
      </c>
      <c r="M36" s="168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68" t="s">
        <v>107</v>
      </c>
      <c r="S36" s="168" t="s">
        <v>108</v>
      </c>
      <c r="T36" s="169" t="s">
        <v>109</v>
      </c>
      <c r="U36" s="155">
        <v>0.05</v>
      </c>
      <c r="V36" s="155">
        <f>ROUND(E36*U36,2)</f>
        <v>5.25</v>
      </c>
      <c r="W36" s="155"/>
      <c r="X36" s="155" t="s">
        <v>110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111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41.15" outlineLevel="1">
      <c r="A37" s="163">
        <v>13</v>
      </c>
      <c r="B37" s="164" t="s">
        <v>155</v>
      </c>
      <c r="C37" s="173" t="s">
        <v>156</v>
      </c>
      <c r="D37" s="165" t="s">
        <v>126</v>
      </c>
      <c r="E37" s="166">
        <v>105</v>
      </c>
      <c r="F37" s="167"/>
      <c r="G37" s="168">
        <f>ROUND(E37*F37,2)</f>
        <v>0</v>
      </c>
      <c r="H37" s="167"/>
      <c r="I37" s="168">
        <f>ROUND(E37*H37,2)</f>
        <v>0</v>
      </c>
      <c r="J37" s="167"/>
      <c r="K37" s="168">
        <f>ROUND(E37*J37,2)</f>
        <v>0</v>
      </c>
      <c r="L37" s="168">
        <v>21</v>
      </c>
      <c r="M37" s="168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68" t="s">
        <v>107</v>
      </c>
      <c r="S37" s="168" t="s">
        <v>108</v>
      </c>
      <c r="T37" s="169" t="s">
        <v>109</v>
      </c>
      <c r="U37" s="155">
        <v>4.2999999999999997E-2</v>
      </c>
      <c r="V37" s="155">
        <f>ROUND(E37*U37,2)</f>
        <v>4.5199999999999996</v>
      </c>
      <c r="W37" s="155"/>
      <c r="X37" s="155" t="s">
        <v>110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111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53"/>
      <c r="B38" s="154"/>
      <c r="C38" s="233" t="s">
        <v>157</v>
      </c>
      <c r="D38" s="234"/>
      <c r="E38" s="234"/>
      <c r="F38" s="234"/>
      <c r="G38" s="234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113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0.6" outlineLevel="1">
      <c r="A39" s="163">
        <v>14</v>
      </c>
      <c r="B39" s="164" t="s">
        <v>158</v>
      </c>
      <c r="C39" s="173" t="s">
        <v>159</v>
      </c>
      <c r="D39" s="165" t="s">
        <v>126</v>
      </c>
      <c r="E39" s="166">
        <v>196.2</v>
      </c>
      <c r="F39" s="167"/>
      <c r="G39" s="168">
        <f>ROUND(E39*F39,2)</f>
        <v>0</v>
      </c>
      <c r="H39" s="167"/>
      <c r="I39" s="168">
        <f>ROUND(E39*H39,2)</f>
        <v>0</v>
      </c>
      <c r="J39" s="167"/>
      <c r="K39" s="168">
        <f>ROUND(E39*J39,2)</f>
        <v>0</v>
      </c>
      <c r="L39" s="168">
        <v>21</v>
      </c>
      <c r="M39" s="168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68" t="s">
        <v>107</v>
      </c>
      <c r="S39" s="168" t="s">
        <v>108</v>
      </c>
      <c r="T39" s="169" t="s">
        <v>109</v>
      </c>
      <c r="U39" s="155">
        <v>0.01</v>
      </c>
      <c r="V39" s="155">
        <f>ROUND(E39*U39,2)</f>
        <v>1.96</v>
      </c>
      <c r="W39" s="155"/>
      <c r="X39" s="155" t="s">
        <v>110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111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63">
        <v>15</v>
      </c>
      <c r="B40" s="164" t="s">
        <v>160</v>
      </c>
      <c r="C40" s="173" t="s">
        <v>161</v>
      </c>
      <c r="D40" s="165" t="s">
        <v>106</v>
      </c>
      <c r="E40" s="166">
        <v>1560</v>
      </c>
      <c r="F40" s="167"/>
      <c r="G40" s="168">
        <f>ROUND(E40*F40,2)</f>
        <v>0</v>
      </c>
      <c r="H40" s="167"/>
      <c r="I40" s="168">
        <f>ROUND(E40*H40,2)</f>
        <v>0</v>
      </c>
      <c r="J40" s="167"/>
      <c r="K40" s="168">
        <f>ROUND(E40*J40,2)</f>
        <v>0</v>
      </c>
      <c r="L40" s="168">
        <v>21</v>
      </c>
      <c r="M40" s="168">
        <f>G40*(1+L40/100)</f>
        <v>0</v>
      </c>
      <c r="N40" s="168">
        <v>0</v>
      </c>
      <c r="O40" s="168">
        <f>ROUND(E40*N40,2)</f>
        <v>0</v>
      </c>
      <c r="P40" s="168">
        <v>0</v>
      </c>
      <c r="Q40" s="168">
        <f>ROUND(E40*P40,2)</f>
        <v>0</v>
      </c>
      <c r="R40" s="168" t="s">
        <v>107</v>
      </c>
      <c r="S40" s="168" t="s">
        <v>108</v>
      </c>
      <c r="T40" s="169" t="s">
        <v>109</v>
      </c>
      <c r="U40" s="155">
        <v>0.02</v>
      </c>
      <c r="V40" s="155">
        <f>ROUND(E40*U40,2)</f>
        <v>31.2</v>
      </c>
      <c r="W40" s="155"/>
      <c r="X40" s="155" t="s">
        <v>110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111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53"/>
      <c r="B41" s="154"/>
      <c r="C41" s="233" t="s">
        <v>162</v>
      </c>
      <c r="D41" s="234"/>
      <c r="E41" s="234"/>
      <c r="F41" s="234"/>
      <c r="G41" s="23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113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53"/>
      <c r="B42" s="154"/>
      <c r="C42" s="174" t="s">
        <v>163</v>
      </c>
      <c r="D42" s="156"/>
      <c r="E42" s="157">
        <v>1440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133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53"/>
      <c r="B43" s="154"/>
      <c r="C43" s="174" t="s">
        <v>164</v>
      </c>
      <c r="D43" s="156"/>
      <c r="E43" s="157">
        <v>120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133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63">
        <v>16</v>
      </c>
      <c r="B44" s="164" t="s">
        <v>165</v>
      </c>
      <c r="C44" s="173" t="s">
        <v>166</v>
      </c>
      <c r="D44" s="165" t="s">
        <v>106</v>
      </c>
      <c r="E44" s="166">
        <v>640</v>
      </c>
      <c r="F44" s="167"/>
      <c r="G44" s="168">
        <f>ROUND(E44*F44,2)</f>
        <v>0</v>
      </c>
      <c r="H44" s="167"/>
      <c r="I44" s="168">
        <f>ROUND(E44*H44,2)</f>
        <v>0</v>
      </c>
      <c r="J44" s="167"/>
      <c r="K44" s="168">
        <f>ROUND(E44*J44,2)</f>
        <v>0</v>
      </c>
      <c r="L44" s="168">
        <v>21</v>
      </c>
      <c r="M44" s="168">
        <f>G44*(1+L44/100)</f>
        <v>0</v>
      </c>
      <c r="N44" s="168">
        <v>0</v>
      </c>
      <c r="O44" s="168">
        <f>ROUND(E44*N44,2)</f>
        <v>0</v>
      </c>
      <c r="P44" s="168">
        <v>0</v>
      </c>
      <c r="Q44" s="168">
        <f>ROUND(E44*P44,2)</f>
        <v>0</v>
      </c>
      <c r="R44" s="168" t="s">
        <v>107</v>
      </c>
      <c r="S44" s="168" t="s">
        <v>108</v>
      </c>
      <c r="T44" s="169" t="s">
        <v>109</v>
      </c>
      <c r="U44" s="155">
        <v>0.02</v>
      </c>
      <c r="V44" s="155">
        <f>ROUND(E44*U44,2)</f>
        <v>12.8</v>
      </c>
      <c r="W44" s="155"/>
      <c r="X44" s="155" t="s">
        <v>110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111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53"/>
      <c r="B45" s="154"/>
      <c r="C45" s="233" t="s">
        <v>167</v>
      </c>
      <c r="D45" s="234"/>
      <c r="E45" s="234"/>
      <c r="F45" s="234"/>
      <c r="G45" s="234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113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174" t="s">
        <v>168</v>
      </c>
      <c r="D46" s="156"/>
      <c r="E46" s="157">
        <v>560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133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53"/>
      <c r="B47" s="154"/>
      <c r="C47" s="174" t="s">
        <v>169</v>
      </c>
      <c r="D47" s="156"/>
      <c r="E47" s="157">
        <v>80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46"/>
      <c r="AC47" s="146"/>
      <c r="AD47" s="146"/>
      <c r="AE47" s="146"/>
      <c r="AF47" s="146"/>
      <c r="AG47" s="146" t="s">
        <v>133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63">
        <v>17</v>
      </c>
      <c r="B48" s="164" t="s">
        <v>170</v>
      </c>
      <c r="C48" s="173" t="s">
        <v>171</v>
      </c>
      <c r="D48" s="165" t="s">
        <v>116</v>
      </c>
      <c r="E48" s="166">
        <v>20</v>
      </c>
      <c r="F48" s="167"/>
      <c r="G48" s="168">
        <f>ROUND(E48*F48,2)</f>
        <v>0</v>
      </c>
      <c r="H48" s="167"/>
      <c r="I48" s="168">
        <f>ROUND(E48*H48,2)</f>
        <v>0</v>
      </c>
      <c r="J48" s="167"/>
      <c r="K48" s="168">
        <f>ROUND(E48*J48,2)</f>
        <v>0</v>
      </c>
      <c r="L48" s="168">
        <v>21</v>
      </c>
      <c r="M48" s="168">
        <f>G48*(1+L48/100)</f>
        <v>0</v>
      </c>
      <c r="N48" s="168">
        <v>0</v>
      </c>
      <c r="O48" s="168">
        <f>ROUND(E48*N48,2)</f>
        <v>0</v>
      </c>
      <c r="P48" s="168">
        <v>0</v>
      </c>
      <c r="Q48" s="168">
        <f>ROUND(E48*P48,2)</f>
        <v>0</v>
      </c>
      <c r="R48" s="168" t="s">
        <v>172</v>
      </c>
      <c r="S48" s="168" t="s">
        <v>108</v>
      </c>
      <c r="T48" s="169" t="s">
        <v>109</v>
      </c>
      <c r="U48" s="155">
        <v>0.5</v>
      </c>
      <c r="V48" s="155">
        <f>ROUND(E48*U48,2)</f>
        <v>10</v>
      </c>
      <c r="W48" s="155"/>
      <c r="X48" s="155" t="s">
        <v>110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111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53"/>
      <c r="B49" s="154"/>
      <c r="C49" s="233" t="s">
        <v>173</v>
      </c>
      <c r="D49" s="234"/>
      <c r="E49" s="234"/>
      <c r="F49" s="234"/>
      <c r="G49" s="234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113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163">
        <v>18</v>
      </c>
      <c r="B50" s="164" t="s">
        <v>174</v>
      </c>
      <c r="C50" s="173" t="s">
        <v>175</v>
      </c>
      <c r="D50" s="165" t="s">
        <v>126</v>
      </c>
      <c r="E50" s="166">
        <v>182.61</v>
      </c>
      <c r="F50" s="167"/>
      <c r="G50" s="168">
        <f>ROUND(E50*F50,2)</f>
        <v>0</v>
      </c>
      <c r="H50" s="167"/>
      <c r="I50" s="168">
        <f>ROUND(E50*H50,2)</f>
        <v>0</v>
      </c>
      <c r="J50" s="167"/>
      <c r="K50" s="168">
        <f>ROUND(E50*J50,2)</f>
        <v>0</v>
      </c>
      <c r="L50" s="168">
        <v>21</v>
      </c>
      <c r="M50" s="168">
        <f>G50*(1+L50/100)</f>
        <v>0</v>
      </c>
      <c r="N50" s="168">
        <v>0</v>
      </c>
      <c r="O50" s="168">
        <f>ROUND(E50*N50,2)</f>
        <v>0</v>
      </c>
      <c r="P50" s="168">
        <v>0</v>
      </c>
      <c r="Q50" s="168">
        <f>ROUND(E50*P50,2)</f>
        <v>0</v>
      </c>
      <c r="R50" s="168" t="s">
        <v>107</v>
      </c>
      <c r="S50" s="168" t="s">
        <v>108</v>
      </c>
      <c r="T50" s="169" t="s">
        <v>109</v>
      </c>
      <c r="U50" s="155">
        <v>0</v>
      </c>
      <c r="V50" s="155">
        <f>ROUND(E50*U50,2)</f>
        <v>0</v>
      </c>
      <c r="W50" s="155"/>
      <c r="X50" s="155" t="s">
        <v>110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111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163">
        <v>19</v>
      </c>
      <c r="B51" s="164" t="s">
        <v>176</v>
      </c>
      <c r="C51" s="173" t="s">
        <v>177</v>
      </c>
      <c r="D51" s="165" t="s">
        <v>178</v>
      </c>
      <c r="E51" s="166">
        <v>873.81</v>
      </c>
      <c r="F51" s="167"/>
      <c r="G51" s="168">
        <f>ROUND(E51*F51,2)</f>
        <v>0</v>
      </c>
      <c r="H51" s="167"/>
      <c r="I51" s="168">
        <f>ROUND(E51*H51,2)</f>
        <v>0</v>
      </c>
      <c r="J51" s="167"/>
      <c r="K51" s="168">
        <f>ROUND(E51*J51,2)</f>
        <v>0</v>
      </c>
      <c r="L51" s="168">
        <v>21</v>
      </c>
      <c r="M51" s="168">
        <f>G51*(1+L51/100)</f>
        <v>0</v>
      </c>
      <c r="N51" s="168">
        <v>0</v>
      </c>
      <c r="O51" s="168">
        <f>ROUND(E51*N51,2)</f>
        <v>0</v>
      </c>
      <c r="P51" s="168">
        <v>0</v>
      </c>
      <c r="Q51" s="168">
        <f>ROUND(E51*P51,2)</f>
        <v>0</v>
      </c>
      <c r="R51" s="168" t="s">
        <v>107</v>
      </c>
      <c r="S51" s="168" t="s">
        <v>108</v>
      </c>
      <c r="T51" s="169" t="s">
        <v>109</v>
      </c>
      <c r="U51" s="155">
        <v>0</v>
      </c>
      <c r="V51" s="155">
        <f>ROUND(E51*U51,2)</f>
        <v>0</v>
      </c>
      <c r="W51" s="155"/>
      <c r="X51" s="155" t="s">
        <v>110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111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153"/>
      <c r="B52" s="154"/>
      <c r="C52" s="174" t="s">
        <v>179</v>
      </c>
      <c r="D52" s="156"/>
      <c r="E52" s="157">
        <v>873.81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146"/>
      <c r="AD52" s="146"/>
      <c r="AE52" s="146"/>
      <c r="AF52" s="146"/>
      <c r="AG52" s="146" t="s">
        <v>133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163">
        <v>20</v>
      </c>
      <c r="B53" s="164" t="s">
        <v>180</v>
      </c>
      <c r="C53" s="173" t="s">
        <v>181</v>
      </c>
      <c r="D53" s="165" t="s">
        <v>116</v>
      </c>
      <c r="E53" s="166">
        <v>40</v>
      </c>
      <c r="F53" s="167"/>
      <c r="G53" s="168">
        <f>ROUND(E53*F53,2)</f>
        <v>0</v>
      </c>
      <c r="H53" s="167"/>
      <c r="I53" s="168">
        <f>ROUND(E53*H53,2)</f>
        <v>0</v>
      </c>
      <c r="J53" s="167"/>
      <c r="K53" s="168">
        <f>ROUND(E53*J53,2)</f>
        <v>0</v>
      </c>
      <c r="L53" s="168">
        <v>21</v>
      </c>
      <c r="M53" s="168">
        <f>G53*(1+L53/100)</f>
        <v>0</v>
      </c>
      <c r="N53" s="168">
        <v>0</v>
      </c>
      <c r="O53" s="168">
        <f>ROUND(E53*N53,2)</f>
        <v>0</v>
      </c>
      <c r="P53" s="168">
        <v>0</v>
      </c>
      <c r="Q53" s="168">
        <f>ROUND(E53*P53,2)</f>
        <v>0</v>
      </c>
      <c r="R53" s="168"/>
      <c r="S53" s="168" t="s">
        <v>182</v>
      </c>
      <c r="T53" s="169" t="s">
        <v>183</v>
      </c>
      <c r="U53" s="155">
        <v>2.27</v>
      </c>
      <c r="V53" s="155">
        <f>ROUND(E53*U53,2)</f>
        <v>90.8</v>
      </c>
      <c r="W53" s="155"/>
      <c r="X53" s="155" t="s">
        <v>110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111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63">
        <v>21</v>
      </c>
      <c r="B54" s="164" t="s">
        <v>184</v>
      </c>
      <c r="C54" s="173" t="s">
        <v>185</v>
      </c>
      <c r="D54" s="165" t="s">
        <v>126</v>
      </c>
      <c r="E54" s="166">
        <v>642.51</v>
      </c>
      <c r="F54" s="167"/>
      <c r="G54" s="168">
        <f>ROUND(E54*F54,2)</f>
        <v>0</v>
      </c>
      <c r="H54" s="167"/>
      <c r="I54" s="168">
        <f>ROUND(E54*H54,2)</f>
        <v>0</v>
      </c>
      <c r="J54" s="167"/>
      <c r="K54" s="168">
        <f>ROUND(E54*J54,2)</f>
        <v>0</v>
      </c>
      <c r="L54" s="168">
        <v>21</v>
      </c>
      <c r="M54" s="168">
        <f>G54*(1+L54/100)</f>
        <v>0</v>
      </c>
      <c r="N54" s="168">
        <v>0</v>
      </c>
      <c r="O54" s="168">
        <f>ROUND(E54*N54,2)</f>
        <v>0</v>
      </c>
      <c r="P54" s="168">
        <v>0</v>
      </c>
      <c r="Q54" s="168">
        <f>ROUND(E54*P54,2)</f>
        <v>0</v>
      </c>
      <c r="R54" s="168"/>
      <c r="S54" s="168" t="s">
        <v>182</v>
      </c>
      <c r="T54" s="169" t="s">
        <v>109</v>
      </c>
      <c r="U54" s="155">
        <v>0.01</v>
      </c>
      <c r="V54" s="155">
        <f>ROUND(E54*U54,2)</f>
        <v>6.43</v>
      </c>
      <c r="W54" s="155"/>
      <c r="X54" s="155" t="s">
        <v>110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111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153"/>
      <c r="B55" s="154"/>
      <c r="C55" s="174" t="s">
        <v>186</v>
      </c>
      <c r="D55" s="156"/>
      <c r="E55" s="157">
        <v>182.61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6"/>
      <c r="Z55" s="146"/>
      <c r="AA55" s="146"/>
      <c r="AB55" s="146"/>
      <c r="AC55" s="146"/>
      <c r="AD55" s="146"/>
      <c r="AE55" s="146"/>
      <c r="AF55" s="146"/>
      <c r="AG55" s="146" t="s">
        <v>133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>
      <c r="A56" s="153"/>
      <c r="B56" s="154"/>
      <c r="C56" s="174" t="s">
        <v>187</v>
      </c>
      <c r="D56" s="156"/>
      <c r="E56" s="157">
        <v>459.9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46"/>
      <c r="Z56" s="146"/>
      <c r="AA56" s="146"/>
      <c r="AB56" s="146"/>
      <c r="AC56" s="146"/>
      <c r="AD56" s="146"/>
      <c r="AE56" s="146"/>
      <c r="AF56" s="146"/>
      <c r="AG56" s="146" t="s">
        <v>133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0.6" outlineLevel="1">
      <c r="A57" s="163">
        <v>22</v>
      </c>
      <c r="B57" s="164" t="s">
        <v>188</v>
      </c>
      <c r="C57" s="173" t="s">
        <v>189</v>
      </c>
      <c r="D57" s="165" t="s">
        <v>106</v>
      </c>
      <c r="E57" s="166">
        <v>456</v>
      </c>
      <c r="F57" s="167"/>
      <c r="G57" s="168">
        <f>ROUND(E57*F57,2)</f>
        <v>0</v>
      </c>
      <c r="H57" s="167"/>
      <c r="I57" s="168">
        <f>ROUND(E57*H57,2)</f>
        <v>0</v>
      </c>
      <c r="J57" s="167"/>
      <c r="K57" s="168">
        <f>ROUND(E57*J57,2)</f>
        <v>0</v>
      </c>
      <c r="L57" s="168">
        <v>21</v>
      </c>
      <c r="M57" s="168">
        <f>G57*(1+L57/100)</f>
        <v>0</v>
      </c>
      <c r="N57" s="168">
        <v>3.0000000000000001E-5</v>
      </c>
      <c r="O57" s="168">
        <f>ROUND(E57*N57,2)</f>
        <v>0.01</v>
      </c>
      <c r="P57" s="168">
        <v>0</v>
      </c>
      <c r="Q57" s="168">
        <f>ROUND(E57*P57,2)</f>
        <v>0</v>
      </c>
      <c r="R57" s="168" t="s">
        <v>190</v>
      </c>
      <c r="S57" s="168" t="s">
        <v>108</v>
      </c>
      <c r="T57" s="169" t="s">
        <v>109</v>
      </c>
      <c r="U57" s="155">
        <v>0.26079999999999998</v>
      </c>
      <c r="V57" s="155">
        <f>ROUND(E57*U57,2)</f>
        <v>118.92</v>
      </c>
      <c r="W57" s="155"/>
      <c r="X57" s="155" t="s">
        <v>191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192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1" outlineLevel="1">
      <c r="A58" s="153"/>
      <c r="B58" s="154"/>
      <c r="C58" s="233" t="s">
        <v>193</v>
      </c>
      <c r="D58" s="234"/>
      <c r="E58" s="234"/>
      <c r="F58" s="234"/>
      <c r="G58" s="234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 t="s">
        <v>113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70" t="str">
        <f>C58</f>
        <v>vč. urovnání ornice, naložení na skládce, vodorovným přemístěním ornice na místo rozprostření, založení trávníku osetím a dodávky travního semene.</v>
      </c>
      <c r="BB58" s="146"/>
      <c r="BC58" s="146"/>
      <c r="BD58" s="146"/>
      <c r="BE58" s="146"/>
      <c r="BF58" s="146"/>
      <c r="BG58" s="146"/>
      <c r="BH58" s="146"/>
    </row>
    <row r="59" spans="1:60" outlineLevel="1">
      <c r="A59" s="153"/>
      <c r="B59" s="154"/>
      <c r="C59" s="235" t="s">
        <v>194</v>
      </c>
      <c r="D59" s="236"/>
      <c r="E59" s="236"/>
      <c r="F59" s="236"/>
      <c r="G59" s="236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6"/>
      <c r="Z59" s="146"/>
      <c r="AA59" s="146"/>
      <c r="AB59" s="146"/>
      <c r="AC59" s="146"/>
      <c r="AD59" s="146"/>
      <c r="AE59" s="146"/>
      <c r="AF59" s="146"/>
      <c r="AG59" s="146" t="s">
        <v>195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0.6" outlineLevel="1">
      <c r="A60" s="163">
        <v>23</v>
      </c>
      <c r="B60" s="164" t="s">
        <v>196</v>
      </c>
      <c r="C60" s="173" t="s">
        <v>197</v>
      </c>
      <c r="D60" s="165" t="s">
        <v>116</v>
      </c>
      <c r="E60" s="166">
        <v>15</v>
      </c>
      <c r="F60" s="167"/>
      <c r="G60" s="168">
        <f>ROUND(E60*F60,2)</f>
        <v>0</v>
      </c>
      <c r="H60" s="167"/>
      <c r="I60" s="168">
        <f>ROUND(E60*H60,2)</f>
        <v>0</v>
      </c>
      <c r="J60" s="167"/>
      <c r="K60" s="168">
        <f>ROUND(E60*J60,2)</f>
        <v>0</v>
      </c>
      <c r="L60" s="168">
        <v>21</v>
      </c>
      <c r="M60" s="168">
        <f>G60*(1+L60/100)</f>
        <v>0</v>
      </c>
      <c r="N60" s="168">
        <v>0.01</v>
      </c>
      <c r="O60" s="168">
        <f>ROUND(E60*N60,2)</f>
        <v>0.15</v>
      </c>
      <c r="P60" s="168">
        <v>0</v>
      </c>
      <c r="Q60" s="168">
        <f>ROUND(E60*P60,2)</f>
        <v>0</v>
      </c>
      <c r="R60" s="168" t="s">
        <v>198</v>
      </c>
      <c r="S60" s="168" t="s">
        <v>108</v>
      </c>
      <c r="T60" s="169" t="s">
        <v>109</v>
      </c>
      <c r="U60" s="155">
        <v>0</v>
      </c>
      <c r="V60" s="155">
        <f>ROUND(E60*U60,2)</f>
        <v>0</v>
      </c>
      <c r="W60" s="155"/>
      <c r="X60" s="155" t="s">
        <v>199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200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0.6" outlineLevel="1">
      <c r="A61" s="163">
        <v>24</v>
      </c>
      <c r="B61" s="164" t="s">
        <v>201</v>
      </c>
      <c r="C61" s="173" t="s">
        <v>202</v>
      </c>
      <c r="D61" s="165" t="s">
        <v>116</v>
      </c>
      <c r="E61" s="166">
        <v>5</v>
      </c>
      <c r="F61" s="167"/>
      <c r="G61" s="168">
        <f>ROUND(E61*F61,2)</f>
        <v>0</v>
      </c>
      <c r="H61" s="167"/>
      <c r="I61" s="168">
        <f>ROUND(E61*H61,2)</f>
        <v>0</v>
      </c>
      <c r="J61" s="167"/>
      <c r="K61" s="168">
        <f>ROUND(E61*J61,2)</f>
        <v>0</v>
      </c>
      <c r="L61" s="168">
        <v>21</v>
      </c>
      <c r="M61" s="168">
        <f>G61*(1+L61/100)</f>
        <v>0</v>
      </c>
      <c r="N61" s="168">
        <v>3.0000000000000001E-3</v>
      </c>
      <c r="O61" s="168">
        <f>ROUND(E61*N61,2)</f>
        <v>0.02</v>
      </c>
      <c r="P61" s="168">
        <v>0</v>
      </c>
      <c r="Q61" s="168">
        <f>ROUND(E61*P61,2)</f>
        <v>0</v>
      </c>
      <c r="R61" s="168" t="s">
        <v>198</v>
      </c>
      <c r="S61" s="168" t="s">
        <v>108</v>
      </c>
      <c r="T61" s="169" t="s">
        <v>109</v>
      </c>
      <c r="U61" s="155">
        <v>0</v>
      </c>
      <c r="V61" s="155">
        <f>ROUND(E61*U61,2)</f>
        <v>0</v>
      </c>
      <c r="W61" s="155"/>
      <c r="X61" s="155" t="s">
        <v>199</v>
      </c>
      <c r="Y61" s="146"/>
      <c r="Z61" s="146"/>
      <c r="AA61" s="146"/>
      <c r="AB61" s="146"/>
      <c r="AC61" s="146"/>
      <c r="AD61" s="146"/>
      <c r="AE61" s="146"/>
      <c r="AF61" s="146"/>
      <c r="AG61" s="146" t="s">
        <v>200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0.6" outlineLevel="1">
      <c r="A62" s="163">
        <v>25</v>
      </c>
      <c r="B62" s="164" t="s">
        <v>203</v>
      </c>
      <c r="C62" s="173" t="s">
        <v>204</v>
      </c>
      <c r="D62" s="165" t="s">
        <v>116</v>
      </c>
      <c r="E62" s="166">
        <v>60</v>
      </c>
      <c r="F62" s="167"/>
      <c r="G62" s="168">
        <f>ROUND(E62*F62,2)</f>
        <v>0</v>
      </c>
      <c r="H62" s="167"/>
      <c r="I62" s="168">
        <f>ROUND(E62*H62,2)</f>
        <v>0</v>
      </c>
      <c r="J62" s="167"/>
      <c r="K62" s="168">
        <f>ROUND(E62*J62,2)</f>
        <v>0</v>
      </c>
      <c r="L62" s="168">
        <v>21</v>
      </c>
      <c r="M62" s="168">
        <f>G62*(1+L62/100)</f>
        <v>0</v>
      </c>
      <c r="N62" s="168">
        <v>8.2000000000000007E-3</v>
      </c>
      <c r="O62" s="168">
        <f>ROUND(E62*N62,2)</f>
        <v>0.49</v>
      </c>
      <c r="P62" s="168">
        <v>0</v>
      </c>
      <c r="Q62" s="168">
        <f>ROUND(E62*P62,2)</f>
        <v>0</v>
      </c>
      <c r="R62" s="168" t="s">
        <v>198</v>
      </c>
      <c r="S62" s="168" t="s">
        <v>108</v>
      </c>
      <c r="T62" s="169" t="s">
        <v>109</v>
      </c>
      <c r="U62" s="155">
        <v>0</v>
      </c>
      <c r="V62" s="155">
        <f>ROUND(E62*U62,2)</f>
        <v>0</v>
      </c>
      <c r="W62" s="155"/>
      <c r="X62" s="155" t="s">
        <v>199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200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0.6" outlineLevel="1">
      <c r="A63" s="163">
        <v>26</v>
      </c>
      <c r="B63" s="164" t="s">
        <v>205</v>
      </c>
      <c r="C63" s="173" t="s">
        <v>206</v>
      </c>
      <c r="D63" s="165" t="s">
        <v>116</v>
      </c>
      <c r="E63" s="166">
        <v>60</v>
      </c>
      <c r="F63" s="167"/>
      <c r="G63" s="168">
        <f>ROUND(E63*F63,2)</f>
        <v>0</v>
      </c>
      <c r="H63" s="167"/>
      <c r="I63" s="168">
        <f>ROUND(E63*H63,2)</f>
        <v>0</v>
      </c>
      <c r="J63" s="167"/>
      <c r="K63" s="168">
        <f>ROUND(E63*J63,2)</f>
        <v>0</v>
      </c>
      <c r="L63" s="168">
        <v>21</v>
      </c>
      <c r="M63" s="168">
        <f>G63*(1+L63/100)</f>
        <v>0</v>
      </c>
      <c r="N63" s="168">
        <v>8.0000000000000004E-4</v>
      </c>
      <c r="O63" s="168">
        <f>ROUND(E63*N63,2)</f>
        <v>0.05</v>
      </c>
      <c r="P63" s="168">
        <v>0</v>
      </c>
      <c r="Q63" s="168">
        <f>ROUND(E63*P63,2)</f>
        <v>0</v>
      </c>
      <c r="R63" s="168" t="s">
        <v>198</v>
      </c>
      <c r="S63" s="168" t="s">
        <v>108</v>
      </c>
      <c r="T63" s="169" t="s">
        <v>109</v>
      </c>
      <c r="U63" s="155">
        <v>0</v>
      </c>
      <c r="V63" s="155">
        <f>ROUND(E63*U63,2)</f>
        <v>0</v>
      </c>
      <c r="W63" s="155"/>
      <c r="X63" s="155" t="s">
        <v>199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200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>
      <c r="A64" s="149" t="s">
        <v>102</v>
      </c>
      <c r="B64" s="150" t="s">
        <v>61</v>
      </c>
      <c r="C64" s="172" t="s">
        <v>62</v>
      </c>
      <c r="D64" s="159"/>
      <c r="E64" s="160"/>
      <c r="F64" s="161"/>
      <c r="G64" s="161">
        <f>SUMIF(AG65:AG71,"&lt;&gt;NOR",G65:G71)</f>
        <v>0</v>
      </c>
      <c r="H64" s="161"/>
      <c r="I64" s="161">
        <f>SUM(I65:I71)</f>
        <v>0</v>
      </c>
      <c r="J64" s="161"/>
      <c r="K64" s="161">
        <f>SUM(K65:K71)</f>
        <v>0</v>
      </c>
      <c r="L64" s="161"/>
      <c r="M64" s="161">
        <f>SUM(M65:M71)</f>
        <v>0</v>
      </c>
      <c r="N64" s="161"/>
      <c r="O64" s="161">
        <f>SUM(O65:O71)</f>
        <v>127.35000000000001</v>
      </c>
      <c r="P64" s="161"/>
      <c r="Q64" s="161">
        <f>SUM(Q65:Q71)</f>
        <v>0</v>
      </c>
      <c r="R64" s="161"/>
      <c r="S64" s="161"/>
      <c r="T64" s="162"/>
      <c r="U64" s="158"/>
      <c r="V64" s="158">
        <f>SUM(V65:V71)</f>
        <v>107.35</v>
      </c>
      <c r="W64" s="158"/>
      <c r="X64" s="158"/>
      <c r="AG64" t="s">
        <v>103</v>
      </c>
    </row>
    <row r="65" spans="1:60" outlineLevel="1">
      <c r="A65" s="163">
        <v>27</v>
      </c>
      <c r="B65" s="164" t="s">
        <v>207</v>
      </c>
      <c r="C65" s="173" t="s">
        <v>208</v>
      </c>
      <c r="D65" s="165" t="s">
        <v>126</v>
      </c>
      <c r="E65" s="166">
        <v>75.599999999999994</v>
      </c>
      <c r="F65" s="167"/>
      <c r="G65" s="168">
        <f>ROUND(E65*F65,2)</f>
        <v>0</v>
      </c>
      <c r="H65" s="167"/>
      <c r="I65" s="168">
        <f>ROUND(E65*H65,2)</f>
        <v>0</v>
      </c>
      <c r="J65" s="167"/>
      <c r="K65" s="168">
        <f>ROUND(E65*J65,2)</f>
        <v>0</v>
      </c>
      <c r="L65" s="168">
        <v>21</v>
      </c>
      <c r="M65" s="168">
        <f>G65*(1+L65/100)</f>
        <v>0</v>
      </c>
      <c r="N65" s="168">
        <v>1.63</v>
      </c>
      <c r="O65" s="168">
        <f>ROUND(E65*N65,2)</f>
        <v>123.23</v>
      </c>
      <c r="P65" s="168">
        <v>0</v>
      </c>
      <c r="Q65" s="168">
        <f>ROUND(E65*P65,2)</f>
        <v>0</v>
      </c>
      <c r="R65" s="168" t="s">
        <v>209</v>
      </c>
      <c r="S65" s="168" t="s">
        <v>108</v>
      </c>
      <c r="T65" s="169" t="s">
        <v>109</v>
      </c>
      <c r="U65" s="155">
        <v>0.92</v>
      </c>
      <c r="V65" s="155">
        <f>ROUND(E65*U65,2)</f>
        <v>69.55</v>
      </c>
      <c r="W65" s="155"/>
      <c r="X65" s="155" t="s">
        <v>110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111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153"/>
      <c r="B66" s="154"/>
      <c r="C66" s="233" t="s">
        <v>210</v>
      </c>
      <c r="D66" s="234"/>
      <c r="E66" s="234"/>
      <c r="F66" s="234"/>
      <c r="G66" s="234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46"/>
      <c r="Z66" s="146"/>
      <c r="AA66" s="146"/>
      <c r="AB66" s="146"/>
      <c r="AC66" s="146"/>
      <c r="AD66" s="146"/>
      <c r="AE66" s="146"/>
      <c r="AF66" s="146"/>
      <c r="AG66" s="146" t="s">
        <v>113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>
      <c r="A67" s="153"/>
      <c r="B67" s="154"/>
      <c r="C67" s="174" t="s">
        <v>211</v>
      </c>
      <c r="D67" s="156"/>
      <c r="E67" s="157">
        <v>75.599999999999994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46"/>
      <c r="Z67" s="146"/>
      <c r="AA67" s="146"/>
      <c r="AB67" s="146"/>
      <c r="AC67" s="146"/>
      <c r="AD67" s="146"/>
      <c r="AE67" s="146"/>
      <c r="AF67" s="146"/>
      <c r="AG67" s="146" t="s">
        <v>133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0.6" outlineLevel="1">
      <c r="A68" s="163">
        <v>28</v>
      </c>
      <c r="B68" s="164" t="s">
        <v>212</v>
      </c>
      <c r="C68" s="173" t="s">
        <v>213</v>
      </c>
      <c r="D68" s="165" t="s">
        <v>106</v>
      </c>
      <c r="E68" s="166">
        <v>1596</v>
      </c>
      <c r="F68" s="167"/>
      <c r="G68" s="168">
        <f>ROUND(E68*F68,2)</f>
        <v>0</v>
      </c>
      <c r="H68" s="167"/>
      <c r="I68" s="168">
        <f>ROUND(E68*H68,2)</f>
        <v>0</v>
      </c>
      <c r="J68" s="167"/>
      <c r="K68" s="168">
        <f>ROUND(E68*J68,2)</f>
        <v>0</v>
      </c>
      <c r="L68" s="168">
        <v>21</v>
      </c>
      <c r="M68" s="168">
        <f>G68*(1+L68/100)</f>
        <v>0</v>
      </c>
      <c r="N68" s="168">
        <v>0</v>
      </c>
      <c r="O68" s="168">
        <f>ROUND(E68*N68,2)</f>
        <v>0</v>
      </c>
      <c r="P68" s="168">
        <v>0</v>
      </c>
      <c r="Q68" s="168">
        <f>ROUND(E68*P68,2)</f>
        <v>0</v>
      </c>
      <c r="R68" s="168" t="s">
        <v>107</v>
      </c>
      <c r="S68" s="168" t="s">
        <v>108</v>
      </c>
      <c r="T68" s="169" t="s">
        <v>109</v>
      </c>
      <c r="U68" s="155">
        <v>0.01</v>
      </c>
      <c r="V68" s="155">
        <f>ROUND(E68*U68,2)</f>
        <v>15.96</v>
      </c>
      <c r="W68" s="155"/>
      <c r="X68" s="155" t="s">
        <v>110</v>
      </c>
      <c r="Y68" s="146"/>
      <c r="Z68" s="146"/>
      <c r="AA68" s="146"/>
      <c r="AB68" s="146"/>
      <c r="AC68" s="146"/>
      <c r="AD68" s="146"/>
      <c r="AE68" s="146"/>
      <c r="AF68" s="146"/>
      <c r="AG68" s="146" t="s">
        <v>111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>
      <c r="A69" s="153"/>
      <c r="B69" s="154"/>
      <c r="C69" s="233" t="s">
        <v>214</v>
      </c>
      <c r="D69" s="234"/>
      <c r="E69" s="234"/>
      <c r="F69" s="234"/>
      <c r="G69" s="234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46"/>
      <c r="Z69" s="146"/>
      <c r="AA69" s="146"/>
      <c r="AB69" s="146"/>
      <c r="AC69" s="146"/>
      <c r="AD69" s="146"/>
      <c r="AE69" s="146"/>
      <c r="AF69" s="146"/>
      <c r="AG69" s="146" t="s">
        <v>113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70" t="str">
        <f>C69</f>
        <v>z rostlé horniny tř.1 - 4 pod násypy z hornin soudržných do 92% PS a hornin nesoudržných sypkých relativní ulehlosti I(d) do 0,8</v>
      </c>
      <c r="BB69" s="146"/>
      <c r="BC69" s="146"/>
      <c r="BD69" s="146"/>
      <c r="BE69" s="146"/>
      <c r="BF69" s="146"/>
      <c r="BG69" s="146"/>
      <c r="BH69" s="146"/>
    </row>
    <row r="70" spans="1:60" outlineLevel="1">
      <c r="A70" s="163">
        <v>29</v>
      </c>
      <c r="B70" s="164" t="s">
        <v>215</v>
      </c>
      <c r="C70" s="173" t="s">
        <v>216</v>
      </c>
      <c r="D70" s="165" t="s">
        <v>217</v>
      </c>
      <c r="E70" s="166">
        <v>312</v>
      </c>
      <c r="F70" s="167"/>
      <c r="G70" s="168">
        <f>ROUND(E70*F70,2)</f>
        <v>0</v>
      </c>
      <c r="H70" s="167"/>
      <c r="I70" s="168">
        <f>ROUND(E70*H70,2)</f>
        <v>0</v>
      </c>
      <c r="J70" s="167"/>
      <c r="K70" s="168">
        <f>ROUND(E70*J70,2)</f>
        <v>0</v>
      </c>
      <c r="L70" s="168">
        <v>21</v>
      </c>
      <c r="M70" s="168">
        <f>G70*(1+L70/100)</f>
        <v>0</v>
      </c>
      <c r="N70" s="168">
        <v>1.2359999999999999E-2</v>
      </c>
      <c r="O70" s="168">
        <f>ROUND(E70*N70,2)</f>
        <v>3.86</v>
      </c>
      <c r="P70" s="168">
        <v>0</v>
      </c>
      <c r="Q70" s="168">
        <f>ROUND(E70*P70,2)</f>
        <v>0</v>
      </c>
      <c r="R70" s="168"/>
      <c r="S70" s="168" t="s">
        <v>182</v>
      </c>
      <c r="T70" s="169" t="s">
        <v>218</v>
      </c>
      <c r="U70" s="155">
        <v>7.0000000000000007E-2</v>
      </c>
      <c r="V70" s="155">
        <f>ROUND(E70*U70,2)</f>
        <v>21.84</v>
      </c>
      <c r="W70" s="155"/>
      <c r="X70" s="155" t="s">
        <v>110</v>
      </c>
      <c r="Y70" s="146"/>
      <c r="Z70" s="146"/>
      <c r="AA70" s="146"/>
      <c r="AB70" s="146"/>
      <c r="AC70" s="146"/>
      <c r="AD70" s="146"/>
      <c r="AE70" s="146"/>
      <c r="AF70" s="146"/>
      <c r="AG70" s="146" t="s">
        <v>111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0.6" outlineLevel="1">
      <c r="A71" s="163">
        <v>30</v>
      </c>
      <c r="B71" s="164" t="s">
        <v>219</v>
      </c>
      <c r="C71" s="173" t="s">
        <v>220</v>
      </c>
      <c r="D71" s="165" t="s">
        <v>106</v>
      </c>
      <c r="E71" s="166">
        <v>850</v>
      </c>
      <c r="F71" s="167"/>
      <c r="G71" s="168">
        <f>ROUND(E71*F71,2)</f>
        <v>0</v>
      </c>
      <c r="H71" s="167"/>
      <c r="I71" s="168">
        <f>ROUND(E71*H71,2)</f>
        <v>0</v>
      </c>
      <c r="J71" s="167"/>
      <c r="K71" s="168">
        <f>ROUND(E71*J71,2)</f>
        <v>0</v>
      </c>
      <c r="L71" s="168">
        <v>21</v>
      </c>
      <c r="M71" s="168">
        <f>G71*(1+L71/100)</f>
        <v>0</v>
      </c>
      <c r="N71" s="168">
        <v>2.9999999999999997E-4</v>
      </c>
      <c r="O71" s="168">
        <f>ROUND(E71*N71,2)</f>
        <v>0.26</v>
      </c>
      <c r="P71" s="168">
        <v>0</v>
      </c>
      <c r="Q71" s="168">
        <f>ROUND(E71*P71,2)</f>
        <v>0</v>
      </c>
      <c r="R71" s="168" t="s">
        <v>198</v>
      </c>
      <c r="S71" s="168" t="s">
        <v>108</v>
      </c>
      <c r="T71" s="169" t="s">
        <v>109</v>
      </c>
      <c r="U71" s="155">
        <v>0</v>
      </c>
      <c r="V71" s="155">
        <f>ROUND(E71*U71,2)</f>
        <v>0</v>
      </c>
      <c r="W71" s="155"/>
      <c r="X71" s="155" t="s">
        <v>199</v>
      </c>
      <c r="Y71" s="146"/>
      <c r="Z71" s="146"/>
      <c r="AA71" s="146"/>
      <c r="AB71" s="146"/>
      <c r="AC71" s="146"/>
      <c r="AD71" s="146"/>
      <c r="AE71" s="146"/>
      <c r="AF71" s="146"/>
      <c r="AG71" s="146" t="s">
        <v>200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>
      <c r="A72" s="149" t="s">
        <v>102</v>
      </c>
      <c r="B72" s="150" t="s">
        <v>63</v>
      </c>
      <c r="C72" s="172" t="s">
        <v>64</v>
      </c>
      <c r="D72" s="159"/>
      <c r="E72" s="160"/>
      <c r="F72" s="161"/>
      <c r="G72" s="161">
        <f>SUMIF(AG73:AG86,"&lt;&gt;NOR",G73:G86)</f>
        <v>0</v>
      </c>
      <c r="H72" s="161"/>
      <c r="I72" s="161">
        <f>SUM(I73:I86)</f>
        <v>0</v>
      </c>
      <c r="J72" s="161"/>
      <c r="K72" s="161">
        <f>SUM(K73:K86)</f>
        <v>0</v>
      </c>
      <c r="L72" s="161"/>
      <c r="M72" s="161">
        <f>SUM(M73:M86)</f>
        <v>0</v>
      </c>
      <c r="N72" s="161"/>
      <c r="O72" s="161">
        <f>SUM(O73:O86)</f>
        <v>1502.2900000000002</v>
      </c>
      <c r="P72" s="161"/>
      <c r="Q72" s="161">
        <f>SUM(Q73:Q86)</f>
        <v>0</v>
      </c>
      <c r="R72" s="161"/>
      <c r="S72" s="161"/>
      <c r="T72" s="162"/>
      <c r="U72" s="158"/>
      <c r="V72" s="158">
        <f>SUM(V73:V86)</f>
        <v>370.51</v>
      </c>
      <c r="W72" s="158"/>
      <c r="X72" s="158"/>
      <c r="AG72" t="s">
        <v>103</v>
      </c>
    </row>
    <row r="73" spans="1:60" outlineLevel="1">
      <c r="A73" s="163">
        <v>31</v>
      </c>
      <c r="B73" s="164" t="s">
        <v>221</v>
      </c>
      <c r="C73" s="173" t="s">
        <v>222</v>
      </c>
      <c r="D73" s="165" t="s">
        <v>106</v>
      </c>
      <c r="E73" s="166">
        <v>1370</v>
      </c>
      <c r="F73" s="167"/>
      <c r="G73" s="168">
        <f>ROUND(E73*F73,2)</f>
        <v>0</v>
      </c>
      <c r="H73" s="167"/>
      <c r="I73" s="168">
        <f>ROUND(E73*H73,2)</f>
        <v>0</v>
      </c>
      <c r="J73" s="167"/>
      <c r="K73" s="168">
        <f>ROUND(E73*J73,2)</f>
        <v>0</v>
      </c>
      <c r="L73" s="168">
        <v>21</v>
      </c>
      <c r="M73" s="168">
        <f>G73*(1+L73/100)</f>
        <v>0</v>
      </c>
      <c r="N73" s="168">
        <v>0</v>
      </c>
      <c r="O73" s="168">
        <f>ROUND(E73*N73,2)</f>
        <v>0</v>
      </c>
      <c r="P73" s="168">
        <v>0</v>
      </c>
      <c r="Q73" s="168">
        <f>ROUND(E73*P73,2)</f>
        <v>0</v>
      </c>
      <c r="R73" s="168" t="s">
        <v>123</v>
      </c>
      <c r="S73" s="168" t="s">
        <v>108</v>
      </c>
      <c r="T73" s="169" t="s">
        <v>109</v>
      </c>
      <c r="U73" s="155">
        <v>3.1480000000000001E-2</v>
      </c>
      <c r="V73" s="155">
        <f>ROUND(E73*U73,2)</f>
        <v>43.13</v>
      </c>
      <c r="W73" s="155"/>
      <c r="X73" s="155" t="s">
        <v>110</v>
      </c>
      <c r="Y73" s="146"/>
      <c r="Z73" s="146"/>
      <c r="AA73" s="146"/>
      <c r="AB73" s="146"/>
      <c r="AC73" s="146"/>
      <c r="AD73" s="146"/>
      <c r="AE73" s="146"/>
      <c r="AF73" s="146"/>
      <c r="AG73" s="146" t="s">
        <v>111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1" outlineLevel="1">
      <c r="A74" s="153"/>
      <c r="B74" s="154"/>
      <c r="C74" s="233" t="s">
        <v>223</v>
      </c>
      <c r="D74" s="234"/>
      <c r="E74" s="234"/>
      <c r="F74" s="234"/>
      <c r="G74" s="234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6"/>
      <c r="Z74" s="146"/>
      <c r="AA74" s="146"/>
      <c r="AB74" s="146"/>
      <c r="AC74" s="146"/>
      <c r="AD74" s="146"/>
      <c r="AE74" s="146"/>
      <c r="AF74" s="146"/>
      <c r="AG74" s="146" t="s">
        <v>113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70" t="str">
        <f>C74</f>
        <v>Rozrušení pláně dozerem. Pokládka pojiva. Zafrézování pojiva do podkladu. Úprava pláně do požadované nivelety. Zhutnění pláně. Bez dodávky pojiva.</v>
      </c>
      <c r="BB74" s="146"/>
      <c r="BC74" s="146"/>
      <c r="BD74" s="146"/>
      <c r="BE74" s="146"/>
      <c r="BF74" s="146"/>
      <c r="BG74" s="146"/>
      <c r="BH74" s="146"/>
    </row>
    <row r="75" spans="1:60" ht="20.6" outlineLevel="1">
      <c r="A75" s="163">
        <v>32</v>
      </c>
      <c r="B75" s="164" t="s">
        <v>224</v>
      </c>
      <c r="C75" s="173" t="s">
        <v>225</v>
      </c>
      <c r="D75" s="165" t="s">
        <v>106</v>
      </c>
      <c r="E75" s="166">
        <v>1370</v>
      </c>
      <c r="F75" s="167"/>
      <c r="G75" s="168">
        <f>ROUND(E75*F75,2)</f>
        <v>0</v>
      </c>
      <c r="H75" s="167"/>
      <c r="I75" s="168">
        <f>ROUND(E75*H75,2)</f>
        <v>0</v>
      </c>
      <c r="J75" s="167"/>
      <c r="K75" s="168">
        <f>ROUND(E75*J75,2)</f>
        <v>0</v>
      </c>
      <c r="L75" s="168">
        <v>21</v>
      </c>
      <c r="M75" s="168">
        <f>G75*(1+L75/100)</f>
        <v>0</v>
      </c>
      <c r="N75" s="168">
        <v>0.378</v>
      </c>
      <c r="O75" s="168">
        <f>ROUND(E75*N75,2)</f>
        <v>517.86</v>
      </c>
      <c r="P75" s="168">
        <v>0</v>
      </c>
      <c r="Q75" s="168">
        <f>ROUND(E75*P75,2)</f>
        <v>0</v>
      </c>
      <c r="R75" s="168" t="s">
        <v>123</v>
      </c>
      <c r="S75" s="168" t="s">
        <v>108</v>
      </c>
      <c r="T75" s="169" t="s">
        <v>218</v>
      </c>
      <c r="U75" s="155">
        <v>2.5999999999999999E-2</v>
      </c>
      <c r="V75" s="155">
        <f>ROUND(E75*U75,2)</f>
        <v>35.619999999999997</v>
      </c>
      <c r="W75" s="155"/>
      <c r="X75" s="155" t="s">
        <v>110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130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0.6" outlineLevel="1">
      <c r="A76" s="163">
        <v>33</v>
      </c>
      <c r="B76" s="164" t="s">
        <v>226</v>
      </c>
      <c r="C76" s="173" t="s">
        <v>227</v>
      </c>
      <c r="D76" s="165" t="s">
        <v>106</v>
      </c>
      <c r="E76" s="166">
        <v>1370</v>
      </c>
      <c r="F76" s="167"/>
      <c r="G76" s="168">
        <f>ROUND(E76*F76,2)</f>
        <v>0</v>
      </c>
      <c r="H76" s="167"/>
      <c r="I76" s="168">
        <f>ROUND(E76*H76,2)</f>
        <v>0</v>
      </c>
      <c r="J76" s="167"/>
      <c r="K76" s="168">
        <f>ROUND(E76*J76,2)</f>
        <v>0</v>
      </c>
      <c r="L76" s="168">
        <v>21</v>
      </c>
      <c r="M76" s="168">
        <f>G76*(1+L76/100)</f>
        <v>0</v>
      </c>
      <c r="N76" s="168">
        <v>0.441</v>
      </c>
      <c r="O76" s="168">
        <f>ROUND(E76*N76,2)</f>
        <v>604.16999999999996</v>
      </c>
      <c r="P76" s="168">
        <v>0</v>
      </c>
      <c r="Q76" s="168">
        <f>ROUND(E76*P76,2)</f>
        <v>0</v>
      </c>
      <c r="R76" s="168" t="s">
        <v>123</v>
      </c>
      <c r="S76" s="168" t="s">
        <v>108</v>
      </c>
      <c r="T76" s="169" t="s">
        <v>218</v>
      </c>
      <c r="U76" s="155">
        <v>2.9000000000000001E-2</v>
      </c>
      <c r="V76" s="155">
        <f>ROUND(E76*U76,2)</f>
        <v>39.729999999999997</v>
      </c>
      <c r="W76" s="155"/>
      <c r="X76" s="155" t="s">
        <v>110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111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163">
        <v>34</v>
      </c>
      <c r="B77" s="164" t="s">
        <v>228</v>
      </c>
      <c r="C77" s="173" t="s">
        <v>229</v>
      </c>
      <c r="D77" s="165" t="s">
        <v>126</v>
      </c>
      <c r="E77" s="166">
        <v>68.452500000000001</v>
      </c>
      <c r="F77" s="167"/>
      <c r="G77" s="168">
        <f>ROUND(E77*F77,2)</f>
        <v>0</v>
      </c>
      <c r="H77" s="167"/>
      <c r="I77" s="168">
        <f>ROUND(E77*H77,2)</f>
        <v>0</v>
      </c>
      <c r="J77" s="167"/>
      <c r="K77" s="168">
        <f>ROUND(E77*J77,2)</f>
        <v>0</v>
      </c>
      <c r="L77" s="168">
        <v>21</v>
      </c>
      <c r="M77" s="168">
        <f>G77*(1+L77/100)</f>
        <v>0</v>
      </c>
      <c r="N77" s="168">
        <v>0</v>
      </c>
      <c r="O77" s="168">
        <f>ROUND(E77*N77,2)</f>
        <v>0</v>
      </c>
      <c r="P77" s="168">
        <v>0</v>
      </c>
      <c r="Q77" s="168">
        <f>ROUND(E77*P77,2)</f>
        <v>0</v>
      </c>
      <c r="R77" s="168" t="s">
        <v>123</v>
      </c>
      <c r="S77" s="168" t="s">
        <v>108</v>
      </c>
      <c r="T77" s="169" t="s">
        <v>109</v>
      </c>
      <c r="U77" s="155">
        <v>0.96</v>
      </c>
      <c r="V77" s="155">
        <f>ROUND(E77*U77,2)</f>
        <v>65.709999999999994</v>
      </c>
      <c r="W77" s="155"/>
      <c r="X77" s="155" t="s">
        <v>110</v>
      </c>
      <c r="Y77" s="146"/>
      <c r="Z77" s="146"/>
      <c r="AA77" s="146"/>
      <c r="AB77" s="146"/>
      <c r="AC77" s="146"/>
      <c r="AD77" s="146"/>
      <c r="AE77" s="146"/>
      <c r="AF77" s="146"/>
      <c r="AG77" s="146" t="s">
        <v>111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>
      <c r="A78" s="153"/>
      <c r="B78" s="154"/>
      <c r="C78" s="174" t="s">
        <v>230</v>
      </c>
      <c r="D78" s="156"/>
      <c r="E78" s="157">
        <v>68.452500000000001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46"/>
      <c r="Z78" s="146"/>
      <c r="AA78" s="146"/>
      <c r="AB78" s="146"/>
      <c r="AC78" s="146"/>
      <c r="AD78" s="146"/>
      <c r="AE78" s="146"/>
      <c r="AF78" s="146"/>
      <c r="AG78" s="146" t="s">
        <v>133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>
      <c r="A79" s="163">
        <v>35</v>
      </c>
      <c r="B79" s="164" t="s">
        <v>231</v>
      </c>
      <c r="C79" s="173" t="s">
        <v>232</v>
      </c>
      <c r="D79" s="165" t="s">
        <v>106</v>
      </c>
      <c r="E79" s="166">
        <v>1370</v>
      </c>
      <c r="F79" s="167"/>
      <c r="G79" s="168">
        <f>ROUND(E79*F79,2)</f>
        <v>0</v>
      </c>
      <c r="H79" s="167"/>
      <c r="I79" s="168">
        <f>ROUND(E79*H79,2)</f>
        <v>0</v>
      </c>
      <c r="J79" s="167"/>
      <c r="K79" s="168">
        <f>ROUND(E79*J79,2)</f>
        <v>0</v>
      </c>
      <c r="L79" s="168">
        <v>21</v>
      </c>
      <c r="M79" s="168">
        <f>G79*(1+L79/100)</f>
        <v>0</v>
      </c>
      <c r="N79" s="168">
        <v>5.6100000000000004E-3</v>
      </c>
      <c r="O79" s="168">
        <f>ROUND(E79*N79,2)</f>
        <v>7.69</v>
      </c>
      <c r="P79" s="168">
        <v>0</v>
      </c>
      <c r="Q79" s="168">
        <f>ROUND(E79*P79,2)</f>
        <v>0</v>
      </c>
      <c r="R79" s="168" t="s">
        <v>123</v>
      </c>
      <c r="S79" s="168" t="s">
        <v>108</v>
      </c>
      <c r="T79" s="169" t="s">
        <v>109</v>
      </c>
      <c r="U79" s="155">
        <v>4.0000000000000001E-3</v>
      </c>
      <c r="V79" s="155">
        <f>ROUND(E79*U79,2)</f>
        <v>5.48</v>
      </c>
      <c r="W79" s="155"/>
      <c r="X79" s="155" t="s">
        <v>110</v>
      </c>
      <c r="Y79" s="146"/>
      <c r="Z79" s="146"/>
      <c r="AA79" s="146"/>
      <c r="AB79" s="146"/>
      <c r="AC79" s="146"/>
      <c r="AD79" s="146"/>
      <c r="AE79" s="146"/>
      <c r="AF79" s="146"/>
      <c r="AG79" s="146" t="s">
        <v>111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>
      <c r="A80" s="153"/>
      <c r="B80" s="154"/>
      <c r="C80" s="233" t="s">
        <v>233</v>
      </c>
      <c r="D80" s="234"/>
      <c r="E80" s="234"/>
      <c r="F80" s="234"/>
      <c r="G80" s="234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46"/>
      <c r="Z80" s="146"/>
      <c r="AA80" s="146"/>
      <c r="AB80" s="146"/>
      <c r="AC80" s="146"/>
      <c r="AD80" s="146"/>
      <c r="AE80" s="146"/>
      <c r="AF80" s="146"/>
      <c r="AG80" s="146" t="s">
        <v>113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>
      <c r="A81" s="163">
        <v>36</v>
      </c>
      <c r="B81" s="164" t="s">
        <v>234</v>
      </c>
      <c r="C81" s="173" t="s">
        <v>235</v>
      </c>
      <c r="D81" s="165" t="s">
        <v>106</v>
      </c>
      <c r="E81" s="166">
        <v>1370</v>
      </c>
      <c r="F81" s="167"/>
      <c r="G81" s="168">
        <f>ROUND(E81*F81,2)</f>
        <v>0</v>
      </c>
      <c r="H81" s="167"/>
      <c r="I81" s="168">
        <f>ROUND(E81*H81,2)</f>
        <v>0</v>
      </c>
      <c r="J81" s="167"/>
      <c r="K81" s="168">
        <f>ROUND(E81*J81,2)</f>
        <v>0</v>
      </c>
      <c r="L81" s="168">
        <v>21</v>
      </c>
      <c r="M81" s="168">
        <f>G81*(1+L81/100)</f>
        <v>0</v>
      </c>
      <c r="N81" s="168">
        <v>5.0000000000000001E-4</v>
      </c>
      <c r="O81" s="168">
        <f>ROUND(E81*N81,2)</f>
        <v>0.69</v>
      </c>
      <c r="P81" s="168">
        <v>0</v>
      </c>
      <c r="Q81" s="168">
        <f>ROUND(E81*P81,2)</f>
        <v>0</v>
      </c>
      <c r="R81" s="168" t="s">
        <v>123</v>
      </c>
      <c r="S81" s="168" t="s">
        <v>108</v>
      </c>
      <c r="T81" s="169" t="s">
        <v>109</v>
      </c>
      <c r="U81" s="155">
        <v>2E-3</v>
      </c>
      <c r="V81" s="155">
        <f>ROUND(E81*U81,2)</f>
        <v>2.74</v>
      </c>
      <c r="W81" s="155"/>
      <c r="X81" s="155" t="s">
        <v>110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111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0.6" outlineLevel="1">
      <c r="A82" s="163">
        <v>37</v>
      </c>
      <c r="B82" s="164" t="s">
        <v>236</v>
      </c>
      <c r="C82" s="173" t="s">
        <v>237</v>
      </c>
      <c r="D82" s="165" t="s">
        <v>106</v>
      </c>
      <c r="E82" s="166">
        <v>1370</v>
      </c>
      <c r="F82" s="167"/>
      <c r="G82" s="168">
        <f>ROUND(E82*F82,2)</f>
        <v>0</v>
      </c>
      <c r="H82" s="167"/>
      <c r="I82" s="168">
        <f>ROUND(E82*H82,2)</f>
        <v>0</v>
      </c>
      <c r="J82" s="167"/>
      <c r="K82" s="168">
        <f>ROUND(E82*J82,2)</f>
        <v>0</v>
      </c>
      <c r="L82" s="168">
        <v>21</v>
      </c>
      <c r="M82" s="168">
        <f>G82*(1+L82/100)</f>
        <v>0</v>
      </c>
      <c r="N82" s="168">
        <v>0.10373</v>
      </c>
      <c r="O82" s="168">
        <f>ROUND(E82*N82,2)</f>
        <v>142.11000000000001</v>
      </c>
      <c r="P82" s="168">
        <v>0</v>
      </c>
      <c r="Q82" s="168">
        <f>ROUND(E82*P82,2)</f>
        <v>0</v>
      </c>
      <c r="R82" s="168" t="s">
        <v>123</v>
      </c>
      <c r="S82" s="168" t="s">
        <v>108</v>
      </c>
      <c r="T82" s="169" t="s">
        <v>109</v>
      </c>
      <c r="U82" s="155">
        <v>0.06</v>
      </c>
      <c r="V82" s="155">
        <f>ROUND(E82*U82,2)</f>
        <v>82.2</v>
      </c>
      <c r="W82" s="155"/>
      <c r="X82" s="155" t="s">
        <v>110</v>
      </c>
      <c r="Y82" s="146"/>
      <c r="Z82" s="146"/>
      <c r="AA82" s="146"/>
      <c r="AB82" s="146"/>
      <c r="AC82" s="146"/>
      <c r="AD82" s="146"/>
      <c r="AE82" s="146"/>
      <c r="AF82" s="146"/>
      <c r="AG82" s="146" t="s">
        <v>111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20.6" outlineLevel="1">
      <c r="A83" s="163">
        <v>38</v>
      </c>
      <c r="B83" s="164" t="s">
        <v>238</v>
      </c>
      <c r="C83" s="173" t="s">
        <v>239</v>
      </c>
      <c r="D83" s="165" t="s">
        <v>106</v>
      </c>
      <c r="E83" s="166">
        <v>1370</v>
      </c>
      <c r="F83" s="167"/>
      <c r="G83" s="168">
        <f>ROUND(E83*F83,2)</f>
        <v>0</v>
      </c>
      <c r="H83" s="167"/>
      <c r="I83" s="168">
        <f>ROUND(E83*H83,2)</f>
        <v>0</v>
      </c>
      <c r="J83" s="167"/>
      <c r="K83" s="168">
        <f>ROUND(E83*J83,2)</f>
        <v>0</v>
      </c>
      <c r="L83" s="168">
        <v>21</v>
      </c>
      <c r="M83" s="168">
        <f>G83*(1+L83/100)</f>
        <v>0</v>
      </c>
      <c r="N83" s="168">
        <v>0.12966</v>
      </c>
      <c r="O83" s="168">
        <f>ROUND(E83*N83,2)</f>
        <v>177.63</v>
      </c>
      <c r="P83" s="168">
        <v>0</v>
      </c>
      <c r="Q83" s="168">
        <f>ROUND(E83*P83,2)</f>
        <v>0</v>
      </c>
      <c r="R83" s="168" t="s">
        <v>123</v>
      </c>
      <c r="S83" s="168" t="s">
        <v>108</v>
      </c>
      <c r="T83" s="169" t="s">
        <v>109</v>
      </c>
      <c r="U83" s="155">
        <v>7.0000000000000007E-2</v>
      </c>
      <c r="V83" s="155">
        <f>ROUND(E83*U83,2)</f>
        <v>95.9</v>
      </c>
      <c r="W83" s="155"/>
      <c r="X83" s="155" t="s">
        <v>110</v>
      </c>
      <c r="Y83" s="146"/>
      <c r="Z83" s="146"/>
      <c r="AA83" s="146"/>
      <c r="AB83" s="146"/>
      <c r="AC83" s="146"/>
      <c r="AD83" s="146"/>
      <c r="AE83" s="146"/>
      <c r="AF83" s="146"/>
      <c r="AG83" s="146" t="s">
        <v>111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>
      <c r="A84" s="163">
        <v>39</v>
      </c>
      <c r="B84" s="164" t="s">
        <v>240</v>
      </c>
      <c r="C84" s="173" t="s">
        <v>241</v>
      </c>
      <c r="D84" s="165" t="s">
        <v>242</v>
      </c>
      <c r="E84" s="166">
        <v>1</v>
      </c>
      <c r="F84" s="167"/>
      <c r="G84" s="168">
        <f>ROUND(E84*F84,2)</f>
        <v>0</v>
      </c>
      <c r="H84" s="167"/>
      <c r="I84" s="168">
        <f>ROUND(E84*H84,2)</f>
        <v>0</v>
      </c>
      <c r="J84" s="167"/>
      <c r="K84" s="168">
        <f>ROUND(E84*J84,2)</f>
        <v>0</v>
      </c>
      <c r="L84" s="168">
        <v>21</v>
      </c>
      <c r="M84" s="168">
        <f>G84*(1+L84/100)</f>
        <v>0</v>
      </c>
      <c r="N84" s="168">
        <v>0</v>
      </c>
      <c r="O84" s="168">
        <f>ROUND(E84*N84,2)</f>
        <v>0</v>
      </c>
      <c r="P84" s="168">
        <v>0</v>
      </c>
      <c r="Q84" s="168">
        <f>ROUND(E84*P84,2)</f>
        <v>0</v>
      </c>
      <c r="R84" s="168"/>
      <c r="S84" s="168" t="s">
        <v>182</v>
      </c>
      <c r="T84" s="169" t="s">
        <v>243</v>
      </c>
      <c r="U84" s="155">
        <v>0</v>
      </c>
      <c r="V84" s="155">
        <f>ROUND(E84*U84,2)</f>
        <v>0</v>
      </c>
      <c r="W84" s="155"/>
      <c r="X84" s="155" t="s">
        <v>110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111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>
      <c r="A85" s="163">
        <v>40</v>
      </c>
      <c r="B85" s="164" t="s">
        <v>244</v>
      </c>
      <c r="C85" s="173" t="s">
        <v>245</v>
      </c>
      <c r="D85" s="165" t="s">
        <v>178</v>
      </c>
      <c r="E85" s="166">
        <v>52.142200000000003</v>
      </c>
      <c r="F85" s="167"/>
      <c r="G85" s="168">
        <f>ROUND(E85*F85,2)</f>
        <v>0</v>
      </c>
      <c r="H85" s="167"/>
      <c r="I85" s="168">
        <f>ROUND(E85*H85,2)</f>
        <v>0</v>
      </c>
      <c r="J85" s="167"/>
      <c r="K85" s="168">
        <f>ROUND(E85*J85,2)</f>
        <v>0</v>
      </c>
      <c r="L85" s="168">
        <v>21</v>
      </c>
      <c r="M85" s="168">
        <f>G85*(1+L85/100)</f>
        <v>0</v>
      </c>
      <c r="N85" s="168">
        <v>1</v>
      </c>
      <c r="O85" s="168">
        <f>ROUND(E85*N85,2)</f>
        <v>52.14</v>
      </c>
      <c r="P85" s="168">
        <v>0</v>
      </c>
      <c r="Q85" s="168">
        <f>ROUND(E85*P85,2)</f>
        <v>0</v>
      </c>
      <c r="R85" s="168" t="s">
        <v>198</v>
      </c>
      <c r="S85" s="168" t="s">
        <v>108</v>
      </c>
      <c r="T85" s="169" t="s">
        <v>109</v>
      </c>
      <c r="U85" s="155">
        <v>0</v>
      </c>
      <c r="V85" s="155">
        <f>ROUND(E85*U85,2)</f>
        <v>0</v>
      </c>
      <c r="W85" s="155"/>
      <c r="X85" s="155" t="s">
        <v>199</v>
      </c>
      <c r="Y85" s="146"/>
      <c r="Z85" s="146"/>
      <c r="AA85" s="146"/>
      <c r="AB85" s="146"/>
      <c r="AC85" s="146"/>
      <c r="AD85" s="146"/>
      <c r="AE85" s="146"/>
      <c r="AF85" s="146"/>
      <c r="AG85" s="146" t="s">
        <v>200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>
      <c r="A86" s="153"/>
      <c r="B86" s="154"/>
      <c r="C86" s="174" t="s">
        <v>246</v>
      </c>
      <c r="D86" s="156"/>
      <c r="E86" s="157">
        <v>52.142200000000003</v>
      </c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46"/>
      <c r="Z86" s="146"/>
      <c r="AA86" s="146"/>
      <c r="AB86" s="146"/>
      <c r="AC86" s="146"/>
      <c r="AD86" s="146"/>
      <c r="AE86" s="146"/>
      <c r="AF86" s="146"/>
      <c r="AG86" s="146" t="s">
        <v>133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>
      <c r="A87" s="149" t="s">
        <v>102</v>
      </c>
      <c r="B87" s="150" t="s">
        <v>65</v>
      </c>
      <c r="C87" s="172" t="s">
        <v>66</v>
      </c>
      <c r="D87" s="159"/>
      <c r="E87" s="160"/>
      <c r="F87" s="161"/>
      <c r="G87" s="161">
        <f>SUMIF(AG88:AG100,"&lt;&gt;NOR",G88:G100)</f>
        <v>0</v>
      </c>
      <c r="H87" s="161"/>
      <c r="I87" s="161">
        <f>SUM(I88:I100)</f>
        <v>0</v>
      </c>
      <c r="J87" s="161"/>
      <c r="K87" s="161">
        <f>SUM(K88:K100)</f>
        <v>0</v>
      </c>
      <c r="L87" s="161"/>
      <c r="M87" s="161">
        <f>SUM(M88:M100)</f>
        <v>0</v>
      </c>
      <c r="N87" s="161"/>
      <c r="O87" s="161">
        <f>SUM(O88:O100)</f>
        <v>21.23</v>
      </c>
      <c r="P87" s="161"/>
      <c r="Q87" s="161">
        <f>SUM(Q88:Q100)</f>
        <v>0</v>
      </c>
      <c r="R87" s="161"/>
      <c r="S87" s="161"/>
      <c r="T87" s="162"/>
      <c r="U87" s="158"/>
      <c r="V87" s="158">
        <f>SUM(V88:V100)</f>
        <v>146.96</v>
      </c>
      <c r="W87" s="158"/>
      <c r="X87" s="158"/>
      <c r="AG87" t="s">
        <v>103</v>
      </c>
    </row>
    <row r="88" spans="1:60" ht="20.6" outlineLevel="1">
      <c r="A88" s="163">
        <v>41</v>
      </c>
      <c r="B88" s="164" t="s">
        <v>247</v>
      </c>
      <c r="C88" s="173" t="s">
        <v>248</v>
      </c>
      <c r="D88" s="165" t="s">
        <v>217</v>
      </c>
      <c r="E88" s="166">
        <v>12</v>
      </c>
      <c r="F88" s="167"/>
      <c r="G88" s="168">
        <f>ROUND(E88*F88,2)</f>
        <v>0</v>
      </c>
      <c r="H88" s="167"/>
      <c r="I88" s="168">
        <f>ROUND(E88*H88,2)</f>
        <v>0</v>
      </c>
      <c r="J88" s="167"/>
      <c r="K88" s="168">
        <f>ROUND(E88*J88,2)</f>
        <v>0</v>
      </c>
      <c r="L88" s="168">
        <v>21</v>
      </c>
      <c r="M88" s="168">
        <f>G88*(1+L88/100)</f>
        <v>0</v>
      </c>
      <c r="N88" s="168">
        <v>0.188</v>
      </c>
      <c r="O88" s="168">
        <f>ROUND(E88*N88,2)</f>
        <v>2.2599999999999998</v>
      </c>
      <c r="P88" s="168">
        <v>0</v>
      </c>
      <c r="Q88" s="168">
        <f>ROUND(E88*P88,2)</f>
        <v>0</v>
      </c>
      <c r="R88" s="168" t="s">
        <v>123</v>
      </c>
      <c r="S88" s="168" t="s">
        <v>108</v>
      </c>
      <c r="T88" s="169" t="s">
        <v>109</v>
      </c>
      <c r="U88" s="155">
        <v>0.27200000000000002</v>
      </c>
      <c r="V88" s="155">
        <f>ROUND(E88*U88,2)</f>
        <v>3.26</v>
      </c>
      <c r="W88" s="155"/>
      <c r="X88" s="155" t="s">
        <v>110</v>
      </c>
      <c r="Y88" s="146"/>
      <c r="Z88" s="146"/>
      <c r="AA88" s="146"/>
      <c r="AB88" s="146"/>
      <c r="AC88" s="146"/>
      <c r="AD88" s="146"/>
      <c r="AE88" s="146"/>
      <c r="AF88" s="146"/>
      <c r="AG88" s="146" t="s">
        <v>111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153"/>
      <c r="B89" s="154"/>
      <c r="C89" s="233" t="s">
        <v>249</v>
      </c>
      <c r="D89" s="234"/>
      <c r="E89" s="234"/>
      <c r="F89" s="234"/>
      <c r="G89" s="234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6"/>
      <c r="Z89" s="146"/>
      <c r="AA89" s="146"/>
      <c r="AB89" s="146"/>
      <c r="AC89" s="146"/>
      <c r="AD89" s="146"/>
      <c r="AE89" s="146"/>
      <c r="AF89" s="146"/>
      <c r="AG89" s="146" t="s">
        <v>113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163">
        <v>42</v>
      </c>
      <c r="B90" s="164" t="s">
        <v>250</v>
      </c>
      <c r="C90" s="173" t="s">
        <v>251</v>
      </c>
      <c r="D90" s="165" t="s">
        <v>217</v>
      </c>
      <c r="E90" s="166">
        <v>3</v>
      </c>
      <c r="F90" s="167"/>
      <c r="G90" s="168">
        <f>ROUND(E90*F90,2)</f>
        <v>0</v>
      </c>
      <c r="H90" s="167"/>
      <c r="I90" s="168">
        <f>ROUND(E90*H90,2)</f>
        <v>0</v>
      </c>
      <c r="J90" s="167"/>
      <c r="K90" s="168">
        <f>ROUND(E90*J90,2)</f>
        <v>0</v>
      </c>
      <c r="L90" s="168">
        <v>21</v>
      </c>
      <c r="M90" s="168">
        <f>G90*(1+L90/100)</f>
        <v>0</v>
      </c>
      <c r="N90" s="168">
        <v>0</v>
      </c>
      <c r="O90" s="168">
        <f>ROUND(E90*N90,2)</f>
        <v>0</v>
      </c>
      <c r="P90" s="168">
        <v>0</v>
      </c>
      <c r="Q90" s="168">
        <f>ROUND(E90*P90,2)</f>
        <v>0</v>
      </c>
      <c r="R90" s="168" t="s">
        <v>123</v>
      </c>
      <c r="S90" s="168" t="s">
        <v>108</v>
      </c>
      <c r="T90" s="169" t="s">
        <v>109</v>
      </c>
      <c r="U90" s="155">
        <v>0.06</v>
      </c>
      <c r="V90" s="155">
        <f>ROUND(E90*U90,2)</f>
        <v>0.18</v>
      </c>
      <c r="W90" s="155"/>
      <c r="X90" s="155" t="s">
        <v>110</v>
      </c>
      <c r="Y90" s="146"/>
      <c r="Z90" s="146"/>
      <c r="AA90" s="146"/>
      <c r="AB90" s="146"/>
      <c r="AC90" s="146"/>
      <c r="AD90" s="146"/>
      <c r="AE90" s="146"/>
      <c r="AF90" s="146"/>
      <c r="AG90" s="146" t="s">
        <v>111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153"/>
      <c r="B91" s="154"/>
      <c r="C91" s="233" t="s">
        <v>252</v>
      </c>
      <c r="D91" s="234"/>
      <c r="E91" s="234"/>
      <c r="F91" s="234"/>
      <c r="G91" s="234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46"/>
      <c r="Z91" s="146"/>
      <c r="AA91" s="146"/>
      <c r="AB91" s="146"/>
      <c r="AC91" s="146"/>
      <c r="AD91" s="146"/>
      <c r="AE91" s="146"/>
      <c r="AF91" s="146"/>
      <c r="AG91" s="146" t="s">
        <v>113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163">
        <v>43</v>
      </c>
      <c r="B92" s="164" t="s">
        <v>253</v>
      </c>
      <c r="C92" s="173" t="s">
        <v>254</v>
      </c>
      <c r="D92" s="165" t="s">
        <v>242</v>
      </c>
      <c r="E92" s="166">
        <v>2</v>
      </c>
      <c r="F92" s="167"/>
      <c r="G92" s="168">
        <f t="shared" ref="G92:G100" si="0">ROUND(E92*F92,2)</f>
        <v>0</v>
      </c>
      <c r="H92" s="167"/>
      <c r="I92" s="168">
        <f t="shared" ref="I92:I100" si="1">ROUND(E92*H92,2)</f>
        <v>0</v>
      </c>
      <c r="J92" s="167"/>
      <c r="K92" s="168">
        <f t="shared" ref="K92:K100" si="2">ROUND(E92*J92,2)</f>
        <v>0</v>
      </c>
      <c r="L92" s="168">
        <v>21</v>
      </c>
      <c r="M92" s="168">
        <f t="shared" ref="M92:M100" si="3">G92*(1+L92/100)</f>
        <v>0</v>
      </c>
      <c r="N92" s="168">
        <v>0</v>
      </c>
      <c r="O92" s="168">
        <f t="shared" ref="O92:O100" si="4">ROUND(E92*N92,2)</f>
        <v>0</v>
      </c>
      <c r="P92" s="168">
        <v>0</v>
      </c>
      <c r="Q92" s="168">
        <f t="shared" ref="Q92:Q100" si="5">ROUND(E92*P92,2)</f>
        <v>0</v>
      </c>
      <c r="R92" s="168"/>
      <c r="S92" s="168" t="s">
        <v>182</v>
      </c>
      <c r="T92" s="169" t="s">
        <v>243</v>
      </c>
      <c r="U92" s="155">
        <v>0</v>
      </c>
      <c r="V92" s="155">
        <f t="shared" ref="V92:V100" si="6">ROUND(E92*U92,2)</f>
        <v>0</v>
      </c>
      <c r="W92" s="155"/>
      <c r="X92" s="155" t="s">
        <v>110</v>
      </c>
      <c r="Y92" s="146"/>
      <c r="Z92" s="146"/>
      <c r="AA92" s="146"/>
      <c r="AB92" s="146"/>
      <c r="AC92" s="146"/>
      <c r="AD92" s="146"/>
      <c r="AE92" s="146"/>
      <c r="AF92" s="146"/>
      <c r="AG92" s="146" t="s">
        <v>111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>
      <c r="A93" s="163">
        <v>44</v>
      </c>
      <c r="B93" s="164" t="s">
        <v>255</v>
      </c>
      <c r="C93" s="173" t="s">
        <v>256</v>
      </c>
      <c r="D93" s="165" t="s">
        <v>242</v>
      </c>
      <c r="E93" s="166">
        <v>1</v>
      </c>
      <c r="F93" s="167"/>
      <c r="G93" s="168">
        <f t="shared" si="0"/>
        <v>0</v>
      </c>
      <c r="H93" s="167"/>
      <c r="I93" s="168">
        <f t="shared" si="1"/>
        <v>0</v>
      </c>
      <c r="J93" s="167"/>
      <c r="K93" s="168">
        <f t="shared" si="2"/>
        <v>0</v>
      </c>
      <c r="L93" s="168">
        <v>21</v>
      </c>
      <c r="M93" s="168">
        <f t="shared" si="3"/>
        <v>0</v>
      </c>
      <c r="N93" s="168">
        <v>0</v>
      </c>
      <c r="O93" s="168">
        <f t="shared" si="4"/>
        <v>0</v>
      </c>
      <c r="P93" s="168">
        <v>0</v>
      </c>
      <c r="Q93" s="168">
        <f t="shared" si="5"/>
        <v>0</v>
      </c>
      <c r="R93" s="168"/>
      <c r="S93" s="168" t="s">
        <v>182</v>
      </c>
      <c r="T93" s="169" t="s">
        <v>243</v>
      </c>
      <c r="U93" s="155">
        <v>0</v>
      </c>
      <c r="V93" s="155">
        <f t="shared" si="6"/>
        <v>0</v>
      </c>
      <c r="W93" s="155"/>
      <c r="X93" s="155" t="s">
        <v>110</v>
      </c>
      <c r="Y93" s="146"/>
      <c r="Z93" s="146"/>
      <c r="AA93" s="146"/>
      <c r="AB93" s="146"/>
      <c r="AC93" s="146"/>
      <c r="AD93" s="146"/>
      <c r="AE93" s="146"/>
      <c r="AF93" s="146"/>
      <c r="AG93" s="146" t="s">
        <v>111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>
      <c r="A94" s="163">
        <v>45</v>
      </c>
      <c r="B94" s="164" t="s">
        <v>257</v>
      </c>
      <c r="C94" s="173" t="s">
        <v>258</v>
      </c>
      <c r="D94" s="165" t="s">
        <v>259</v>
      </c>
      <c r="E94" s="166">
        <v>2</v>
      </c>
      <c r="F94" s="167"/>
      <c r="G94" s="168">
        <f t="shared" si="0"/>
        <v>0</v>
      </c>
      <c r="H94" s="167"/>
      <c r="I94" s="168">
        <f t="shared" si="1"/>
        <v>0</v>
      </c>
      <c r="J94" s="167"/>
      <c r="K94" s="168">
        <f t="shared" si="2"/>
        <v>0</v>
      </c>
      <c r="L94" s="168">
        <v>21</v>
      </c>
      <c r="M94" s="168">
        <f t="shared" si="3"/>
        <v>0</v>
      </c>
      <c r="N94" s="168">
        <v>0</v>
      </c>
      <c r="O94" s="168">
        <f t="shared" si="4"/>
        <v>0</v>
      </c>
      <c r="P94" s="168">
        <v>0</v>
      </c>
      <c r="Q94" s="168">
        <f t="shared" si="5"/>
        <v>0</v>
      </c>
      <c r="R94" s="168"/>
      <c r="S94" s="168" t="s">
        <v>182</v>
      </c>
      <c r="T94" s="169" t="s">
        <v>243</v>
      </c>
      <c r="U94" s="155">
        <v>0</v>
      </c>
      <c r="V94" s="155">
        <f t="shared" si="6"/>
        <v>0</v>
      </c>
      <c r="W94" s="155"/>
      <c r="X94" s="155" t="s">
        <v>110</v>
      </c>
      <c r="Y94" s="146"/>
      <c r="Z94" s="146"/>
      <c r="AA94" s="146"/>
      <c r="AB94" s="146"/>
      <c r="AC94" s="146"/>
      <c r="AD94" s="146"/>
      <c r="AE94" s="146"/>
      <c r="AF94" s="146"/>
      <c r="AG94" s="146" t="s">
        <v>111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>
      <c r="A95" s="163">
        <v>46</v>
      </c>
      <c r="B95" s="164" t="s">
        <v>260</v>
      </c>
      <c r="C95" s="173" t="s">
        <v>261</v>
      </c>
      <c r="D95" s="165" t="s">
        <v>259</v>
      </c>
      <c r="E95" s="166">
        <v>1</v>
      </c>
      <c r="F95" s="167"/>
      <c r="G95" s="168">
        <f t="shared" si="0"/>
        <v>0</v>
      </c>
      <c r="H95" s="167"/>
      <c r="I95" s="168">
        <f t="shared" si="1"/>
        <v>0</v>
      </c>
      <c r="J95" s="167"/>
      <c r="K95" s="168">
        <f t="shared" si="2"/>
        <v>0</v>
      </c>
      <c r="L95" s="168">
        <v>21</v>
      </c>
      <c r="M95" s="168">
        <f t="shared" si="3"/>
        <v>0</v>
      </c>
      <c r="N95" s="168">
        <v>0</v>
      </c>
      <c r="O95" s="168">
        <f t="shared" si="4"/>
        <v>0</v>
      </c>
      <c r="P95" s="168">
        <v>0</v>
      </c>
      <c r="Q95" s="168">
        <f t="shared" si="5"/>
        <v>0</v>
      </c>
      <c r="R95" s="168"/>
      <c r="S95" s="168" t="s">
        <v>182</v>
      </c>
      <c r="T95" s="169" t="s">
        <v>243</v>
      </c>
      <c r="U95" s="155">
        <v>0</v>
      </c>
      <c r="V95" s="155">
        <f t="shared" si="6"/>
        <v>0</v>
      </c>
      <c r="W95" s="155"/>
      <c r="X95" s="155" t="s">
        <v>110</v>
      </c>
      <c r="Y95" s="146"/>
      <c r="Z95" s="146"/>
      <c r="AA95" s="146"/>
      <c r="AB95" s="146"/>
      <c r="AC95" s="146"/>
      <c r="AD95" s="146"/>
      <c r="AE95" s="146"/>
      <c r="AF95" s="146"/>
      <c r="AG95" s="146" t="s">
        <v>111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>
      <c r="A96" s="163">
        <v>47</v>
      </c>
      <c r="B96" s="164" t="s">
        <v>262</v>
      </c>
      <c r="C96" s="173" t="s">
        <v>263</v>
      </c>
      <c r="D96" s="165" t="s">
        <v>242</v>
      </c>
      <c r="E96" s="166">
        <v>1</v>
      </c>
      <c r="F96" s="167"/>
      <c r="G96" s="168">
        <f t="shared" si="0"/>
        <v>0</v>
      </c>
      <c r="H96" s="167"/>
      <c r="I96" s="168">
        <f t="shared" si="1"/>
        <v>0</v>
      </c>
      <c r="J96" s="167"/>
      <c r="K96" s="168">
        <f t="shared" si="2"/>
        <v>0</v>
      </c>
      <c r="L96" s="168">
        <v>21</v>
      </c>
      <c r="M96" s="168">
        <f t="shared" si="3"/>
        <v>0</v>
      </c>
      <c r="N96" s="168">
        <v>0</v>
      </c>
      <c r="O96" s="168">
        <f t="shared" si="4"/>
        <v>0</v>
      </c>
      <c r="P96" s="168">
        <v>0</v>
      </c>
      <c r="Q96" s="168">
        <f t="shared" si="5"/>
        <v>0</v>
      </c>
      <c r="R96" s="168"/>
      <c r="S96" s="168" t="s">
        <v>182</v>
      </c>
      <c r="T96" s="169" t="s">
        <v>243</v>
      </c>
      <c r="U96" s="155">
        <v>0</v>
      </c>
      <c r="V96" s="155">
        <f t="shared" si="6"/>
        <v>0</v>
      </c>
      <c r="W96" s="155"/>
      <c r="X96" s="155" t="s">
        <v>110</v>
      </c>
      <c r="Y96" s="146"/>
      <c r="Z96" s="146"/>
      <c r="AA96" s="146"/>
      <c r="AB96" s="146"/>
      <c r="AC96" s="146"/>
      <c r="AD96" s="146"/>
      <c r="AE96" s="146"/>
      <c r="AF96" s="146"/>
      <c r="AG96" s="146" t="s">
        <v>111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>
      <c r="A97" s="163">
        <v>48</v>
      </c>
      <c r="B97" s="164" t="s">
        <v>264</v>
      </c>
      <c r="C97" s="173" t="s">
        <v>265</v>
      </c>
      <c r="D97" s="165" t="s">
        <v>116</v>
      </c>
      <c r="E97" s="166">
        <v>4</v>
      </c>
      <c r="F97" s="167"/>
      <c r="G97" s="168">
        <f t="shared" si="0"/>
        <v>0</v>
      </c>
      <c r="H97" s="167"/>
      <c r="I97" s="168">
        <f t="shared" si="1"/>
        <v>0</v>
      </c>
      <c r="J97" s="167"/>
      <c r="K97" s="168">
        <f t="shared" si="2"/>
        <v>0</v>
      </c>
      <c r="L97" s="168">
        <v>21</v>
      </c>
      <c r="M97" s="168">
        <f t="shared" si="3"/>
        <v>0</v>
      </c>
      <c r="N97" s="168">
        <v>0.1176</v>
      </c>
      <c r="O97" s="168">
        <f t="shared" si="4"/>
        <v>0.47</v>
      </c>
      <c r="P97" s="168">
        <v>0</v>
      </c>
      <c r="Q97" s="168">
        <f t="shared" si="5"/>
        <v>0</v>
      </c>
      <c r="R97" s="168"/>
      <c r="S97" s="168" t="s">
        <v>182</v>
      </c>
      <c r="T97" s="169" t="s">
        <v>243</v>
      </c>
      <c r="U97" s="155">
        <v>0.92</v>
      </c>
      <c r="V97" s="155">
        <f t="shared" si="6"/>
        <v>3.68</v>
      </c>
      <c r="W97" s="155"/>
      <c r="X97" s="155" t="s">
        <v>110</v>
      </c>
      <c r="Y97" s="146"/>
      <c r="Z97" s="146"/>
      <c r="AA97" s="146"/>
      <c r="AB97" s="146"/>
      <c r="AC97" s="146"/>
      <c r="AD97" s="146"/>
      <c r="AE97" s="146"/>
      <c r="AF97" s="146"/>
      <c r="AG97" s="146" t="s">
        <v>111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0.6" outlineLevel="1">
      <c r="A98" s="163">
        <v>49</v>
      </c>
      <c r="B98" s="164" t="s">
        <v>266</v>
      </c>
      <c r="C98" s="173" t="s">
        <v>267</v>
      </c>
      <c r="D98" s="165" t="s">
        <v>116</v>
      </c>
      <c r="E98" s="166">
        <v>2</v>
      </c>
      <c r="F98" s="167"/>
      <c r="G98" s="168">
        <f t="shared" si="0"/>
        <v>0</v>
      </c>
      <c r="H98" s="167"/>
      <c r="I98" s="168">
        <f t="shared" si="1"/>
        <v>0</v>
      </c>
      <c r="J98" s="167"/>
      <c r="K98" s="168">
        <f t="shared" si="2"/>
        <v>0</v>
      </c>
      <c r="L98" s="168">
        <v>21</v>
      </c>
      <c r="M98" s="168">
        <f t="shared" si="3"/>
        <v>0</v>
      </c>
      <c r="N98" s="168">
        <v>0.1176</v>
      </c>
      <c r="O98" s="168">
        <f t="shared" si="4"/>
        <v>0.24</v>
      </c>
      <c r="P98" s="168">
        <v>0</v>
      </c>
      <c r="Q98" s="168">
        <f t="shared" si="5"/>
        <v>0</v>
      </c>
      <c r="R98" s="168"/>
      <c r="S98" s="168" t="s">
        <v>182</v>
      </c>
      <c r="T98" s="169" t="s">
        <v>243</v>
      </c>
      <c r="U98" s="155">
        <v>0.92</v>
      </c>
      <c r="V98" s="155">
        <f t="shared" si="6"/>
        <v>1.84</v>
      </c>
      <c r="W98" s="155"/>
      <c r="X98" s="155" t="s">
        <v>110</v>
      </c>
      <c r="Y98" s="146"/>
      <c r="Z98" s="146"/>
      <c r="AA98" s="146"/>
      <c r="AB98" s="146"/>
      <c r="AC98" s="146"/>
      <c r="AD98" s="146"/>
      <c r="AE98" s="146"/>
      <c r="AF98" s="146"/>
      <c r="AG98" s="146" t="s">
        <v>111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163">
        <v>50</v>
      </c>
      <c r="B99" s="164" t="s">
        <v>268</v>
      </c>
      <c r="C99" s="173" t="s">
        <v>269</v>
      </c>
      <c r="D99" s="165" t="s">
        <v>270</v>
      </c>
      <c r="E99" s="166">
        <v>150</v>
      </c>
      <c r="F99" s="167"/>
      <c r="G99" s="168">
        <f t="shared" si="0"/>
        <v>0</v>
      </c>
      <c r="H99" s="167"/>
      <c r="I99" s="168">
        <f t="shared" si="1"/>
        <v>0</v>
      </c>
      <c r="J99" s="167"/>
      <c r="K99" s="168">
        <f t="shared" si="2"/>
        <v>0</v>
      </c>
      <c r="L99" s="168">
        <v>21</v>
      </c>
      <c r="M99" s="168">
        <f t="shared" si="3"/>
        <v>0</v>
      </c>
      <c r="N99" s="168">
        <v>0.1176</v>
      </c>
      <c r="O99" s="168">
        <f t="shared" si="4"/>
        <v>17.64</v>
      </c>
      <c r="P99" s="168">
        <v>0</v>
      </c>
      <c r="Q99" s="168">
        <f t="shared" si="5"/>
        <v>0</v>
      </c>
      <c r="R99" s="168"/>
      <c r="S99" s="168" t="s">
        <v>182</v>
      </c>
      <c r="T99" s="169" t="s">
        <v>243</v>
      </c>
      <c r="U99" s="155">
        <v>0.92</v>
      </c>
      <c r="V99" s="155">
        <f t="shared" si="6"/>
        <v>138</v>
      </c>
      <c r="W99" s="155"/>
      <c r="X99" s="155" t="s">
        <v>110</v>
      </c>
      <c r="Y99" s="146"/>
      <c r="Z99" s="146"/>
      <c r="AA99" s="146"/>
      <c r="AB99" s="146"/>
      <c r="AC99" s="146"/>
      <c r="AD99" s="146"/>
      <c r="AE99" s="146"/>
      <c r="AF99" s="146"/>
      <c r="AG99" s="146" t="s">
        <v>111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0.6" outlineLevel="1">
      <c r="A100" s="163">
        <v>51</v>
      </c>
      <c r="B100" s="164" t="s">
        <v>271</v>
      </c>
      <c r="C100" s="173" t="s">
        <v>272</v>
      </c>
      <c r="D100" s="165" t="s">
        <v>116</v>
      </c>
      <c r="E100" s="166">
        <v>12</v>
      </c>
      <c r="F100" s="167"/>
      <c r="G100" s="168">
        <f t="shared" si="0"/>
        <v>0</v>
      </c>
      <c r="H100" s="167"/>
      <c r="I100" s="168">
        <f t="shared" si="1"/>
        <v>0</v>
      </c>
      <c r="J100" s="167"/>
      <c r="K100" s="168">
        <f t="shared" si="2"/>
        <v>0</v>
      </c>
      <c r="L100" s="168">
        <v>21</v>
      </c>
      <c r="M100" s="168">
        <f t="shared" si="3"/>
        <v>0</v>
      </c>
      <c r="N100" s="168">
        <v>5.1999999999999998E-2</v>
      </c>
      <c r="O100" s="168">
        <f t="shared" si="4"/>
        <v>0.62</v>
      </c>
      <c r="P100" s="168">
        <v>0</v>
      </c>
      <c r="Q100" s="168">
        <f t="shared" si="5"/>
        <v>0</v>
      </c>
      <c r="R100" s="168" t="s">
        <v>198</v>
      </c>
      <c r="S100" s="168" t="s">
        <v>108</v>
      </c>
      <c r="T100" s="169" t="s">
        <v>109</v>
      </c>
      <c r="U100" s="155">
        <v>0</v>
      </c>
      <c r="V100" s="155">
        <f t="shared" si="6"/>
        <v>0</v>
      </c>
      <c r="W100" s="155"/>
      <c r="X100" s="155" t="s">
        <v>199</v>
      </c>
      <c r="Y100" s="146"/>
      <c r="Z100" s="146"/>
      <c r="AA100" s="146"/>
      <c r="AB100" s="146"/>
      <c r="AC100" s="146"/>
      <c r="AD100" s="146"/>
      <c r="AE100" s="146"/>
      <c r="AF100" s="146"/>
      <c r="AG100" s="146" t="s">
        <v>200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>
      <c r="A101" s="149" t="s">
        <v>102</v>
      </c>
      <c r="B101" s="150" t="s">
        <v>67</v>
      </c>
      <c r="C101" s="172" t="s">
        <v>68</v>
      </c>
      <c r="D101" s="159"/>
      <c r="E101" s="160"/>
      <c r="F101" s="161"/>
      <c r="G101" s="161">
        <f>SUMIF(AG102:AG103,"&lt;&gt;NOR",G102:G103)</f>
        <v>0</v>
      </c>
      <c r="H101" s="161"/>
      <c r="I101" s="161">
        <f>SUM(I102:I103)</f>
        <v>0</v>
      </c>
      <c r="J101" s="161"/>
      <c r="K101" s="161">
        <f>SUM(K102:K103)</f>
        <v>0</v>
      </c>
      <c r="L101" s="161"/>
      <c r="M101" s="161">
        <f>SUM(M102:M103)</f>
        <v>0</v>
      </c>
      <c r="N101" s="161"/>
      <c r="O101" s="161">
        <f>SUM(O102:O103)</f>
        <v>0</v>
      </c>
      <c r="P101" s="161"/>
      <c r="Q101" s="161">
        <f>SUM(Q102:Q103)</f>
        <v>0</v>
      </c>
      <c r="R101" s="161"/>
      <c r="S101" s="161"/>
      <c r="T101" s="162"/>
      <c r="U101" s="158"/>
      <c r="V101" s="158">
        <f>SUM(V102:V103)</f>
        <v>26.42</v>
      </c>
      <c r="W101" s="158"/>
      <c r="X101" s="158"/>
      <c r="AG101" t="s">
        <v>103</v>
      </c>
    </row>
    <row r="102" spans="1:60" outlineLevel="1">
      <c r="A102" s="163">
        <v>52</v>
      </c>
      <c r="B102" s="164" t="s">
        <v>273</v>
      </c>
      <c r="C102" s="173" t="s">
        <v>274</v>
      </c>
      <c r="D102" s="165" t="s">
        <v>178</v>
      </c>
      <c r="E102" s="166">
        <v>1651.5611200000001</v>
      </c>
      <c r="F102" s="167"/>
      <c r="G102" s="168">
        <f>ROUND(E102*F102,2)</f>
        <v>0</v>
      </c>
      <c r="H102" s="167"/>
      <c r="I102" s="168">
        <f>ROUND(E102*H102,2)</f>
        <v>0</v>
      </c>
      <c r="J102" s="167"/>
      <c r="K102" s="168">
        <f>ROUND(E102*J102,2)</f>
        <v>0</v>
      </c>
      <c r="L102" s="168">
        <v>21</v>
      </c>
      <c r="M102" s="168">
        <f>G102*(1+L102/100)</f>
        <v>0</v>
      </c>
      <c r="N102" s="168">
        <v>0</v>
      </c>
      <c r="O102" s="168">
        <f>ROUND(E102*N102,2)</f>
        <v>0</v>
      </c>
      <c r="P102" s="168">
        <v>0</v>
      </c>
      <c r="Q102" s="168">
        <f>ROUND(E102*P102,2)</f>
        <v>0</v>
      </c>
      <c r="R102" s="168" t="s">
        <v>123</v>
      </c>
      <c r="S102" s="168" t="s">
        <v>108</v>
      </c>
      <c r="T102" s="169" t="s">
        <v>109</v>
      </c>
      <c r="U102" s="155">
        <v>1.6E-2</v>
      </c>
      <c r="V102" s="155">
        <f>ROUND(E102*U102,2)</f>
        <v>26.42</v>
      </c>
      <c r="W102" s="155"/>
      <c r="X102" s="155" t="s">
        <v>275</v>
      </c>
      <c r="Y102" s="146"/>
      <c r="Z102" s="146"/>
      <c r="AA102" s="146"/>
      <c r="AB102" s="146"/>
      <c r="AC102" s="146"/>
      <c r="AD102" s="146"/>
      <c r="AE102" s="146"/>
      <c r="AF102" s="146"/>
      <c r="AG102" s="146" t="s">
        <v>276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>
      <c r="A103" s="153"/>
      <c r="B103" s="154"/>
      <c r="C103" s="233" t="s">
        <v>277</v>
      </c>
      <c r="D103" s="234"/>
      <c r="E103" s="234"/>
      <c r="F103" s="234"/>
      <c r="G103" s="234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46"/>
      <c r="Z103" s="146"/>
      <c r="AA103" s="146"/>
      <c r="AB103" s="146"/>
      <c r="AC103" s="146"/>
      <c r="AD103" s="146"/>
      <c r="AE103" s="146"/>
      <c r="AF103" s="146"/>
      <c r="AG103" s="146" t="s">
        <v>113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>
      <c r="A104" s="149" t="s">
        <v>102</v>
      </c>
      <c r="B104" s="150" t="s">
        <v>71</v>
      </c>
      <c r="C104" s="172" t="s">
        <v>72</v>
      </c>
      <c r="D104" s="159"/>
      <c r="E104" s="160"/>
      <c r="F104" s="161"/>
      <c r="G104" s="161">
        <f>SUMIF(AG105:AG108,"&lt;&gt;NOR",G105:G108)</f>
        <v>0</v>
      </c>
      <c r="H104" s="161"/>
      <c r="I104" s="161">
        <f>SUM(I105:I108)</f>
        <v>0</v>
      </c>
      <c r="J104" s="161"/>
      <c r="K104" s="161">
        <f>SUM(K105:K108)</f>
        <v>0</v>
      </c>
      <c r="L104" s="161"/>
      <c r="M104" s="161">
        <f>SUM(M105:M108)</f>
        <v>0</v>
      </c>
      <c r="N104" s="161"/>
      <c r="O104" s="161">
        <f>SUM(O105:O108)</f>
        <v>0</v>
      </c>
      <c r="P104" s="161"/>
      <c r="Q104" s="161">
        <f>SUM(Q105:Q108)</f>
        <v>0</v>
      </c>
      <c r="R104" s="161"/>
      <c r="S104" s="161"/>
      <c r="T104" s="162"/>
      <c r="U104" s="158"/>
      <c r="V104" s="158">
        <f>SUM(V105:V108)</f>
        <v>0.03</v>
      </c>
      <c r="W104" s="158"/>
      <c r="X104" s="158"/>
      <c r="AG104" t="s">
        <v>103</v>
      </c>
    </row>
    <row r="105" spans="1:60" outlineLevel="1">
      <c r="A105" s="163">
        <v>53</v>
      </c>
      <c r="B105" s="164" t="s">
        <v>278</v>
      </c>
      <c r="C105" s="173" t="s">
        <v>279</v>
      </c>
      <c r="D105" s="165" t="s">
        <v>178</v>
      </c>
      <c r="E105" s="166">
        <v>0.64800000000000002</v>
      </c>
      <c r="F105" s="167"/>
      <c r="G105" s="168">
        <f>ROUND(E105*F105,2)</f>
        <v>0</v>
      </c>
      <c r="H105" s="167"/>
      <c r="I105" s="168">
        <f>ROUND(E105*H105,2)</f>
        <v>0</v>
      </c>
      <c r="J105" s="167"/>
      <c r="K105" s="168">
        <f>ROUND(E105*J105,2)</f>
        <v>0</v>
      </c>
      <c r="L105" s="168">
        <v>21</v>
      </c>
      <c r="M105" s="168">
        <f>G105*(1+L105/100)</f>
        <v>0</v>
      </c>
      <c r="N105" s="168">
        <v>0</v>
      </c>
      <c r="O105" s="168">
        <f>ROUND(E105*N105,2)</f>
        <v>0</v>
      </c>
      <c r="P105" s="168">
        <v>0</v>
      </c>
      <c r="Q105" s="168">
        <f>ROUND(E105*P105,2)</f>
        <v>0</v>
      </c>
      <c r="R105" s="168" t="s">
        <v>280</v>
      </c>
      <c r="S105" s="168" t="s">
        <v>108</v>
      </c>
      <c r="T105" s="169" t="s">
        <v>109</v>
      </c>
      <c r="U105" s="155">
        <v>0.04</v>
      </c>
      <c r="V105" s="155">
        <f>ROUND(E105*U105,2)</f>
        <v>0.03</v>
      </c>
      <c r="W105" s="155"/>
      <c r="X105" s="155" t="s">
        <v>110</v>
      </c>
      <c r="Y105" s="146"/>
      <c r="Z105" s="146"/>
      <c r="AA105" s="146"/>
      <c r="AB105" s="146"/>
      <c r="AC105" s="146"/>
      <c r="AD105" s="146"/>
      <c r="AE105" s="146"/>
      <c r="AF105" s="146"/>
      <c r="AG105" s="146" t="s">
        <v>111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>
      <c r="A106" s="153"/>
      <c r="B106" s="154"/>
      <c r="C106" s="233" t="s">
        <v>281</v>
      </c>
      <c r="D106" s="234"/>
      <c r="E106" s="234"/>
      <c r="F106" s="234"/>
      <c r="G106" s="234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46"/>
      <c r="Z106" s="146"/>
      <c r="AA106" s="146"/>
      <c r="AB106" s="146"/>
      <c r="AC106" s="146"/>
      <c r="AD106" s="146"/>
      <c r="AE106" s="146"/>
      <c r="AF106" s="146"/>
      <c r="AG106" s="146" t="s">
        <v>113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>
      <c r="A107" s="153"/>
      <c r="B107" s="154"/>
      <c r="C107" s="174" t="s">
        <v>282</v>
      </c>
      <c r="D107" s="156"/>
      <c r="E107" s="157">
        <v>0.64800000000000002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46"/>
      <c r="Z107" s="146"/>
      <c r="AA107" s="146"/>
      <c r="AB107" s="146"/>
      <c r="AC107" s="146"/>
      <c r="AD107" s="146"/>
      <c r="AE107" s="146"/>
      <c r="AF107" s="146"/>
      <c r="AG107" s="146" t="s">
        <v>133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>
      <c r="A108" s="163">
        <v>54</v>
      </c>
      <c r="B108" s="164" t="s">
        <v>283</v>
      </c>
      <c r="C108" s="173" t="s">
        <v>284</v>
      </c>
      <c r="D108" s="165" t="s">
        <v>178</v>
      </c>
      <c r="E108" s="166">
        <v>0.64800000000000002</v>
      </c>
      <c r="F108" s="167"/>
      <c r="G108" s="168">
        <f>ROUND(E108*F108,2)</f>
        <v>0</v>
      </c>
      <c r="H108" s="167"/>
      <c r="I108" s="168">
        <f>ROUND(E108*H108,2)</f>
        <v>0</v>
      </c>
      <c r="J108" s="167"/>
      <c r="K108" s="168">
        <f>ROUND(E108*J108,2)</f>
        <v>0</v>
      </c>
      <c r="L108" s="168">
        <v>21</v>
      </c>
      <c r="M108" s="168">
        <f>G108*(1+L108/100)</f>
        <v>0</v>
      </c>
      <c r="N108" s="168">
        <v>0</v>
      </c>
      <c r="O108" s="168">
        <f>ROUND(E108*N108,2)</f>
        <v>0</v>
      </c>
      <c r="P108" s="168">
        <v>0</v>
      </c>
      <c r="Q108" s="168">
        <f>ROUND(E108*P108,2)</f>
        <v>0</v>
      </c>
      <c r="R108" s="168" t="s">
        <v>285</v>
      </c>
      <c r="S108" s="168" t="s">
        <v>108</v>
      </c>
      <c r="T108" s="169" t="s">
        <v>109</v>
      </c>
      <c r="U108" s="155">
        <v>0</v>
      </c>
      <c r="V108" s="155">
        <f>ROUND(E108*U108,2)</f>
        <v>0</v>
      </c>
      <c r="W108" s="155"/>
      <c r="X108" s="155" t="s">
        <v>110</v>
      </c>
      <c r="Y108" s="146"/>
      <c r="Z108" s="146"/>
      <c r="AA108" s="146"/>
      <c r="AB108" s="146"/>
      <c r="AC108" s="146"/>
      <c r="AD108" s="146"/>
      <c r="AE108" s="146"/>
      <c r="AF108" s="146"/>
      <c r="AG108" s="146" t="s">
        <v>111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>
      <c r="A109" s="3"/>
      <c r="B109" s="4"/>
      <c r="C109" s="175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v>15</v>
      </c>
      <c r="AF109">
        <v>21</v>
      </c>
      <c r="AG109" t="s">
        <v>89</v>
      </c>
    </row>
    <row r="110" spans="1:60">
      <c r="A110" s="149"/>
      <c r="B110" s="150" t="s">
        <v>29</v>
      </c>
      <c r="C110" s="172"/>
      <c r="D110" s="151"/>
      <c r="E110" s="152"/>
      <c r="F110" s="152"/>
      <c r="G110" s="171">
        <f>G8+G64+G72+G87+G101+G104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AE110">
        <f>SUMIF(L7:L108,AE109,G7:G108)</f>
        <v>0</v>
      </c>
      <c r="AF110">
        <f>SUMIF(L7:L108,AF109,G7:G108)</f>
        <v>0</v>
      </c>
      <c r="AG110" t="s">
        <v>286</v>
      </c>
    </row>
    <row r="111" spans="1:60">
      <c r="C111" s="176"/>
      <c r="D111" s="10"/>
      <c r="AG111" t="s">
        <v>287</v>
      </c>
    </row>
    <row r="112" spans="1:60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28">
    <mergeCell ref="A1:G1"/>
    <mergeCell ref="C2:G2"/>
    <mergeCell ref="C3:G3"/>
    <mergeCell ref="C4:G4"/>
    <mergeCell ref="C19:G19"/>
    <mergeCell ref="C22:G22"/>
    <mergeCell ref="C26:G26"/>
    <mergeCell ref="C28:G28"/>
    <mergeCell ref="C10:G10"/>
    <mergeCell ref="C12:G12"/>
    <mergeCell ref="C14:G14"/>
    <mergeCell ref="C17:G17"/>
    <mergeCell ref="C45:G45"/>
    <mergeCell ref="C49:G49"/>
    <mergeCell ref="C58:G58"/>
    <mergeCell ref="C59:G59"/>
    <mergeCell ref="C31:G31"/>
    <mergeCell ref="C35:G35"/>
    <mergeCell ref="C38:G38"/>
    <mergeCell ref="C41:G41"/>
    <mergeCell ref="C89:G89"/>
    <mergeCell ref="C91:G91"/>
    <mergeCell ref="C103:G103"/>
    <mergeCell ref="C106:G106"/>
    <mergeCell ref="C66:G66"/>
    <mergeCell ref="C69:G69"/>
    <mergeCell ref="C74:G74"/>
    <mergeCell ref="C80:G80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2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37" t="s">
        <v>76</v>
      </c>
      <c r="B1" s="237"/>
      <c r="C1" s="237"/>
      <c r="D1" s="237"/>
      <c r="E1" s="237"/>
      <c r="F1" s="237"/>
      <c r="G1" s="237"/>
      <c r="AG1" t="s">
        <v>77</v>
      </c>
    </row>
    <row r="2" spans="1:60" ht="25" customHeight="1">
      <c r="A2" s="139" t="s">
        <v>7</v>
      </c>
      <c r="B2" s="49" t="s">
        <v>44</v>
      </c>
      <c r="C2" s="238" t="s">
        <v>45</v>
      </c>
      <c r="D2" s="239"/>
      <c r="E2" s="239"/>
      <c r="F2" s="239"/>
      <c r="G2" s="240"/>
      <c r="AG2" t="s">
        <v>78</v>
      </c>
    </row>
    <row r="3" spans="1:60" ht="25" customHeight="1">
      <c r="A3" s="139" t="s">
        <v>8</v>
      </c>
      <c r="B3" s="49" t="s">
        <v>52</v>
      </c>
      <c r="C3" s="238" t="s">
        <v>53</v>
      </c>
      <c r="D3" s="239"/>
      <c r="E3" s="239"/>
      <c r="F3" s="239"/>
      <c r="G3" s="240"/>
      <c r="AC3" s="121" t="s">
        <v>78</v>
      </c>
      <c r="AG3" t="s">
        <v>79</v>
      </c>
    </row>
    <row r="4" spans="1:60" ht="25" customHeight="1">
      <c r="A4" s="140" t="s">
        <v>9</v>
      </c>
      <c r="B4" s="141" t="s">
        <v>50</v>
      </c>
      <c r="C4" s="241" t="s">
        <v>51</v>
      </c>
      <c r="D4" s="242"/>
      <c r="E4" s="242"/>
      <c r="F4" s="242"/>
      <c r="G4" s="243"/>
      <c r="AG4" t="s">
        <v>80</v>
      </c>
    </row>
    <row r="5" spans="1:60">
      <c r="D5" s="10"/>
    </row>
    <row r="6" spans="1:60" ht="37.299999999999997">
      <c r="A6" s="142" t="s">
        <v>81</v>
      </c>
      <c r="B6" s="144" t="s">
        <v>82</v>
      </c>
      <c r="C6" s="144" t="s">
        <v>83</v>
      </c>
      <c r="D6" s="143" t="s">
        <v>84</v>
      </c>
      <c r="E6" s="142" t="s">
        <v>85</v>
      </c>
      <c r="F6" s="142" t="s">
        <v>86</v>
      </c>
      <c r="G6" s="142" t="s">
        <v>29</v>
      </c>
      <c r="H6" s="145" t="s">
        <v>30</v>
      </c>
      <c r="I6" s="145" t="s">
        <v>87</v>
      </c>
      <c r="J6" s="145" t="s">
        <v>31</v>
      </c>
      <c r="K6" s="145" t="s">
        <v>88</v>
      </c>
      <c r="L6" s="145" t="s">
        <v>89</v>
      </c>
      <c r="M6" s="145" t="s">
        <v>90</v>
      </c>
      <c r="N6" s="145" t="s">
        <v>91</v>
      </c>
      <c r="O6" s="145" t="s">
        <v>92</v>
      </c>
      <c r="P6" s="145" t="s">
        <v>93</v>
      </c>
      <c r="Q6" s="145" t="s">
        <v>94</v>
      </c>
      <c r="R6" s="145" t="s">
        <v>95</v>
      </c>
      <c r="S6" s="145" t="s">
        <v>96</v>
      </c>
      <c r="T6" s="145" t="s">
        <v>97</v>
      </c>
      <c r="U6" s="145" t="s">
        <v>98</v>
      </c>
      <c r="V6" s="145" t="s">
        <v>99</v>
      </c>
      <c r="W6" s="145" t="s">
        <v>100</v>
      </c>
      <c r="X6" s="145" t="s">
        <v>101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102</v>
      </c>
      <c r="B8" s="150" t="s">
        <v>69</v>
      </c>
      <c r="C8" s="172" t="s">
        <v>70</v>
      </c>
      <c r="D8" s="159"/>
      <c r="E8" s="160"/>
      <c r="F8" s="161"/>
      <c r="G8" s="161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</v>
      </c>
      <c r="P8" s="161"/>
      <c r="Q8" s="161">
        <f>SUM(Q9:Q14)</f>
        <v>0</v>
      </c>
      <c r="R8" s="161"/>
      <c r="S8" s="161"/>
      <c r="T8" s="162"/>
      <c r="U8" s="158"/>
      <c r="V8" s="158">
        <f>SUM(V9:V14)</f>
        <v>0</v>
      </c>
      <c r="W8" s="158"/>
      <c r="X8" s="158"/>
      <c r="AG8" t="s">
        <v>103</v>
      </c>
    </row>
    <row r="9" spans="1:60" outlineLevel="1">
      <c r="A9" s="163">
        <v>1</v>
      </c>
      <c r="B9" s="164" t="s">
        <v>240</v>
      </c>
      <c r="C9" s="173" t="s">
        <v>288</v>
      </c>
      <c r="D9" s="165" t="s">
        <v>242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182</v>
      </c>
      <c r="T9" s="169" t="s">
        <v>243</v>
      </c>
      <c r="U9" s="155">
        <v>0</v>
      </c>
      <c r="V9" s="155">
        <f>ROUND(E9*U9,2)</f>
        <v>0</v>
      </c>
      <c r="W9" s="155"/>
      <c r="X9" s="155" t="s">
        <v>110</v>
      </c>
      <c r="Y9" s="146"/>
      <c r="Z9" s="146"/>
      <c r="AA9" s="146"/>
      <c r="AB9" s="146"/>
      <c r="AC9" s="146"/>
      <c r="AD9" s="146"/>
      <c r="AE9" s="146"/>
      <c r="AF9" s="146"/>
      <c r="AG9" s="146" t="s">
        <v>111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0.6" outlineLevel="1">
      <c r="A10" s="163">
        <v>2</v>
      </c>
      <c r="B10" s="164" t="s">
        <v>253</v>
      </c>
      <c r="C10" s="173" t="s">
        <v>289</v>
      </c>
      <c r="D10" s="165" t="s">
        <v>290</v>
      </c>
      <c r="E10" s="166">
        <v>461</v>
      </c>
      <c r="F10" s="167"/>
      <c r="G10" s="168">
        <f>ROUND(E10*F10,2)</f>
        <v>0</v>
      </c>
      <c r="H10" s="167"/>
      <c r="I10" s="168">
        <f>ROUND(E10*H10,2)</f>
        <v>0</v>
      </c>
      <c r="J10" s="167"/>
      <c r="K10" s="168">
        <f>ROUND(E10*J10,2)</f>
        <v>0</v>
      </c>
      <c r="L10" s="168">
        <v>21</v>
      </c>
      <c r="M10" s="168">
        <f>G10*(1+L10/100)</f>
        <v>0</v>
      </c>
      <c r="N10" s="168">
        <v>0</v>
      </c>
      <c r="O10" s="168">
        <f>ROUND(E10*N10,2)</f>
        <v>0</v>
      </c>
      <c r="P10" s="168">
        <v>0</v>
      </c>
      <c r="Q10" s="168">
        <f>ROUND(E10*P10,2)</f>
        <v>0</v>
      </c>
      <c r="R10" s="168"/>
      <c r="S10" s="168" t="s">
        <v>182</v>
      </c>
      <c r="T10" s="169" t="s">
        <v>243</v>
      </c>
      <c r="U10" s="155">
        <v>0</v>
      </c>
      <c r="V10" s="155">
        <f>ROUND(E10*U10,2)</f>
        <v>0</v>
      </c>
      <c r="W10" s="155"/>
      <c r="X10" s="155" t="s">
        <v>110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111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174" t="s">
        <v>291</v>
      </c>
      <c r="D11" s="156"/>
      <c r="E11" s="157">
        <v>461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133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0.6" outlineLevel="1">
      <c r="A12" s="163">
        <v>3</v>
      </c>
      <c r="B12" s="164" t="s">
        <v>255</v>
      </c>
      <c r="C12" s="173" t="s">
        <v>292</v>
      </c>
      <c r="D12" s="165" t="s">
        <v>259</v>
      </c>
      <c r="E12" s="166">
        <v>11</v>
      </c>
      <c r="F12" s="167"/>
      <c r="G12" s="168">
        <f>ROUND(E12*F12,2)</f>
        <v>0</v>
      </c>
      <c r="H12" s="167"/>
      <c r="I12" s="168">
        <f>ROUND(E12*H12,2)</f>
        <v>0</v>
      </c>
      <c r="J12" s="167"/>
      <c r="K12" s="168">
        <f>ROUND(E12*J12,2)</f>
        <v>0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182</v>
      </c>
      <c r="T12" s="169" t="s">
        <v>243</v>
      </c>
      <c r="U12" s="155">
        <v>0</v>
      </c>
      <c r="V12" s="155">
        <f>ROUND(E12*U12,2)</f>
        <v>0</v>
      </c>
      <c r="W12" s="155"/>
      <c r="X12" s="155" t="s">
        <v>110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111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0.6" outlineLevel="1">
      <c r="A13" s="163">
        <v>4</v>
      </c>
      <c r="B13" s="164" t="s">
        <v>257</v>
      </c>
      <c r="C13" s="173" t="s">
        <v>293</v>
      </c>
      <c r="D13" s="165" t="s">
        <v>290</v>
      </c>
      <c r="E13" s="166">
        <v>461</v>
      </c>
      <c r="F13" s="167"/>
      <c r="G13" s="168">
        <f>ROUND(E13*F13,2)</f>
        <v>0</v>
      </c>
      <c r="H13" s="167"/>
      <c r="I13" s="168">
        <f>ROUND(E13*H13,2)</f>
        <v>0</v>
      </c>
      <c r="J13" s="167"/>
      <c r="K13" s="168">
        <f>ROUND(E13*J13,2)</f>
        <v>0</v>
      </c>
      <c r="L13" s="168">
        <v>21</v>
      </c>
      <c r="M13" s="168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68"/>
      <c r="S13" s="168" t="s">
        <v>182</v>
      </c>
      <c r="T13" s="169" t="s">
        <v>243</v>
      </c>
      <c r="U13" s="155">
        <v>0</v>
      </c>
      <c r="V13" s="155">
        <f>ROUND(E13*U13,2)</f>
        <v>0</v>
      </c>
      <c r="W13" s="155"/>
      <c r="X13" s="155" t="s">
        <v>110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111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174" t="s">
        <v>294</v>
      </c>
      <c r="D14" s="156"/>
      <c r="E14" s="157">
        <v>461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133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>
      <c r="A15" s="3"/>
      <c r="B15" s="4"/>
      <c r="C15" s="175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v>15</v>
      </c>
      <c r="AF15">
        <v>21</v>
      </c>
      <c r="AG15" t="s">
        <v>89</v>
      </c>
    </row>
    <row r="16" spans="1:60">
      <c r="A16" s="149"/>
      <c r="B16" s="150" t="s">
        <v>29</v>
      </c>
      <c r="C16" s="172"/>
      <c r="D16" s="151"/>
      <c r="E16" s="152"/>
      <c r="F16" s="152"/>
      <c r="G16" s="171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f>SUMIF(L7:L14,AE15,G7:G14)</f>
        <v>0</v>
      </c>
      <c r="AF16">
        <f>SUMIF(L7:L14,AF15,G7:G14)</f>
        <v>0</v>
      </c>
      <c r="AG16" t="s">
        <v>286</v>
      </c>
    </row>
    <row r="17" spans="3:33">
      <c r="C17" s="176"/>
      <c r="D17" s="10"/>
      <c r="AG17" t="s">
        <v>287</v>
      </c>
    </row>
    <row r="18" spans="3:33">
      <c r="D18" s="10"/>
    </row>
    <row r="19" spans="3:33">
      <c r="D19" s="10"/>
    </row>
    <row r="20" spans="3:33">
      <c r="D20" s="10"/>
    </row>
    <row r="21" spans="3:33">
      <c r="D21" s="10"/>
    </row>
    <row r="22" spans="3:33">
      <c r="D22" s="10"/>
    </row>
    <row r="23" spans="3:33">
      <c r="D23" s="10"/>
    </row>
    <row r="24" spans="3:33">
      <c r="D24" s="10"/>
    </row>
    <row r="25" spans="3:33">
      <c r="D25" s="10"/>
    </row>
    <row r="26" spans="3:33">
      <c r="D26" s="10"/>
    </row>
    <row r="27" spans="3:33">
      <c r="D27" s="10"/>
    </row>
    <row r="28" spans="3:33">
      <c r="D28" s="10"/>
    </row>
    <row r="29" spans="3:33">
      <c r="D29" s="10"/>
    </row>
    <row r="30" spans="3:33">
      <c r="D30" s="10"/>
    </row>
    <row r="31" spans="3:33">
      <c r="D31" s="10"/>
    </row>
    <row r="32" spans="3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4">
    <mergeCell ref="A1:G1"/>
    <mergeCell ref="C2:G2"/>
    <mergeCell ref="C3:G3"/>
    <mergeCell ref="C4:G4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2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>
      <c r="A1" s="237" t="s">
        <v>76</v>
      </c>
      <c r="B1" s="237"/>
      <c r="C1" s="237"/>
      <c r="D1" s="237"/>
      <c r="E1" s="237"/>
      <c r="F1" s="237"/>
      <c r="G1" s="237"/>
      <c r="AG1" t="s">
        <v>77</v>
      </c>
    </row>
    <row r="2" spans="1:60" ht="25" customHeight="1">
      <c r="A2" s="139" t="s">
        <v>7</v>
      </c>
      <c r="B2" s="49" t="s">
        <v>44</v>
      </c>
      <c r="C2" s="238" t="s">
        <v>45</v>
      </c>
      <c r="D2" s="239"/>
      <c r="E2" s="239"/>
      <c r="F2" s="239"/>
      <c r="G2" s="240"/>
      <c r="AG2" t="s">
        <v>78</v>
      </c>
    </row>
    <row r="3" spans="1:60" ht="25" customHeight="1">
      <c r="A3" s="139" t="s">
        <v>8</v>
      </c>
      <c r="B3" s="49" t="s">
        <v>54</v>
      </c>
      <c r="C3" s="238" t="s">
        <v>55</v>
      </c>
      <c r="D3" s="239"/>
      <c r="E3" s="239"/>
      <c r="F3" s="239"/>
      <c r="G3" s="240"/>
      <c r="AC3" s="121" t="s">
        <v>78</v>
      </c>
      <c r="AG3" t="s">
        <v>79</v>
      </c>
    </row>
    <row r="4" spans="1:60" ht="25" customHeight="1">
      <c r="A4" s="140" t="s">
        <v>9</v>
      </c>
      <c r="B4" s="141" t="s">
        <v>50</v>
      </c>
      <c r="C4" s="241" t="s">
        <v>51</v>
      </c>
      <c r="D4" s="242"/>
      <c r="E4" s="242"/>
      <c r="F4" s="242"/>
      <c r="G4" s="243"/>
      <c r="AG4" t="s">
        <v>80</v>
      </c>
    </row>
    <row r="5" spans="1:60">
      <c r="D5" s="10"/>
    </row>
    <row r="6" spans="1:60" ht="37.299999999999997">
      <c r="A6" s="142" t="s">
        <v>81</v>
      </c>
      <c r="B6" s="144" t="s">
        <v>82</v>
      </c>
      <c r="C6" s="144" t="s">
        <v>83</v>
      </c>
      <c r="D6" s="143" t="s">
        <v>84</v>
      </c>
      <c r="E6" s="142" t="s">
        <v>85</v>
      </c>
      <c r="F6" s="142" t="s">
        <v>86</v>
      </c>
      <c r="G6" s="142" t="s">
        <v>29</v>
      </c>
      <c r="H6" s="145" t="s">
        <v>30</v>
      </c>
      <c r="I6" s="145" t="s">
        <v>87</v>
      </c>
      <c r="J6" s="145" t="s">
        <v>31</v>
      </c>
      <c r="K6" s="145" t="s">
        <v>88</v>
      </c>
      <c r="L6" s="145" t="s">
        <v>89</v>
      </c>
      <c r="M6" s="145" t="s">
        <v>90</v>
      </c>
      <c r="N6" s="145" t="s">
        <v>91</v>
      </c>
      <c r="O6" s="145" t="s">
        <v>92</v>
      </c>
      <c r="P6" s="145" t="s">
        <v>93</v>
      </c>
      <c r="Q6" s="145" t="s">
        <v>94</v>
      </c>
      <c r="R6" s="145" t="s">
        <v>95</v>
      </c>
      <c r="S6" s="145" t="s">
        <v>96</v>
      </c>
      <c r="T6" s="145" t="s">
        <v>97</v>
      </c>
      <c r="U6" s="145" t="s">
        <v>98</v>
      </c>
      <c r="V6" s="145" t="s">
        <v>99</v>
      </c>
      <c r="W6" s="145" t="s">
        <v>100</v>
      </c>
      <c r="X6" s="145" t="s">
        <v>101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102</v>
      </c>
      <c r="B8" s="150" t="s">
        <v>74</v>
      </c>
      <c r="C8" s="172" t="s">
        <v>27</v>
      </c>
      <c r="D8" s="159"/>
      <c r="E8" s="160"/>
      <c r="F8" s="161"/>
      <c r="G8" s="161">
        <f>SUMIF(AG9:AG24,"&lt;&gt;NOR",G9:G24)</f>
        <v>0</v>
      </c>
      <c r="H8" s="161"/>
      <c r="I8" s="161">
        <f>SUM(I9:I24)</f>
        <v>0</v>
      </c>
      <c r="J8" s="161"/>
      <c r="K8" s="161">
        <f>SUM(K9:K24)</f>
        <v>0</v>
      </c>
      <c r="L8" s="161"/>
      <c r="M8" s="161">
        <f>SUM(M9:M24)</f>
        <v>0</v>
      </c>
      <c r="N8" s="161"/>
      <c r="O8" s="161">
        <f>SUM(O9:O24)</f>
        <v>0</v>
      </c>
      <c r="P8" s="161"/>
      <c r="Q8" s="161">
        <f>SUM(Q9:Q24)</f>
        <v>0</v>
      </c>
      <c r="R8" s="161"/>
      <c r="S8" s="161"/>
      <c r="T8" s="162"/>
      <c r="U8" s="158"/>
      <c r="V8" s="158">
        <f>SUM(V9:V24)</f>
        <v>0</v>
      </c>
      <c r="W8" s="158"/>
      <c r="X8" s="158"/>
      <c r="AG8" t="s">
        <v>103</v>
      </c>
    </row>
    <row r="9" spans="1:60" outlineLevel="1">
      <c r="A9" s="163">
        <v>1</v>
      </c>
      <c r="B9" s="164" t="s">
        <v>295</v>
      </c>
      <c r="C9" s="173" t="s">
        <v>296</v>
      </c>
      <c r="D9" s="165" t="s">
        <v>297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108</v>
      </c>
      <c r="T9" s="169" t="s">
        <v>243</v>
      </c>
      <c r="U9" s="155">
        <v>0</v>
      </c>
      <c r="V9" s="155">
        <f>ROUND(E9*U9,2)</f>
        <v>0</v>
      </c>
      <c r="W9" s="155"/>
      <c r="X9" s="155" t="s">
        <v>298</v>
      </c>
      <c r="Y9" s="146"/>
      <c r="Z9" s="146"/>
      <c r="AA9" s="146"/>
      <c r="AB9" s="146"/>
      <c r="AC9" s="146"/>
      <c r="AD9" s="146"/>
      <c r="AE9" s="146"/>
      <c r="AF9" s="146"/>
      <c r="AG9" s="146" t="s">
        <v>299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1" outlineLevel="1">
      <c r="A10" s="153"/>
      <c r="B10" s="154"/>
      <c r="C10" s="244" t="s">
        <v>335</v>
      </c>
      <c r="D10" s="245"/>
      <c r="E10" s="245"/>
      <c r="F10" s="245"/>
      <c r="G10" s="24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195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0" t="str">
        <f>C10</f>
        <v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v>
      </c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235" t="s">
        <v>300</v>
      </c>
      <c r="D11" s="236"/>
      <c r="E11" s="236"/>
      <c r="F11" s="236"/>
      <c r="G11" s="236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195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235" t="s">
        <v>336</v>
      </c>
      <c r="D12" s="236"/>
      <c r="E12" s="236"/>
      <c r="F12" s="236"/>
      <c r="G12" s="236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195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35" t="s">
        <v>337</v>
      </c>
      <c r="D13" s="236"/>
      <c r="E13" s="236"/>
      <c r="F13" s="236"/>
      <c r="G13" s="236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195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0" t="str">
        <f>C13</f>
        <v>-zábory, vyřízení povolení pro zábory			-venkovní osvětlení staveniště, výkopů, manipulačních skladových ploch</v>
      </c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235" t="s">
        <v>338</v>
      </c>
      <c r="D14" s="236"/>
      <c r="E14" s="236"/>
      <c r="F14" s="236"/>
      <c r="G14" s="236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195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235" t="s">
        <v>339</v>
      </c>
      <c r="D15" s="236"/>
      <c r="E15" s="236"/>
      <c r="F15" s="236"/>
      <c r="G15" s="236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195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53"/>
      <c r="B16" s="154"/>
      <c r="C16" s="235" t="s">
        <v>340</v>
      </c>
      <c r="D16" s="236"/>
      <c r="E16" s="236"/>
      <c r="F16" s="236"/>
      <c r="G16" s="236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195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235" t="s">
        <v>301</v>
      </c>
      <c r="D17" s="236"/>
      <c r="E17" s="236"/>
      <c r="F17" s="236"/>
      <c r="G17" s="236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195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63">
        <v>2</v>
      </c>
      <c r="B18" s="164" t="s">
        <v>302</v>
      </c>
      <c r="C18" s="173" t="s">
        <v>303</v>
      </c>
      <c r="D18" s="165" t="s">
        <v>297</v>
      </c>
      <c r="E18" s="166">
        <v>1</v>
      </c>
      <c r="F18" s="167"/>
      <c r="G18" s="168">
        <f>ROUND(E18*F18,2)</f>
        <v>0</v>
      </c>
      <c r="H18" s="167"/>
      <c r="I18" s="168">
        <f>ROUND(E18*H18,2)</f>
        <v>0</v>
      </c>
      <c r="J18" s="167"/>
      <c r="K18" s="168">
        <f>ROUND(E18*J18,2)</f>
        <v>0</v>
      </c>
      <c r="L18" s="168">
        <v>21</v>
      </c>
      <c r="M18" s="168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8"/>
      <c r="S18" s="168" t="s">
        <v>108</v>
      </c>
      <c r="T18" s="169" t="s">
        <v>243</v>
      </c>
      <c r="U18" s="155">
        <v>0</v>
      </c>
      <c r="V18" s="155">
        <f>ROUND(E18*U18,2)</f>
        <v>0</v>
      </c>
      <c r="W18" s="155"/>
      <c r="X18" s="155" t="s">
        <v>298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299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1" outlineLevel="1">
      <c r="A19" s="153"/>
      <c r="B19" s="154"/>
      <c r="C19" s="244" t="s">
        <v>304</v>
      </c>
      <c r="D19" s="245"/>
      <c r="E19" s="245"/>
      <c r="F19" s="245"/>
      <c r="G19" s="24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195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70" t="str">
        <f>C19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3</v>
      </c>
      <c r="B20" s="164" t="s">
        <v>305</v>
      </c>
      <c r="C20" s="173" t="s">
        <v>306</v>
      </c>
      <c r="D20" s="165" t="s">
        <v>297</v>
      </c>
      <c r="E20" s="166">
        <v>1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68"/>
      <c r="S20" s="168" t="s">
        <v>108</v>
      </c>
      <c r="T20" s="169" t="s">
        <v>243</v>
      </c>
      <c r="U20" s="155">
        <v>0</v>
      </c>
      <c r="V20" s="155">
        <f>ROUND(E20*U20,2)</f>
        <v>0</v>
      </c>
      <c r="W20" s="155"/>
      <c r="X20" s="155" t="s">
        <v>298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299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1" outlineLevel="1">
      <c r="A21" s="153"/>
      <c r="B21" s="154"/>
      <c r="C21" s="244" t="s">
        <v>307</v>
      </c>
      <c r="D21" s="245"/>
      <c r="E21" s="245"/>
      <c r="F21" s="245"/>
      <c r="G21" s="24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195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0" t="str">
        <f>C21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146"/>
      <c r="BC21" s="146"/>
      <c r="BD21" s="146"/>
      <c r="BE21" s="146"/>
      <c r="BF21" s="146"/>
      <c r="BG21" s="146"/>
      <c r="BH21" s="146"/>
    </row>
    <row r="22" spans="1:60" ht="20.6" outlineLevel="1">
      <c r="A22" s="163">
        <v>4</v>
      </c>
      <c r="B22" s="164" t="s">
        <v>240</v>
      </c>
      <c r="C22" s="173" t="s">
        <v>308</v>
      </c>
      <c r="D22" s="165" t="s">
        <v>309</v>
      </c>
      <c r="E22" s="166">
        <v>1</v>
      </c>
      <c r="F22" s="167"/>
      <c r="G22" s="168">
        <f>ROUND(E22*F22,2)</f>
        <v>0</v>
      </c>
      <c r="H22" s="167"/>
      <c r="I22" s="168">
        <f>ROUND(E22*H22,2)</f>
        <v>0</v>
      </c>
      <c r="J22" s="167"/>
      <c r="K22" s="168">
        <f>ROUND(E22*J22,2)</f>
        <v>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/>
      <c r="S22" s="168" t="s">
        <v>182</v>
      </c>
      <c r="T22" s="169" t="s">
        <v>243</v>
      </c>
      <c r="U22" s="155">
        <v>0</v>
      </c>
      <c r="V22" s="155">
        <f>ROUND(E22*U22,2)</f>
        <v>0</v>
      </c>
      <c r="W22" s="155"/>
      <c r="X22" s="155" t="s">
        <v>298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299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0.6" outlineLevel="1">
      <c r="A23" s="163">
        <v>5</v>
      </c>
      <c r="B23" s="164" t="s">
        <v>253</v>
      </c>
      <c r="C23" s="173" t="s">
        <v>310</v>
      </c>
      <c r="D23" s="165" t="s">
        <v>309</v>
      </c>
      <c r="E23" s="166">
        <v>1</v>
      </c>
      <c r="F23" s="167"/>
      <c r="G23" s="168">
        <f>ROUND(E23*F23,2)</f>
        <v>0</v>
      </c>
      <c r="H23" s="167"/>
      <c r="I23" s="168">
        <f>ROUND(E23*H23,2)</f>
        <v>0</v>
      </c>
      <c r="J23" s="167"/>
      <c r="K23" s="168">
        <f>ROUND(E23*J23,2)</f>
        <v>0</v>
      </c>
      <c r="L23" s="168">
        <v>21</v>
      </c>
      <c r="M23" s="168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68"/>
      <c r="S23" s="168" t="s">
        <v>182</v>
      </c>
      <c r="T23" s="169" t="s">
        <v>243</v>
      </c>
      <c r="U23" s="155">
        <v>0</v>
      </c>
      <c r="V23" s="155">
        <f>ROUND(E23*U23,2)</f>
        <v>0</v>
      </c>
      <c r="W23" s="155"/>
      <c r="X23" s="155" t="s">
        <v>298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299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63">
        <v>6</v>
      </c>
      <c r="B24" s="164" t="s">
        <v>255</v>
      </c>
      <c r="C24" s="173" t="s">
        <v>311</v>
      </c>
      <c r="D24" s="165" t="s">
        <v>309</v>
      </c>
      <c r="E24" s="166">
        <v>1</v>
      </c>
      <c r="F24" s="167"/>
      <c r="G24" s="168">
        <f>ROUND(E24*F24,2)</f>
        <v>0</v>
      </c>
      <c r="H24" s="167"/>
      <c r="I24" s="168">
        <f>ROUND(E24*H24,2)</f>
        <v>0</v>
      </c>
      <c r="J24" s="167"/>
      <c r="K24" s="168">
        <f>ROUND(E24*J24,2)</f>
        <v>0</v>
      </c>
      <c r="L24" s="168">
        <v>21</v>
      </c>
      <c r="M24" s="168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68"/>
      <c r="S24" s="168" t="s">
        <v>182</v>
      </c>
      <c r="T24" s="169" t="s">
        <v>243</v>
      </c>
      <c r="U24" s="155">
        <v>0</v>
      </c>
      <c r="V24" s="155">
        <f>ROUND(E24*U24,2)</f>
        <v>0</v>
      </c>
      <c r="W24" s="155"/>
      <c r="X24" s="155" t="s">
        <v>298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299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>
      <c r="A25" s="149" t="s">
        <v>102</v>
      </c>
      <c r="B25" s="150" t="s">
        <v>75</v>
      </c>
      <c r="C25" s="172" t="s">
        <v>28</v>
      </c>
      <c r="D25" s="159"/>
      <c r="E25" s="160"/>
      <c r="F25" s="161"/>
      <c r="G25" s="161">
        <f>SUMIF(AG26:AG50,"&lt;&gt;NOR",G26:G50)</f>
        <v>0</v>
      </c>
      <c r="H25" s="161"/>
      <c r="I25" s="161">
        <f>SUM(I26:I50)</f>
        <v>0</v>
      </c>
      <c r="J25" s="161"/>
      <c r="K25" s="161">
        <f>SUM(K26:K50)</f>
        <v>0</v>
      </c>
      <c r="L25" s="161"/>
      <c r="M25" s="161">
        <f>SUM(M26:M50)</f>
        <v>0</v>
      </c>
      <c r="N25" s="161"/>
      <c r="O25" s="161">
        <f>SUM(O26:O50)</f>
        <v>0</v>
      </c>
      <c r="P25" s="161"/>
      <c r="Q25" s="161">
        <f>SUM(Q26:Q50)</f>
        <v>0</v>
      </c>
      <c r="R25" s="161"/>
      <c r="S25" s="161"/>
      <c r="T25" s="162"/>
      <c r="U25" s="158"/>
      <c r="V25" s="158">
        <f>SUM(V26:V50)</f>
        <v>0</v>
      </c>
      <c r="W25" s="158"/>
      <c r="X25" s="158"/>
      <c r="AG25" t="s">
        <v>103</v>
      </c>
    </row>
    <row r="26" spans="1:60" outlineLevel="1">
      <c r="A26" s="163">
        <v>7</v>
      </c>
      <c r="B26" s="164" t="s">
        <v>312</v>
      </c>
      <c r="C26" s="173" t="s">
        <v>313</v>
      </c>
      <c r="D26" s="165" t="s">
        <v>297</v>
      </c>
      <c r="E26" s="166">
        <v>1</v>
      </c>
      <c r="F26" s="167"/>
      <c r="G26" s="168">
        <f>ROUND(E26*F26,2)</f>
        <v>0</v>
      </c>
      <c r="H26" s="167"/>
      <c r="I26" s="168">
        <f>ROUND(E26*H26,2)</f>
        <v>0</v>
      </c>
      <c r="J26" s="167"/>
      <c r="K26" s="168">
        <f>ROUND(E26*J26,2)</f>
        <v>0</v>
      </c>
      <c r="L26" s="168">
        <v>21</v>
      </c>
      <c r="M26" s="168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68"/>
      <c r="S26" s="168" t="s">
        <v>108</v>
      </c>
      <c r="T26" s="169" t="s">
        <v>243</v>
      </c>
      <c r="U26" s="155">
        <v>0</v>
      </c>
      <c r="V26" s="155">
        <f>ROUND(E26*U26,2)</f>
        <v>0</v>
      </c>
      <c r="W26" s="155"/>
      <c r="X26" s="155" t="s">
        <v>298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299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31.3" outlineLevel="1">
      <c r="A27" s="153"/>
      <c r="B27" s="154"/>
      <c r="C27" s="244" t="s">
        <v>341</v>
      </c>
      <c r="D27" s="245"/>
      <c r="E27" s="245"/>
      <c r="F27" s="245"/>
      <c r="G27" s="24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195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70" t="str">
        <f>C27</f>
        <v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v>
      </c>
      <c r="BB27" s="146"/>
      <c r="BC27" s="146"/>
      <c r="BD27" s="146"/>
      <c r="BE27" s="146"/>
      <c r="BF27" s="146"/>
      <c r="BG27" s="146"/>
      <c r="BH27" s="146"/>
    </row>
    <row r="28" spans="1:60" outlineLevel="1">
      <c r="A28" s="153"/>
      <c r="B28" s="154"/>
      <c r="C28" s="235" t="s">
        <v>342</v>
      </c>
      <c r="D28" s="236"/>
      <c r="E28" s="236"/>
      <c r="F28" s="236"/>
      <c r="G28" s="236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195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53"/>
      <c r="B29" s="154"/>
      <c r="C29" s="235" t="s">
        <v>314</v>
      </c>
      <c r="D29" s="236"/>
      <c r="E29" s="236"/>
      <c r="F29" s="236"/>
      <c r="G29" s="236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195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53"/>
      <c r="B30" s="154"/>
      <c r="C30" s="235" t="s">
        <v>343</v>
      </c>
      <c r="D30" s="236"/>
      <c r="E30" s="236"/>
      <c r="F30" s="236"/>
      <c r="G30" s="236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195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53"/>
      <c r="B31" s="154"/>
      <c r="C31" s="235" t="s">
        <v>344</v>
      </c>
      <c r="D31" s="236"/>
      <c r="E31" s="236"/>
      <c r="F31" s="236"/>
      <c r="G31" s="236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195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1" outlineLevel="1">
      <c r="A32" s="153"/>
      <c r="B32" s="154"/>
      <c r="C32" s="235" t="s">
        <v>315</v>
      </c>
      <c r="D32" s="236"/>
      <c r="E32" s="236"/>
      <c r="F32" s="236"/>
      <c r="G32" s="236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195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70" t="str">
        <f>C32</f>
        <v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v>
      </c>
      <c r="BB32" s="146"/>
      <c r="BC32" s="146"/>
      <c r="BD32" s="146"/>
      <c r="BE32" s="146"/>
      <c r="BF32" s="146"/>
      <c r="BG32" s="146"/>
      <c r="BH32" s="146"/>
    </row>
    <row r="33" spans="1:60" outlineLevel="1">
      <c r="A33" s="163">
        <v>8</v>
      </c>
      <c r="B33" s="164" t="s">
        <v>257</v>
      </c>
      <c r="C33" s="173" t="s">
        <v>316</v>
      </c>
      <c r="D33" s="165" t="s">
        <v>297</v>
      </c>
      <c r="E33" s="166">
        <v>1</v>
      </c>
      <c r="F33" s="167"/>
      <c r="G33" s="168">
        <f>ROUND(E33*F33,2)</f>
        <v>0</v>
      </c>
      <c r="H33" s="167"/>
      <c r="I33" s="168">
        <f>ROUND(E33*H33,2)</f>
        <v>0</v>
      </c>
      <c r="J33" s="167"/>
      <c r="K33" s="168">
        <f>ROUND(E33*J33,2)</f>
        <v>0</v>
      </c>
      <c r="L33" s="168">
        <v>21</v>
      </c>
      <c r="M33" s="168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68"/>
      <c r="S33" s="168" t="s">
        <v>182</v>
      </c>
      <c r="T33" s="169" t="s">
        <v>243</v>
      </c>
      <c r="U33" s="155">
        <v>0</v>
      </c>
      <c r="V33" s="155">
        <f>ROUND(E33*U33,2)</f>
        <v>0</v>
      </c>
      <c r="W33" s="155"/>
      <c r="X33" s="155" t="s">
        <v>298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299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1" outlineLevel="1">
      <c r="A34" s="153"/>
      <c r="B34" s="154"/>
      <c r="C34" s="244" t="s">
        <v>317</v>
      </c>
      <c r="D34" s="245"/>
      <c r="E34" s="245"/>
      <c r="F34" s="245"/>
      <c r="G34" s="24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195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70" t="str">
        <f>C34</f>
        <v>Zahrnuje vyhotovení geometrického plánu, vytyčení stavby včetně vytyčení podzemních sítí jednotlivými správci včetně zabezpečení těchto podzemních sítí (např. bet. panely zabezpečení GasNet).</v>
      </c>
      <c r="BB34" s="146"/>
      <c r="BC34" s="146"/>
      <c r="BD34" s="146"/>
      <c r="BE34" s="146"/>
      <c r="BF34" s="146"/>
      <c r="BG34" s="146"/>
      <c r="BH34" s="146"/>
    </row>
    <row r="35" spans="1:60" ht="20.6" outlineLevel="1">
      <c r="A35" s="163">
        <v>9</v>
      </c>
      <c r="B35" s="164" t="s">
        <v>260</v>
      </c>
      <c r="C35" s="173" t="s">
        <v>318</v>
      </c>
      <c r="D35" s="165" t="s">
        <v>309</v>
      </c>
      <c r="E35" s="166">
        <v>1</v>
      </c>
      <c r="F35" s="167"/>
      <c r="G35" s="168">
        <f>ROUND(E35*F35,2)</f>
        <v>0</v>
      </c>
      <c r="H35" s="167"/>
      <c r="I35" s="168">
        <f>ROUND(E35*H35,2)</f>
        <v>0</v>
      </c>
      <c r="J35" s="167"/>
      <c r="K35" s="168">
        <f>ROUND(E35*J35,2)</f>
        <v>0</v>
      </c>
      <c r="L35" s="168">
        <v>21</v>
      </c>
      <c r="M35" s="168">
        <f>G35*(1+L35/100)</f>
        <v>0</v>
      </c>
      <c r="N35" s="168">
        <v>0</v>
      </c>
      <c r="O35" s="168">
        <f>ROUND(E35*N35,2)</f>
        <v>0</v>
      </c>
      <c r="P35" s="168">
        <v>0</v>
      </c>
      <c r="Q35" s="168">
        <f>ROUND(E35*P35,2)</f>
        <v>0</v>
      </c>
      <c r="R35" s="168"/>
      <c r="S35" s="168" t="s">
        <v>182</v>
      </c>
      <c r="T35" s="169" t="s">
        <v>243</v>
      </c>
      <c r="U35" s="155">
        <v>0</v>
      </c>
      <c r="V35" s="155">
        <f>ROUND(E35*U35,2)</f>
        <v>0</v>
      </c>
      <c r="W35" s="155"/>
      <c r="X35" s="155" t="s">
        <v>298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299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0.6" outlineLevel="1">
      <c r="A36" s="163">
        <v>10</v>
      </c>
      <c r="B36" s="164" t="s">
        <v>262</v>
      </c>
      <c r="C36" s="173" t="s">
        <v>319</v>
      </c>
      <c r="D36" s="165" t="s">
        <v>309</v>
      </c>
      <c r="E36" s="166">
        <v>1</v>
      </c>
      <c r="F36" s="167"/>
      <c r="G36" s="168">
        <f>ROUND(E36*F36,2)</f>
        <v>0</v>
      </c>
      <c r="H36" s="167"/>
      <c r="I36" s="168">
        <f>ROUND(E36*H36,2)</f>
        <v>0</v>
      </c>
      <c r="J36" s="167"/>
      <c r="K36" s="168">
        <f>ROUND(E36*J36,2)</f>
        <v>0</v>
      </c>
      <c r="L36" s="168">
        <v>21</v>
      </c>
      <c r="M36" s="168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68"/>
      <c r="S36" s="168" t="s">
        <v>182</v>
      </c>
      <c r="T36" s="169" t="s">
        <v>243</v>
      </c>
      <c r="U36" s="155">
        <v>0</v>
      </c>
      <c r="V36" s="155">
        <f>ROUND(E36*U36,2)</f>
        <v>0</v>
      </c>
      <c r="W36" s="155"/>
      <c r="X36" s="155" t="s">
        <v>298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299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63">
        <v>11</v>
      </c>
      <c r="B37" s="164" t="s">
        <v>264</v>
      </c>
      <c r="C37" s="173" t="s">
        <v>320</v>
      </c>
      <c r="D37" s="165" t="s">
        <v>321</v>
      </c>
      <c r="E37" s="166">
        <v>1</v>
      </c>
      <c r="F37" s="167"/>
      <c r="G37" s="168">
        <f>ROUND(E37*F37,2)</f>
        <v>0</v>
      </c>
      <c r="H37" s="167"/>
      <c r="I37" s="168">
        <f>ROUND(E37*H37,2)</f>
        <v>0</v>
      </c>
      <c r="J37" s="167"/>
      <c r="K37" s="168">
        <f>ROUND(E37*J37,2)</f>
        <v>0</v>
      </c>
      <c r="L37" s="168">
        <v>21</v>
      </c>
      <c r="M37" s="168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68"/>
      <c r="S37" s="168" t="s">
        <v>182</v>
      </c>
      <c r="T37" s="169" t="s">
        <v>243</v>
      </c>
      <c r="U37" s="155">
        <v>0</v>
      </c>
      <c r="V37" s="155">
        <f>ROUND(E37*U37,2)</f>
        <v>0</v>
      </c>
      <c r="W37" s="155"/>
      <c r="X37" s="155" t="s">
        <v>298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299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53"/>
      <c r="B38" s="154"/>
      <c r="C38" s="244" t="s">
        <v>322</v>
      </c>
      <c r="D38" s="245"/>
      <c r="E38" s="245"/>
      <c r="F38" s="245"/>
      <c r="G38" s="24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195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70" t="str">
        <f>C38</f>
        <v>-zahrnuje dopravní opatření (dopravní značky a zařízení, zákazy vjezdu, vstupu), dočasné zábory a dopravní zařízení</v>
      </c>
      <c r="BB38" s="146"/>
      <c r="BC38" s="146"/>
      <c r="BD38" s="146"/>
      <c r="BE38" s="146"/>
      <c r="BF38" s="146"/>
      <c r="BG38" s="146"/>
      <c r="BH38" s="146"/>
    </row>
    <row r="39" spans="1:60" outlineLevel="1">
      <c r="A39" s="163">
        <v>12</v>
      </c>
      <c r="B39" s="164" t="s">
        <v>266</v>
      </c>
      <c r="C39" s="173" t="s">
        <v>323</v>
      </c>
      <c r="D39" s="165" t="s">
        <v>321</v>
      </c>
      <c r="E39" s="166">
        <v>1</v>
      </c>
      <c r="F39" s="167"/>
      <c r="G39" s="168">
        <f>ROUND(E39*F39,2)</f>
        <v>0</v>
      </c>
      <c r="H39" s="167"/>
      <c r="I39" s="168">
        <f>ROUND(E39*H39,2)</f>
        <v>0</v>
      </c>
      <c r="J39" s="167"/>
      <c r="K39" s="168">
        <f>ROUND(E39*J39,2)</f>
        <v>0</v>
      </c>
      <c r="L39" s="168">
        <v>21</v>
      </c>
      <c r="M39" s="168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68"/>
      <c r="S39" s="168" t="s">
        <v>182</v>
      </c>
      <c r="T39" s="169" t="s">
        <v>243</v>
      </c>
      <c r="U39" s="155">
        <v>0</v>
      </c>
      <c r="V39" s="155">
        <f>ROUND(E39*U39,2)</f>
        <v>0</v>
      </c>
      <c r="W39" s="155"/>
      <c r="X39" s="155" t="s">
        <v>298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299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53"/>
      <c r="B40" s="154"/>
      <c r="C40" s="244" t="s">
        <v>324</v>
      </c>
      <c r="D40" s="245"/>
      <c r="E40" s="245"/>
      <c r="F40" s="245"/>
      <c r="G40" s="24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195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63">
        <v>13</v>
      </c>
      <c r="B41" s="164" t="s">
        <v>268</v>
      </c>
      <c r="C41" s="173" t="s">
        <v>325</v>
      </c>
      <c r="D41" s="165" t="s">
        <v>242</v>
      </c>
      <c r="E41" s="166">
        <v>1</v>
      </c>
      <c r="F41" s="167"/>
      <c r="G41" s="168">
        <f>ROUND(E41*F41,2)</f>
        <v>0</v>
      </c>
      <c r="H41" s="167"/>
      <c r="I41" s="168">
        <f>ROUND(E41*H41,2)</f>
        <v>0</v>
      </c>
      <c r="J41" s="167"/>
      <c r="K41" s="168">
        <f>ROUND(E41*J41,2)</f>
        <v>0</v>
      </c>
      <c r="L41" s="168">
        <v>21</v>
      </c>
      <c r="M41" s="168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68"/>
      <c r="S41" s="168" t="s">
        <v>182</v>
      </c>
      <c r="T41" s="169" t="s">
        <v>243</v>
      </c>
      <c r="U41" s="155">
        <v>0</v>
      </c>
      <c r="V41" s="155">
        <f>ROUND(E41*U41,2)</f>
        <v>0</v>
      </c>
      <c r="W41" s="155"/>
      <c r="X41" s="155" t="s">
        <v>298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299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53"/>
      <c r="B42" s="154"/>
      <c r="C42" s="244" t="s">
        <v>326</v>
      </c>
      <c r="D42" s="245"/>
      <c r="E42" s="245"/>
      <c r="F42" s="245"/>
      <c r="G42" s="24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195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63">
        <v>14</v>
      </c>
      <c r="B43" s="164" t="s">
        <v>327</v>
      </c>
      <c r="C43" s="173" t="s">
        <v>328</v>
      </c>
      <c r="D43" s="165" t="s">
        <v>297</v>
      </c>
      <c r="E43" s="166">
        <v>1</v>
      </c>
      <c r="F43" s="167"/>
      <c r="G43" s="168">
        <f>ROUND(E43*F43,2)</f>
        <v>0</v>
      </c>
      <c r="H43" s="167"/>
      <c r="I43" s="168">
        <f>ROUND(E43*H43,2)</f>
        <v>0</v>
      </c>
      <c r="J43" s="167"/>
      <c r="K43" s="168">
        <f>ROUND(E43*J43,2)</f>
        <v>0</v>
      </c>
      <c r="L43" s="168">
        <v>21</v>
      </c>
      <c r="M43" s="168">
        <f>G43*(1+L43/100)</f>
        <v>0</v>
      </c>
      <c r="N43" s="168">
        <v>0</v>
      </c>
      <c r="O43" s="168">
        <f>ROUND(E43*N43,2)</f>
        <v>0</v>
      </c>
      <c r="P43" s="168">
        <v>0</v>
      </c>
      <c r="Q43" s="168">
        <f>ROUND(E43*P43,2)</f>
        <v>0</v>
      </c>
      <c r="R43" s="168"/>
      <c r="S43" s="168" t="s">
        <v>182</v>
      </c>
      <c r="T43" s="169" t="s">
        <v>243</v>
      </c>
      <c r="U43" s="155">
        <v>0</v>
      </c>
      <c r="V43" s="155">
        <f>ROUND(E43*U43,2)</f>
        <v>0</v>
      </c>
      <c r="W43" s="155"/>
      <c r="X43" s="155" t="s">
        <v>298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299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53"/>
      <c r="B44" s="154"/>
      <c r="C44" s="244" t="s">
        <v>329</v>
      </c>
      <c r="D44" s="245"/>
      <c r="E44" s="245"/>
      <c r="F44" s="245"/>
      <c r="G44" s="24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195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53"/>
      <c r="B45" s="154"/>
      <c r="C45" s="235" t="s">
        <v>345</v>
      </c>
      <c r="D45" s="236"/>
      <c r="E45" s="236"/>
      <c r="F45" s="236"/>
      <c r="G45" s="236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195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235" t="s">
        <v>346</v>
      </c>
      <c r="D46" s="236"/>
      <c r="E46" s="236"/>
      <c r="F46" s="236"/>
      <c r="G46" s="236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195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53"/>
      <c r="B47" s="154"/>
      <c r="C47" s="235" t="s">
        <v>347</v>
      </c>
      <c r="D47" s="236"/>
      <c r="E47" s="236"/>
      <c r="F47" s="236"/>
      <c r="G47" s="236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46"/>
      <c r="AC47" s="146"/>
      <c r="AD47" s="146"/>
      <c r="AE47" s="146"/>
      <c r="AF47" s="146"/>
      <c r="AG47" s="146" t="s">
        <v>195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53"/>
      <c r="B48" s="154"/>
      <c r="C48" s="235" t="s">
        <v>330</v>
      </c>
      <c r="D48" s="236"/>
      <c r="E48" s="236"/>
      <c r="F48" s="236"/>
      <c r="G48" s="236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195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0.6" outlineLevel="1">
      <c r="A49" s="163">
        <v>15</v>
      </c>
      <c r="B49" s="164" t="s">
        <v>331</v>
      </c>
      <c r="C49" s="173" t="s">
        <v>332</v>
      </c>
      <c r="D49" s="165" t="s">
        <v>297</v>
      </c>
      <c r="E49" s="166">
        <v>1</v>
      </c>
      <c r="F49" s="167"/>
      <c r="G49" s="168">
        <f>ROUND(E49*F49,2)</f>
        <v>0</v>
      </c>
      <c r="H49" s="167"/>
      <c r="I49" s="168">
        <f>ROUND(E49*H49,2)</f>
        <v>0</v>
      </c>
      <c r="J49" s="167"/>
      <c r="K49" s="168">
        <f>ROUND(E49*J49,2)</f>
        <v>0</v>
      </c>
      <c r="L49" s="168">
        <v>21</v>
      </c>
      <c r="M49" s="168">
        <f>G49*(1+L49/100)</f>
        <v>0</v>
      </c>
      <c r="N49" s="168">
        <v>0</v>
      </c>
      <c r="O49" s="168">
        <f>ROUND(E49*N49,2)</f>
        <v>0</v>
      </c>
      <c r="P49" s="168">
        <v>0</v>
      </c>
      <c r="Q49" s="168">
        <f>ROUND(E49*P49,2)</f>
        <v>0</v>
      </c>
      <c r="R49" s="168"/>
      <c r="S49" s="168" t="s">
        <v>182</v>
      </c>
      <c r="T49" s="169" t="s">
        <v>243</v>
      </c>
      <c r="U49" s="155">
        <v>0</v>
      </c>
      <c r="V49" s="155">
        <f>ROUND(E49*U49,2)</f>
        <v>0</v>
      </c>
      <c r="W49" s="155"/>
      <c r="X49" s="155" t="s">
        <v>298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299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0.6" outlineLevel="1">
      <c r="A50" s="163">
        <v>16</v>
      </c>
      <c r="B50" s="164" t="s">
        <v>333</v>
      </c>
      <c r="C50" s="173" t="s">
        <v>334</v>
      </c>
      <c r="D50" s="165" t="s">
        <v>309</v>
      </c>
      <c r="E50" s="166">
        <v>1</v>
      </c>
      <c r="F50" s="167"/>
      <c r="G50" s="168">
        <f>ROUND(E50*F50,2)</f>
        <v>0</v>
      </c>
      <c r="H50" s="167"/>
      <c r="I50" s="168">
        <f>ROUND(E50*H50,2)</f>
        <v>0</v>
      </c>
      <c r="J50" s="167"/>
      <c r="K50" s="168">
        <f>ROUND(E50*J50,2)</f>
        <v>0</v>
      </c>
      <c r="L50" s="168">
        <v>21</v>
      </c>
      <c r="M50" s="168">
        <f>G50*(1+L50/100)</f>
        <v>0</v>
      </c>
      <c r="N50" s="168">
        <v>0</v>
      </c>
      <c r="O50" s="168">
        <f>ROUND(E50*N50,2)</f>
        <v>0</v>
      </c>
      <c r="P50" s="168">
        <v>0</v>
      </c>
      <c r="Q50" s="168">
        <f>ROUND(E50*P50,2)</f>
        <v>0</v>
      </c>
      <c r="R50" s="168"/>
      <c r="S50" s="168" t="s">
        <v>182</v>
      </c>
      <c r="T50" s="169" t="s">
        <v>243</v>
      </c>
      <c r="U50" s="155">
        <v>0</v>
      </c>
      <c r="V50" s="155">
        <f>ROUND(E50*U50,2)</f>
        <v>0</v>
      </c>
      <c r="W50" s="155"/>
      <c r="X50" s="155" t="s">
        <v>298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299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>
      <c r="A51" s="3"/>
      <c r="B51" s="4"/>
      <c r="C51" s="17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89</v>
      </c>
    </row>
    <row r="52" spans="1:60">
      <c r="A52" s="149"/>
      <c r="B52" s="150" t="s">
        <v>29</v>
      </c>
      <c r="C52" s="172"/>
      <c r="D52" s="151"/>
      <c r="E52" s="152"/>
      <c r="F52" s="152"/>
      <c r="G52" s="171">
        <f>G8+G25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286</v>
      </c>
    </row>
    <row r="53" spans="1:60">
      <c r="C53" s="176"/>
      <c r="D53" s="10"/>
      <c r="AG53" t="s">
        <v>287</v>
      </c>
    </row>
    <row r="54" spans="1:60">
      <c r="D54" s="10"/>
    </row>
    <row r="55" spans="1:60">
      <c r="D55" s="10"/>
    </row>
    <row r="56" spans="1:60">
      <c r="D56" s="10"/>
    </row>
    <row r="57" spans="1:60">
      <c r="D57" s="10"/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29">
    <mergeCell ref="A1:G1"/>
    <mergeCell ref="C2:G2"/>
    <mergeCell ref="C3:G3"/>
    <mergeCell ref="C4:G4"/>
    <mergeCell ref="C14:G14"/>
    <mergeCell ref="C15:G15"/>
    <mergeCell ref="C16:G16"/>
    <mergeCell ref="C17:G17"/>
    <mergeCell ref="C10:G10"/>
    <mergeCell ref="C11:G11"/>
    <mergeCell ref="C12:G12"/>
    <mergeCell ref="C13:G13"/>
    <mergeCell ref="C29:G29"/>
    <mergeCell ref="C30:G30"/>
    <mergeCell ref="C31:G31"/>
    <mergeCell ref="C32:G32"/>
    <mergeCell ref="C19:G19"/>
    <mergeCell ref="C21:G21"/>
    <mergeCell ref="C27:G27"/>
    <mergeCell ref="C28:G28"/>
    <mergeCell ref="C48:G48"/>
    <mergeCell ref="C44:G44"/>
    <mergeCell ref="C45:G45"/>
    <mergeCell ref="C46:G46"/>
    <mergeCell ref="C47:G47"/>
    <mergeCell ref="C34:G34"/>
    <mergeCell ref="C38:G38"/>
    <mergeCell ref="C40:G40"/>
    <mergeCell ref="C42:G42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102 1 Pol</vt:lpstr>
      <vt:lpstr>401 1 Pol</vt:lpstr>
      <vt:lpstr>999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'102 1 Pol'!Názvy_tisku</vt:lpstr>
      <vt:lpstr>'401 1 Pol'!Názvy_tisku</vt:lpstr>
      <vt:lpstr>'999 1 Pol'!Názvy_tisku</vt:lpstr>
      <vt:lpstr>oadresa</vt:lpstr>
      <vt:lpstr>Stavba!Objednatel</vt:lpstr>
      <vt:lpstr>Stavba!Objekt</vt:lpstr>
      <vt:lpstr>'102 1 Pol'!Oblast_tisku</vt:lpstr>
      <vt:lpstr>'401 1 Pol'!Oblast_tisku</vt:lpstr>
      <vt:lpstr>'999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2021-02-18T14:23:00Z</dcterms:modified>
</cp:coreProperties>
</file>