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___Kyncl\_2403_Přístřešek nad vstupem domu č.p.58 v Jiříkovicích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0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Naklady'!$A$1:$X$14</definedName>
    <definedName name="_xlnm.Print_Area" localSheetId="4">'001 001 Pol'!$A$1:$X$149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G44" i="1"/>
  <c r="F44" i="1"/>
  <c r="G43" i="1"/>
  <c r="F43" i="1"/>
  <c r="G41" i="1"/>
  <c r="H41" i="1" s="1"/>
  <c r="I41" i="1" s="1"/>
  <c r="F41" i="1"/>
  <c r="G40" i="1"/>
  <c r="F40" i="1"/>
  <c r="G39" i="1"/>
  <c r="F39" i="1"/>
  <c r="G148" i="13"/>
  <c r="I8" i="13"/>
  <c r="Q8" i="13"/>
  <c r="G9" i="13"/>
  <c r="G8" i="13" s="1"/>
  <c r="I9" i="13"/>
  <c r="K9" i="13"/>
  <c r="K8" i="13" s="1"/>
  <c r="O9" i="13"/>
  <c r="O8" i="13" s="1"/>
  <c r="Q9" i="13"/>
  <c r="V9" i="13"/>
  <c r="V8" i="13" s="1"/>
  <c r="G11" i="13"/>
  <c r="M11" i="13" s="1"/>
  <c r="I11" i="13"/>
  <c r="K11" i="13"/>
  <c r="K10" i="13" s="1"/>
  <c r="O11" i="13"/>
  <c r="O10" i="13" s="1"/>
  <c r="Q11" i="13"/>
  <c r="V11" i="13"/>
  <c r="V10" i="13" s="1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9" i="13"/>
  <c r="I29" i="13"/>
  <c r="I10" i="13" s="1"/>
  <c r="K29" i="13"/>
  <c r="M29" i="13"/>
  <c r="O29" i="13"/>
  <c r="Q29" i="13"/>
  <c r="Q10" i="13" s="1"/>
  <c r="V29" i="13"/>
  <c r="G35" i="13"/>
  <c r="M35" i="13" s="1"/>
  <c r="I35" i="13"/>
  <c r="K35" i="13"/>
  <c r="O35" i="13"/>
  <c r="Q35" i="13"/>
  <c r="V35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85" i="13"/>
  <c r="M85" i="13" s="1"/>
  <c r="I85" i="13"/>
  <c r="K85" i="13"/>
  <c r="O85" i="13"/>
  <c r="Q85" i="13"/>
  <c r="V85" i="13"/>
  <c r="G91" i="13"/>
  <c r="G90" i="13" s="1"/>
  <c r="I91" i="13"/>
  <c r="K91" i="13"/>
  <c r="K90" i="13" s="1"/>
  <c r="O91" i="13"/>
  <c r="O90" i="13" s="1"/>
  <c r="Q91" i="13"/>
  <c r="V91" i="13"/>
  <c r="V90" i="13" s="1"/>
  <c r="G95" i="13"/>
  <c r="I95" i="13"/>
  <c r="I90" i="13" s="1"/>
  <c r="K95" i="13"/>
  <c r="M95" i="13"/>
  <c r="O95" i="13"/>
  <c r="Q95" i="13"/>
  <c r="Q90" i="13" s="1"/>
  <c r="V95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10" i="13"/>
  <c r="I110" i="13"/>
  <c r="K110" i="13"/>
  <c r="M110" i="13"/>
  <c r="O110" i="13"/>
  <c r="Q110" i="13"/>
  <c r="V110" i="13"/>
  <c r="G113" i="13"/>
  <c r="M113" i="13" s="1"/>
  <c r="I113" i="13"/>
  <c r="K113" i="13"/>
  <c r="O113" i="13"/>
  <c r="Q113" i="13"/>
  <c r="V113" i="13"/>
  <c r="I118" i="13"/>
  <c r="Q118" i="13"/>
  <c r="G119" i="13"/>
  <c r="M119" i="13" s="1"/>
  <c r="M118" i="13" s="1"/>
  <c r="I119" i="13"/>
  <c r="K119" i="13"/>
  <c r="K118" i="13" s="1"/>
  <c r="O119" i="13"/>
  <c r="O118" i="13" s="1"/>
  <c r="Q119" i="13"/>
  <c r="V119" i="13"/>
  <c r="V118" i="13" s="1"/>
  <c r="G120" i="13"/>
  <c r="I120" i="13"/>
  <c r="K120" i="13"/>
  <c r="M120" i="13"/>
  <c r="O120" i="13"/>
  <c r="Q120" i="13"/>
  <c r="V120" i="13"/>
  <c r="G125" i="13"/>
  <c r="K125" i="13"/>
  <c r="O125" i="13"/>
  <c r="V125" i="13"/>
  <c r="G126" i="13"/>
  <c r="I126" i="13"/>
  <c r="I125" i="13" s="1"/>
  <c r="K126" i="13"/>
  <c r="M126" i="13"/>
  <c r="M125" i="13" s="1"/>
  <c r="O126" i="13"/>
  <c r="Q126" i="13"/>
  <c r="Q125" i="13" s="1"/>
  <c r="V126" i="13"/>
  <c r="AE148" i="13"/>
  <c r="G13" i="12"/>
  <c r="G9" i="12"/>
  <c r="G8" i="12" s="1"/>
  <c r="I9" i="12"/>
  <c r="I8" i="12" s="1"/>
  <c r="K9" i="12"/>
  <c r="O9" i="12"/>
  <c r="O8" i="12" s="1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1" i="12"/>
  <c r="I11" i="12"/>
  <c r="K11" i="12"/>
  <c r="M11" i="12"/>
  <c r="O11" i="12"/>
  <c r="Q11" i="12"/>
  <c r="V11" i="12"/>
  <c r="AE13" i="12"/>
  <c r="I20" i="1"/>
  <c r="I19" i="1"/>
  <c r="I18" i="1"/>
  <c r="I17" i="1"/>
  <c r="I16" i="1"/>
  <c r="I58" i="1"/>
  <c r="J57" i="1" s="1"/>
  <c r="J54" i="1"/>
  <c r="F45" i="1"/>
  <c r="G23" i="1" s="1"/>
  <c r="A23" i="1" s="1"/>
  <c r="G45" i="1"/>
  <c r="G25" i="1" s="1"/>
  <c r="A25" i="1" s="1"/>
  <c r="H44" i="1"/>
  <c r="I44" i="1" s="1"/>
  <c r="H43" i="1"/>
  <c r="I43" i="1" s="1"/>
  <c r="H42" i="1"/>
  <c r="I42" i="1" s="1"/>
  <c r="H40" i="1"/>
  <c r="I40" i="1" s="1"/>
  <c r="H39" i="1"/>
  <c r="H45" i="1" s="1"/>
  <c r="J52" i="1" l="1"/>
  <c r="J56" i="1"/>
  <c r="A26" i="1"/>
  <c r="G26" i="1"/>
  <c r="G28" i="1"/>
  <c r="A24" i="1"/>
  <c r="G24" i="1"/>
  <c r="A27" i="1"/>
  <c r="M10" i="13"/>
  <c r="AF148" i="13"/>
  <c r="G118" i="13"/>
  <c r="M91" i="13"/>
  <c r="M90" i="13" s="1"/>
  <c r="G10" i="13"/>
  <c r="M9" i="13"/>
  <c r="M8" i="13" s="1"/>
  <c r="M9" i="12"/>
  <c r="M8" i="12" s="1"/>
  <c r="AF13" i="12"/>
  <c r="J53" i="1"/>
  <c r="J55" i="1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58" i="1" l="1"/>
  <c r="G29" i="1"/>
  <c r="G27" i="1" s="1"/>
  <c r="A29" i="1"/>
  <c r="J42" i="1"/>
  <c r="J43" i="1"/>
  <c r="J39" i="1"/>
  <c r="J45" i="1" s="1"/>
  <c r="J44" i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<sst xmlns="http://schemas.openxmlformats.org/spreadsheetml/2006/main" count="628" uniqueCount="226">
  <si>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</si>
  <si>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</si>
  <si>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</si>
  <si>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</si>
  <si>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</si>
  <si>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</si>
  <si>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</si>
  <si>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</si>
  <si>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</si>
  <si>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</si>
  <si>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</si>
  <si>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</si>
  <si>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</si>
  <si>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</si>
  <si>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</si>
  <si>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</si>
  <si>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</si>
  <si>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</si>
  <si>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</si>
  <si>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</si>
  <si>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</si>
  <si>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</si>
  <si>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</si>
  <si>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</si>
  <si>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</si>
  <si>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</si>
  <si>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</si>
  <si>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</si>
  <si>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</si>
  <si>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</si>
  <si>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</si>
  <si>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</si>
  <si>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</si>
  <si>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</si>
  <si>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</si>
  <si>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</si>
  <si>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</si>
  <si>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</si>
  <si>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</si>
  <si>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</si>
  <si>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</si>
  <si>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</si>
  <si>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</si>
  <si>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2403</t>
  </si>
  <si>
    <t>Přístřešek nad vstupem domu č.p.58 v Jiříkovicích</t>
  </si>
  <si>
    <t>MĚSTO NOVÉ MĚSTO NA MORAVĚ</t>
  </si>
  <si>
    <t>Vratislavovo náměstí 103</t>
  </si>
  <si>
    <t>Nové Město na Moravě-Nové Město na Moravě</t>
  </si>
  <si>
    <t>59231</t>
  </si>
  <si>
    <t>00294900</t>
  </si>
  <si>
    <t>CZ00294900</t>
  </si>
  <si>
    <t>2.7.2019</t>
  </si>
  <si>
    <t>Stavba</t>
  </si>
  <si>
    <t>Ostatní a vedlejší náklady</t>
  </si>
  <si>
    <t>00</t>
  </si>
  <si>
    <t>Vedlejší a ostatní náklady</t>
  </si>
  <si>
    <t>Stavební objekt</t>
  </si>
  <si>
    <t>001</t>
  </si>
  <si>
    <t>Přístřešek nad vstupem domu</t>
  </si>
  <si>
    <t>Celkem za stavbu</t>
  </si>
  <si>
    <t>CZK</t>
  </si>
  <si>
    <t>Rekapitulace dílů</t>
  </si>
  <si>
    <t>Typ dílu</t>
  </si>
  <si>
    <t>94</t>
  </si>
  <si>
    <t>Lešení a stavební výtahy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</si>
  <si>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</si>
  <si>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</si>
  <si>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</si>
  <si>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</si>
  <si>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</si>
  <si>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</si>
  <si>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</si>
  <si>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</si>
  <si>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</si>
  <si>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</si>
  <si>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</si>
  <si>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</si>
  <si>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</si>
  <si>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</si>
  <si>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</si>
  <si>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</si>
  <si>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</si>
  <si>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</si>
  <si>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</si>
  <si>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</si>
  <si>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</si>
  <si>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</si>
  <si>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</si>
  <si>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</si>
  <si>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</si>
  <si>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</si>
  <si>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</si>
  <si>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</si>
  <si>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</si>
  <si>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</si>
  <si>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</si>
  <si>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</si>
  <si>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</si>
  <si>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</si>
  <si>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</si>
  <si>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</si>
  <si>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</si>
  <si>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</si>
  <si>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</si>
  <si>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</si>
  <si>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</si>
  <si>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</si>
  <si>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</si>
  <si>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</si>
  <si>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</si>
  <si>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</si>
  <si>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</si>
  <si>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</si>
  <si>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</si>
  <si>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</si>
  <si>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</si>
  <si>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</si>
  <si>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Položkový soupis prací a dodávek</t>
  </si>
  <si>
    <t>941955003R00</t>
  </si>
  <si>
    <t>Lešení lehké pracovní pomocné pomocné, o výšce lešeňové podlahy přes 1,9 do 2,5 m</t>
  </si>
  <si>
    <t>m2</t>
  </si>
  <si>
    <t>800-3</t>
  </si>
  <si>
    <t>Práce</t>
  </si>
  <si>
    <t>POL1_1</t>
  </si>
  <si>
    <t>762085140R00</t>
  </si>
  <si>
    <t>Zvláštní výkony hoblování tesařských konstrukcí čtyřstranné</t>
  </si>
  <si>
    <t>m</t>
  </si>
  <si>
    <t>800-762</t>
  </si>
  <si>
    <t>POL1_7</t>
  </si>
  <si>
    <t xml:space="preserve">vaznice 140x160 mm : </t>
  </si>
  <si>
    <t>VV</t>
  </si>
  <si>
    <t>4,45</t>
  </si>
  <si>
    <t xml:space="preserve">krokve 100x160 mm : </t>
  </si>
  <si>
    <t>7*2,61</t>
  </si>
  <si>
    <t xml:space="preserve">vaznice 160x180 mm : </t>
  </si>
  <si>
    <t xml:space="preserve">sloupky 160x160 mm : </t>
  </si>
  <si>
    <t>2*2,23</t>
  </si>
  <si>
    <t>762342203RT4</t>
  </si>
  <si>
    <t>Bednění a laťování s dodávkou řeziva_x000D_
 laťování střech o sklonu do 60°_x000D_
 při vzdálenost latí přes 220 do 360 mm, vodorovné, včetně dodávky latí 40/60 mm</t>
  </si>
  <si>
    <t xml:space="preserve">laťování střechy : </t>
  </si>
  <si>
    <t>2,61*4,45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</si>
  <si>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</si>
  <si>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</si>
  <si>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</si>
  <si>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SPI</t>
  </si>
  <si>
    <t>762712130R00</t>
  </si>
  <si>
    <t>Prostorové vázané konstrukce z řeziva montáž hraněného , průřezové plochy přes 224 do 288 cm2</t>
  </si>
  <si>
    <t>762795000R00</t>
  </si>
  <si>
    <t>Spojovací a ochranné prostředky hřebíky, svory, fiksační prkna, impregnace</t>
  </si>
  <si>
    <t>m3</t>
  </si>
  <si>
    <t>Začátek provozního součtu</t>
  </si>
  <si>
    <t xml:space="preserve">  4,45</t>
  </si>
  <si>
    <t>Konec provozního součtu</t>
  </si>
  <si>
    <t>4,45*(0,14*0,16)</t>
  </si>
  <si>
    <t xml:space="preserve">  7*2,61</t>
  </si>
  <si>
    <t>18,27*(0,10*0,16)</t>
  </si>
  <si>
    <t>4,45*(0,16*0,18)</t>
  </si>
  <si>
    <t xml:space="preserve">  2*2,23</t>
  </si>
  <si>
    <t>4,46*(0,16*0,16)</t>
  </si>
  <si>
    <t xml:space="preserve">prořez : </t>
  </si>
  <si>
    <t>0,6343*0,15</t>
  </si>
  <si>
    <t>0,15</t>
  </si>
  <si>
    <t>762-001</t>
  </si>
  <si>
    <t>D+M kotvení vaznice do stávajícího zdiva</t>
  </si>
  <si>
    <t>kus</t>
  </si>
  <si>
    <t>Vlastní</t>
  </si>
  <si>
    <t>762-002</t>
  </si>
  <si>
    <t>D+M kotvení dřevěných sloupků do stávající, kamenné zídky</t>
  </si>
  <si>
    <t>60515511</t>
  </si>
  <si>
    <t>hranol SM/JD; tl = 120,0 mm; š = 120 mm; jakost I</t>
  </si>
  <si>
    <t>SPCM</t>
  </si>
  <si>
    <t>Specifikace</t>
  </si>
  <si>
    <t>POL3_7</t>
  </si>
  <si>
    <t>998762102R00</t>
  </si>
  <si>
    <t>Přesun hmot pro konstrukce tesařské v objektech výšky do 12 m</t>
  </si>
  <si>
    <t>t</t>
  </si>
  <si>
    <t>Přesun hmot</t>
  </si>
  <si>
    <t>POL7_</t>
  </si>
  <si>
    <t>50 m vodorovně</t>
  </si>
  <si>
    <t xml:space="preserve">Hmotnosti z položek s pořadovými čísly: : </t>
  </si>
  <si>
    <t xml:space="preserve">3,4,5,6,9, : </t>
  </si>
  <si>
    <t>Součet: : 0,55428</t>
  </si>
  <si>
    <t>764902101RT2</t>
  </si>
  <si>
    <t xml:space="preserve">Krytina z taškových tabulí osazených na dřevo, z pozinkovaného plechu s povrchem z polyesteru tl. 0,5 mm, sklon střechy do 30°, dodávka a montáž </t>
  </si>
  <si>
    <t>800-764</t>
  </si>
  <si>
    <t>s úpravou krytiny u okapů, prostupů a výčnělků</t>
  </si>
  <si>
    <t xml:space="preserve">lehká střešní krytina : </t>
  </si>
  <si>
    <t>4,45*2,61</t>
  </si>
  <si>
    <t>764902203RT1</t>
  </si>
  <si>
    <t>Lemování štítové vrchní, z pozinkovaného plechu s povrchem z polyesteru tl. 0,5 mm,  , dodávka a montáž</t>
  </si>
  <si>
    <t xml:space="preserve">boky střechy : </t>
  </si>
  <si>
    <t>2,61+2,61</t>
  </si>
  <si>
    <t>764902204RT1</t>
  </si>
  <si>
    <t>Lemování štítové spodní, z pozinkovaného plechu s povrchem z polyesteru tl. 0,5 mm,  , dodávka a montáž</t>
  </si>
  <si>
    <t>764908108RT2</t>
  </si>
  <si>
    <t>Odpadní trouby kruhové, průměr 87 mm, z pozinkovaného plechu s povrchem z polyesteru, v barvě šedé, černé, červené, bílé, zelené, dodávka a montáž</t>
  </si>
  <si>
    <t>2,50</t>
  </si>
  <si>
    <t>764908104RT2</t>
  </si>
  <si>
    <t>Žlaby podokapní půlkruhové, z pozinkovaného plechu s povrchovou úpravou z polyesteru v barvě šedé, černé, červené, bílé, zelené, průměr 125 mm, dodávka a montáž</t>
  </si>
  <si>
    <t>včetně háků, čel, rohů, rovných hrdel a dilatací</t>
  </si>
  <si>
    <t>764908101RT2</t>
  </si>
  <si>
    <t>Ostatní prvky ke žlabům a odpadním troubám kotlík žlabový kónický, z lakovaného pozinkovaného plechu s povrchem z polyuretanu v barvě šedé, černé, červené, bílé, zelené, pro žlab šířky 125 mm, dodávka a montáž</t>
  </si>
  <si>
    <t>764902205RT1</t>
  </si>
  <si>
    <t>Ostatní prvky ke střechám okapový plech, z pozinkovaného plechu s povrchem z polyesteru, rš 205 mm, dodávka a montáž</t>
  </si>
  <si>
    <t xml:space="preserve">okapový plech u žlabu : </t>
  </si>
  <si>
    <t>764902206RT1</t>
  </si>
  <si>
    <t>Ostatní prvky ke střechám okapový plech, z pozinkovaného plechu s povrchem z polyesteru, rš 245 mm, dodávka a montáž</t>
  </si>
  <si>
    <t xml:space="preserve">krycí plech mezi krytinou a stěnou : </t>
  </si>
  <si>
    <t>998764102R00</t>
  </si>
  <si>
    <t>Přesun hmot pro konstrukce klempířské v objektech výšky do 12 m</t>
  </si>
  <si>
    <t xml:space="preserve">11,12,13,14,15,16,17,18, : </t>
  </si>
  <si>
    <t>Součet: : 0,10335</t>
  </si>
  <si>
    <t>767-001</t>
  </si>
  <si>
    <t>D+M zábradlí u vstupu vč.ukotvení, trubka pr.42 mm, madlo pr.50 mm, žárový pozink</t>
  </si>
  <si>
    <t>998767102R00</t>
  </si>
  <si>
    <t>Přesun hmot pro kovové stavební doplňk. konstrukce v objektech výšky do 12 m</t>
  </si>
  <si>
    <t>800-767</t>
  </si>
  <si>
    <t xml:space="preserve">20, : </t>
  </si>
  <si>
    <t>Součet: : 0,20000</t>
  </si>
  <si>
    <t>783624300R00</t>
  </si>
  <si>
    <t>Nátěry truhlářských výrobků syntetické na vzduchu schnoucí, dvojnásobné + 1x email + 2x tmel</t>
  </si>
  <si>
    <t>800-783</t>
  </si>
  <si>
    <t>4,45*(2*0,14+2*0,16)</t>
  </si>
  <si>
    <t>18,27*(2*0,10+2*0,16)</t>
  </si>
  <si>
    <t>4,45*(2*0,16+2*0,18)</t>
  </si>
  <si>
    <t>4,46*(2*0,16+2*0,16)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</si>
</sst>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p5KuAT2ntJNXyYBi5IMZfAsxYQKnootxyX2N+m1NSFCD8XBaskK4HOBA9Hyu9XdclrU/3K3igeNnjGqJhQr/Q==" saltValue="ceYBTiwHv7u6BEk5TgAnb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SUMIF(F52:F57,A16,I52:I57)+SUMIF(F52:F57,"PSU",I52:I57)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SUMIF(F52:F57,A17,I52:I57)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SUMIF(F52:F57,A18,I52:I57)</f>
        <v>0</v>
      </c>
      <c r="J18" s="85"/>
    </row>
    <row r="19" spans="1:10" ht="23.25" customHeight="1" x14ac:dyDescent="0.2">
      <c r="A19" s="196" t="s">
        <v>73</v>
      </c>
      <c r="B19" s="38" t="s">
        <v>27</v>
      </c>
      <c r="C19" s="62"/>
      <c r="D19" s="63"/>
      <c r="E19" s="83"/>
      <c r="F19" s="84"/>
      <c r="G19" s="83"/>
      <c r="H19" s="84"/>
      <c r="I19" s="83">
        <f>SUMIF(F52:F57,A19,I52:I57)</f>
        <v>0</v>
      </c>
      <c r="J19" s="85"/>
    </row>
    <row r="20" spans="1:10" ht="23.25" customHeight="1" x14ac:dyDescent="0.2">
      <c r="A20" s="196" t="s">
        <v>74</v>
      </c>
      <c r="B20" s="38" t="s">
        <v>28</v>
      </c>
      <c r="C20" s="62"/>
      <c r="D20" s="63"/>
      <c r="E20" s="83"/>
      <c r="F20" s="84"/>
      <c r="G20" s="83"/>
      <c r="H20" s="84"/>
      <c r="I20" s="83">
        <f>SUMIF(F52:F57,A20,I52:I57)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'00 00 Naklady'!AE13+'001 001 Pol'!AE148</f>
        <v>0</v>
      </c>
      <c r="G39" s="150">
        <f>'00 00 Naklady'!AF13+'001 001 Pol'!AF148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53</v>
      </c>
      <c r="D40" s="154"/>
      <c r="E40" s="154"/>
      <c r="F40" s="155">
        <f>'00 00 Naklady'!AE13</f>
        <v>0</v>
      </c>
      <c r="G40" s="156">
        <f>'00 00 Naklady'!AF13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3</v>
      </c>
      <c r="B41" s="158" t="s">
        <v>54</v>
      </c>
      <c r="C41" s="148" t="s">
        <v>55</v>
      </c>
      <c r="D41" s="148"/>
      <c r="E41" s="148"/>
      <c r="F41" s="159">
        <f>'00 00 Naklady'!AE13</f>
        <v>0</v>
      </c>
      <c r="G41" s="151">
        <f>'00 00 Naklady'!AF13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7">
        <v>2</v>
      </c>
      <c r="B42" s="153"/>
      <c r="C42" s="154" t="s">
        <v>56</v>
      </c>
      <c r="D42" s="154"/>
      <c r="E42" s="154"/>
      <c r="F42" s="155"/>
      <c r="G42" s="156"/>
      <c r="H42" s="156">
        <f>(F42*SazbaDPH1/100)+(G42*SazbaDPH2/100)</f>
        <v>0</v>
      </c>
      <c r="I42" s="156">
        <f>F42+G42+H42</f>
        <v>0</v>
      </c>
      <c r="J42" s="157" t="str">
        <f>IF(CenaCelkemVypocet=0,"",I42/CenaCelkemVypocet*100)</f>
        <v/>
      </c>
    </row>
    <row r="43" spans="1:10" ht="25.5" customHeight="1" x14ac:dyDescent="0.2">
      <c r="A43" s="137">
        <v>2</v>
      </c>
      <c r="B43" s="153" t="s">
        <v>57</v>
      </c>
      <c r="C43" s="154" t="s">
        <v>58</v>
      </c>
      <c r="D43" s="154"/>
      <c r="E43" s="154"/>
      <c r="F43" s="155">
        <f>'001 001 Pol'!AE148</f>
        <v>0</v>
      </c>
      <c r="G43" s="156">
        <f>'001 001 Pol'!AF148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57</v>
      </c>
      <c r="C44" s="148" t="s">
        <v>58</v>
      </c>
      <c r="D44" s="148"/>
      <c r="E44" s="148"/>
      <c r="F44" s="159">
        <f>'001 001 Pol'!AE148</f>
        <v>0</v>
      </c>
      <c r="G44" s="151">
        <f>'001 001 Pol'!AF148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/>
      <c r="B45" s="160" t="s">
        <v>59</v>
      </c>
      <c r="C45" s="161"/>
      <c r="D45" s="161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9" spans="1:10" ht="15.75" x14ac:dyDescent="0.25">
      <c r="B49" s="176" t="s">
        <v>61</v>
      </c>
    </row>
    <row r="51" spans="1:10" ht="25.5" customHeight="1" x14ac:dyDescent="0.2">
      <c r="A51" s="178"/>
      <c r="B51" s="181" t="s">
        <v>17</v>
      </c>
      <c r="C51" s="181" t="s">
        <v>5</v>
      </c>
      <c r="D51" s="182"/>
      <c r="E51" s="182"/>
      <c r="F51" s="183" t="s">
        <v>62</v>
      </c>
      <c r="G51" s="183"/>
      <c r="H51" s="183"/>
      <c r="I51" s="183" t="s">
        <v>29</v>
      </c>
      <c r="J51" s="183" t="s">
        <v>0</v>
      </c>
    </row>
    <row r="52" spans="1:10" ht="36.75" customHeight="1" x14ac:dyDescent="0.2">
      <c r="A52" s="179"/>
      <c r="B52" s="184" t="s">
        <v>63</v>
      </c>
      <c r="C52" s="185" t="s">
        <v>64</v>
      </c>
      <c r="D52" s="186"/>
      <c r="E52" s="186"/>
      <c r="F52" s="192" t="s">
        <v>24</v>
      </c>
      <c r="G52" s="193"/>
      <c r="H52" s="193"/>
      <c r="I52" s="193">
        <f>'001 001 Pol'!G8</f>
        <v>0</v>
      </c>
      <c r="J52" s="190" t="str">
        <f>IF(I58=0,"",I52/I58*100)</f>
        <v/>
      </c>
    </row>
    <row r="53" spans="1:10" ht="36.75" customHeight="1" x14ac:dyDescent="0.2">
      <c r="A53" s="179"/>
      <c r="B53" s="184" t="s">
        <v>65</v>
      </c>
      <c r="C53" s="185" t="s">
        <v>66</v>
      </c>
      <c r="D53" s="186"/>
      <c r="E53" s="186"/>
      <c r="F53" s="192" t="s">
        <v>25</v>
      </c>
      <c r="G53" s="193"/>
      <c r="H53" s="193"/>
      <c r="I53" s="193">
        <f>'001 001 Pol'!G10</f>
        <v>0</v>
      </c>
      <c r="J53" s="190" t="str">
        <f>IF(I58=0,"",I53/I58*100)</f>
        <v/>
      </c>
    </row>
    <row r="54" spans="1:10" ht="36.75" customHeight="1" x14ac:dyDescent="0.2">
      <c r="A54" s="179"/>
      <c r="B54" s="184" t="s">
        <v>67</v>
      </c>
      <c r="C54" s="185" t="s">
        <v>68</v>
      </c>
      <c r="D54" s="186"/>
      <c r="E54" s="186"/>
      <c r="F54" s="192" t="s">
        <v>25</v>
      </c>
      <c r="G54" s="193"/>
      <c r="H54" s="193"/>
      <c r="I54" s="193">
        <f>'001 001 Pol'!G90</f>
        <v>0</v>
      </c>
      <c r="J54" s="190" t="str">
        <f>IF(I58=0,"",I54/I58*100)</f>
        <v/>
      </c>
    </row>
    <row r="55" spans="1:10" ht="36.75" customHeight="1" x14ac:dyDescent="0.2">
      <c r="A55" s="179"/>
      <c r="B55" s="184" t="s">
        <v>69</v>
      </c>
      <c r="C55" s="185" t="s">
        <v>70</v>
      </c>
      <c r="D55" s="186"/>
      <c r="E55" s="186"/>
      <c r="F55" s="192" t="s">
        <v>25</v>
      </c>
      <c r="G55" s="193"/>
      <c r="H55" s="193"/>
      <c r="I55" s="193">
        <f>'001 001 Pol'!G118</f>
        <v>0</v>
      </c>
      <c r="J55" s="190" t="str">
        <f>IF(I58=0,"",I55/I58*100)</f>
        <v/>
      </c>
    </row>
    <row r="56" spans="1:10" ht="36.75" customHeight="1" x14ac:dyDescent="0.2">
      <c r="A56" s="179"/>
      <c r="B56" s="184" t="s">
        <v>71</v>
      </c>
      <c r="C56" s="185" t="s">
        <v>72</v>
      </c>
      <c r="D56" s="186"/>
      <c r="E56" s="186"/>
      <c r="F56" s="192" t="s">
        <v>25</v>
      </c>
      <c r="G56" s="193"/>
      <c r="H56" s="193"/>
      <c r="I56" s="193">
        <f>'001 001 Pol'!G125</f>
        <v>0</v>
      </c>
      <c r="J56" s="190" t="str">
        <f>IF(I58=0,"",I56/I58*100)</f>
        <v/>
      </c>
    </row>
    <row r="57" spans="1:10" ht="36.75" customHeight="1" x14ac:dyDescent="0.2">
      <c r="A57" s="179"/>
      <c r="B57" s="184" t="s">
        <v>73</v>
      </c>
      <c r="C57" s="185" t="s">
        <v>27</v>
      </c>
      <c r="D57" s="186"/>
      <c r="E57" s="186"/>
      <c r="F57" s="192" t="s">
        <v>73</v>
      </c>
      <c r="G57" s="193"/>
      <c r="H57" s="193"/>
      <c r="I57" s="193">
        <f>'00 00 Naklady'!G8</f>
        <v>0</v>
      </c>
      <c r="J57" s="190" t="str">
        <f>IF(I58=0,"",I57/I58*100)</f>
        <v/>
      </c>
    </row>
    <row r="58" spans="1:10" ht="25.5" customHeight="1" x14ac:dyDescent="0.2">
      <c r="A58" s="180"/>
      <c r="B58" s="187" t="s">
        <v>1</v>
      </c>
      <c r="C58" s="188"/>
      <c r="D58" s="189"/>
      <c r="E58" s="189"/>
      <c r="F58" s="194"/>
      <c r="G58" s="195"/>
      <c r="H58" s="195"/>
      <c r="I58" s="195">
        <f>SUM(I52:I57)</f>
        <v>0</v>
      </c>
      <c r="J58" s="191">
        <f>SUM(J52:J57)</f>
        <v>0</v>
      </c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</sheetData>
  <sheetProtection algorithmName="SHA-512" hashValue="nrm1mejKTVL7ImGeRIIlTpgLO6+lzcfK7ub25xPWNZ23vT4doiNPg3wiR47qgvO5yodcRqajFEgme3u76WMPWQ==" saltValue="32dKGfbwLkSSCWcwhzYvF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nVpfCtzzxToJZT5fDZ+IHEmRpt3Is0N/9u8YRBpsU7LXfMCBoOolznoHquKazsgVnyltHK2H/cALfaRrMCvlow==" saltValue="T95oM1AqM8gbkJqGG4Zg3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75</v>
      </c>
      <c r="B1" s="197"/>
      <c r="C1" s="197"/>
      <c r="D1" s="197"/>
      <c r="E1" s="197"/>
      <c r="F1" s="197"/>
      <c r="G1" s="197"/>
      <c r="AG1" t="s">
        <v>76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77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78</v>
      </c>
      <c r="AG3" t="s">
        <v>79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80</v>
      </c>
    </row>
    <row r="5" spans="1:60" x14ac:dyDescent="0.2">
      <c r="D5" s="10"/>
    </row>
    <row r="6" spans="1:60" ht="38.25" x14ac:dyDescent="0.2">
      <c r="A6" s="208" t="s">
        <v>81</v>
      </c>
      <c r="B6" s="210" t="s">
        <v>82</v>
      </c>
      <c r="C6" s="210" t="s">
        <v>83</v>
      </c>
      <c r="D6" s="209" t="s">
        <v>84</v>
      </c>
      <c r="E6" s="208" t="s">
        <v>85</v>
      </c>
      <c r="F6" s="207" t="s">
        <v>86</v>
      </c>
      <c r="G6" s="208" t="s">
        <v>29</v>
      </c>
      <c r="H6" s="211" t="s">
        <v>30</v>
      </c>
      <c r="I6" s="211" t="s">
        <v>87</v>
      </c>
      <c r="J6" s="211" t="s">
        <v>31</v>
      </c>
      <c r="K6" s="211" t="s">
        <v>88</v>
      </c>
      <c r="L6" s="211" t="s">
        <v>89</v>
      </c>
      <c r="M6" s="211" t="s">
        <v>90</v>
      </c>
      <c r="N6" s="211" t="s">
        <v>91</v>
      </c>
      <c r="O6" s="211" t="s">
        <v>92</v>
      </c>
      <c r="P6" s="211" t="s">
        <v>93</v>
      </c>
      <c r="Q6" s="211" t="s">
        <v>94</v>
      </c>
      <c r="R6" s="211" t="s">
        <v>95</v>
      </c>
      <c r="S6" s="211" t="s">
        <v>96</v>
      </c>
      <c r="T6" s="211" t="s">
        <v>97</v>
      </c>
      <c r="U6" s="211" t="s">
        <v>98</v>
      </c>
      <c r="V6" s="211" t="s">
        <v>99</v>
      </c>
      <c r="W6" s="211" t="s">
        <v>100</v>
      </c>
      <c r="X6" s="211" t="s">
        <v>101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3" t="s">
        <v>102</v>
      </c>
      <c r="B8" s="224" t="s">
        <v>73</v>
      </c>
      <c r="C8" s="244" t="s">
        <v>27</v>
      </c>
      <c r="D8" s="225"/>
      <c r="E8" s="226"/>
      <c r="F8" s="227"/>
      <c r="G8" s="227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8"/>
      <c r="U8" s="222"/>
      <c r="V8" s="222">
        <f>SUM(V9:V11)</f>
        <v>0</v>
      </c>
      <c r="W8" s="222"/>
      <c r="X8" s="222"/>
      <c r="AG8" t="s">
        <v>103</v>
      </c>
    </row>
    <row r="9" spans="1:60" outlineLevel="1" x14ac:dyDescent="0.2">
      <c r="A9" s="236">
        <v>1</v>
      </c>
      <c r="B9" s="237" t="s">
        <v>104</v>
      </c>
      <c r="C9" s="245" t="s">
        <v>105</v>
      </c>
      <c r="D9" s="238" t="s">
        <v>106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107</v>
      </c>
      <c r="T9" s="242" t="s">
        <v>108</v>
      </c>
      <c r="U9" s="221">
        <v>0</v>
      </c>
      <c r="V9" s="221">
        <f>ROUND(E9*U9,2)</f>
        <v>0</v>
      </c>
      <c r="W9" s="221"/>
      <c r="X9" s="221" t="s">
        <v>109</v>
      </c>
      <c r="Y9" s="212"/>
      <c r="Z9" s="212"/>
      <c r="AA9" s="212"/>
      <c r="AB9" s="212"/>
      <c r="AC9" s="212"/>
      <c r="AD9" s="212"/>
      <c r="AE9" s="212"/>
      <c r="AF9" s="212"/>
      <c r="AG9" s="212" t="s">
        <v>110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6">
        <v>2</v>
      </c>
      <c r="B10" s="237" t="s">
        <v>111</v>
      </c>
      <c r="C10" s="245" t="s">
        <v>112</v>
      </c>
      <c r="D10" s="238" t="s">
        <v>106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107</v>
      </c>
      <c r="T10" s="242" t="s">
        <v>108</v>
      </c>
      <c r="U10" s="221">
        <v>0</v>
      </c>
      <c r="V10" s="221">
        <f>ROUND(E10*U10,2)</f>
        <v>0</v>
      </c>
      <c r="W10" s="221"/>
      <c r="X10" s="221" t="s">
        <v>109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110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9">
        <v>3</v>
      </c>
      <c r="B11" s="230" t="s">
        <v>113</v>
      </c>
      <c r="C11" s="246" t="s">
        <v>114</v>
      </c>
      <c r="D11" s="231" t="s">
        <v>106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4"/>
      <c r="S11" s="234" t="s">
        <v>107</v>
      </c>
      <c r="T11" s="235" t="s">
        <v>108</v>
      </c>
      <c r="U11" s="221">
        <v>0</v>
      </c>
      <c r="V11" s="221">
        <f>ROUND(E11*U11,2)</f>
        <v>0</v>
      </c>
      <c r="W11" s="221"/>
      <c r="X11" s="221" t="s">
        <v>109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110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3"/>
      <c r="B12" s="4"/>
      <c r="C12" s="24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89</v>
      </c>
    </row>
    <row r="13" spans="1:60" x14ac:dyDescent="0.2">
      <c r="A13" s="215"/>
      <c r="B13" s="216" t="s">
        <v>29</v>
      </c>
      <c r="C13" s="248"/>
      <c r="D13" s="217"/>
      <c r="E13" s="218"/>
      <c r="F13" s="218"/>
      <c r="G13" s="243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115</v>
      </c>
    </row>
    <row r="14" spans="1:60" x14ac:dyDescent="0.2">
      <c r="C14" s="249"/>
      <c r="D14" s="10"/>
      <c r="AG14" t="s">
        <v>116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mrhUv/Xa7/yOcClvihaa70HsIX4MsmtYeZBc1OIbQyGXb1HlK03D8GYt6zKmljIZJRJLRure98w7w65Jp5aqQ==" saltValue="/J49YEXN771JaqGaLc+yX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117</v>
      </c>
      <c r="B1" s="197"/>
      <c r="C1" s="197"/>
      <c r="D1" s="197"/>
      <c r="E1" s="197"/>
      <c r="F1" s="197"/>
      <c r="G1" s="197"/>
      <c r="AG1" t="s">
        <v>76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77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77</v>
      </c>
      <c r="AG3" t="s">
        <v>79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80</v>
      </c>
    </row>
    <row r="5" spans="1:60" x14ac:dyDescent="0.2">
      <c r="D5" s="10"/>
    </row>
    <row r="6" spans="1:60" ht="38.25" x14ac:dyDescent="0.2">
      <c r="A6" s="208" t="s">
        <v>81</v>
      </c>
      <c r="B6" s="210" t="s">
        <v>82</v>
      </c>
      <c r="C6" s="210" t="s">
        <v>83</v>
      </c>
      <c r="D6" s="209" t="s">
        <v>84</v>
      </c>
      <c r="E6" s="208" t="s">
        <v>85</v>
      </c>
      <c r="F6" s="207" t="s">
        <v>86</v>
      </c>
      <c r="G6" s="208" t="s">
        <v>29</v>
      </c>
      <c r="H6" s="211" t="s">
        <v>30</v>
      </c>
      <c r="I6" s="211" t="s">
        <v>87</v>
      </c>
      <c r="J6" s="211" t="s">
        <v>31</v>
      </c>
      <c r="K6" s="211" t="s">
        <v>88</v>
      </c>
      <c r="L6" s="211" t="s">
        <v>89</v>
      </c>
      <c r="M6" s="211" t="s">
        <v>90</v>
      </c>
      <c r="N6" s="211" t="s">
        <v>91</v>
      </c>
      <c r="O6" s="211" t="s">
        <v>92</v>
      </c>
      <c r="P6" s="211" t="s">
        <v>93</v>
      </c>
      <c r="Q6" s="211" t="s">
        <v>94</v>
      </c>
      <c r="R6" s="211" t="s">
        <v>95</v>
      </c>
      <c r="S6" s="211" t="s">
        <v>96</v>
      </c>
      <c r="T6" s="211" t="s">
        <v>97</v>
      </c>
      <c r="U6" s="211" t="s">
        <v>98</v>
      </c>
      <c r="V6" s="211" t="s">
        <v>99</v>
      </c>
      <c r="W6" s="211" t="s">
        <v>100</v>
      </c>
      <c r="X6" s="211" t="s">
        <v>101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3" t="s">
        <v>102</v>
      </c>
      <c r="B8" s="224" t="s">
        <v>63</v>
      </c>
      <c r="C8" s="244" t="s">
        <v>64</v>
      </c>
      <c r="D8" s="225"/>
      <c r="E8" s="226"/>
      <c r="F8" s="227"/>
      <c r="G8" s="227">
        <f>SUMIF(AG9:AG9,"&lt;&gt;NOR",G9:G9)</f>
        <v>0</v>
      </c>
      <c r="H8" s="227"/>
      <c r="I8" s="227">
        <f>SUM(I9:I9)</f>
        <v>0</v>
      </c>
      <c r="J8" s="227"/>
      <c r="K8" s="227">
        <f>SUM(K9:K9)</f>
        <v>0</v>
      </c>
      <c r="L8" s="227"/>
      <c r="M8" s="227">
        <f>SUM(M9:M9)</f>
        <v>0</v>
      </c>
      <c r="N8" s="227"/>
      <c r="O8" s="227">
        <f>SUM(O9:O9)</f>
        <v>0.09</v>
      </c>
      <c r="P8" s="227"/>
      <c r="Q8" s="227">
        <f>SUM(Q9:Q9)</f>
        <v>0</v>
      </c>
      <c r="R8" s="227"/>
      <c r="S8" s="227"/>
      <c r="T8" s="228"/>
      <c r="U8" s="222"/>
      <c r="V8" s="222">
        <f>SUM(V9:V9)</f>
        <v>3.9</v>
      </c>
      <c r="W8" s="222"/>
      <c r="X8" s="222"/>
      <c r="AG8" t="s">
        <v>103</v>
      </c>
    </row>
    <row r="9" spans="1:60" outlineLevel="1" x14ac:dyDescent="0.2">
      <c r="A9" s="236">
        <v>1</v>
      </c>
      <c r="B9" s="237" t="s">
        <v>118</v>
      </c>
      <c r="C9" s="245" t="s">
        <v>119</v>
      </c>
      <c r="D9" s="238" t="s">
        <v>120</v>
      </c>
      <c r="E9" s="239">
        <v>15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5.9199999999999999E-3</v>
      </c>
      <c r="O9" s="241">
        <f>ROUND(E9*N9,2)</f>
        <v>0.09</v>
      </c>
      <c r="P9" s="241">
        <v>0</v>
      </c>
      <c r="Q9" s="241">
        <f>ROUND(E9*P9,2)</f>
        <v>0</v>
      </c>
      <c r="R9" s="241" t="s">
        <v>121</v>
      </c>
      <c r="S9" s="241" t="s">
        <v>107</v>
      </c>
      <c r="T9" s="242" t="s">
        <v>107</v>
      </c>
      <c r="U9" s="221">
        <v>0.26</v>
      </c>
      <c r="V9" s="221">
        <f>ROUND(E9*U9,2)</f>
        <v>3.9</v>
      </c>
      <c r="W9" s="221"/>
      <c r="X9" s="221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3" t="s">
        <v>102</v>
      </c>
      <c r="B10" s="224" t="s">
        <v>65</v>
      </c>
      <c r="C10" s="244" t="s">
        <v>66</v>
      </c>
      <c r="D10" s="225"/>
      <c r="E10" s="226"/>
      <c r="F10" s="227"/>
      <c r="G10" s="227">
        <f>SUMIF(AG11:AG89,"&lt;&gt;NOR",G11:G89)</f>
        <v>0</v>
      </c>
      <c r="H10" s="227"/>
      <c r="I10" s="227">
        <f>SUM(I11:I89)</f>
        <v>0</v>
      </c>
      <c r="J10" s="227"/>
      <c r="K10" s="227">
        <f>SUM(K11:K89)</f>
        <v>0</v>
      </c>
      <c r="L10" s="227"/>
      <c r="M10" s="227">
        <f>SUM(M11:M89)</f>
        <v>0</v>
      </c>
      <c r="N10" s="227"/>
      <c r="O10" s="227">
        <f>SUM(O11:O89)</f>
        <v>0.56000000000000005</v>
      </c>
      <c r="P10" s="227"/>
      <c r="Q10" s="227">
        <f>SUM(Q11:Q89)</f>
        <v>0</v>
      </c>
      <c r="R10" s="227"/>
      <c r="S10" s="227"/>
      <c r="T10" s="228"/>
      <c r="U10" s="222"/>
      <c r="V10" s="222">
        <f>SUM(V11:V89)</f>
        <v>33.169999999999995</v>
      </c>
      <c r="W10" s="222"/>
      <c r="X10" s="222"/>
      <c r="AG10" t="s">
        <v>103</v>
      </c>
    </row>
    <row r="11" spans="1:60" outlineLevel="1" x14ac:dyDescent="0.2">
      <c r="A11" s="229">
        <v>2</v>
      </c>
      <c r="B11" s="230" t="s">
        <v>124</v>
      </c>
      <c r="C11" s="246" t="s">
        <v>125</v>
      </c>
      <c r="D11" s="231" t="s">
        <v>126</v>
      </c>
      <c r="E11" s="232">
        <v>31.63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4" t="s">
        <v>127</v>
      </c>
      <c r="S11" s="234" t="s">
        <v>107</v>
      </c>
      <c r="T11" s="235" t="s">
        <v>107</v>
      </c>
      <c r="U11" s="221">
        <v>0.34</v>
      </c>
      <c r="V11" s="221">
        <f>ROUND(E11*U11,2)</f>
        <v>10.75</v>
      </c>
      <c r="W11" s="221"/>
      <c r="X11" s="221" t="s">
        <v>122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5" t="s">
        <v>129</v>
      </c>
      <c r="D12" s="250"/>
      <c r="E12" s="25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5" t="s">
        <v>131</v>
      </c>
      <c r="D13" s="250"/>
      <c r="E13" s="251">
        <v>4.45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5" t="s">
        <v>132</v>
      </c>
      <c r="D14" s="250"/>
      <c r="E14" s="25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 t="s">
        <v>133</v>
      </c>
      <c r="D15" s="250"/>
      <c r="E15" s="251">
        <v>18.27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130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5" t="s">
        <v>134</v>
      </c>
      <c r="D16" s="250"/>
      <c r="E16" s="25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5" t="s">
        <v>131</v>
      </c>
      <c r="D17" s="250"/>
      <c r="E17" s="251">
        <v>4.45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130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 t="s">
        <v>135</v>
      </c>
      <c r="D18" s="250"/>
      <c r="E18" s="25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5" t="s">
        <v>136</v>
      </c>
      <c r="D19" s="250"/>
      <c r="E19" s="251">
        <v>4.46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1" x14ac:dyDescent="0.2">
      <c r="A20" s="229">
        <v>3</v>
      </c>
      <c r="B20" s="230" t="s">
        <v>137</v>
      </c>
      <c r="C20" s="246" t="s">
        <v>138</v>
      </c>
      <c r="D20" s="231" t="s">
        <v>120</v>
      </c>
      <c r="E20" s="232">
        <v>11.6145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4.0299999999999997E-3</v>
      </c>
      <c r="O20" s="234">
        <f>ROUND(E20*N20,2)</f>
        <v>0.05</v>
      </c>
      <c r="P20" s="234">
        <v>0</v>
      </c>
      <c r="Q20" s="234">
        <f>ROUND(E20*P20,2)</f>
        <v>0</v>
      </c>
      <c r="R20" s="234" t="s">
        <v>127</v>
      </c>
      <c r="S20" s="234" t="s">
        <v>107</v>
      </c>
      <c r="T20" s="235" t="s">
        <v>107</v>
      </c>
      <c r="U20" s="221">
        <v>0.156</v>
      </c>
      <c r="V20" s="221">
        <f>ROUND(E20*U20,2)</f>
        <v>1.81</v>
      </c>
      <c r="W20" s="221"/>
      <c r="X20" s="221" t="s">
        <v>122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128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5" t="s">
        <v>139</v>
      </c>
      <c r="D21" s="250"/>
      <c r="E21" s="25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130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 t="s">
        <v>140</v>
      </c>
      <c r="D22" s="250"/>
      <c r="E22" s="251">
        <v>11.61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29">
        <v>4</v>
      </c>
      <c r="B23" s="230" t="s">
        <v>141</v>
      </c>
      <c r="C23" s="246" t="s">
        <v>142</v>
      </c>
      <c r="D23" s="231" t="s">
        <v>126</v>
      </c>
      <c r="E23" s="232">
        <v>22.72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2.5500000000000002E-3</v>
      </c>
      <c r="O23" s="234">
        <f>ROUND(E23*N23,2)</f>
        <v>0.06</v>
      </c>
      <c r="P23" s="234">
        <v>0</v>
      </c>
      <c r="Q23" s="234">
        <f>ROUND(E23*P23,2)</f>
        <v>0</v>
      </c>
      <c r="R23" s="234" t="s">
        <v>127</v>
      </c>
      <c r="S23" s="234" t="s">
        <v>107</v>
      </c>
      <c r="T23" s="235" t="s">
        <v>107</v>
      </c>
      <c r="U23" s="221">
        <v>0.59799999999999998</v>
      </c>
      <c r="V23" s="221">
        <f>ROUND(E23*U23,2)</f>
        <v>13.59</v>
      </c>
      <c r="W23" s="221"/>
      <c r="X23" s="221" t="s">
        <v>122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128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6" t="s">
        <v>143</v>
      </c>
      <c r="D24" s="254"/>
      <c r="E24" s="254"/>
      <c r="F24" s="254"/>
      <c r="G24" s="254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144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5" t="s">
        <v>129</v>
      </c>
      <c r="D25" s="250"/>
      <c r="E25" s="25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5" t="s">
        <v>131</v>
      </c>
      <c r="D26" s="250"/>
      <c r="E26" s="251">
        <v>4.45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130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 t="s">
        <v>132</v>
      </c>
      <c r="D27" s="250"/>
      <c r="E27" s="25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130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5" t="s">
        <v>133</v>
      </c>
      <c r="D28" s="250"/>
      <c r="E28" s="251">
        <v>18.27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29">
        <v>5</v>
      </c>
      <c r="B29" s="230" t="s">
        <v>145</v>
      </c>
      <c r="C29" s="246" t="s">
        <v>146</v>
      </c>
      <c r="D29" s="231" t="s">
        <v>126</v>
      </c>
      <c r="E29" s="232">
        <v>8.91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4">
        <v>2.5500000000000002E-3</v>
      </c>
      <c r="O29" s="234">
        <f>ROUND(E29*N29,2)</f>
        <v>0.02</v>
      </c>
      <c r="P29" s="234">
        <v>0</v>
      </c>
      <c r="Q29" s="234">
        <f>ROUND(E29*P29,2)</f>
        <v>0</v>
      </c>
      <c r="R29" s="234" t="s">
        <v>127</v>
      </c>
      <c r="S29" s="234" t="s">
        <v>107</v>
      </c>
      <c r="T29" s="235" t="s">
        <v>107</v>
      </c>
      <c r="U29" s="221">
        <v>0.67900000000000005</v>
      </c>
      <c r="V29" s="221">
        <f>ROUND(E29*U29,2)</f>
        <v>6.05</v>
      </c>
      <c r="W29" s="221"/>
      <c r="X29" s="221" t="s">
        <v>122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6" t="s">
        <v>143</v>
      </c>
      <c r="D30" s="254"/>
      <c r="E30" s="254"/>
      <c r="F30" s="254"/>
      <c r="G30" s="254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144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5" t="s">
        <v>134</v>
      </c>
      <c r="D31" s="250"/>
      <c r="E31" s="25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130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5" t="s">
        <v>131</v>
      </c>
      <c r="D32" s="250"/>
      <c r="E32" s="251">
        <v>4.45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130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5" t="s">
        <v>135</v>
      </c>
      <c r="D33" s="250"/>
      <c r="E33" s="25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130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5" t="s">
        <v>136</v>
      </c>
      <c r="D34" s="250"/>
      <c r="E34" s="251">
        <v>4.46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130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>
        <v>6</v>
      </c>
      <c r="B35" s="230" t="s">
        <v>147</v>
      </c>
      <c r="C35" s="246" t="s">
        <v>148</v>
      </c>
      <c r="D35" s="231" t="s">
        <v>149</v>
      </c>
      <c r="E35" s="232">
        <v>0.87949999999999995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4">
        <v>2.9100000000000001E-2</v>
      </c>
      <c r="O35" s="234">
        <f>ROUND(E35*N35,2)</f>
        <v>0.03</v>
      </c>
      <c r="P35" s="234">
        <v>0</v>
      </c>
      <c r="Q35" s="234">
        <f>ROUND(E35*P35,2)</f>
        <v>0</v>
      </c>
      <c r="R35" s="234" t="s">
        <v>127</v>
      </c>
      <c r="S35" s="234" t="s">
        <v>107</v>
      </c>
      <c r="T35" s="235" t="s">
        <v>107</v>
      </c>
      <c r="U35" s="221">
        <v>0</v>
      </c>
      <c r="V35" s="221">
        <f>ROUND(E35*U35,2)</f>
        <v>0</v>
      </c>
      <c r="W35" s="221"/>
      <c r="X35" s="221" t="s">
        <v>122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5" t="s">
        <v>129</v>
      </c>
      <c r="D36" s="250"/>
      <c r="E36" s="25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130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7" t="s">
        <v>150</v>
      </c>
      <c r="D37" s="252"/>
      <c r="E37" s="253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8" t="s">
        <v>151</v>
      </c>
      <c r="D38" s="252"/>
      <c r="E38" s="253">
        <v>4.45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130</v>
      </c>
      <c r="AH38" s="212">
        <v>2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7" t="s">
        <v>152</v>
      </c>
      <c r="D39" s="252"/>
      <c r="E39" s="253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5" t="s">
        <v>153</v>
      </c>
      <c r="D40" s="250"/>
      <c r="E40" s="251">
        <v>0.1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130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5" t="s">
        <v>132</v>
      </c>
      <c r="D41" s="250"/>
      <c r="E41" s="25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130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7" t="s">
        <v>150</v>
      </c>
      <c r="D42" s="252"/>
      <c r="E42" s="253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130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8" t="s">
        <v>154</v>
      </c>
      <c r="D43" s="252"/>
      <c r="E43" s="253">
        <v>18.27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130</v>
      </c>
      <c r="AH43" s="212">
        <v>2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7" t="s">
        <v>152</v>
      </c>
      <c r="D44" s="252"/>
      <c r="E44" s="253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130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5" t="s">
        <v>155</v>
      </c>
      <c r="D45" s="250"/>
      <c r="E45" s="251">
        <v>0.28999999999999998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130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5" t="s">
        <v>134</v>
      </c>
      <c r="D46" s="250"/>
      <c r="E46" s="25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130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7" t="s">
        <v>150</v>
      </c>
      <c r="D47" s="252"/>
      <c r="E47" s="253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130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8" t="s">
        <v>151</v>
      </c>
      <c r="D48" s="252"/>
      <c r="E48" s="253">
        <v>4.45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130</v>
      </c>
      <c r="AH48" s="212">
        <v>2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7" t="s">
        <v>152</v>
      </c>
      <c r="D49" s="252"/>
      <c r="E49" s="253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130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5" t="s">
        <v>156</v>
      </c>
      <c r="D50" s="250"/>
      <c r="E50" s="251">
        <v>0.13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130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5" t="s">
        <v>135</v>
      </c>
      <c r="D51" s="250"/>
      <c r="E51" s="25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130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7" t="s">
        <v>150</v>
      </c>
      <c r="D52" s="252"/>
      <c r="E52" s="253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130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8" t="s">
        <v>157</v>
      </c>
      <c r="D53" s="252"/>
      <c r="E53" s="253">
        <v>4.46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130</v>
      </c>
      <c r="AH53" s="212">
        <v>2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7" t="s">
        <v>152</v>
      </c>
      <c r="D54" s="252"/>
      <c r="E54" s="25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130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5" t="s">
        <v>158</v>
      </c>
      <c r="D55" s="250"/>
      <c r="E55" s="251">
        <v>0.11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130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5" t="s">
        <v>159</v>
      </c>
      <c r="D56" s="250"/>
      <c r="E56" s="25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130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5" t="s">
        <v>160</v>
      </c>
      <c r="D57" s="250"/>
      <c r="E57" s="251">
        <v>0.1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130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5" t="s">
        <v>139</v>
      </c>
      <c r="D58" s="250"/>
      <c r="E58" s="25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130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5" t="s">
        <v>161</v>
      </c>
      <c r="D59" s="250"/>
      <c r="E59" s="251">
        <v>0.15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130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6">
        <v>7</v>
      </c>
      <c r="B60" s="237" t="s">
        <v>162</v>
      </c>
      <c r="C60" s="245" t="s">
        <v>163</v>
      </c>
      <c r="D60" s="238" t="s">
        <v>164</v>
      </c>
      <c r="E60" s="239">
        <v>8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1"/>
      <c r="S60" s="241" t="s">
        <v>165</v>
      </c>
      <c r="T60" s="242" t="s">
        <v>108</v>
      </c>
      <c r="U60" s="221">
        <v>0</v>
      </c>
      <c r="V60" s="221">
        <f>ROUND(E60*U60,2)</f>
        <v>0</v>
      </c>
      <c r="W60" s="221"/>
      <c r="X60" s="221" t="s">
        <v>122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123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6">
        <v>8</v>
      </c>
      <c r="B61" s="237" t="s">
        <v>166</v>
      </c>
      <c r="C61" s="245" t="s">
        <v>167</v>
      </c>
      <c r="D61" s="238" t="s">
        <v>164</v>
      </c>
      <c r="E61" s="239">
        <v>2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1"/>
      <c r="S61" s="241" t="s">
        <v>165</v>
      </c>
      <c r="T61" s="242" t="s">
        <v>108</v>
      </c>
      <c r="U61" s="221">
        <v>0</v>
      </c>
      <c r="V61" s="221">
        <f>ROUND(E61*U61,2)</f>
        <v>0</v>
      </c>
      <c r="W61" s="221"/>
      <c r="X61" s="221" t="s">
        <v>122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123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>
        <v>9</v>
      </c>
      <c r="B62" s="230" t="s">
        <v>168</v>
      </c>
      <c r="C62" s="246" t="s">
        <v>169</v>
      </c>
      <c r="D62" s="231" t="s">
        <v>149</v>
      </c>
      <c r="E62" s="232">
        <v>0.72950000000000004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4">
        <v>0.55000000000000004</v>
      </c>
      <c r="O62" s="234">
        <f>ROUND(E62*N62,2)</f>
        <v>0.4</v>
      </c>
      <c r="P62" s="234">
        <v>0</v>
      </c>
      <c r="Q62" s="234">
        <f>ROUND(E62*P62,2)</f>
        <v>0</v>
      </c>
      <c r="R62" s="234" t="s">
        <v>170</v>
      </c>
      <c r="S62" s="234" t="s">
        <v>107</v>
      </c>
      <c r="T62" s="235" t="s">
        <v>107</v>
      </c>
      <c r="U62" s="221">
        <v>0</v>
      </c>
      <c r="V62" s="221">
        <f>ROUND(E62*U62,2)</f>
        <v>0</v>
      </c>
      <c r="W62" s="221"/>
      <c r="X62" s="221" t="s">
        <v>171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172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5" t="s">
        <v>129</v>
      </c>
      <c r="D63" s="250"/>
      <c r="E63" s="25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130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7" t="s">
        <v>150</v>
      </c>
      <c r="D64" s="252"/>
      <c r="E64" s="253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130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8" t="s">
        <v>151</v>
      </c>
      <c r="D65" s="252"/>
      <c r="E65" s="253">
        <v>4.45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130</v>
      </c>
      <c r="AH65" s="212">
        <v>2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7" t="s">
        <v>152</v>
      </c>
      <c r="D66" s="252"/>
      <c r="E66" s="253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130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5" t="s">
        <v>153</v>
      </c>
      <c r="D67" s="250"/>
      <c r="E67" s="251">
        <v>0.1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130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5" t="s">
        <v>132</v>
      </c>
      <c r="D68" s="250"/>
      <c r="E68" s="25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130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7" t="s">
        <v>150</v>
      </c>
      <c r="D69" s="252"/>
      <c r="E69" s="253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130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8" t="s">
        <v>154</v>
      </c>
      <c r="D70" s="252"/>
      <c r="E70" s="253">
        <v>18.27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130</v>
      </c>
      <c r="AH70" s="212">
        <v>2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7" t="s">
        <v>152</v>
      </c>
      <c r="D71" s="252"/>
      <c r="E71" s="253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130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5" t="s">
        <v>155</v>
      </c>
      <c r="D72" s="250"/>
      <c r="E72" s="251">
        <v>0.28999999999999998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130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5" t="s">
        <v>134</v>
      </c>
      <c r="D73" s="250"/>
      <c r="E73" s="25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130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7" t="s">
        <v>150</v>
      </c>
      <c r="D74" s="252"/>
      <c r="E74" s="253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130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8" t="s">
        <v>151</v>
      </c>
      <c r="D75" s="252"/>
      <c r="E75" s="253">
        <v>4.45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130</v>
      </c>
      <c r="AH75" s="212">
        <v>2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7" t="s">
        <v>152</v>
      </c>
      <c r="D76" s="252"/>
      <c r="E76" s="253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130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5" t="s">
        <v>156</v>
      </c>
      <c r="D77" s="250"/>
      <c r="E77" s="251">
        <v>0.13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130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5" t="s">
        <v>135</v>
      </c>
      <c r="D78" s="250"/>
      <c r="E78" s="25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130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57" t="s">
        <v>150</v>
      </c>
      <c r="D79" s="252"/>
      <c r="E79" s="253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130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8" t="s">
        <v>157</v>
      </c>
      <c r="D80" s="252"/>
      <c r="E80" s="253">
        <v>4.46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130</v>
      </c>
      <c r="AH80" s="212">
        <v>2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7" t="s">
        <v>152</v>
      </c>
      <c r="D81" s="252"/>
      <c r="E81" s="253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130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5" t="s">
        <v>158</v>
      </c>
      <c r="D82" s="250"/>
      <c r="E82" s="251">
        <v>0.11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130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5" t="s">
        <v>159</v>
      </c>
      <c r="D83" s="250"/>
      <c r="E83" s="25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130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5" t="s">
        <v>160</v>
      </c>
      <c r="D84" s="250"/>
      <c r="E84" s="251">
        <v>0.1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130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>
        <v>10</v>
      </c>
      <c r="B85" s="230" t="s">
        <v>173</v>
      </c>
      <c r="C85" s="246" t="s">
        <v>174</v>
      </c>
      <c r="D85" s="231" t="s">
        <v>175</v>
      </c>
      <c r="E85" s="232">
        <v>0.55427999999999999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4" t="s">
        <v>127</v>
      </c>
      <c r="S85" s="234" t="s">
        <v>107</v>
      </c>
      <c r="T85" s="235" t="s">
        <v>107</v>
      </c>
      <c r="U85" s="221">
        <v>1.7509999999999999</v>
      </c>
      <c r="V85" s="221">
        <f>ROUND(E85*U85,2)</f>
        <v>0.97</v>
      </c>
      <c r="W85" s="221"/>
      <c r="X85" s="221" t="s">
        <v>176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177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6" t="s">
        <v>178</v>
      </c>
      <c r="D86" s="254"/>
      <c r="E86" s="254"/>
      <c r="F86" s="254"/>
      <c r="G86" s="254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144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5" t="s">
        <v>179</v>
      </c>
      <c r="D87" s="250"/>
      <c r="E87" s="25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130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5" t="s">
        <v>180</v>
      </c>
      <c r="D88" s="250"/>
      <c r="E88" s="25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130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5" t="s">
        <v>181</v>
      </c>
      <c r="D89" s="250"/>
      <c r="E89" s="251">
        <v>0.55427999999999999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130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23" t="s">
        <v>102</v>
      </c>
      <c r="B90" s="224" t="s">
        <v>67</v>
      </c>
      <c r="C90" s="244" t="s">
        <v>68</v>
      </c>
      <c r="D90" s="225"/>
      <c r="E90" s="226"/>
      <c r="F90" s="227"/>
      <c r="G90" s="227">
        <f>SUMIF(AG91:AG117,"&lt;&gt;NOR",G91:G117)</f>
        <v>0</v>
      </c>
      <c r="H90" s="227"/>
      <c r="I90" s="227">
        <f>SUM(I91:I117)</f>
        <v>0</v>
      </c>
      <c r="J90" s="227"/>
      <c r="K90" s="227">
        <f>SUM(K91:K117)</f>
        <v>0</v>
      </c>
      <c r="L90" s="227"/>
      <c r="M90" s="227">
        <f>SUM(M91:M117)</f>
        <v>0</v>
      </c>
      <c r="N90" s="227"/>
      <c r="O90" s="227">
        <f>SUM(O91:O117)</f>
        <v>9.9999999999999978E-2</v>
      </c>
      <c r="P90" s="227"/>
      <c r="Q90" s="227">
        <f>SUM(Q91:Q117)</f>
        <v>0</v>
      </c>
      <c r="R90" s="227"/>
      <c r="S90" s="227"/>
      <c r="T90" s="228"/>
      <c r="U90" s="222"/>
      <c r="V90" s="222">
        <f>SUM(V91:V117)</f>
        <v>9.6199999999999992</v>
      </c>
      <c r="W90" s="222"/>
      <c r="X90" s="222"/>
      <c r="AG90" t="s">
        <v>103</v>
      </c>
    </row>
    <row r="91" spans="1:60" ht="22.5" outlineLevel="1" x14ac:dyDescent="0.2">
      <c r="A91" s="229">
        <v>11</v>
      </c>
      <c r="B91" s="230" t="s">
        <v>182</v>
      </c>
      <c r="C91" s="246" t="s">
        <v>183</v>
      </c>
      <c r="D91" s="231" t="s">
        <v>120</v>
      </c>
      <c r="E91" s="232">
        <v>11.6145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5.5900000000000004E-3</v>
      </c>
      <c r="O91" s="234">
        <f>ROUND(E91*N91,2)</f>
        <v>0.06</v>
      </c>
      <c r="P91" s="234">
        <v>0</v>
      </c>
      <c r="Q91" s="234">
        <f>ROUND(E91*P91,2)</f>
        <v>0</v>
      </c>
      <c r="R91" s="234" t="s">
        <v>184</v>
      </c>
      <c r="S91" s="234" t="s">
        <v>107</v>
      </c>
      <c r="T91" s="235" t="s">
        <v>107</v>
      </c>
      <c r="U91" s="221">
        <v>0.27700000000000002</v>
      </c>
      <c r="V91" s="221">
        <f>ROUND(E91*U91,2)</f>
        <v>3.22</v>
      </c>
      <c r="W91" s="221"/>
      <c r="X91" s="221" t="s">
        <v>122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128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6" t="s">
        <v>185</v>
      </c>
      <c r="D92" s="254"/>
      <c r="E92" s="254"/>
      <c r="F92" s="254"/>
      <c r="G92" s="254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144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5" t="s">
        <v>186</v>
      </c>
      <c r="D93" s="250"/>
      <c r="E93" s="25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130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5" t="s">
        <v>187</v>
      </c>
      <c r="D94" s="250"/>
      <c r="E94" s="251">
        <v>11.6145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130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29">
        <v>12</v>
      </c>
      <c r="B95" s="230" t="s">
        <v>188</v>
      </c>
      <c r="C95" s="246" t="s">
        <v>189</v>
      </c>
      <c r="D95" s="231" t="s">
        <v>126</v>
      </c>
      <c r="E95" s="232">
        <v>5.22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4">
        <v>1.2800000000000001E-3</v>
      </c>
      <c r="O95" s="234">
        <f>ROUND(E95*N95,2)</f>
        <v>0.01</v>
      </c>
      <c r="P95" s="234">
        <v>0</v>
      </c>
      <c r="Q95" s="234">
        <f>ROUND(E95*P95,2)</f>
        <v>0</v>
      </c>
      <c r="R95" s="234" t="s">
        <v>184</v>
      </c>
      <c r="S95" s="234" t="s">
        <v>107</v>
      </c>
      <c r="T95" s="235" t="s">
        <v>107</v>
      </c>
      <c r="U95" s="221">
        <v>0.24149999999999999</v>
      </c>
      <c r="V95" s="221">
        <f>ROUND(E95*U95,2)</f>
        <v>1.26</v>
      </c>
      <c r="W95" s="221"/>
      <c r="X95" s="221" t="s">
        <v>122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128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5" t="s">
        <v>190</v>
      </c>
      <c r="D96" s="250"/>
      <c r="E96" s="25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130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5" t="s">
        <v>191</v>
      </c>
      <c r="D97" s="250"/>
      <c r="E97" s="251">
        <v>5.22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130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29">
        <v>13</v>
      </c>
      <c r="B98" s="230" t="s">
        <v>192</v>
      </c>
      <c r="C98" s="246" t="s">
        <v>193</v>
      </c>
      <c r="D98" s="231" t="s">
        <v>126</v>
      </c>
      <c r="E98" s="232">
        <v>5.22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4">
        <v>1.2800000000000001E-3</v>
      </c>
      <c r="O98" s="234">
        <f>ROUND(E98*N98,2)</f>
        <v>0.01</v>
      </c>
      <c r="P98" s="234">
        <v>0</v>
      </c>
      <c r="Q98" s="234">
        <f>ROUND(E98*P98,2)</f>
        <v>0</v>
      </c>
      <c r="R98" s="234" t="s">
        <v>184</v>
      </c>
      <c r="S98" s="234" t="s">
        <v>107</v>
      </c>
      <c r="T98" s="235" t="s">
        <v>107</v>
      </c>
      <c r="U98" s="221">
        <v>0.24149999999999999</v>
      </c>
      <c r="V98" s="221">
        <f>ROUND(E98*U98,2)</f>
        <v>1.26</v>
      </c>
      <c r="W98" s="221"/>
      <c r="X98" s="221" t="s">
        <v>122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128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5" t="s">
        <v>190</v>
      </c>
      <c r="D99" s="250"/>
      <c r="E99" s="25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130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5" t="s">
        <v>191</v>
      </c>
      <c r="D100" s="250"/>
      <c r="E100" s="251">
        <v>5.22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130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29">
        <v>14</v>
      </c>
      <c r="B101" s="230" t="s">
        <v>194</v>
      </c>
      <c r="C101" s="246" t="s">
        <v>195</v>
      </c>
      <c r="D101" s="231" t="s">
        <v>126</v>
      </c>
      <c r="E101" s="232">
        <v>2.5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4">
        <v>2.9099999999999998E-3</v>
      </c>
      <c r="O101" s="234">
        <f>ROUND(E101*N101,2)</f>
        <v>0.01</v>
      </c>
      <c r="P101" s="234">
        <v>0</v>
      </c>
      <c r="Q101" s="234">
        <f>ROUND(E101*P101,2)</f>
        <v>0</v>
      </c>
      <c r="R101" s="234" t="s">
        <v>184</v>
      </c>
      <c r="S101" s="234" t="s">
        <v>107</v>
      </c>
      <c r="T101" s="235" t="s">
        <v>107</v>
      </c>
      <c r="U101" s="221">
        <v>0.29399999999999998</v>
      </c>
      <c r="V101" s="221">
        <f>ROUND(E101*U101,2)</f>
        <v>0.74</v>
      </c>
      <c r="W101" s="221"/>
      <c r="X101" s="221" t="s">
        <v>122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128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5" t="s">
        <v>196</v>
      </c>
      <c r="D102" s="250"/>
      <c r="E102" s="251">
        <v>2.5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130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33.75" outlineLevel="1" x14ac:dyDescent="0.2">
      <c r="A103" s="229">
        <v>15</v>
      </c>
      <c r="B103" s="230" t="s">
        <v>197</v>
      </c>
      <c r="C103" s="246" t="s">
        <v>198</v>
      </c>
      <c r="D103" s="231" t="s">
        <v>126</v>
      </c>
      <c r="E103" s="232">
        <v>4.45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2.0500000000000002E-3</v>
      </c>
      <c r="O103" s="234">
        <f>ROUND(E103*N103,2)</f>
        <v>0.01</v>
      </c>
      <c r="P103" s="234">
        <v>0</v>
      </c>
      <c r="Q103" s="234">
        <f>ROUND(E103*P103,2)</f>
        <v>0</v>
      </c>
      <c r="R103" s="234" t="s">
        <v>184</v>
      </c>
      <c r="S103" s="234" t="s">
        <v>107</v>
      </c>
      <c r="T103" s="235" t="s">
        <v>107</v>
      </c>
      <c r="U103" s="221">
        <v>0.26400000000000001</v>
      </c>
      <c r="V103" s="221">
        <f>ROUND(E103*U103,2)</f>
        <v>1.17</v>
      </c>
      <c r="W103" s="221"/>
      <c r="X103" s="221" t="s">
        <v>122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128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6" t="s">
        <v>199</v>
      </c>
      <c r="D104" s="254"/>
      <c r="E104" s="254"/>
      <c r="F104" s="254"/>
      <c r="G104" s="254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5" t="s">
        <v>131</v>
      </c>
      <c r="D105" s="250"/>
      <c r="E105" s="251">
        <v>4.45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130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 x14ac:dyDescent="0.2">
      <c r="A106" s="236">
        <v>16</v>
      </c>
      <c r="B106" s="237" t="s">
        <v>200</v>
      </c>
      <c r="C106" s="245" t="s">
        <v>201</v>
      </c>
      <c r="D106" s="238" t="s">
        <v>164</v>
      </c>
      <c r="E106" s="239">
        <v>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41">
        <v>3.4000000000000002E-4</v>
      </c>
      <c r="O106" s="241">
        <f>ROUND(E106*N106,2)</f>
        <v>0</v>
      </c>
      <c r="P106" s="241">
        <v>0</v>
      </c>
      <c r="Q106" s="241">
        <f>ROUND(E106*P106,2)</f>
        <v>0</v>
      </c>
      <c r="R106" s="241" t="s">
        <v>184</v>
      </c>
      <c r="S106" s="241" t="s">
        <v>107</v>
      </c>
      <c r="T106" s="242" t="s">
        <v>107</v>
      </c>
      <c r="U106" s="221">
        <v>0.41</v>
      </c>
      <c r="V106" s="221">
        <f>ROUND(E106*U106,2)</f>
        <v>0.41</v>
      </c>
      <c r="W106" s="221"/>
      <c r="X106" s="221" t="s">
        <v>122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128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29">
        <v>17</v>
      </c>
      <c r="B107" s="230" t="s">
        <v>202</v>
      </c>
      <c r="C107" s="246" t="s">
        <v>203</v>
      </c>
      <c r="D107" s="231" t="s">
        <v>126</v>
      </c>
      <c r="E107" s="232">
        <v>4.45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4">
        <v>8.4999999999999995E-4</v>
      </c>
      <c r="O107" s="234">
        <f>ROUND(E107*N107,2)</f>
        <v>0</v>
      </c>
      <c r="P107" s="234">
        <v>0</v>
      </c>
      <c r="Q107" s="234">
        <f>ROUND(E107*P107,2)</f>
        <v>0</v>
      </c>
      <c r="R107" s="234" t="s">
        <v>184</v>
      </c>
      <c r="S107" s="234" t="s">
        <v>107</v>
      </c>
      <c r="T107" s="235" t="s">
        <v>107</v>
      </c>
      <c r="U107" s="221">
        <v>0.12</v>
      </c>
      <c r="V107" s="221">
        <f>ROUND(E107*U107,2)</f>
        <v>0.53</v>
      </c>
      <c r="W107" s="221"/>
      <c r="X107" s="221" t="s">
        <v>122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128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5" t="s">
        <v>204</v>
      </c>
      <c r="D108" s="250"/>
      <c r="E108" s="25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55" t="s">
        <v>131</v>
      </c>
      <c r="D109" s="250"/>
      <c r="E109" s="251">
        <v>4.45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130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29">
        <v>18</v>
      </c>
      <c r="B110" s="230" t="s">
        <v>205</v>
      </c>
      <c r="C110" s="246" t="s">
        <v>206</v>
      </c>
      <c r="D110" s="231" t="s">
        <v>126</v>
      </c>
      <c r="E110" s="232">
        <v>4.45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4">
        <v>1.0200000000000001E-3</v>
      </c>
      <c r="O110" s="234">
        <f>ROUND(E110*N110,2)</f>
        <v>0</v>
      </c>
      <c r="P110" s="234">
        <v>0</v>
      </c>
      <c r="Q110" s="234">
        <f>ROUND(E110*P110,2)</f>
        <v>0</v>
      </c>
      <c r="R110" s="234" t="s">
        <v>184</v>
      </c>
      <c r="S110" s="234" t="s">
        <v>107</v>
      </c>
      <c r="T110" s="235" t="s">
        <v>107</v>
      </c>
      <c r="U110" s="221">
        <v>0.12</v>
      </c>
      <c r="V110" s="221">
        <f>ROUND(E110*U110,2)</f>
        <v>0.53</v>
      </c>
      <c r="W110" s="221"/>
      <c r="X110" s="221" t="s">
        <v>122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128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5" t="s">
        <v>207</v>
      </c>
      <c r="D111" s="250"/>
      <c r="E111" s="25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5" t="s">
        <v>131</v>
      </c>
      <c r="D112" s="250"/>
      <c r="E112" s="251">
        <v>4.45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>
        <v>19</v>
      </c>
      <c r="B113" s="230" t="s">
        <v>208</v>
      </c>
      <c r="C113" s="246" t="s">
        <v>209</v>
      </c>
      <c r="D113" s="231" t="s">
        <v>175</v>
      </c>
      <c r="E113" s="232">
        <v>0.10335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4" t="s">
        <v>184</v>
      </c>
      <c r="S113" s="234" t="s">
        <v>107</v>
      </c>
      <c r="T113" s="235" t="s">
        <v>107</v>
      </c>
      <c r="U113" s="221">
        <v>4.82</v>
      </c>
      <c r="V113" s="221">
        <f>ROUND(E113*U113,2)</f>
        <v>0.5</v>
      </c>
      <c r="W113" s="221"/>
      <c r="X113" s="221" t="s">
        <v>176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6" t="s">
        <v>178</v>
      </c>
      <c r="D114" s="254"/>
      <c r="E114" s="254"/>
      <c r="F114" s="254"/>
      <c r="G114" s="254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5" t="s">
        <v>179</v>
      </c>
      <c r="D115" s="250"/>
      <c r="E115" s="25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5" t="s">
        <v>210</v>
      </c>
      <c r="D116" s="250"/>
      <c r="E116" s="25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130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55" t="s">
        <v>211</v>
      </c>
      <c r="D117" s="250"/>
      <c r="E117" s="251">
        <v>0.10335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3" t="s">
        <v>102</v>
      </c>
      <c r="B118" s="224" t="s">
        <v>69</v>
      </c>
      <c r="C118" s="244" t="s">
        <v>70</v>
      </c>
      <c r="D118" s="225"/>
      <c r="E118" s="226"/>
      <c r="F118" s="227"/>
      <c r="G118" s="227">
        <f>SUMIF(AG119:AG124,"&lt;&gt;NOR",G119:G124)</f>
        <v>0</v>
      </c>
      <c r="H118" s="227"/>
      <c r="I118" s="227">
        <f>SUM(I119:I124)</f>
        <v>0</v>
      </c>
      <c r="J118" s="227"/>
      <c r="K118" s="227">
        <f>SUM(K119:K124)</f>
        <v>0</v>
      </c>
      <c r="L118" s="227"/>
      <c r="M118" s="227">
        <f>SUM(M119:M124)</f>
        <v>0</v>
      </c>
      <c r="N118" s="227"/>
      <c r="O118" s="227">
        <f>SUM(O119:O124)</f>
        <v>0.2</v>
      </c>
      <c r="P118" s="227"/>
      <c r="Q118" s="227">
        <f>SUM(Q119:Q124)</f>
        <v>0</v>
      </c>
      <c r="R118" s="227"/>
      <c r="S118" s="227"/>
      <c r="T118" s="228"/>
      <c r="U118" s="222"/>
      <c r="V118" s="222">
        <f>SUM(V119:V124)</f>
        <v>0.6</v>
      </c>
      <c r="W118" s="222"/>
      <c r="X118" s="222"/>
      <c r="AG118" t="s">
        <v>103</v>
      </c>
    </row>
    <row r="119" spans="1:60" outlineLevel="1" x14ac:dyDescent="0.2">
      <c r="A119" s="236">
        <v>20</v>
      </c>
      <c r="B119" s="237" t="s">
        <v>212</v>
      </c>
      <c r="C119" s="245" t="s">
        <v>213</v>
      </c>
      <c r="D119" s="238" t="s">
        <v>164</v>
      </c>
      <c r="E119" s="239">
        <v>2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41">
        <v>0.1</v>
      </c>
      <c r="O119" s="241">
        <f>ROUND(E119*N119,2)</f>
        <v>0.2</v>
      </c>
      <c r="P119" s="241">
        <v>0</v>
      </c>
      <c r="Q119" s="241">
        <f>ROUND(E119*P119,2)</f>
        <v>0</v>
      </c>
      <c r="R119" s="241"/>
      <c r="S119" s="241" t="s">
        <v>165</v>
      </c>
      <c r="T119" s="242" t="s">
        <v>108</v>
      </c>
      <c r="U119" s="221">
        <v>0</v>
      </c>
      <c r="V119" s="221">
        <f>ROUND(E119*U119,2)</f>
        <v>0</v>
      </c>
      <c r="W119" s="221"/>
      <c r="X119" s="221" t="s">
        <v>122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123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>
        <v>21</v>
      </c>
      <c r="B120" s="230" t="s">
        <v>214</v>
      </c>
      <c r="C120" s="246" t="s">
        <v>215</v>
      </c>
      <c r="D120" s="231" t="s">
        <v>175</v>
      </c>
      <c r="E120" s="232">
        <v>0.2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4" t="s">
        <v>216</v>
      </c>
      <c r="S120" s="234" t="s">
        <v>107</v>
      </c>
      <c r="T120" s="235" t="s">
        <v>107</v>
      </c>
      <c r="U120" s="221">
        <v>3.0059999999999998</v>
      </c>
      <c r="V120" s="221">
        <f>ROUND(E120*U120,2)</f>
        <v>0.6</v>
      </c>
      <c r="W120" s="221"/>
      <c r="X120" s="221" t="s">
        <v>176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177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6" t="s">
        <v>178</v>
      </c>
      <c r="D121" s="254"/>
      <c r="E121" s="254"/>
      <c r="F121" s="254"/>
      <c r="G121" s="254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5" t="s">
        <v>179</v>
      </c>
      <c r="D122" s="250"/>
      <c r="E122" s="25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130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55" t="s">
        <v>217</v>
      </c>
      <c r="D123" s="250"/>
      <c r="E123" s="25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5" t="s">
        <v>218</v>
      </c>
      <c r="D124" s="250"/>
      <c r="E124" s="251">
        <v>0.2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130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223" t="s">
        <v>102</v>
      </c>
      <c r="B125" s="224" t="s">
        <v>71</v>
      </c>
      <c r="C125" s="244" t="s">
        <v>72</v>
      </c>
      <c r="D125" s="225"/>
      <c r="E125" s="226"/>
      <c r="F125" s="227"/>
      <c r="G125" s="227">
        <f>SUMIF(AG126:AG146,"&lt;&gt;NOR",G126:G146)</f>
        <v>0</v>
      </c>
      <c r="H125" s="227"/>
      <c r="I125" s="227">
        <f>SUM(I126:I146)</f>
        <v>0</v>
      </c>
      <c r="J125" s="227"/>
      <c r="K125" s="227">
        <f>SUM(K126:K146)</f>
        <v>0</v>
      </c>
      <c r="L125" s="227"/>
      <c r="M125" s="227">
        <f>SUM(M126:M146)</f>
        <v>0</v>
      </c>
      <c r="N125" s="227"/>
      <c r="O125" s="227">
        <f>SUM(O126:O146)</f>
        <v>0.01</v>
      </c>
      <c r="P125" s="227"/>
      <c r="Q125" s="227">
        <f>SUM(Q126:Q146)</f>
        <v>0</v>
      </c>
      <c r="R125" s="227"/>
      <c r="S125" s="227"/>
      <c r="T125" s="228"/>
      <c r="U125" s="222"/>
      <c r="V125" s="222">
        <f>SUM(V126:V146)</f>
        <v>10.9</v>
      </c>
      <c r="W125" s="222"/>
      <c r="X125" s="222"/>
      <c r="AG125" t="s">
        <v>103</v>
      </c>
    </row>
    <row r="126" spans="1:60" ht="22.5" outlineLevel="1" x14ac:dyDescent="0.2">
      <c r="A126" s="229">
        <v>22</v>
      </c>
      <c r="B126" s="230" t="s">
        <v>219</v>
      </c>
      <c r="C126" s="246" t="s">
        <v>220</v>
      </c>
      <c r="D126" s="231" t="s">
        <v>120</v>
      </c>
      <c r="E126" s="232">
        <v>18.050799999999999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4">
        <v>5.4000000000000001E-4</v>
      </c>
      <c r="O126" s="234">
        <f>ROUND(E126*N126,2)</f>
        <v>0.01</v>
      </c>
      <c r="P126" s="234">
        <v>0</v>
      </c>
      <c r="Q126" s="234">
        <f>ROUND(E126*P126,2)</f>
        <v>0</v>
      </c>
      <c r="R126" s="234" t="s">
        <v>221</v>
      </c>
      <c r="S126" s="234" t="s">
        <v>107</v>
      </c>
      <c r="T126" s="235" t="s">
        <v>107</v>
      </c>
      <c r="U126" s="221">
        <v>0.60399999999999998</v>
      </c>
      <c r="V126" s="221">
        <f>ROUND(E126*U126,2)</f>
        <v>10.9</v>
      </c>
      <c r="W126" s="221"/>
      <c r="X126" s="221" t="s">
        <v>122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128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5" t="s">
        <v>129</v>
      </c>
      <c r="D127" s="250"/>
      <c r="E127" s="25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130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57" t="s">
        <v>150</v>
      </c>
      <c r="D128" s="252"/>
      <c r="E128" s="253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130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58" t="s">
        <v>151</v>
      </c>
      <c r="D129" s="252"/>
      <c r="E129" s="253">
        <v>4.45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130</v>
      </c>
      <c r="AH129" s="212">
        <v>2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7" t="s">
        <v>152</v>
      </c>
      <c r="D130" s="252"/>
      <c r="E130" s="253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130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5" t="s">
        <v>222</v>
      </c>
      <c r="D131" s="250"/>
      <c r="E131" s="251">
        <v>2.67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55" t="s">
        <v>132</v>
      </c>
      <c r="D132" s="250"/>
      <c r="E132" s="25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130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7" t="s">
        <v>150</v>
      </c>
      <c r="D133" s="252"/>
      <c r="E133" s="253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130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8" t="s">
        <v>154</v>
      </c>
      <c r="D134" s="252"/>
      <c r="E134" s="253">
        <v>18.27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130</v>
      </c>
      <c r="AH134" s="212">
        <v>2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7" t="s">
        <v>152</v>
      </c>
      <c r="D135" s="252"/>
      <c r="E135" s="253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130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5" t="s">
        <v>223</v>
      </c>
      <c r="D136" s="250"/>
      <c r="E136" s="251">
        <v>9.5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5" t="s">
        <v>134</v>
      </c>
      <c r="D137" s="250"/>
      <c r="E137" s="25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130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7" t="s">
        <v>150</v>
      </c>
      <c r="D138" s="252"/>
      <c r="E138" s="253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130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8" t="s">
        <v>151</v>
      </c>
      <c r="D139" s="252"/>
      <c r="E139" s="253">
        <v>4.45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130</v>
      </c>
      <c r="AH139" s="212">
        <v>2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7" t="s">
        <v>152</v>
      </c>
      <c r="D140" s="252"/>
      <c r="E140" s="253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130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5" t="s">
        <v>224</v>
      </c>
      <c r="D141" s="250"/>
      <c r="E141" s="251">
        <v>3.03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130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5" t="s">
        <v>135</v>
      </c>
      <c r="D142" s="250"/>
      <c r="E142" s="25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130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7" t="s">
        <v>150</v>
      </c>
      <c r="D143" s="252"/>
      <c r="E143" s="253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130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8" t="s">
        <v>157</v>
      </c>
      <c r="D144" s="252"/>
      <c r="E144" s="253">
        <v>4.46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130</v>
      </c>
      <c r="AH144" s="212">
        <v>2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7" t="s">
        <v>152</v>
      </c>
      <c r="D145" s="252"/>
      <c r="E145" s="253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55" t="s">
        <v>225</v>
      </c>
      <c r="D146" s="250"/>
      <c r="E146" s="251">
        <v>2.85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130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x14ac:dyDescent="0.2">
      <c r="A147" s="3"/>
      <c r="B147" s="4"/>
      <c r="C147" s="247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89</v>
      </c>
    </row>
    <row r="148" spans="1:60" x14ac:dyDescent="0.2">
      <c r="A148" s="215"/>
      <c r="B148" s="216" t="s">
        <v>29</v>
      </c>
      <c r="C148" s="248"/>
      <c r="D148" s="217"/>
      <c r="E148" s="218"/>
      <c r="F148" s="218"/>
      <c r="G148" s="243">
        <f>G8+G10+G90+G118+G125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115</v>
      </c>
    </row>
    <row r="149" spans="1:60" x14ac:dyDescent="0.2">
      <c r="C149" s="249"/>
      <c r="D149" s="10"/>
      <c r="AG149" t="s">
        <v>116</v>
      </c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0PzukTEAdIm+RVCZtl0kaGaA4BjO3AJjQYOOCtECjCy9dtemL299wIjZkGtnmnfzeJW9yW17o5pYurvDZKwqA==" saltValue="i+TEeKROitbe+6WfleodOA==" spinCount="100000" sheet="1"/>
  <mergeCells count="11">
    <mergeCell ref="C86:G86"/>
    <mergeCell ref="C92:G92"/>
    <mergeCell ref="C104:G104"/>
    <mergeCell ref="C114:G114"/>
    <mergeCell ref="C121:G121"/>
    <mergeCell ref="A1:G1"/>
    <mergeCell ref="C2:G2"/>
    <mergeCell ref="C3:G3"/>
    <mergeCell ref="C4:G4"/>
    <mergeCell ref="C24:G24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'001 001 Pol'!Názvy_tisku</vt:lpstr>
      <vt:lpstr>oadresa</vt:lpstr>
      <vt:lpstr>Stavba!Objednatel</vt:lpstr>
      <vt:lpstr>Stavba!Objekt</vt:lpstr>
      <vt:lpstr>'00 00 Naklady'!Oblast_tisku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2019-03-19T12:27:02Z</cp:lastPrinted>
  <dcterms:created xsi:type="dcterms:W3CDTF">2009-04-08T07:15:50Z</dcterms:created>
  <dcterms:modified xsi:type="dcterms:W3CDTF">2019-07-02T09:52:20Z</dcterms:modified>
</cp:coreProperties>
</file>