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2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'SO02 001 Pol'!$A$1:$W$233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227" i="12"/>
  <c r="BA113" i="12"/>
  <c r="BA102" i="12"/>
  <c r="BA98" i="12"/>
  <c r="BA89" i="12"/>
  <c r="BA85" i="12"/>
  <c r="BA80" i="12"/>
  <c r="BA69" i="12"/>
  <c r="BA58" i="12"/>
  <c r="BA53" i="12"/>
  <c r="BA49" i="12"/>
  <c r="BA38" i="12"/>
  <c r="BA31" i="12"/>
  <c r="BA26" i="12"/>
  <c r="BA22" i="12"/>
  <c r="BA16" i="12"/>
  <c r="BA1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G8" i="12" s="1"/>
  <c r="I15" i="12"/>
  <c r="K15" i="12"/>
  <c r="O15" i="12"/>
  <c r="O8" i="12" s="1"/>
  <c r="Q15" i="12"/>
  <c r="V15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5" i="12"/>
  <c r="I25" i="12"/>
  <c r="K25" i="12"/>
  <c r="M25" i="12"/>
  <c r="O25" i="12"/>
  <c r="Q25" i="12"/>
  <c r="V25" i="12"/>
  <c r="G30" i="12"/>
  <c r="M30" i="12" s="1"/>
  <c r="I30" i="12"/>
  <c r="K30" i="12"/>
  <c r="O30" i="12"/>
  <c r="Q30" i="12"/>
  <c r="V30" i="12"/>
  <c r="G37" i="12"/>
  <c r="M37" i="12" s="1"/>
  <c r="I37" i="12"/>
  <c r="K37" i="12"/>
  <c r="O37" i="12"/>
  <c r="Q37" i="12"/>
  <c r="V37" i="12"/>
  <c r="G48" i="12"/>
  <c r="I48" i="12"/>
  <c r="K48" i="12"/>
  <c r="M48" i="12"/>
  <c r="O48" i="12"/>
  <c r="Q48" i="12"/>
  <c r="V48" i="12"/>
  <c r="G52" i="12"/>
  <c r="I52" i="12"/>
  <c r="K52" i="12"/>
  <c r="M52" i="12"/>
  <c r="O52" i="12"/>
  <c r="Q52" i="12"/>
  <c r="V52" i="12"/>
  <c r="G57" i="12"/>
  <c r="M57" i="12" s="1"/>
  <c r="I57" i="12"/>
  <c r="K57" i="12"/>
  <c r="O57" i="12"/>
  <c r="Q57" i="12"/>
  <c r="V57" i="12"/>
  <c r="G68" i="12"/>
  <c r="M68" i="12" s="1"/>
  <c r="I68" i="12"/>
  <c r="K68" i="12"/>
  <c r="O68" i="12"/>
  <c r="Q68" i="12"/>
  <c r="V68" i="12"/>
  <c r="G71" i="12"/>
  <c r="I71" i="12"/>
  <c r="K71" i="12"/>
  <c r="M71" i="12"/>
  <c r="O71" i="12"/>
  <c r="Q71" i="12"/>
  <c r="V71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7" i="12"/>
  <c r="I97" i="12"/>
  <c r="K97" i="12"/>
  <c r="M97" i="12"/>
  <c r="O97" i="12"/>
  <c r="Q97" i="12"/>
  <c r="V97" i="12"/>
  <c r="G101" i="12"/>
  <c r="M101" i="12" s="1"/>
  <c r="I101" i="12"/>
  <c r="K101" i="12"/>
  <c r="O101" i="12"/>
  <c r="Q101" i="12"/>
  <c r="V101" i="12"/>
  <c r="G105" i="12"/>
  <c r="M105" i="12" s="1"/>
  <c r="I105" i="12"/>
  <c r="K105" i="12"/>
  <c r="O105" i="12"/>
  <c r="Q105" i="12"/>
  <c r="V105" i="12"/>
  <c r="G112" i="12"/>
  <c r="M112" i="12" s="1"/>
  <c r="I112" i="12"/>
  <c r="K112" i="12"/>
  <c r="O112" i="12"/>
  <c r="Q112" i="12"/>
  <c r="V112" i="12"/>
  <c r="G117" i="12"/>
  <c r="I117" i="12"/>
  <c r="K117" i="12"/>
  <c r="M117" i="12"/>
  <c r="O117" i="12"/>
  <c r="Q117" i="12"/>
  <c r="V117" i="12"/>
  <c r="G120" i="12"/>
  <c r="M120" i="12" s="1"/>
  <c r="I120" i="12"/>
  <c r="I119" i="12" s="1"/>
  <c r="K120" i="12"/>
  <c r="K119" i="12" s="1"/>
  <c r="O120" i="12"/>
  <c r="Q120" i="12"/>
  <c r="Q119" i="12" s="1"/>
  <c r="V120" i="12"/>
  <c r="V119" i="12" s="1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30" i="12"/>
  <c r="M130" i="12" s="1"/>
  <c r="I130" i="12"/>
  <c r="K130" i="12"/>
  <c r="O130" i="12"/>
  <c r="O119" i="12" s="1"/>
  <c r="Q130" i="12"/>
  <c r="V130" i="12"/>
  <c r="G132" i="12"/>
  <c r="I132" i="12"/>
  <c r="O132" i="12"/>
  <c r="Q132" i="12"/>
  <c r="G133" i="12"/>
  <c r="M133" i="12" s="1"/>
  <c r="M132" i="12" s="1"/>
  <c r="I133" i="12"/>
  <c r="K133" i="12"/>
  <c r="K132" i="12" s="1"/>
  <c r="O133" i="12"/>
  <c r="Q133" i="12"/>
  <c r="V133" i="12"/>
  <c r="V132" i="12" s="1"/>
  <c r="G136" i="12"/>
  <c r="M136" i="12" s="1"/>
  <c r="I136" i="12"/>
  <c r="I135" i="12" s="1"/>
  <c r="K136" i="12"/>
  <c r="O136" i="12"/>
  <c r="O135" i="12" s="1"/>
  <c r="Q136" i="12"/>
  <c r="Q135" i="12" s="1"/>
  <c r="V136" i="12"/>
  <c r="G139" i="12"/>
  <c r="M139" i="12" s="1"/>
  <c r="I139" i="12"/>
  <c r="K139" i="12"/>
  <c r="O139" i="12"/>
  <c r="Q139" i="12"/>
  <c r="V139" i="12"/>
  <c r="G141" i="12"/>
  <c r="I141" i="12"/>
  <c r="K141" i="12"/>
  <c r="K135" i="12" s="1"/>
  <c r="M141" i="12"/>
  <c r="O141" i="12"/>
  <c r="Q141" i="12"/>
  <c r="V141" i="12"/>
  <c r="V135" i="12" s="1"/>
  <c r="G143" i="12"/>
  <c r="I143" i="12"/>
  <c r="K143" i="12"/>
  <c r="M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I149" i="12"/>
  <c r="K149" i="12"/>
  <c r="M149" i="12"/>
  <c r="O149" i="12"/>
  <c r="Q149" i="12"/>
  <c r="V149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7" i="12"/>
  <c r="I157" i="12"/>
  <c r="K157" i="12"/>
  <c r="M157" i="12"/>
  <c r="O157" i="12"/>
  <c r="Q157" i="12"/>
  <c r="V157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7" i="12"/>
  <c r="I167" i="12"/>
  <c r="K167" i="12"/>
  <c r="M167" i="12"/>
  <c r="O167" i="12"/>
  <c r="Q167" i="12"/>
  <c r="V167" i="12"/>
  <c r="G169" i="12"/>
  <c r="I169" i="12"/>
  <c r="K169" i="12"/>
  <c r="M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7" i="12"/>
  <c r="I177" i="12"/>
  <c r="K177" i="12"/>
  <c r="M177" i="12"/>
  <c r="O177" i="12"/>
  <c r="Q177" i="12"/>
  <c r="V177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9" i="12"/>
  <c r="I199" i="12"/>
  <c r="K199" i="12"/>
  <c r="M199" i="12"/>
  <c r="O199" i="12"/>
  <c r="Q199" i="12"/>
  <c r="V199" i="12"/>
  <c r="G201" i="12"/>
  <c r="M201" i="12" s="1"/>
  <c r="I201" i="12"/>
  <c r="K201" i="12"/>
  <c r="O201" i="12"/>
  <c r="Q201" i="12"/>
  <c r="V201" i="12"/>
  <c r="G203" i="12"/>
  <c r="M203" i="12" s="1"/>
  <c r="I203" i="12"/>
  <c r="K203" i="12"/>
  <c r="O203" i="12"/>
  <c r="Q203" i="12"/>
  <c r="V203" i="12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09" i="12"/>
  <c r="M209" i="12" s="1"/>
  <c r="I209" i="12"/>
  <c r="K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6" i="12"/>
  <c r="O216" i="12"/>
  <c r="G217" i="12"/>
  <c r="M217" i="12" s="1"/>
  <c r="M216" i="12" s="1"/>
  <c r="I217" i="12"/>
  <c r="I216" i="12" s="1"/>
  <c r="K217" i="12"/>
  <c r="K216" i="12" s="1"/>
  <c r="O217" i="12"/>
  <c r="Q217" i="12"/>
  <c r="Q216" i="12" s="1"/>
  <c r="V217" i="12"/>
  <c r="V216" i="12" s="1"/>
  <c r="G221" i="12"/>
  <c r="I221" i="12"/>
  <c r="I220" i="12" s="1"/>
  <c r="K221" i="12"/>
  <c r="M221" i="12"/>
  <c r="O221" i="12"/>
  <c r="Q221" i="12"/>
  <c r="Q220" i="12" s="1"/>
  <c r="V221" i="12"/>
  <c r="G223" i="12"/>
  <c r="G220" i="12" s="1"/>
  <c r="I223" i="12"/>
  <c r="K223" i="12"/>
  <c r="O223" i="12"/>
  <c r="O220" i="12" s="1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K220" i="12" s="1"/>
  <c r="O225" i="12"/>
  <c r="Q225" i="12"/>
  <c r="V225" i="12"/>
  <c r="V220" i="12" s="1"/>
  <c r="AE227" i="12"/>
  <c r="AF227" i="12"/>
  <c r="I20" i="1"/>
  <c r="I19" i="1"/>
  <c r="I18" i="1"/>
  <c r="I17" i="1"/>
  <c r="I16" i="1"/>
  <c r="I55" i="1"/>
  <c r="J54" i="1" s="1"/>
  <c r="J52" i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50" i="1" l="1"/>
  <c r="J51" i="1"/>
  <c r="J53" i="1"/>
  <c r="G28" i="1"/>
  <c r="H42" i="1"/>
  <c r="G23" i="1"/>
  <c r="M135" i="12"/>
  <c r="M119" i="12"/>
  <c r="M220" i="12"/>
  <c r="G135" i="12"/>
  <c r="G119" i="12"/>
  <c r="M223" i="12"/>
  <c r="M15" i="12"/>
  <c r="M8" i="12" s="1"/>
  <c r="J40" i="1"/>
  <c r="J41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  <c r="J5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Blaha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<sst xmlns="http://schemas.openxmlformats.org/spreadsheetml/2006/main" count="967" uniqueCount="406">
  <si>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</si>
  <si>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</si>
  <si>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</si>
  <si>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</si>
  <si>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</si>
  <si>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</si>
  <si>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</si>
  <si>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</si>
  <si>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</si>
  <si>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</si>
  <si>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</si>
  <si>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</si>
  <si>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</si>
  <si>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</si>
  <si>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</si>
  <si>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</si>
  <si>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</si>
  <si>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</si>
  <si>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</si>
  <si>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</si>
  <si>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</si>
  <si>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</si>
  <si>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</si>
  <si>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</si>
  <si>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</si>
  <si>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</si>
  <si>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</si>
  <si>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</si>
  <si>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</si>
  <si>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</si>
  <si>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</si>
  <si>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</si>
  <si>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</si>
  <si>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</si>
  <si>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</si>
  <si>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</si>
  <si>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</si>
  <si>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</si>
  <si>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</si>
  <si>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</si>
  <si>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</si>
  <si>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</si>
  <si>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</si>
  <si>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</si>
  <si>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Dešťová kanalizace</t>
  </si>
  <si>
    <t>SO02</t>
  </si>
  <si>
    <t>Objekt:</t>
  </si>
  <si>
    <t>Rozpočet:</t>
  </si>
  <si>
    <t>sdfsdf</t>
  </si>
  <si>
    <t>14/079/001</t>
  </si>
  <si>
    <t>Ulice Tyršova - úsek Žďárská - Školní, rekonstrukce ploch, sítí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</si>
  <si>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</si>
  <si>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</si>
  <si>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</si>
  <si>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</si>
  <si>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</si>
  <si>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</si>
  <si>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</si>
  <si>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</si>
  <si>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</si>
  <si>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</si>
  <si>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</si>
  <si>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</si>
  <si>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</si>
  <si>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</si>
  <si>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</si>
  <si>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</si>
  <si>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</si>
  <si>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</si>
  <si>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</si>
  <si>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</si>
  <si>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</si>
  <si>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</si>
  <si>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Úpravy povrchů vnitřní</t>
  </si>
  <si>
    <t>8</t>
  </si>
  <si>
    <t>Trubní vedení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</si>
  <si>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</si>
  <si>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</si>
  <si>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</si>
  <si>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</si>
  <si>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</si>
  <si>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</si>
  <si>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</si>
  <si>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</si>
  <si>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</si>
  <si>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</si>
  <si>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</si>
  <si>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</si>
  <si>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</si>
  <si>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</si>
  <si>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</si>
  <si>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</si>
  <si>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</si>
  <si>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</si>
  <si>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</si>
  <si>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</si>
  <si>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</si>
  <si>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</si>
  <si>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</si>
  <si>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</si>
  <si>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</si>
  <si>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</si>
  <si>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</si>
  <si>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</si>
  <si>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</si>
  <si>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</si>
  <si>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</si>
  <si>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</si>
  <si>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</si>
  <si>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</si>
  <si>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119001401R00</t>
  </si>
  <si>
    <t>Dočasné zajištění podzemního potrubí nebo vedení ocelového potrubí_x000D_
 DN  do 200 mm</t>
  </si>
  <si>
    <t>m</t>
  </si>
  <si>
    <t>800-1</t>
  </si>
  <si>
    <t>RTS 18/ II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</si>
  <si>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</si>
  <si>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</si>
  <si>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</si>
  <si>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8*1,2</t>
  </si>
  <si>
    <t>VV</t>
  </si>
  <si>
    <t>119001421R00</t>
  </si>
  <si>
    <t>Dočasné zajištění podzemního potrubí nebo vedení kabelů do 3 kabelů</t>
  </si>
  <si>
    <t>4*1,2</t>
  </si>
  <si>
    <t>120001101R00</t>
  </si>
  <si>
    <t>Ztížené vykopávky v horninách jakékoliv třídy</t>
  </si>
  <si>
    <t>m3</t>
  </si>
  <si>
    <t>POL1_1</t>
  </si>
  <si>
    <t>příplatek k cenám vykopávek za ztížení vykopávky v blízkosti podzemního vedení nebo výbušnin v horninách jakékoliv třídy,</t>
  </si>
  <si>
    <t>1,2*1,0*1,5*12</t>
  </si>
  <si>
    <t>130901121R00</t>
  </si>
  <si>
    <t>Bourání konstrukcí v hloubených vykopávkách z betonu z betonu, prostého, pneumatickým kladivem</t>
  </si>
  <si>
    <t>s přemístěním suti na hromady na vzdálenost do 20 m nebo s uložením na dopravní prostředek,</t>
  </si>
  <si>
    <t>1,57*0,065*0,5*21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</si>
  <si>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</si>
  <si>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</si>
  <si>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</si>
  <si>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šachta : 2,24*2,24*1,0</t>
  </si>
  <si>
    <t>rušené vpusti : ((1,63*1,63)-0,312)*0,5*21</t>
  </si>
  <si>
    <t>131301110R00</t>
  </si>
  <si>
    <t>Hloubení nezapažených jam a zářezů do 50 m3, v hornině 4, hloubení strojně</t>
  </si>
  <si>
    <t>šachta : 2,24*2,24*1,77</t>
  </si>
  <si>
    <t>hornina 3 : -29,63905</t>
  </si>
  <si>
    <t>131201202R00</t>
  </si>
  <si>
    <t>Hloubení zapažených jam a zářezů do 1000 m3, v hornině 3,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</si>
  <si>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</si>
  <si>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nové UV : 1,63*0,815*6,0</t>
  </si>
  <si>
    <t>0,43*0,815*6,0</t>
  </si>
  <si>
    <t>1,63*0,815*12,0</t>
  </si>
  <si>
    <t>0,43*0,815*12,0</t>
  </si>
  <si>
    <t>zaslepení stáv.odboček : 1,2*1,2*1,00*16</t>
  </si>
  <si>
    <t>131301202R00</t>
  </si>
  <si>
    <t>Hloubení zapažených jam a zářezů do 1000 m3, v hornině 4, hloubení ručně a strojně</t>
  </si>
  <si>
    <t>nové UV : 1,63*0,815*7,03</t>
  </si>
  <si>
    <t>0,43*0,815*7,03</t>
  </si>
  <si>
    <t>1,63*1,63*5,46</t>
  </si>
  <si>
    <t>1,63*0,815*18,33</t>
  </si>
  <si>
    <t>0,43*0,815*18,33</t>
  </si>
  <si>
    <t>1,63*1,63*12,84</t>
  </si>
  <si>
    <t>zaslepení stáv.odboček : 1,2*1,2*1,50*16</t>
  </si>
  <si>
    <t>hornina 3 : -53,26020</t>
  </si>
  <si>
    <t>hornina 5 : -21,49432</t>
  </si>
  <si>
    <t>131401202R00</t>
  </si>
  <si>
    <t>Hloubení zapažených jam a zářezů do 1000 m3, v hornině 5, hloubení ručně a strojně</t>
  </si>
  <si>
    <t>1,63*1,63*0,92</t>
  </si>
  <si>
    <t>1,63*1,63*7,17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</si>
  <si>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</si>
  <si>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</si>
  <si>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</si>
  <si>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1,1*1,0*2,7</t>
  </si>
  <si>
    <t>1,2*1,0*66,6</t>
  </si>
  <si>
    <t>1,2*1,0*7,4</t>
  </si>
  <si>
    <t>132301212R00</t>
  </si>
  <si>
    <t xml:space="preserve">Hloubení rýh šířky přes 60 do 200 cm do 1000 m3, v hornině 4, hloubení strojně </t>
  </si>
  <si>
    <t>dešťová kanalizace : 1,2*(0,85+1,19)/2*7,4</t>
  </si>
  <si>
    <t>1,1*(1,00+1,00)/2*2,7</t>
  </si>
  <si>
    <t>přípojky od vpustí : 1,2*(0,62+0,40)/2*7,6+1,2*(0,61+0,69)/2*2,7+1,2*(1,11+0,99)/2*7,9</t>
  </si>
  <si>
    <t>1,2*(1,14+0,99)/2*0,9+1,2*(1,14+0,99)/2*5,4+1,2*(1,14+0,99)/2*2,6</t>
  </si>
  <si>
    <t>1,2*(1,78+1,17)/2*3,2+1,2*(1,78+1,17)/2*3,2+1,2*(1,81+1,17)/2*0,9</t>
  </si>
  <si>
    <t>1,2*(1,95+1,47)/2*5,2+1,2*(2,00+1,17)/2*2,0+1,2*(2,24+1,47)/2*2,7</t>
  </si>
  <si>
    <t>1,2*(2,45+1,47)/2*3,4+1,2*(2,49+1,47)/2*5,4+1,2*(1,32+1,17)/2*1,0</t>
  </si>
  <si>
    <t>1,2*(1,31+0,88)/2*5,0+1,2*(1,22+0,88)/2*1,3+1,2*(1,23+0,88)/2*6,2</t>
  </si>
  <si>
    <t>hornina 3 : -91,77</t>
  </si>
  <si>
    <t>138401201R00</t>
  </si>
  <si>
    <t>Dolamování hloubených vykopávek rýh ve vrstvě tloušťky do 500 mm_x000D_
 v hornině 5</t>
  </si>
  <si>
    <t>zapažených i nezapažených v hor. 5 - 7 s případným nutným přemístěním výkopku ve výkopišti, bez naložení.</t>
  </si>
  <si>
    <t>21,49432*0,1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</si>
  <si>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</si>
  <si>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</si>
  <si>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</si>
  <si>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</si>
  <si>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(1,78+1,17)/2*3,2+(1,78+1,17)/2*3,2+(1,81+1,17)/2*0,9</t>
  </si>
  <si>
    <t>(1,95+1,47)/2*5,2+(2,00+1,17)/2*2,0+(2,24+1,47)/2*2,7</t>
  </si>
  <si>
    <t>(2,45+1,47)/2*3,4+(2,49+1,47)/2*5,4</t>
  </si>
  <si>
    <t>45,20750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</si>
  <si>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</si>
  <si>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</si>
  <si>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</si>
  <si>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</si>
  <si>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</si>
  <si>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</si>
  <si>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29,63905+3,86355</t>
  </si>
  <si>
    <t>(53,26020+51,00365)*0,08</t>
  </si>
  <si>
    <t>(91,77+20,14320)*0,5</t>
  </si>
  <si>
    <t>161101151R00</t>
  </si>
  <si>
    <t>Svislé přemístění výkopku z horniny 5 až 7, při hloubce výkopu přes 1 do 2,5 m</t>
  </si>
  <si>
    <t>21,49432*0,08</t>
  </si>
  <si>
    <t>1,07153</t>
  </si>
  <si>
    <t>162501102R00</t>
  </si>
  <si>
    <t>Vodorovné přemístění výkopku z horniny 1 až 4, na vzdálenost přes 2 500  do 3 000 m</t>
  </si>
  <si>
    <t>po suchu, bez ohledu na druh dopravního prostředku, bez naložení výkopku, avšak se složením bez rozhrnutí,</t>
  </si>
  <si>
    <t>1,1*0,50*2,7</t>
  </si>
  <si>
    <t>1,2*0,56*66,6</t>
  </si>
  <si>
    <t>1,2*0,60*7,4</t>
  </si>
  <si>
    <t>vpusti : 0,312*43,66</t>
  </si>
  <si>
    <t>šachta : 1,21*1,77</t>
  </si>
  <si>
    <t>zásyp stáv.vpustí : -0,196*1,5*21</t>
  </si>
  <si>
    <t>162501152R00</t>
  </si>
  <si>
    <t>Vodorovné přemístění výkopku z horniny 5 až 7, na vzdálenost přes 2 500  do 3 000 m</t>
  </si>
  <si>
    <t>21,49432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</si>
  <si>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</si>
  <si>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</si>
  <si>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</si>
  <si>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</si>
  <si>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39,66350+21,49432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</si>
  <si>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</si>
  <si>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</si>
  <si>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</si>
  <si>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</si>
  <si>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53,26020+51,00365+21,49432</t>
  </si>
  <si>
    <t>91,77+20,14320</t>
  </si>
  <si>
    <t>-61,15782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</si>
  <si>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</si>
  <si>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</si>
  <si>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</si>
  <si>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((1,1*0,40)-0,0079)*2,7</t>
  </si>
  <si>
    <t>((1,2*0,46)-0,0201)*66,6</t>
  </si>
  <si>
    <t>((1,2*0,50)-0,0314)*7,4</t>
  </si>
  <si>
    <t>58337332R</t>
  </si>
  <si>
    <t>štěrkopísek frakce 0,0 až 22,0 mm; třída C</t>
  </si>
  <si>
    <t>t</t>
  </si>
  <si>
    <t>SPCM</t>
  </si>
  <si>
    <t>POL3_1</t>
  </si>
  <si>
    <t>40,79885*1,01*1,7</t>
  </si>
  <si>
    <t>451573111R00</t>
  </si>
  <si>
    <t>Lože pod potrubí, stoky a drobné objekty z písku a štěrkopísku  do 65 mm</t>
  </si>
  <si>
    <t>827-1</t>
  </si>
  <si>
    <t>v otevřeném výkopu,</t>
  </si>
  <si>
    <t>1,1*0,1*2,7</t>
  </si>
  <si>
    <t>1,2*0,1*66,6</t>
  </si>
  <si>
    <t>1,2*0,1*7,4</t>
  </si>
  <si>
    <t>2,09*0,1*18</t>
  </si>
  <si>
    <t>452112111R00</t>
  </si>
  <si>
    <t>Osazení betonových dílců pod potrubí prstenců nebo rámůpod poklopy a mříže výšky do 100 mm</t>
  </si>
  <si>
    <t>kus</t>
  </si>
  <si>
    <t>452311111R00</t>
  </si>
  <si>
    <t>Podkladní a zajišťovací konstrukce z betonu desky pod potrubí, stoky a drobné objekty , z betonu prostého třídy C -/7,5</t>
  </si>
  <si>
    <t>z cementu portlandského nebo struskoportlandského, v otevřeném výkopu,</t>
  </si>
  <si>
    <t>3,94*0,1*1</t>
  </si>
  <si>
    <t>59224346.AT1</t>
  </si>
  <si>
    <t>Prstenec vyrovn šachetní TBW-Q.1 63/4</t>
  </si>
  <si>
    <t>Vlastní</t>
  </si>
  <si>
    <t>V</t>
  </si>
  <si>
    <t>POL3_</t>
  </si>
  <si>
    <t>1*1,01</t>
  </si>
  <si>
    <t>617451501R01</t>
  </si>
  <si>
    <t>Potěry dna šachet hlazené ocelovým hladítkem, cementová malta viz. TZ, spojení kónusu a prstenců</t>
  </si>
  <si>
    <t>Indiv</t>
  </si>
  <si>
    <t>POL1_0</t>
  </si>
  <si>
    <t>0,226*1</t>
  </si>
  <si>
    <t>871313121R00</t>
  </si>
  <si>
    <t>Montáž potrubí z trub z plastů těsněných gumovým kroužkem  DN 150 mm</t>
  </si>
  <si>
    <t>v otevřeném výkopu ve sklonu do 20 %,</t>
  </si>
  <si>
    <t>2,7+1,0+66,6</t>
  </si>
  <si>
    <t>871353121R00</t>
  </si>
  <si>
    <t>Montáž potrubí z trub z plastů těsněných gumovým kroužkem  DN 200 mm</t>
  </si>
  <si>
    <t>877353121R00</t>
  </si>
  <si>
    <t>Montáž tvarovek na potrubí z trub z plastů těsněných gumovým kroužkem odbočných DN 200 mm</t>
  </si>
  <si>
    <t>877313123R00</t>
  </si>
  <si>
    <t>Montáž tvarovek na potrubí z trub z plastů těsněných gumovým kroužkem jednoosých DN 150 mm</t>
  </si>
  <si>
    <t>877353123R00</t>
  </si>
  <si>
    <t>Montáž tvarovek na potrubí z trub z plastů těsněných gumovým kroužkem jednoosých DN 200 mm</t>
  </si>
  <si>
    <t>892571111R00</t>
  </si>
  <si>
    <t>Zkoušky těsnosti kanalizačního potrubí zkouška těsnosti kanalizačního potrubí vodou_x000D_
 do DN 200 mm</t>
  </si>
  <si>
    <t>vodou nebo vzduchem,</t>
  </si>
  <si>
    <t>894421111RT1</t>
  </si>
  <si>
    <t>Osazení betonových dílců pro šachty podle DIN 4034 skruže rovné, o hmotnosti do 0,5 t</t>
  </si>
  <si>
    <t>na kroužek,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</si>
  <si>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</si>
  <si>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</si>
  <si>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</si>
  <si>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</si>
  <si>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895941111R00</t>
  </si>
  <si>
    <t>Zřízení vpusti kanalizační uliční z betonových dílců_x000D_
 typ UV - 50 normální</t>
  </si>
  <si>
    <t>včetně zřízení lože ze štěrkopísku,</t>
  </si>
  <si>
    <t>899203111R00</t>
  </si>
  <si>
    <t>Osazení mříží litinových o hmotnost jednotlivě přes 100  do 150 kg</t>
  </si>
  <si>
    <t>včetně rámů a košů na bahno,</t>
  </si>
  <si>
    <t>817314111R01</t>
  </si>
  <si>
    <t>Napojení přípojek na stáv.odbočky a šachtu</t>
  </si>
  <si>
    <t>817314111T01</t>
  </si>
  <si>
    <t>Navrtávka DN150 na stávající potrubí, včetně montáže sedla</t>
  </si>
  <si>
    <t>817354111R01</t>
  </si>
  <si>
    <t>Zaslepení stáv.odboček na kanalizačních stokách</t>
  </si>
  <si>
    <t>877375122R01</t>
  </si>
  <si>
    <t>Montáž sedůa na plast. potrubí DN 300</t>
  </si>
  <si>
    <t>899103111R01</t>
  </si>
  <si>
    <t>Osazení poklopu s rámem do 150 kg - samonivelační</t>
  </si>
  <si>
    <t>899203211U01</t>
  </si>
  <si>
    <t>Dmtž mříž litina+rám -150kg</t>
  </si>
  <si>
    <t>28611144.AR</t>
  </si>
  <si>
    <t>trubka plastová kanalizační PVC; hladká, s hrdlem; Sn 4 kN/m2; D = 110,0 mm; s = 3,20 mm; l = 5000,0 mm</t>
  </si>
  <si>
    <t>3,7/5,0*1,093</t>
  </si>
  <si>
    <t>286111902R1</t>
  </si>
  <si>
    <t>Trubka kanalizační PVC QUANTUM SN 16 DN 150/6000, hladká, s hrdlem, červenohnědá</t>
  </si>
  <si>
    <t>10,3/6,0*1,093</t>
  </si>
  <si>
    <t>286111903R</t>
  </si>
  <si>
    <t>trubka plastová kanalizační PVC; hladká, s hrdlem; Sn 12 kN/m2; D = 160,0 mm; s = 5,50 mm; l = 6 000,0 mm</t>
  </si>
  <si>
    <t>(66,6-10,3)/6,0*1,093</t>
  </si>
  <si>
    <t>286111913R</t>
  </si>
  <si>
    <t>trubka plastová kanalizační PVC; hladká, s hrdlem; Sn 12 kN/m2; D = 200,0 mm; s = 6,60 mm; l = 6 000,0 mm</t>
  </si>
  <si>
    <t>7,4/6,0*1,093</t>
  </si>
  <si>
    <t>286506011R</t>
  </si>
  <si>
    <t>koleno PVC; 15,0 °; SDR 34,0; DN 200,0 mm; D = 200,0 mm; hladké, s 1 hrdlem; spoj násuvný</t>
  </si>
  <si>
    <t>1*1,015</t>
  </si>
  <si>
    <t>286506011R1</t>
  </si>
  <si>
    <t>Koleno kanalizační PVC SN12 SDR 34 DN 150/15°, hladké, s hrdlem, červenohnědé</t>
  </si>
  <si>
    <t>3*1,015</t>
  </si>
  <si>
    <t>286506012R1</t>
  </si>
  <si>
    <t>Koleno kanalizační PVC SN12 SDR 34 DN 150/30°, hladké, s hrdlem, červenohnědé</t>
  </si>
  <si>
    <t>286506013R1</t>
  </si>
  <si>
    <t>Koleno kanalizační PVC SN12 SDR 34 DN 150/45°, hladké, s hrdlem, červenohnědé</t>
  </si>
  <si>
    <t>14*1,015</t>
  </si>
  <si>
    <t>286506111R</t>
  </si>
  <si>
    <t>odbočka PVC; 45,0 °; d1 = 200 mm; d2 = 160 mm; SDR 34,0; l = 515 mm; hladká, hrdlovaná; spoj násuvný; DN 200,0 mm; DN2 150 mm</t>
  </si>
  <si>
    <t>28651654.AR</t>
  </si>
  <si>
    <t>koleno PVC; 87,0 °; D = 110,0 mm; s 1 hrdlem</t>
  </si>
  <si>
    <t>28651691.AR</t>
  </si>
  <si>
    <t>redukce excentrická; PVC; d = 160,0 mm; d2 = 110 mm; l = 181 mm; hladká, hrdlová</t>
  </si>
  <si>
    <t>55243344T1</t>
  </si>
  <si>
    <t>Poklop s rámem D400, kruh., tvárná litina, bez odvětrání, samonivelační rám, s čepem, bližší viz. TZ</t>
  </si>
  <si>
    <t xml:space="preserve">ks    </t>
  </si>
  <si>
    <t>552912001T1</t>
  </si>
  <si>
    <t>Sedlo FLEX-SEAL FA 150 B</t>
  </si>
  <si>
    <t>552912001T2</t>
  </si>
  <si>
    <t>Sedlo FLEX-SEAL FA 150 ST</t>
  </si>
  <si>
    <t>7*1,015</t>
  </si>
  <si>
    <t>55291202R1</t>
  </si>
  <si>
    <t>Univerzální třmenové sedlo pro hladké plastové potrubí T-Flex DN150 kolmé, pro potrubí DN250 a DN300</t>
  </si>
  <si>
    <t>4*1,015</t>
  </si>
  <si>
    <t>55291240T2</t>
  </si>
  <si>
    <t>Vyrovnávací vložka BC 12/166</t>
  </si>
  <si>
    <t>8*1,015</t>
  </si>
  <si>
    <t>55340394R</t>
  </si>
  <si>
    <t>rám s mříží uliční vpusti; rozměr 500/500 mm; zatížení 40 t</t>
  </si>
  <si>
    <t>592238740R</t>
  </si>
  <si>
    <t>horní díl vpusti dešťové; pro čtvercový poklop; DN 500 mm; síla stěny 65 mm; h = 190 mm; beton; C 40/50; XA1</t>
  </si>
  <si>
    <t>592238741R</t>
  </si>
  <si>
    <t>skruž betonová uliční vpusti; kruhová; l = 290 mm; d = 500 mm</t>
  </si>
  <si>
    <t>6*1,01</t>
  </si>
  <si>
    <t>592238742R</t>
  </si>
  <si>
    <t>skruž betonová uliční vpusti; kruhová; l = 590 mm; d = 500 mm</t>
  </si>
  <si>
    <t>20*1,01</t>
  </si>
  <si>
    <t>592238744R</t>
  </si>
  <si>
    <t>skruž betonová uliční vpusti; s otvorem 150 mm PVC; kruhová; l = 590 mm; d = 500 mm</t>
  </si>
  <si>
    <t>592238747R</t>
  </si>
  <si>
    <t>skruž betonová uliční vpusti; se sifonem 150 mm PVC; kruhová; l = 645 mm; d = 500 mm</t>
  </si>
  <si>
    <t>12*1,01</t>
  </si>
  <si>
    <t>592238750R</t>
  </si>
  <si>
    <t>dno uliční vpusti beton; Di = 500,0 mm; h = 525 mm; t = 65 mm; s kalištěm; beton C 40/50</t>
  </si>
  <si>
    <t>18*1,01</t>
  </si>
  <si>
    <t>59224353.AR</t>
  </si>
  <si>
    <t>konus šachetní; železobetonový; TBR; d = 1 240,0 mm; DN = 1 000,0 mm; DN 2 = 625 mm; h = 580 mm; počet stupadel 2; ocelové s PE povlakem, kapsové</t>
  </si>
  <si>
    <t>59224358.AR</t>
  </si>
  <si>
    <t>skruž železobetonová TBS; DN = 1 000,0 mm; h = 250,0 mm; s = 120,00 mm; počet stupadel 1; ocelové s PE povlakem; beton C 40/50</t>
  </si>
  <si>
    <t>59224366.AR2</t>
  </si>
  <si>
    <t>Dno šachetní přímé TBZ-Q.1 100/518 KOM</t>
  </si>
  <si>
    <t>59224373.AR</t>
  </si>
  <si>
    <t>profil těsnicí elastomerní; pro spojení betonových šachetních dílů; tvar kruh; d = 1 000,0 mm</t>
  </si>
  <si>
    <t>998276101R00</t>
  </si>
  <si>
    <t>Přesun hmot pro trubní vedení z trub plastových nebo sklolaminátových v otevřeném výkopu</t>
  </si>
  <si>
    <t>POL7_</t>
  </si>
  <si>
    <t>vodovodu nebo kanalizace ražené nebo hloubené (827 1.1, 827 1.9, 827 2.1, 827 2.9), drobných objektů</t>
  </si>
  <si>
    <t>na vzdálenost 15 m od hrany výkopu nebo od okraje šachty</t>
  </si>
  <si>
    <t>979990103R00</t>
  </si>
  <si>
    <t>Poplatek za skládku beton do 30x30 cm</t>
  </si>
  <si>
    <t>801-3</t>
  </si>
  <si>
    <t>1,07153*1,7</t>
  </si>
  <si>
    <t>979082213R00</t>
  </si>
  <si>
    <t>Vodorovná doprava suti po suchu bez naložení, ale se složením a hrubým urovnáním na vzdálenost do 1 km</t>
  </si>
  <si>
    <t>822-1</t>
  </si>
  <si>
    <t>POL8_</t>
  </si>
  <si>
    <t>979082219R00</t>
  </si>
  <si>
    <t>Vodorovná doprava suti po suchu příplatek k ceně za každý další i započatý 1 km přes 1 km</t>
  </si>
  <si>
    <t>979093111R00</t>
  </si>
  <si>
    <t>Uložení suti na skládku bez zhutnění</t>
  </si>
  <si>
    <t>SUM</t>
  </si>
  <si>
    <t>JKSO:</t>
  </si>
  <si>
    <t>827.21.A2</t>
  </si>
  <si>
    <t>Profil potrubí DN do 200 mm</t>
  </si>
  <si>
    <t>JKSO</t>
  </si>
  <si>
    <t>76,7 m</t>
  </si>
  <si>
    <t>potrubí z trub z plastických hmot a sklolaminátu</t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</si>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</sst>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2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86" t="s">
        <v>41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3" t="s">
        <v>22</v>
      </c>
      <c r="C2" s="104"/>
      <c r="D2" s="105" t="s">
        <v>49</v>
      </c>
      <c r="E2" s="106" t="s">
        <v>50</v>
      </c>
      <c r="F2" s="107"/>
      <c r="G2" s="107"/>
      <c r="H2" s="107"/>
      <c r="I2" s="107"/>
      <c r="J2" s="108"/>
      <c r="O2" s="2"/>
    </row>
    <row r="3" spans="1:15" ht="27" customHeight="1" x14ac:dyDescent="0.2">
      <c r="A3" s="3"/>
      <c r="B3" s="109" t="s">
        <v>46</v>
      </c>
      <c r="C3" s="104"/>
      <c r="D3" s="110" t="s">
        <v>45</v>
      </c>
      <c r="E3" s="111" t="s">
        <v>44</v>
      </c>
      <c r="F3" s="112"/>
      <c r="G3" s="112"/>
      <c r="H3" s="112"/>
      <c r="I3" s="112"/>
      <c r="J3" s="113"/>
    </row>
    <row r="4" spans="1:15" ht="23.25" customHeight="1" x14ac:dyDescent="0.2">
      <c r="A4" s="100">
        <v>979</v>
      </c>
      <c r="B4" s="114" t="s">
        <v>47</v>
      </c>
      <c r="C4" s="115"/>
      <c r="D4" s="116" t="s">
        <v>43</v>
      </c>
      <c r="E4" s="117" t="s">
        <v>44</v>
      </c>
      <c r="F4" s="118"/>
      <c r="G4" s="118"/>
      <c r="H4" s="118"/>
      <c r="I4" s="118"/>
      <c r="J4" s="119"/>
    </row>
    <row r="5" spans="1:15" ht="24" customHeight="1" x14ac:dyDescent="0.2">
      <c r="A5" s="3"/>
      <c r="B5" s="41" t="s">
        <v>42</v>
      </c>
      <c r="C5" s="4"/>
      <c r="D5" s="120" t="s">
        <v>51</v>
      </c>
      <c r="E5" s="24"/>
      <c r="F5" s="24"/>
      <c r="G5" s="24"/>
      <c r="H5" s="26" t="s">
        <v>40</v>
      </c>
      <c r="I5" s="120" t="s">
        <v>55</v>
      </c>
      <c r="J5" s="10"/>
    </row>
    <row r="6" spans="1:15" ht="15.75" customHeight="1" x14ac:dyDescent="0.2">
      <c r="A6" s="3"/>
      <c r="B6" s="36"/>
      <c r="C6" s="24"/>
      <c r="D6" s="120" t="s">
        <v>52</v>
      </c>
      <c r="E6" s="24"/>
      <c r="F6" s="24"/>
      <c r="G6" s="24"/>
      <c r="H6" s="26" t="s">
        <v>34</v>
      </c>
      <c r="I6" s="120" t="s">
        <v>56</v>
      </c>
      <c r="J6" s="10"/>
    </row>
    <row r="7" spans="1:15" ht="15.75" customHeight="1" x14ac:dyDescent="0.2">
      <c r="A7" s="3"/>
      <c r="B7" s="37"/>
      <c r="C7" s="25"/>
      <c r="D7" s="101" t="s">
        <v>54</v>
      </c>
      <c r="E7" s="121" t="s">
        <v>53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102" t="s">
        <v>57</v>
      </c>
      <c r="E8" s="4"/>
      <c r="F8" s="4"/>
      <c r="G8" s="40"/>
      <c r="H8" s="26" t="s">
        <v>40</v>
      </c>
      <c r="I8" s="120" t="s">
        <v>61</v>
      </c>
      <c r="J8" s="10"/>
    </row>
    <row r="9" spans="1:15" ht="15.75" hidden="1" customHeight="1" x14ac:dyDescent="0.2">
      <c r="A9" s="3"/>
      <c r="B9" s="3"/>
      <c r="C9" s="4"/>
      <c r="D9" s="102" t="s">
        <v>58</v>
      </c>
      <c r="E9" s="4"/>
      <c r="F9" s="4"/>
      <c r="G9" s="40"/>
      <c r="H9" s="26" t="s">
        <v>34</v>
      </c>
      <c r="I9" s="120" t="s">
        <v>62</v>
      </c>
      <c r="J9" s="10"/>
    </row>
    <row r="10" spans="1:15" ht="15.75" hidden="1" customHeight="1" x14ac:dyDescent="0.2">
      <c r="A10" s="3"/>
      <c r="B10" s="46"/>
      <c r="C10" s="25"/>
      <c r="D10" s="123" t="s">
        <v>60</v>
      </c>
      <c r="E10" s="122" t="s">
        <v>59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124"/>
      <c r="E11" s="124"/>
      <c r="F11" s="124"/>
      <c r="G11" s="124"/>
      <c r="H11" s="26" t="s">
        <v>40</v>
      </c>
      <c r="I11" s="129"/>
      <c r="J11" s="10"/>
    </row>
    <row r="12" spans="1:15" ht="15.75" customHeight="1" x14ac:dyDescent="0.2">
      <c r="A12" s="3"/>
      <c r="B12" s="36"/>
      <c r="C12" s="24"/>
      <c r="D12" s="125"/>
      <c r="E12" s="125"/>
      <c r="F12" s="125"/>
      <c r="G12" s="125"/>
      <c r="H12" s="26" t="s">
        <v>34</v>
      </c>
      <c r="I12" s="129"/>
      <c r="J12" s="10"/>
    </row>
    <row r="13" spans="1:15" ht="15.75" customHeight="1" x14ac:dyDescent="0.2">
      <c r="A13" s="3"/>
      <c r="B13" s="37"/>
      <c r="C13" s="25"/>
      <c r="D13" s="128"/>
      <c r="E13" s="126"/>
      <c r="F13" s="127"/>
      <c r="G13" s="127"/>
      <c r="H13" s="27"/>
      <c r="I13" s="30"/>
      <c r="J13" s="45"/>
    </row>
    <row r="14" spans="1:15" ht="24" hidden="1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92"/>
      <c r="F15" s="92"/>
      <c r="G15" s="93"/>
      <c r="H15" s="93"/>
      <c r="I15" s="93" t="s">
        <v>29</v>
      </c>
      <c r="J15" s="94"/>
    </row>
    <row r="16" spans="1:15" ht="23.25" customHeight="1" x14ac:dyDescent="0.2">
      <c r="A16" s="192" t="s">
        <v>24</v>
      </c>
      <c r="B16" s="51" t="s">
        <v>24</v>
      </c>
      <c r="C16" s="52"/>
      <c r="D16" s="53"/>
      <c r="E16" s="79"/>
      <c r="F16" s="80"/>
      <c r="G16" s="79"/>
      <c r="H16" s="80"/>
      <c r="I16" s="79">
        <f>SUMIF(F49:F54,A16,I49:I54)+SUMIF(F49:F54,"PSU",I49:I54)</f>
        <v>0</v>
      </c>
      <c r="J16" s="81"/>
    </row>
    <row r="17" spans="1:10" ht="23.25" customHeight="1" x14ac:dyDescent="0.2">
      <c r="A17" s="192" t="s">
        <v>25</v>
      </c>
      <c r="B17" s="51" t="s">
        <v>25</v>
      </c>
      <c r="C17" s="52"/>
      <c r="D17" s="53"/>
      <c r="E17" s="79"/>
      <c r="F17" s="80"/>
      <c r="G17" s="79"/>
      <c r="H17" s="80"/>
      <c r="I17" s="79">
        <f>SUMIF(F49:F54,A17,I49:I54)</f>
        <v>0</v>
      </c>
      <c r="J17" s="81"/>
    </row>
    <row r="18" spans="1:10" ht="23.25" customHeight="1" x14ac:dyDescent="0.2">
      <c r="A18" s="192" t="s">
        <v>26</v>
      </c>
      <c r="B18" s="51" t="s">
        <v>26</v>
      </c>
      <c r="C18" s="52"/>
      <c r="D18" s="53"/>
      <c r="E18" s="79"/>
      <c r="F18" s="80"/>
      <c r="G18" s="79"/>
      <c r="H18" s="80"/>
      <c r="I18" s="79">
        <f>SUMIF(F49:F54,A18,I49:I54)</f>
        <v>0</v>
      </c>
      <c r="J18" s="81"/>
    </row>
    <row r="19" spans="1:10" ht="23.25" customHeight="1" x14ac:dyDescent="0.2">
      <c r="A19" s="192" t="s">
        <v>81</v>
      </c>
      <c r="B19" s="51" t="s">
        <v>27</v>
      </c>
      <c r="C19" s="52"/>
      <c r="D19" s="53"/>
      <c r="E19" s="79"/>
      <c r="F19" s="80"/>
      <c r="G19" s="79"/>
      <c r="H19" s="80"/>
      <c r="I19" s="79">
        <f>SUMIF(F49:F54,A19,I49:I54)</f>
        <v>0</v>
      </c>
      <c r="J19" s="81"/>
    </row>
    <row r="20" spans="1:10" ht="23.25" customHeight="1" x14ac:dyDescent="0.2">
      <c r="A20" s="192" t="s">
        <v>82</v>
      </c>
      <c r="B20" s="51" t="s">
        <v>28</v>
      </c>
      <c r="C20" s="52"/>
      <c r="D20" s="53"/>
      <c r="E20" s="79"/>
      <c r="F20" s="80"/>
      <c r="G20" s="79"/>
      <c r="H20" s="80"/>
      <c r="I20" s="79">
        <f>SUMIF(F49:F54,A20,I49:I54)</f>
        <v>0</v>
      </c>
      <c r="J20" s="81"/>
    </row>
    <row r="21" spans="1:10" ht="23.25" customHeight="1" x14ac:dyDescent="0.2">
      <c r="A21" s="3"/>
      <c r="B21" s="68" t="s">
        <v>29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5" t="s">
        <v>35</v>
      </c>
      <c r="C29" s="171"/>
      <c r="D29" s="171"/>
      <c r="E29" s="171"/>
      <c r="F29" s="171"/>
      <c r="G29" s="172">
        <f>IF(A29&gt;50, ROUNDUP(A27, 0), ROUNDDOWN(A27, 0))</f>
        <v>0</v>
      </c>
      <c r="H29" s="172"/>
      <c r="I29" s="172"/>
      <c r="J29" s="173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43487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84" t="s">
        <v>48</v>
      </c>
      <c r="E34" s="85"/>
      <c r="F34" s="29"/>
      <c r="G34" s="84"/>
      <c r="H34" s="85"/>
      <c r="I34" s="85"/>
      <c r="J34" s="33"/>
    </row>
    <row r="35" spans="1:10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6"/>
    </row>
    <row r="38" spans="1:10" ht="25.5" hidden="1" customHeight="1" x14ac:dyDescent="0.2">
      <c r="A38" s="134" t="s">
        <v>37</v>
      </c>
      <c r="B38" s="138" t="s">
        <v>17</v>
      </c>
      <c r="C38" s="139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63</v>
      </c>
      <c r="C39" s="145"/>
      <c r="D39" s="146"/>
      <c r="E39" s="146"/>
      <c r="F39" s="147">
        <f>'SO02 001 Pol'!AE227</f>
        <v>0</v>
      </c>
      <c r="G39" s="148">
        <f>'SO02 001 Pol'!AF227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4">
        <v>2</v>
      </c>
      <c r="B40" s="151" t="s">
        <v>45</v>
      </c>
      <c r="C40" s="152" t="s">
        <v>44</v>
      </c>
      <c r="D40" s="153"/>
      <c r="E40" s="153"/>
      <c r="F40" s="154">
        <f>'SO02 001 Pol'!AE227</f>
        <v>0</v>
      </c>
      <c r="G40" s="155">
        <f>'SO02 001 Pol'!AF227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4">
        <v>3</v>
      </c>
      <c r="B41" s="157" t="s">
        <v>43</v>
      </c>
      <c r="C41" s="145" t="s">
        <v>44</v>
      </c>
      <c r="D41" s="146"/>
      <c r="E41" s="146"/>
      <c r="F41" s="158">
        <f>'SO02 001 Pol'!AE227</f>
        <v>0</v>
      </c>
      <c r="G41" s="149">
        <f>'SO02 001 Pol'!AF227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4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4" t="s">
        <v>66</v>
      </c>
    </row>
    <row r="48" spans="1:10" ht="25.5" customHeight="1" x14ac:dyDescent="0.2">
      <c r="A48" s="175"/>
      <c r="B48" s="178" t="s">
        <v>17</v>
      </c>
      <c r="C48" s="178" t="s">
        <v>5</v>
      </c>
      <c r="D48" s="179"/>
      <c r="E48" s="179"/>
      <c r="F48" s="180" t="s">
        <v>67</v>
      </c>
      <c r="G48" s="180"/>
      <c r="H48" s="180"/>
      <c r="I48" s="180" t="s">
        <v>29</v>
      </c>
      <c r="J48" s="180" t="s">
        <v>0</v>
      </c>
    </row>
    <row r="49" spans="1:10" ht="25.5" customHeight="1" x14ac:dyDescent="0.2">
      <c r="A49" s="176"/>
      <c r="B49" s="181" t="s">
        <v>68</v>
      </c>
      <c r="C49" s="182" t="s">
        <v>69</v>
      </c>
      <c r="D49" s="183"/>
      <c r="E49" s="183"/>
      <c r="F49" s="188" t="s">
        <v>24</v>
      </c>
      <c r="G49" s="189"/>
      <c r="H49" s="189"/>
      <c r="I49" s="189">
        <f>'SO02 001 Pol'!G8</f>
        <v>0</v>
      </c>
      <c r="J49" s="186" t="str">
        <f>IF(I55=0,"",I49/I55*100)</f>
        <v/>
      </c>
    </row>
    <row r="50" spans="1:10" ht="25.5" customHeight="1" x14ac:dyDescent="0.2">
      <c r="A50" s="176"/>
      <c r="B50" s="181" t="s">
        <v>70</v>
      </c>
      <c r="C50" s="182" t="s">
        <v>71</v>
      </c>
      <c r="D50" s="183"/>
      <c r="E50" s="183"/>
      <c r="F50" s="188" t="s">
        <v>24</v>
      </c>
      <c r="G50" s="189"/>
      <c r="H50" s="189"/>
      <c r="I50" s="189">
        <f>'SO02 001 Pol'!G119</f>
        <v>0</v>
      </c>
      <c r="J50" s="186" t="str">
        <f>IF(I55=0,"",I50/I55*100)</f>
        <v/>
      </c>
    </row>
    <row r="51" spans="1:10" ht="25.5" customHeight="1" x14ac:dyDescent="0.2">
      <c r="A51" s="176"/>
      <c r="B51" s="181" t="s">
        <v>72</v>
      </c>
      <c r="C51" s="182" t="s">
        <v>73</v>
      </c>
      <c r="D51" s="183"/>
      <c r="E51" s="183"/>
      <c r="F51" s="188" t="s">
        <v>24</v>
      </c>
      <c r="G51" s="189"/>
      <c r="H51" s="189"/>
      <c r="I51" s="189">
        <f>'SO02 001 Pol'!G132</f>
        <v>0</v>
      </c>
      <c r="J51" s="186" t="str">
        <f>IF(I55=0,"",I51/I55*100)</f>
        <v/>
      </c>
    </row>
    <row r="52" spans="1:10" ht="25.5" customHeight="1" x14ac:dyDescent="0.2">
      <c r="A52" s="176"/>
      <c r="B52" s="181" t="s">
        <v>74</v>
      </c>
      <c r="C52" s="182" t="s">
        <v>75</v>
      </c>
      <c r="D52" s="183"/>
      <c r="E52" s="183"/>
      <c r="F52" s="188" t="s">
        <v>24</v>
      </c>
      <c r="G52" s="189"/>
      <c r="H52" s="189"/>
      <c r="I52" s="189">
        <f>'SO02 001 Pol'!G135</f>
        <v>0</v>
      </c>
      <c r="J52" s="186" t="str">
        <f>IF(I55=0,"",I52/I55*100)</f>
        <v/>
      </c>
    </row>
    <row r="53" spans="1:10" ht="25.5" customHeight="1" x14ac:dyDescent="0.2">
      <c r="A53" s="176"/>
      <c r="B53" s="181" t="s">
        <v>76</v>
      </c>
      <c r="C53" s="182" t="s">
        <v>77</v>
      </c>
      <c r="D53" s="183"/>
      <c r="E53" s="183"/>
      <c r="F53" s="188" t="s">
        <v>24</v>
      </c>
      <c r="G53" s="189"/>
      <c r="H53" s="189"/>
      <c r="I53" s="189">
        <f>'SO02 001 Pol'!G216</f>
        <v>0</v>
      </c>
      <c r="J53" s="186" t="str">
        <f>IF(I55=0,"",I53/I55*100)</f>
        <v/>
      </c>
    </row>
    <row r="54" spans="1:10" ht="25.5" customHeight="1" x14ac:dyDescent="0.2">
      <c r="A54" s="176"/>
      <c r="B54" s="181" t="s">
        <v>78</v>
      </c>
      <c r="C54" s="182" t="s">
        <v>79</v>
      </c>
      <c r="D54" s="183"/>
      <c r="E54" s="183"/>
      <c r="F54" s="188" t="s">
        <v>80</v>
      </c>
      <c r="G54" s="189"/>
      <c r="H54" s="189"/>
      <c r="I54" s="189">
        <f>'SO02 001 Pol'!G220</f>
        <v>0</v>
      </c>
      <c r="J54" s="186" t="str">
        <f>IF(I55=0,"",I54/I55*100)</f>
        <v/>
      </c>
    </row>
    <row r="55" spans="1:10" ht="25.5" customHeight="1" x14ac:dyDescent="0.2">
      <c r="A55" s="177"/>
      <c r="B55" s="184" t="s">
        <v>1</v>
      </c>
      <c r="C55" s="184"/>
      <c r="D55" s="185"/>
      <c r="E55" s="185"/>
      <c r="F55" s="190"/>
      <c r="G55" s="191"/>
      <c r="H55" s="191"/>
      <c r="I55" s="191">
        <f>SUM(I49:I54)</f>
        <v>0</v>
      </c>
      <c r="J55" s="187">
        <f>SUM(J49:J54)</f>
        <v>0</v>
      </c>
    </row>
    <row r="56" spans="1:10" x14ac:dyDescent="0.2">
      <c r="F56" s="132"/>
      <c r="G56" s="131"/>
      <c r="H56" s="132"/>
      <c r="I56" s="131"/>
      <c r="J56" s="133"/>
    </row>
    <row r="57" spans="1:10" x14ac:dyDescent="0.2">
      <c r="F57" s="132"/>
      <c r="G57" s="131"/>
      <c r="H57" s="132"/>
      <c r="I57" s="131"/>
      <c r="J57" s="133"/>
    </row>
    <row r="58" spans="1:10" x14ac:dyDescent="0.2">
      <c r="F58" s="132"/>
      <c r="G58" s="131"/>
      <c r="H58" s="132"/>
      <c r="I58" s="131"/>
      <c r="J58" s="133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7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8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9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30" customWidth="1"/>
    <col min="3" max="3" width="63.28515625" style="13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83</v>
      </c>
      <c r="B1" s="194"/>
      <c r="C1" s="194"/>
      <c r="D1" s="194"/>
      <c r="E1" s="194"/>
      <c r="F1" s="194"/>
      <c r="G1" s="194"/>
      <c r="AG1" t="s">
        <v>84</v>
      </c>
    </row>
    <row r="2" spans="1:60" ht="24.95" customHeight="1" x14ac:dyDescent="0.2">
      <c r="A2" s="195" t="s">
        <v>7</v>
      </c>
      <c r="B2" s="71" t="s">
        <v>49</v>
      </c>
      <c r="C2" s="198" t="s">
        <v>50</v>
      </c>
      <c r="D2" s="196"/>
      <c r="E2" s="196"/>
      <c r="F2" s="196"/>
      <c r="G2" s="197"/>
      <c r="AG2" t="s">
        <v>85</v>
      </c>
    </row>
    <row r="3" spans="1:60" ht="24.95" customHeight="1" x14ac:dyDescent="0.2">
      <c r="A3" s="195" t="s">
        <v>8</v>
      </c>
      <c r="B3" s="71" t="s">
        <v>45</v>
      </c>
      <c r="C3" s="198" t="s">
        <v>44</v>
      </c>
      <c r="D3" s="196"/>
      <c r="E3" s="196"/>
      <c r="F3" s="196"/>
      <c r="G3" s="197"/>
      <c r="AC3" s="130" t="s">
        <v>85</v>
      </c>
      <c r="AG3" t="s">
        <v>86</v>
      </c>
    </row>
    <row r="4" spans="1:60" ht="24.95" customHeight="1" x14ac:dyDescent="0.2">
      <c r="A4" s="199" t="s">
        <v>9</v>
      </c>
      <c r="B4" s="200" t="s">
        <v>43</v>
      </c>
      <c r="C4" s="201" t="s">
        <v>44</v>
      </c>
      <c r="D4" s="202"/>
      <c r="E4" s="202"/>
      <c r="F4" s="202"/>
      <c r="G4" s="203"/>
      <c r="AG4" t="s">
        <v>87</v>
      </c>
    </row>
    <row r="5" spans="1:60" x14ac:dyDescent="0.2">
      <c r="D5" s="193"/>
    </row>
    <row r="6" spans="1:60" ht="38.25" x14ac:dyDescent="0.2">
      <c r="A6" s="205" t="s">
        <v>88</v>
      </c>
      <c r="B6" s="207" t="s">
        <v>89</v>
      </c>
      <c r="C6" s="207" t="s">
        <v>90</v>
      </c>
      <c r="D6" s="206" t="s">
        <v>91</v>
      </c>
      <c r="E6" s="205" t="s">
        <v>92</v>
      </c>
      <c r="F6" s="204" t="s">
        <v>93</v>
      </c>
      <c r="G6" s="205" t="s">
        <v>29</v>
      </c>
      <c r="H6" s="208" t="s">
        <v>30</v>
      </c>
      <c r="I6" s="208" t="s">
        <v>94</v>
      </c>
      <c r="J6" s="208" t="s">
        <v>31</v>
      </c>
      <c r="K6" s="208" t="s">
        <v>95</v>
      </c>
      <c r="L6" s="208" t="s">
        <v>96</v>
      </c>
      <c r="M6" s="208" t="s">
        <v>97</v>
      </c>
      <c r="N6" s="208" t="s">
        <v>98</v>
      </c>
      <c r="O6" s="208" t="s">
        <v>99</v>
      </c>
      <c r="P6" s="208" t="s">
        <v>100</v>
      </c>
      <c r="Q6" s="208" t="s">
        <v>101</v>
      </c>
      <c r="R6" s="208" t="s">
        <v>102</v>
      </c>
      <c r="S6" s="208" t="s">
        <v>103</v>
      </c>
      <c r="T6" s="208" t="s">
        <v>104</v>
      </c>
      <c r="U6" s="208" t="s">
        <v>105</v>
      </c>
      <c r="V6" s="208" t="s">
        <v>106</v>
      </c>
      <c r="W6" s="208" t="s">
        <v>107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23" t="s">
        <v>108</v>
      </c>
      <c r="B8" s="224" t="s">
        <v>68</v>
      </c>
      <c r="C8" s="248" t="s">
        <v>69</v>
      </c>
      <c r="D8" s="225"/>
      <c r="E8" s="226"/>
      <c r="F8" s="227"/>
      <c r="G8" s="227">
        <f>SUMIF(AG9:AG118,"&lt;&gt;NOR",G9:G118)</f>
        <v>0</v>
      </c>
      <c r="H8" s="227"/>
      <c r="I8" s="227">
        <f>SUM(I9:I118)</f>
        <v>0</v>
      </c>
      <c r="J8" s="227"/>
      <c r="K8" s="227">
        <f>SUM(K9:K118)</f>
        <v>0</v>
      </c>
      <c r="L8" s="227"/>
      <c r="M8" s="227">
        <f>SUM(M9:M118)</f>
        <v>0</v>
      </c>
      <c r="N8" s="227"/>
      <c r="O8" s="227">
        <f>SUM(O9:O118)</f>
        <v>70.52</v>
      </c>
      <c r="P8" s="227"/>
      <c r="Q8" s="227">
        <f>SUM(Q9:Q118)</f>
        <v>0</v>
      </c>
      <c r="R8" s="227"/>
      <c r="S8" s="227"/>
      <c r="T8" s="228"/>
      <c r="U8" s="222"/>
      <c r="V8" s="222">
        <f>SUM(V9:V118)</f>
        <v>551.35000000000014</v>
      </c>
      <c r="W8" s="222"/>
      <c r="AG8" t="s">
        <v>109</v>
      </c>
    </row>
    <row r="9" spans="1:60" ht="22.5" outlineLevel="1" x14ac:dyDescent="0.2">
      <c r="A9" s="229">
        <v>1</v>
      </c>
      <c r="B9" s="230" t="s">
        <v>110</v>
      </c>
      <c r="C9" s="249" t="s">
        <v>111</v>
      </c>
      <c r="D9" s="231" t="s">
        <v>112</v>
      </c>
      <c r="E9" s="232">
        <v>9.6000000000000014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8.6900000000000015E-3</v>
      </c>
      <c r="O9" s="234">
        <f>ROUND(E9*N9,2)</f>
        <v>0.08</v>
      </c>
      <c r="P9" s="234">
        <v>0</v>
      </c>
      <c r="Q9" s="234">
        <f>ROUND(E9*P9,2)</f>
        <v>0</v>
      </c>
      <c r="R9" s="234" t="s">
        <v>113</v>
      </c>
      <c r="S9" s="234" t="s">
        <v>114</v>
      </c>
      <c r="T9" s="235" t="s">
        <v>114</v>
      </c>
      <c r="U9" s="219">
        <v>0.70300000000000007</v>
      </c>
      <c r="V9" s="219">
        <f>ROUND(E9*U9,2)</f>
        <v>6.75</v>
      </c>
      <c r="W9" s="21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115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7"/>
      <c r="B10" s="218"/>
      <c r="C10" s="250" t="s">
        <v>116</v>
      </c>
      <c r="D10" s="237"/>
      <c r="E10" s="237"/>
      <c r="F10" s="237"/>
      <c r="G10" s="237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117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7"/>
      <c r="B11" s="218"/>
      <c r="C11" s="251" t="s">
        <v>118</v>
      </c>
      <c r="D11" s="220"/>
      <c r="E11" s="221">
        <v>9.6000000000000014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119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120</v>
      </c>
      <c r="C12" s="249" t="s">
        <v>121</v>
      </c>
      <c r="D12" s="231" t="s">
        <v>112</v>
      </c>
      <c r="E12" s="232">
        <v>4.8000000000000007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2.4780000000000003E-2</v>
      </c>
      <c r="O12" s="234">
        <f>ROUND(E12*N12,2)</f>
        <v>0.12</v>
      </c>
      <c r="P12" s="234">
        <v>0</v>
      </c>
      <c r="Q12" s="234">
        <f>ROUND(E12*P12,2)</f>
        <v>0</v>
      </c>
      <c r="R12" s="234" t="s">
        <v>113</v>
      </c>
      <c r="S12" s="234" t="s">
        <v>114</v>
      </c>
      <c r="T12" s="235" t="s">
        <v>114</v>
      </c>
      <c r="U12" s="219">
        <v>0.54700000000000004</v>
      </c>
      <c r="V12" s="219">
        <f>ROUND(E12*U12,2)</f>
        <v>2.63</v>
      </c>
      <c r="W12" s="21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115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7"/>
      <c r="B13" s="218"/>
      <c r="C13" s="250" t="s">
        <v>116</v>
      </c>
      <c r="D13" s="237"/>
      <c r="E13" s="237"/>
      <c r="F13" s="237"/>
      <c r="G13" s="237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117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7"/>
      <c r="B14" s="218"/>
      <c r="C14" s="251" t="s">
        <v>122</v>
      </c>
      <c r="D14" s="220"/>
      <c r="E14" s="221">
        <v>4.8000000000000007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119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123</v>
      </c>
      <c r="C15" s="249" t="s">
        <v>124</v>
      </c>
      <c r="D15" s="231" t="s">
        <v>125</v>
      </c>
      <c r="E15" s="232">
        <v>21.6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 t="s">
        <v>113</v>
      </c>
      <c r="S15" s="234" t="s">
        <v>114</v>
      </c>
      <c r="T15" s="235" t="s">
        <v>114</v>
      </c>
      <c r="U15" s="219">
        <v>1.548</v>
      </c>
      <c r="V15" s="219">
        <f>ROUND(E15*U15,2)</f>
        <v>33.44</v>
      </c>
      <c r="W15" s="21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126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17"/>
      <c r="B16" s="218"/>
      <c r="C16" s="250" t="s">
        <v>127</v>
      </c>
      <c r="D16" s="237"/>
      <c r="E16" s="237"/>
      <c r="F16" s="237"/>
      <c r="G16" s="237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117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6" t="str">
        <f>C16</f>
        <v>příplatek k cenám vykopávek za ztížení vykopávky v blízkosti podzemního vedení nebo výbušnin v horninách jakékoliv třídy,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7"/>
      <c r="B17" s="218"/>
      <c r="C17" s="251" t="s">
        <v>128</v>
      </c>
      <c r="D17" s="220"/>
      <c r="E17" s="221">
        <v>21.6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119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29">
        <v>4</v>
      </c>
      <c r="B18" s="230" t="s">
        <v>129</v>
      </c>
      <c r="C18" s="249" t="s">
        <v>130</v>
      </c>
      <c r="D18" s="231" t="s">
        <v>125</v>
      </c>
      <c r="E18" s="232">
        <v>1.0715300000000001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113</v>
      </c>
      <c r="S18" s="234" t="s">
        <v>114</v>
      </c>
      <c r="T18" s="235" t="s">
        <v>114</v>
      </c>
      <c r="U18" s="219">
        <v>42.400000000000006</v>
      </c>
      <c r="V18" s="219">
        <f>ROUND(E18*U18,2)</f>
        <v>45.43</v>
      </c>
      <c r="W18" s="21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126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17"/>
      <c r="B19" s="218"/>
      <c r="C19" s="250" t="s">
        <v>131</v>
      </c>
      <c r="D19" s="237"/>
      <c r="E19" s="237"/>
      <c r="F19" s="237"/>
      <c r="G19" s="237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117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17"/>
      <c r="B20" s="218"/>
      <c r="C20" s="251" t="s">
        <v>132</v>
      </c>
      <c r="D20" s="220"/>
      <c r="E20" s="221">
        <v>1.0715300000000001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119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29">
        <v>5</v>
      </c>
      <c r="B21" s="230" t="s">
        <v>133</v>
      </c>
      <c r="C21" s="249" t="s">
        <v>134</v>
      </c>
      <c r="D21" s="231" t="s">
        <v>125</v>
      </c>
      <c r="E21" s="232">
        <v>29.639050000000001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113</v>
      </c>
      <c r="S21" s="234" t="s">
        <v>114</v>
      </c>
      <c r="T21" s="235" t="s">
        <v>114</v>
      </c>
      <c r="U21" s="219">
        <v>0.26666000000000001</v>
      </c>
      <c r="V21" s="219">
        <f>ROUND(E21*U21,2)</f>
        <v>7.9</v>
      </c>
      <c r="W21" s="21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115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33.75" outlineLevel="1" x14ac:dyDescent="0.2">
      <c r="A22" s="217"/>
      <c r="B22" s="218"/>
      <c r="C22" s="250" t="s">
        <v>135</v>
      </c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117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36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7"/>
      <c r="B23" s="218"/>
      <c r="C23" s="251" t="s">
        <v>136</v>
      </c>
      <c r="D23" s="220"/>
      <c r="E23" s="221">
        <v>5.0176000000000007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119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7"/>
      <c r="B24" s="218"/>
      <c r="C24" s="251" t="s">
        <v>137</v>
      </c>
      <c r="D24" s="220"/>
      <c r="E24" s="221">
        <v>24.621450000000003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119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29">
        <v>6</v>
      </c>
      <c r="B25" s="230" t="s">
        <v>138</v>
      </c>
      <c r="C25" s="249" t="s">
        <v>139</v>
      </c>
      <c r="D25" s="231" t="s">
        <v>125</v>
      </c>
      <c r="E25" s="232">
        <v>3.86355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 t="s">
        <v>113</v>
      </c>
      <c r="S25" s="234" t="s">
        <v>114</v>
      </c>
      <c r="T25" s="235" t="s">
        <v>114</v>
      </c>
      <c r="U25" s="219">
        <v>0.31000000000000005</v>
      </c>
      <c r="V25" s="219">
        <f>ROUND(E25*U25,2)</f>
        <v>1.2</v>
      </c>
      <c r="W25" s="21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115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33.75" outlineLevel="1" x14ac:dyDescent="0.2">
      <c r="A26" s="217"/>
      <c r="B26" s="218"/>
      <c r="C26" s="250" t="s">
        <v>135</v>
      </c>
      <c r="D26" s="237"/>
      <c r="E26" s="237"/>
      <c r="F26" s="237"/>
      <c r="G26" s="237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117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36" t="str">
        <f>C26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7"/>
      <c r="B27" s="218"/>
      <c r="C27" s="251" t="s">
        <v>140</v>
      </c>
      <c r="D27" s="220"/>
      <c r="E27" s="221">
        <v>8.8811500000000017</v>
      </c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119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17"/>
      <c r="B28" s="218"/>
      <c r="C28" s="251" t="s">
        <v>137</v>
      </c>
      <c r="D28" s="220"/>
      <c r="E28" s="221">
        <v>24.621450000000003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119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17"/>
      <c r="B29" s="218"/>
      <c r="C29" s="251" t="s">
        <v>141</v>
      </c>
      <c r="D29" s="220"/>
      <c r="E29" s="221">
        <v>-29.639049999999997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119</v>
      </c>
      <c r="AH29" s="209">
        <v>0</v>
      </c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29">
        <v>7</v>
      </c>
      <c r="B30" s="230" t="s">
        <v>142</v>
      </c>
      <c r="C30" s="249" t="s">
        <v>143</v>
      </c>
      <c r="D30" s="231" t="s">
        <v>125</v>
      </c>
      <c r="E30" s="232">
        <v>53.260200000000005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 t="s">
        <v>113</v>
      </c>
      <c r="S30" s="234" t="s">
        <v>114</v>
      </c>
      <c r="T30" s="235" t="s">
        <v>114</v>
      </c>
      <c r="U30" s="219">
        <v>1.556</v>
      </c>
      <c r="V30" s="219">
        <f>ROUND(E30*U30,2)</f>
        <v>82.87</v>
      </c>
      <c r="W30" s="21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115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ht="22.5" outlineLevel="1" x14ac:dyDescent="0.2">
      <c r="A31" s="217"/>
      <c r="B31" s="218"/>
      <c r="C31" s="250" t="s">
        <v>144</v>
      </c>
      <c r="D31" s="237"/>
      <c r="E31" s="237"/>
      <c r="F31" s="237"/>
      <c r="G31" s="237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117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36" t="str">
        <f>C31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7"/>
      <c r="B32" s="218"/>
      <c r="C32" s="251" t="s">
        <v>145</v>
      </c>
      <c r="D32" s="220"/>
      <c r="E32" s="221">
        <v>7.9707000000000008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09"/>
      <c r="Y32" s="209"/>
      <c r="Z32" s="209"/>
      <c r="AA32" s="209"/>
      <c r="AB32" s="209"/>
      <c r="AC32" s="209"/>
      <c r="AD32" s="209"/>
      <c r="AE32" s="209"/>
      <c r="AF32" s="209"/>
      <c r="AG32" s="209" t="s">
        <v>119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7"/>
      <c r="B33" s="218"/>
      <c r="C33" s="251" t="s">
        <v>146</v>
      </c>
      <c r="D33" s="220"/>
      <c r="E33" s="221">
        <v>2.1027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119</v>
      </c>
      <c r="AH33" s="209">
        <v>0</v>
      </c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17"/>
      <c r="B34" s="218"/>
      <c r="C34" s="251" t="s">
        <v>147</v>
      </c>
      <c r="D34" s="220"/>
      <c r="E34" s="221">
        <v>15.941400000000002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119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17"/>
      <c r="B35" s="218"/>
      <c r="C35" s="251" t="s">
        <v>148</v>
      </c>
      <c r="D35" s="220"/>
      <c r="E35" s="221">
        <v>4.2054</v>
      </c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119</v>
      </c>
      <c r="AH35" s="209">
        <v>0</v>
      </c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7"/>
      <c r="B36" s="218"/>
      <c r="C36" s="251" t="s">
        <v>149</v>
      </c>
      <c r="D36" s="220"/>
      <c r="E36" s="221">
        <v>23.040000000000003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119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29">
        <v>8</v>
      </c>
      <c r="B37" s="230" t="s">
        <v>150</v>
      </c>
      <c r="C37" s="249" t="s">
        <v>151</v>
      </c>
      <c r="D37" s="231" t="s">
        <v>125</v>
      </c>
      <c r="E37" s="232">
        <v>51.00365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4" t="s">
        <v>113</v>
      </c>
      <c r="S37" s="234" t="s">
        <v>114</v>
      </c>
      <c r="T37" s="235" t="s">
        <v>114</v>
      </c>
      <c r="U37" s="219">
        <v>2.1270000000000002</v>
      </c>
      <c r="V37" s="219">
        <f>ROUND(E37*U37,2)</f>
        <v>108.48</v>
      </c>
      <c r="W37" s="21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115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ht="22.5" outlineLevel="1" x14ac:dyDescent="0.2">
      <c r="A38" s="217"/>
      <c r="B38" s="218"/>
      <c r="C38" s="250" t="s">
        <v>144</v>
      </c>
      <c r="D38" s="237"/>
      <c r="E38" s="237"/>
      <c r="F38" s="237"/>
      <c r="G38" s="237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117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36" t="str">
        <f>C38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7"/>
      <c r="B39" s="218"/>
      <c r="C39" s="251" t="s">
        <v>152</v>
      </c>
      <c r="D39" s="220"/>
      <c r="E39" s="221">
        <v>9.3390000000000004</v>
      </c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119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17"/>
      <c r="B40" s="218"/>
      <c r="C40" s="251" t="s">
        <v>153</v>
      </c>
      <c r="D40" s="220"/>
      <c r="E40" s="221">
        <v>2.4636600000000004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119</v>
      </c>
      <c r="AH40" s="209">
        <v>0</v>
      </c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7"/>
      <c r="B41" s="218"/>
      <c r="C41" s="251" t="s">
        <v>154</v>
      </c>
      <c r="D41" s="220"/>
      <c r="E41" s="221">
        <v>14.506670000000002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119</v>
      </c>
      <c r="AH41" s="209">
        <v>0</v>
      </c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7"/>
      <c r="B42" s="218"/>
      <c r="C42" s="251" t="s">
        <v>155</v>
      </c>
      <c r="D42" s="220"/>
      <c r="E42" s="221">
        <v>24.350490000000001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119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17"/>
      <c r="B43" s="218"/>
      <c r="C43" s="251" t="s">
        <v>156</v>
      </c>
      <c r="D43" s="220"/>
      <c r="E43" s="221">
        <v>6.4237500000000001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119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7"/>
      <c r="B44" s="218"/>
      <c r="C44" s="251" t="s">
        <v>157</v>
      </c>
      <c r="D44" s="220"/>
      <c r="E44" s="221">
        <v>34.114600000000003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119</v>
      </c>
      <c r="AH44" s="209">
        <v>0</v>
      </c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17"/>
      <c r="B45" s="218"/>
      <c r="C45" s="251" t="s">
        <v>158</v>
      </c>
      <c r="D45" s="220"/>
      <c r="E45" s="221">
        <v>34.56</v>
      </c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119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7"/>
      <c r="B46" s="218"/>
      <c r="C46" s="251" t="s">
        <v>159</v>
      </c>
      <c r="D46" s="220"/>
      <c r="E46" s="221">
        <v>-53.260199999999998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119</v>
      </c>
      <c r="AH46" s="209">
        <v>0</v>
      </c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7"/>
      <c r="B47" s="218"/>
      <c r="C47" s="251" t="s">
        <v>160</v>
      </c>
      <c r="D47" s="220"/>
      <c r="E47" s="221">
        <v>-21.494319999999998</v>
      </c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119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29">
        <v>9</v>
      </c>
      <c r="B48" s="230" t="s">
        <v>161</v>
      </c>
      <c r="C48" s="249" t="s">
        <v>162</v>
      </c>
      <c r="D48" s="231" t="s">
        <v>125</v>
      </c>
      <c r="E48" s="232">
        <v>21.494320000000002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8.2900000000000005E-3</v>
      </c>
      <c r="O48" s="234">
        <f>ROUND(E48*N48,2)</f>
        <v>0.18</v>
      </c>
      <c r="P48" s="234">
        <v>0</v>
      </c>
      <c r="Q48" s="234">
        <f>ROUND(E48*P48,2)</f>
        <v>0</v>
      </c>
      <c r="R48" s="234" t="s">
        <v>113</v>
      </c>
      <c r="S48" s="234" t="s">
        <v>114</v>
      </c>
      <c r="T48" s="235" t="s">
        <v>114</v>
      </c>
      <c r="U48" s="219">
        <v>1.5270000000000001</v>
      </c>
      <c r="V48" s="219">
        <f>ROUND(E48*U48,2)</f>
        <v>32.82</v>
      </c>
      <c r="W48" s="21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115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ht="22.5" outlineLevel="1" x14ac:dyDescent="0.2">
      <c r="A49" s="217"/>
      <c r="B49" s="218"/>
      <c r="C49" s="250" t="s">
        <v>144</v>
      </c>
      <c r="D49" s="237"/>
      <c r="E49" s="237"/>
      <c r="F49" s="237"/>
      <c r="G49" s="237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117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36" t="str">
        <f>C49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7"/>
      <c r="B50" s="218"/>
      <c r="C50" s="251" t="s">
        <v>163</v>
      </c>
      <c r="D50" s="220"/>
      <c r="E50" s="221">
        <v>2.44435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119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17"/>
      <c r="B51" s="218"/>
      <c r="C51" s="251" t="s">
        <v>164</v>
      </c>
      <c r="D51" s="220"/>
      <c r="E51" s="221">
        <v>19.049970000000002</v>
      </c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119</v>
      </c>
      <c r="AH51" s="209">
        <v>0</v>
      </c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29">
        <v>10</v>
      </c>
      <c r="B52" s="230" t="s">
        <v>165</v>
      </c>
      <c r="C52" s="249" t="s">
        <v>166</v>
      </c>
      <c r="D52" s="231" t="s">
        <v>125</v>
      </c>
      <c r="E52" s="232">
        <v>91.77000000000001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4" t="s">
        <v>113</v>
      </c>
      <c r="S52" s="234" t="s">
        <v>114</v>
      </c>
      <c r="T52" s="235" t="s">
        <v>114</v>
      </c>
      <c r="U52" s="219">
        <v>0.16</v>
      </c>
      <c r="V52" s="219">
        <f>ROUND(E52*U52,2)</f>
        <v>14.68</v>
      </c>
      <c r="W52" s="21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126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ht="33.75" outlineLevel="1" x14ac:dyDescent="0.2">
      <c r="A53" s="217"/>
      <c r="B53" s="218"/>
      <c r="C53" s="250" t="s">
        <v>167</v>
      </c>
      <c r="D53" s="237"/>
      <c r="E53" s="237"/>
      <c r="F53" s="237"/>
      <c r="G53" s="237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117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36" t="str">
        <f>C53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7"/>
      <c r="B54" s="218"/>
      <c r="C54" s="251" t="s">
        <v>168</v>
      </c>
      <c r="D54" s="220"/>
      <c r="E54" s="221">
        <v>2.97</v>
      </c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119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7"/>
      <c r="B55" s="218"/>
      <c r="C55" s="251" t="s">
        <v>169</v>
      </c>
      <c r="D55" s="220"/>
      <c r="E55" s="221">
        <v>79.92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119</v>
      </c>
      <c r="AH55" s="209">
        <v>0</v>
      </c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17"/>
      <c r="B56" s="218"/>
      <c r="C56" s="251" t="s">
        <v>170</v>
      </c>
      <c r="D56" s="220"/>
      <c r="E56" s="221">
        <v>8.8800000000000008</v>
      </c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119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29">
        <v>11</v>
      </c>
      <c r="B57" s="230" t="s">
        <v>171</v>
      </c>
      <c r="C57" s="249" t="s">
        <v>172</v>
      </c>
      <c r="D57" s="231" t="s">
        <v>125</v>
      </c>
      <c r="E57" s="232">
        <v>20.1432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4" t="s">
        <v>113</v>
      </c>
      <c r="S57" s="234" t="s">
        <v>114</v>
      </c>
      <c r="T57" s="235" t="s">
        <v>114</v>
      </c>
      <c r="U57" s="219">
        <v>0.30000000000000004</v>
      </c>
      <c r="V57" s="219">
        <f>ROUND(E57*U57,2)</f>
        <v>6.04</v>
      </c>
      <c r="W57" s="21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126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ht="33.75" outlineLevel="1" x14ac:dyDescent="0.2">
      <c r="A58" s="217"/>
      <c r="B58" s="218"/>
      <c r="C58" s="250" t="s">
        <v>167</v>
      </c>
      <c r="D58" s="237"/>
      <c r="E58" s="237"/>
      <c r="F58" s="237"/>
      <c r="G58" s="237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117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36" t="str">
        <f>C58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7"/>
      <c r="B59" s="218"/>
      <c r="C59" s="251" t="s">
        <v>173</v>
      </c>
      <c r="D59" s="220"/>
      <c r="E59" s="221">
        <v>9.0576000000000008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119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7"/>
      <c r="B60" s="218"/>
      <c r="C60" s="251" t="s">
        <v>174</v>
      </c>
      <c r="D60" s="220"/>
      <c r="E60" s="221">
        <v>2.97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119</v>
      </c>
      <c r="AH60" s="209">
        <v>0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17"/>
      <c r="B61" s="218"/>
      <c r="C61" s="251" t="s">
        <v>175</v>
      </c>
      <c r="D61" s="220"/>
      <c r="E61" s="221">
        <v>16.711200000000002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119</v>
      </c>
      <c r="AH61" s="209">
        <v>0</v>
      </c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17"/>
      <c r="B62" s="218"/>
      <c r="C62" s="251" t="s">
        <v>176</v>
      </c>
      <c r="D62" s="220"/>
      <c r="E62" s="221">
        <v>11.3742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119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7"/>
      <c r="B63" s="218"/>
      <c r="C63" s="251" t="s">
        <v>177</v>
      </c>
      <c r="D63" s="220"/>
      <c r="E63" s="221">
        <v>12.937200000000001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09"/>
      <c r="Y63" s="209"/>
      <c r="Z63" s="209"/>
      <c r="AA63" s="209"/>
      <c r="AB63" s="209"/>
      <c r="AC63" s="209"/>
      <c r="AD63" s="209"/>
      <c r="AE63" s="209"/>
      <c r="AF63" s="209"/>
      <c r="AG63" s="209" t="s">
        <v>119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7"/>
      <c r="B64" s="218"/>
      <c r="C64" s="251" t="s">
        <v>178</v>
      </c>
      <c r="D64" s="220"/>
      <c r="E64" s="221">
        <v>20.4846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119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7"/>
      <c r="B65" s="218"/>
      <c r="C65" s="251" t="s">
        <v>179</v>
      </c>
      <c r="D65" s="220"/>
      <c r="E65" s="221">
        <v>22.321200000000001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119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7"/>
      <c r="B66" s="218"/>
      <c r="C66" s="251" t="s">
        <v>180</v>
      </c>
      <c r="D66" s="220"/>
      <c r="E66" s="221">
        <v>16.057200000000002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119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7"/>
      <c r="B67" s="218"/>
      <c r="C67" s="251" t="s">
        <v>181</v>
      </c>
      <c r="D67" s="220"/>
      <c r="E67" s="221">
        <v>-91.77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119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22.5" outlineLevel="1" x14ac:dyDescent="0.2">
      <c r="A68" s="229">
        <v>12</v>
      </c>
      <c r="B68" s="230" t="s">
        <v>182</v>
      </c>
      <c r="C68" s="249" t="s">
        <v>183</v>
      </c>
      <c r="D68" s="231" t="s">
        <v>125</v>
      </c>
      <c r="E68" s="232">
        <v>2.1494300000000002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4">
        <v>0</v>
      </c>
      <c r="O68" s="234">
        <f>ROUND(E68*N68,2)</f>
        <v>0</v>
      </c>
      <c r="P68" s="234">
        <v>0</v>
      </c>
      <c r="Q68" s="234">
        <f>ROUND(E68*P68,2)</f>
        <v>0</v>
      </c>
      <c r="R68" s="234" t="s">
        <v>113</v>
      </c>
      <c r="S68" s="234" t="s">
        <v>114</v>
      </c>
      <c r="T68" s="235" t="s">
        <v>114</v>
      </c>
      <c r="U68" s="219">
        <v>7.5220000000000002</v>
      </c>
      <c r="V68" s="219">
        <f>ROUND(E68*U68,2)</f>
        <v>16.170000000000002</v>
      </c>
      <c r="W68" s="21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126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7"/>
      <c r="B69" s="218"/>
      <c r="C69" s="250" t="s">
        <v>184</v>
      </c>
      <c r="D69" s="237"/>
      <c r="E69" s="237"/>
      <c r="F69" s="237"/>
      <c r="G69" s="237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117</v>
      </c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36" t="str">
        <f>C69</f>
        <v>zapažených i nezapažených v hor. 5 - 7 s případným nutným přemístěním výkopku ve výkopišti, bez naložení.</v>
      </c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7"/>
      <c r="B70" s="218"/>
      <c r="C70" s="251" t="s">
        <v>185</v>
      </c>
      <c r="D70" s="220"/>
      <c r="E70" s="221">
        <v>2.1494300000000002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119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ht="22.5" outlineLevel="1" x14ac:dyDescent="0.2">
      <c r="A71" s="229">
        <v>13</v>
      </c>
      <c r="B71" s="230" t="s">
        <v>186</v>
      </c>
      <c r="C71" s="249" t="s">
        <v>187</v>
      </c>
      <c r="D71" s="231" t="s">
        <v>188</v>
      </c>
      <c r="E71" s="232">
        <v>90.415000000000006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9.9000000000000021E-4</v>
      </c>
      <c r="O71" s="234">
        <f>ROUND(E71*N71,2)</f>
        <v>0.09</v>
      </c>
      <c r="P71" s="234">
        <v>0</v>
      </c>
      <c r="Q71" s="234">
        <f>ROUND(E71*P71,2)</f>
        <v>0</v>
      </c>
      <c r="R71" s="234" t="s">
        <v>113</v>
      </c>
      <c r="S71" s="234" t="s">
        <v>114</v>
      </c>
      <c r="T71" s="235" t="s">
        <v>114</v>
      </c>
      <c r="U71" s="219">
        <v>0.23600000000000002</v>
      </c>
      <c r="V71" s="219">
        <f>ROUND(E71*U71,2)</f>
        <v>21.34</v>
      </c>
      <c r="W71" s="21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115</v>
      </c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7"/>
      <c r="B72" s="218"/>
      <c r="C72" s="250" t="s">
        <v>189</v>
      </c>
      <c r="D72" s="237"/>
      <c r="E72" s="237"/>
      <c r="F72" s="237"/>
      <c r="G72" s="237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117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7"/>
      <c r="B73" s="218"/>
      <c r="C73" s="251" t="s">
        <v>190</v>
      </c>
      <c r="D73" s="220"/>
      <c r="E73" s="221">
        <v>10.781000000000001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119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17"/>
      <c r="B74" s="218"/>
      <c r="C74" s="251" t="s">
        <v>191</v>
      </c>
      <c r="D74" s="220"/>
      <c r="E74" s="221">
        <v>17.070500000000003</v>
      </c>
      <c r="F74" s="219"/>
      <c r="G74" s="219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119</v>
      </c>
      <c r="AH74" s="209">
        <v>0</v>
      </c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7"/>
      <c r="B75" s="218"/>
      <c r="C75" s="251" t="s">
        <v>192</v>
      </c>
      <c r="D75" s="220"/>
      <c r="E75" s="221">
        <v>17.356000000000002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119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17"/>
      <c r="B76" s="218"/>
      <c r="C76" s="251" t="s">
        <v>193</v>
      </c>
      <c r="D76" s="220"/>
      <c r="E76" s="221">
        <v>45.207500000000003</v>
      </c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119</v>
      </c>
      <c r="AH76" s="209">
        <v>0</v>
      </c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29">
        <v>14</v>
      </c>
      <c r="B77" s="230" t="s">
        <v>194</v>
      </c>
      <c r="C77" s="249" t="s">
        <v>195</v>
      </c>
      <c r="D77" s="231" t="s">
        <v>188</v>
      </c>
      <c r="E77" s="232">
        <v>90.415000000000006</v>
      </c>
      <c r="F77" s="233"/>
      <c r="G77" s="234">
        <f>ROUND(E77*F77,2)</f>
        <v>0</v>
      </c>
      <c r="H77" s="233"/>
      <c r="I77" s="234">
        <f>ROUND(E77*H77,2)</f>
        <v>0</v>
      </c>
      <c r="J77" s="233"/>
      <c r="K77" s="234">
        <f>ROUND(E77*J77,2)</f>
        <v>0</v>
      </c>
      <c r="L77" s="234">
        <v>21</v>
      </c>
      <c r="M77" s="234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4" t="s">
        <v>113</v>
      </c>
      <c r="S77" s="234" t="s">
        <v>114</v>
      </c>
      <c r="T77" s="235" t="s">
        <v>114</v>
      </c>
      <c r="U77" s="219">
        <v>7.0000000000000007E-2</v>
      </c>
      <c r="V77" s="219">
        <f>ROUND(E77*U77,2)</f>
        <v>6.33</v>
      </c>
      <c r="W77" s="21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126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17"/>
      <c r="B78" s="218"/>
      <c r="C78" s="250" t="s">
        <v>196</v>
      </c>
      <c r="D78" s="237"/>
      <c r="E78" s="237"/>
      <c r="F78" s="237"/>
      <c r="G78" s="237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117</v>
      </c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29">
        <v>15</v>
      </c>
      <c r="B79" s="230" t="s">
        <v>197</v>
      </c>
      <c r="C79" s="249" t="s">
        <v>198</v>
      </c>
      <c r="D79" s="231" t="s">
        <v>125</v>
      </c>
      <c r="E79" s="232">
        <v>97.80031000000001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4" t="s">
        <v>113</v>
      </c>
      <c r="S79" s="234" t="s">
        <v>114</v>
      </c>
      <c r="T79" s="235" t="s">
        <v>114</v>
      </c>
      <c r="U79" s="219">
        <v>0.34500000000000003</v>
      </c>
      <c r="V79" s="219">
        <f>ROUND(E79*U79,2)</f>
        <v>33.74</v>
      </c>
      <c r="W79" s="21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126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7"/>
      <c r="B80" s="218"/>
      <c r="C80" s="250" t="s">
        <v>199</v>
      </c>
      <c r="D80" s="237"/>
      <c r="E80" s="237"/>
      <c r="F80" s="237"/>
      <c r="G80" s="237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117</v>
      </c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36" t="str">
        <f>C80</f>
        <v>bez naložení do dopravní nádoby, ale s vyprázdněním dopravní nádoby na hromadu nebo na dopravní prostředek,</v>
      </c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7"/>
      <c r="B81" s="218"/>
      <c r="C81" s="251" t="s">
        <v>200</v>
      </c>
      <c r="D81" s="220"/>
      <c r="E81" s="221">
        <v>33.502600000000001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09"/>
      <c r="Y81" s="209"/>
      <c r="Z81" s="209"/>
      <c r="AA81" s="209"/>
      <c r="AB81" s="209"/>
      <c r="AC81" s="209"/>
      <c r="AD81" s="209"/>
      <c r="AE81" s="209"/>
      <c r="AF81" s="209"/>
      <c r="AG81" s="209" t="s">
        <v>119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7"/>
      <c r="B82" s="218"/>
      <c r="C82" s="251" t="s">
        <v>201</v>
      </c>
      <c r="D82" s="220"/>
      <c r="E82" s="221">
        <v>8.3411100000000005</v>
      </c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119</v>
      </c>
      <c r="AH82" s="209">
        <v>0</v>
      </c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outlineLevel="1" x14ac:dyDescent="0.2">
      <c r="A83" s="217"/>
      <c r="B83" s="218"/>
      <c r="C83" s="251" t="s">
        <v>202</v>
      </c>
      <c r="D83" s="220"/>
      <c r="E83" s="221">
        <v>55.956600000000002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119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29">
        <v>16</v>
      </c>
      <c r="B84" s="230" t="s">
        <v>203</v>
      </c>
      <c r="C84" s="249" t="s">
        <v>204</v>
      </c>
      <c r="D84" s="231" t="s">
        <v>125</v>
      </c>
      <c r="E84" s="232">
        <v>2.79108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</v>
      </c>
      <c r="O84" s="234">
        <f>ROUND(E84*N84,2)</f>
        <v>0</v>
      </c>
      <c r="P84" s="234">
        <v>0</v>
      </c>
      <c r="Q84" s="234">
        <f>ROUND(E84*P84,2)</f>
        <v>0</v>
      </c>
      <c r="R84" s="234" t="s">
        <v>113</v>
      </c>
      <c r="S84" s="234" t="s">
        <v>114</v>
      </c>
      <c r="T84" s="235" t="s">
        <v>114</v>
      </c>
      <c r="U84" s="219">
        <v>0.48400000000000004</v>
      </c>
      <c r="V84" s="219">
        <f>ROUND(E84*U84,2)</f>
        <v>1.35</v>
      </c>
      <c r="W84" s="21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126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7"/>
      <c r="B85" s="218"/>
      <c r="C85" s="250" t="s">
        <v>199</v>
      </c>
      <c r="D85" s="237"/>
      <c r="E85" s="237"/>
      <c r="F85" s="237"/>
      <c r="G85" s="237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117</v>
      </c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36" t="str">
        <f>C85</f>
        <v>bez naložení do dopravní nádoby, ale s vyprázdněním dopravní nádoby na hromadu nebo na dopravní prostředek,</v>
      </c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7"/>
      <c r="B86" s="218"/>
      <c r="C86" s="251" t="s">
        <v>205</v>
      </c>
      <c r="D86" s="220"/>
      <c r="E86" s="221">
        <v>1.7195500000000001</v>
      </c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119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17"/>
      <c r="B87" s="218"/>
      <c r="C87" s="251" t="s">
        <v>206</v>
      </c>
      <c r="D87" s="220"/>
      <c r="E87" s="221">
        <v>1.0715300000000001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119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29">
        <v>17</v>
      </c>
      <c r="B88" s="230" t="s">
        <v>207</v>
      </c>
      <c r="C88" s="249" t="s">
        <v>208</v>
      </c>
      <c r="D88" s="231" t="s">
        <v>125</v>
      </c>
      <c r="E88" s="232">
        <v>39.663500000000006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0</v>
      </c>
      <c r="O88" s="234">
        <f>ROUND(E88*N88,2)</f>
        <v>0</v>
      </c>
      <c r="P88" s="234">
        <v>0</v>
      </c>
      <c r="Q88" s="234">
        <f>ROUND(E88*P88,2)</f>
        <v>0</v>
      </c>
      <c r="R88" s="234" t="s">
        <v>113</v>
      </c>
      <c r="S88" s="234" t="s">
        <v>114</v>
      </c>
      <c r="T88" s="235" t="s">
        <v>114</v>
      </c>
      <c r="U88" s="219">
        <v>1.1000000000000001E-2</v>
      </c>
      <c r="V88" s="219">
        <f>ROUND(E88*U88,2)</f>
        <v>0.44</v>
      </c>
      <c r="W88" s="21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115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7"/>
      <c r="B89" s="218"/>
      <c r="C89" s="250" t="s">
        <v>209</v>
      </c>
      <c r="D89" s="237"/>
      <c r="E89" s="237"/>
      <c r="F89" s="237"/>
      <c r="G89" s="237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117</v>
      </c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36" t="str">
        <f>C89</f>
        <v>po suchu, bez ohledu na druh dopravního prostředku, bez naložení výkopku, avšak se složením bez rozhrnutí,</v>
      </c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7"/>
      <c r="B90" s="218"/>
      <c r="C90" s="251" t="s">
        <v>210</v>
      </c>
      <c r="D90" s="220"/>
      <c r="E90" s="221">
        <v>1.4850000000000001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119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7"/>
      <c r="B91" s="218"/>
      <c r="C91" s="251" t="s">
        <v>211</v>
      </c>
      <c r="D91" s="220"/>
      <c r="E91" s="221">
        <v>44.755200000000002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119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7"/>
      <c r="B92" s="218"/>
      <c r="C92" s="251" t="s">
        <v>212</v>
      </c>
      <c r="D92" s="220"/>
      <c r="E92" s="221">
        <v>5.3280000000000003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119</v>
      </c>
      <c r="AH92" s="209">
        <v>0</v>
      </c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17"/>
      <c r="B93" s="218"/>
      <c r="C93" s="251" t="s">
        <v>213</v>
      </c>
      <c r="D93" s="220"/>
      <c r="E93" s="221">
        <v>13.621920000000001</v>
      </c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119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7"/>
      <c r="B94" s="218"/>
      <c r="C94" s="251" t="s">
        <v>214</v>
      </c>
      <c r="D94" s="220"/>
      <c r="E94" s="221">
        <v>2.1417000000000002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119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7"/>
      <c r="B95" s="218"/>
      <c r="C95" s="251" t="s">
        <v>215</v>
      </c>
      <c r="D95" s="220"/>
      <c r="E95" s="221">
        <v>-6.1739999999999995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119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7"/>
      <c r="B96" s="218"/>
      <c r="C96" s="251" t="s">
        <v>160</v>
      </c>
      <c r="D96" s="220"/>
      <c r="E96" s="221">
        <v>-21.494319999999998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09"/>
      <c r="Y96" s="209"/>
      <c r="Z96" s="209"/>
      <c r="AA96" s="209"/>
      <c r="AB96" s="209"/>
      <c r="AC96" s="209"/>
      <c r="AD96" s="209"/>
      <c r="AE96" s="209"/>
      <c r="AF96" s="209"/>
      <c r="AG96" s="209" t="s">
        <v>119</v>
      </c>
      <c r="AH96" s="209">
        <v>0</v>
      </c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29">
        <v>18</v>
      </c>
      <c r="B97" s="230" t="s">
        <v>216</v>
      </c>
      <c r="C97" s="249" t="s">
        <v>217</v>
      </c>
      <c r="D97" s="231" t="s">
        <v>125</v>
      </c>
      <c r="E97" s="232">
        <v>22.565850000000001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4">
        <v>0</v>
      </c>
      <c r="O97" s="234">
        <f>ROUND(E97*N97,2)</f>
        <v>0</v>
      </c>
      <c r="P97" s="234">
        <v>0</v>
      </c>
      <c r="Q97" s="234">
        <f>ROUND(E97*P97,2)</f>
        <v>0</v>
      </c>
      <c r="R97" s="234" t="s">
        <v>113</v>
      </c>
      <c r="S97" s="234" t="s">
        <v>114</v>
      </c>
      <c r="T97" s="235" t="s">
        <v>114</v>
      </c>
      <c r="U97" s="219">
        <v>1.2E-2</v>
      </c>
      <c r="V97" s="219">
        <f>ROUND(E97*U97,2)</f>
        <v>0.27</v>
      </c>
      <c r="W97" s="21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126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7"/>
      <c r="B98" s="218"/>
      <c r="C98" s="250" t="s">
        <v>209</v>
      </c>
      <c r="D98" s="237"/>
      <c r="E98" s="237"/>
      <c r="F98" s="237"/>
      <c r="G98" s="237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117</v>
      </c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36" t="str">
        <f>C98</f>
        <v>po suchu, bez ohledu na druh dopravního prostředku, bez naložení výkopku, avšak se složením bez rozhrnutí,</v>
      </c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7"/>
      <c r="B99" s="218"/>
      <c r="C99" s="251" t="s">
        <v>218</v>
      </c>
      <c r="D99" s="220"/>
      <c r="E99" s="221">
        <v>21.494320000000002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119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7"/>
      <c r="B100" s="218"/>
      <c r="C100" s="251" t="s">
        <v>206</v>
      </c>
      <c r="D100" s="220"/>
      <c r="E100" s="221">
        <v>1.0715300000000001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119</v>
      </c>
      <c r="AH100" s="209">
        <v>0</v>
      </c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29">
        <v>19</v>
      </c>
      <c r="B101" s="230" t="s">
        <v>219</v>
      </c>
      <c r="C101" s="249" t="s">
        <v>220</v>
      </c>
      <c r="D101" s="231" t="s">
        <v>125</v>
      </c>
      <c r="E101" s="232">
        <v>62.229350000000004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0</v>
      </c>
      <c r="Q101" s="234">
        <f>ROUND(E101*P101,2)</f>
        <v>0</v>
      </c>
      <c r="R101" s="234" t="s">
        <v>113</v>
      </c>
      <c r="S101" s="234" t="s">
        <v>114</v>
      </c>
      <c r="T101" s="235" t="s">
        <v>114</v>
      </c>
      <c r="U101" s="219">
        <v>3.1000000000000003E-2</v>
      </c>
      <c r="V101" s="219">
        <f>ROUND(E101*U101,2)</f>
        <v>1.93</v>
      </c>
      <c r="W101" s="21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126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7"/>
      <c r="B102" s="218"/>
      <c r="C102" s="252" t="s">
        <v>221</v>
      </c>
      <c r="D102" s="238"/>
      <c r="E102" s="238"/>
      <c r="F102" s="238"/>
      <c r="G102" s="238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222</v>
      </c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36" t="str">
        <f>C102</f>
        <v>Uložení sypaniny do násypů nebo na skládku s rozprostřením sypaniny ve vrstvách a s hrubým urovnáním.</v>
      </c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7"/>
      <c r="B103" s="218"/>
      <c r="C103" s="251" t="s">
        <v>223</v>
      </c>
      <c r="D103" s="220"/>
      <c r="E103" s="221">
        <v>61.157820000000001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119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7"/>
      <c r="B104" s="218"/>
      <c r="C104" s="251" t="s">
        <v>206</v>
      </c>
      <c r="D104" s="220"/>
      <c r="E104" s="221">
        <v>1.0715300000000001</v>
      </c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119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ht="22.5" outlineLevel="1" x14ac:dyDescent="0.2">
      <c r="A105" s="229">
        <v>20</v>
      </c>
      <c r="B105" s="230" t="s">
        <v>224</v>
      </c>
      <c r="C105" s="249" t="s">
        <v>225</v>
      </c>
      <c r="D105" s="231" t="s">
        <v>125</v>
      </c>
      <c r="E105" s="232">
        <v>210.01615000000001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0</v>
      </c>
      <c r="O105" s="234">
        <f>ROUND(E105*N105,2)</f>
        <v>0</v>
      </c>
      <c r="P105" s="234">
        <v>0</v>
      </c>
      <c r="Q105" s="234">
        <f>ROUND(E105*P105,2)</f>
        <v>0</v>
      </c>
      <c r="R105" s="234" t="s">
        <v>113</v>
      </c>
      <c r="S105" s="234" t="s">
        <v>114</v>
      </c>
      <c r="T105" s="235" t="s">
        <v>114</v>
      </c>
      <c r="U105" s="219">
        <v>0.29900000000000004</v>
      </c>
      <c r="V105" s="219">
        <f>ROUND(E105*U105,2)</f>
        <v>62.79</v>
      </c>
      <c r="W105" s="21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126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7"/>
      <c r="B106" s="218"/>
      <c r="C106" s="250" t="s">
        <v>226</v>
      </c>
      <c r="D106" s="237"/>
      <c r="E106" s="237"/>
      <c r="F106" s="237"/>
      <c r="G106" s="237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117</v>
      </c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7"/>
      <c r="B107" s="218"/>
      <c r="C107" s="253" t="s">
        <v>227</v>
      </c>
      <c r="D107" s="239"/>
      <c r="E107" s="239"/>
      <c r="F107" s="239"/>
      <c r="G107" s="23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222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7"/>
      <c r="B108" s="218"/>
      <c r="C108" s="251" t="s">
        <v>200</v>
      </c>
      <c r="D108" s="220"/>
      <c r="E108" s="221">
        <v>33.502600000000001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119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7"/>
      <c r="B109" s="218"/>
      <c r="C109" s="251" t="s">
        <v>228</v>
      </c>
      <c r="D109" s="220"/>
      <c r="E109" s="221">
        <v>125.75817000000001</v>
      </c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119</v>
      </c>
      <c r="AH109" s="209">
        <v>0</v>
      </c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outlineLevel="1" x14ac:dyDescent="0.2">
      <c r="A110" s="217"/>
      <c r="B110" s="218"/>
      <c r="C110" s="251" t="s">
        <v>229</v>
      </c>
      <c r="D110" s="220"/>
      <c r="E110" s="221">
        <v>111.9132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119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7"/>
      <c r="B111" s="218"/>
      <c r="C111" s="251" t="s">
        <v>230</v>
      </c>
      <c r="D111" s="220"/>
      <c r="E111" s="221">
        <v>-61.157819999999994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119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29">
        <v>21</v>
      </c>
      <c r="B112" s="230" t="s">
        <v>231</v>
      </c>
      <c r="C112" s="249" t="s">
        <v>232</v>
      </c>
      <c r="D112" s="231" t="s">
        <v>125</v>
      </c>
      <c r="E112" s="232">
        <v>40.798850000000002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0</v>
      </c>
      <c r="O112" s="234">
        <f>ROUND(E112*N112,2)</f>
        <v>0</v>
      </c>
      <c r="P112" s="234">
        <v>0</v>
      </c>
      <c r="Q112" s="234">
        <f>ROUND(E112*P112,2)</f>
        <v>0</v>
      </c>
      <c r="R112" s="234" t="s">
        <v>113</v>
      </c>
      <c r="S112" s="234" t="s">
        <v>114</v>
      </c>
      <c r="T112" s="235" t="s">
        <v>114</v>
      </c>
      <c r="U112" s="219">
        <v>1.5870000000000002</v>
      </c>
      <c r="V112" s="219">
        <f>ROUND(E112*U112,2)</f>
        <v>64.75</v>
      </c>
      <c r="W112" s="21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126</v>
      </c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ht="22.5" outlineLevel="1" x14ac:dyDescent="0.2">
      <c r="A113" s="217"/>
      <c r="B113" s="218"/>
      <c r="C113" s="250" t="s">
        <v>233</v>
      </c>
      <c r="D113" s="237"/>
      <c r="E113" s="237"/>
      <c r="F113" s="237"/>
      <c r="G113" s="237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117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36" t="str">
        <f>C113</f>
        <v>sypaninou z vhodných hornin tř. 1 - 4 nebo materiálem připraveným podél výkopu ve vzdálenosti do 3 m od jeho kraje, pro jakoukoliv hloubku výkopu a jakoukoliv míru zhutnění,</v>
      </c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7"/>
      <c r="B114" s="218"/>
      <c r="C114" s="251" t="s">
        <v>234</v>
      </c>
      <c r="D114" s="220"/>
      <c r="E114" s="221">
        <v>1.1666700000000001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119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17"/>
      <c r="B115" s="218"/>
      <c r="C115" s="251" t="s">
        <v>235</v>
      </c>
      <c r="D115" s="220"/>
      <c r="E115" s="221">
        <v>35.42454</v>
      </c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119</v>
      </c>
      <c r="AH115" s="209">
        <v>0</v>
      </c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7"/>
      <c r="B116" s="218"/>
      <c r="C116" s="251" t="s">
        <v>236</v>
      </c>
      <c r="D116" s="220"/>
      <c r="E116" s="221">
        <v>4.2076400000000005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119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29">
        <v>22</v>
      </c>
      <c r="B117" s="230" t="s">
        <v>237</v>
      </c>
      <c r="C117" s="249" t="s">
        <v>238</v>
      </c>
      <c r="D117" s="231" t="s">
        <v>239</v>
      </c>
      <c r="E117" s="232">
        <v>70.051630000000003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21</v>
      </c>
      <c r="M117" s="234">
        <f>G117*(1+L117/100)</f>
        <v>0</v>
      </c>
      <c r="N117" s="234">
        <v>1</v>
      </c>
      <c r="O117" s="234">
        <f>ROUND(E117*N117,2)</f>
        <v>70.05</v>
      </c>
      <c r="P117" s="234">
        <v>0</v>
      </c>
      <c r="Q117" s="234">
        <f>ROUND(E117*P117,2)</f>
        <v>0</v>
      </c>
      <c r="R117" s="234" t="s">
        <v>240</v>
      </c>
      <c r="S117" s="234" t="s">
        <v>114</v>
      </c>
      <c r="T117" s="235" t="s">
        <v>114</v>
      </c>
      <c r="U117" s="219">
        <v>0</v>
      </c>
      <c r="V117" s="219">
        <f>ROUND(E117*U117,2)</f>
        <v>0</v>
      </c>
      <c r="W117" s="21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241</v>
      </c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7"/>
      <c r="B118" s="218"/>
      <c r="C118" s="251" t="s">
        <v>242</v>
      </c>
      <c r="D118" s="220"/>
      <c r="E118" s="221">
        <v>70.051630000000003</v>
      </c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119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x14ac:dyDescent="0.2">
      <c r="A119" s="223" t="s">
        <v>108</v>
      </c>
      <c r="B119" s="224" t="s">
        <v>70</v>
      </c>
      <c r="C119" s="248" t="s">
        <v>71</v>
      </c>
      <c r="D119" s="225"/>
      <c r="E119" s="226"/>
      <c r="F119" s="227"/>
      <c r="G119" s="227">
        <f>SUMIF(AG120:AG131,"&lt;&gt;NOR",G120:G131)</f>
        <v>0</v>
      </c>
      <c r="H119" s="227"/>
      <c r="I119" s="227">
        <f>SUM(I120:I131)</f>
        <v>0</v>
      </c>
      <c r="J119" s="227"/>
      <c r="K119" s="227">
        <f>SUM(K120:K131)</f>
        <v>0</v>
      </c>
      <c r="L119" s="227"/>
      <c r="M119" s="227">
        <f>SUM(M120:M131)</f>
        <v>0</v>
      </c>
      <c r="N119" s="227"/>
      <c r="O119" s="227">
        <f>SUM(O120:O131)</f>
        <v>25.490000000000002</v>
      </c>
      <c r="P119" s="227"/>
      <c r="Q119" s="227">
        <f>SUM(Q120:Q131)</f>
        <v>0</v>
      </c>
      <c r="R119" s="227"/>
      <c r="S119" s="227"/>
      <c r="T119" s="228"/>
      <c r="U119" s="222"/>
      <c r="V119" s="222">
        <f>SUM(V120:V131)</f>
        <v>17.89</v>
      </c>
      <c r="W119" s="222"/>
      <c r="AG119" t="s">
        <v>109</v>
      </c>
    </row>
    <row r="120" spans="1:60" outlineLevel="1" x14ac:dyDescent="0.2">
      <c r="A120" s="229">
        <v>23</v>
      </c>
      <c r="B120" s="230" t="s">
        <v>243</v>
      </c>
      <c r="C120" s="249" t="s">
        <v>244</v>
      </c>
      <c r="D120" s="231" t="s">
        <v>125</v>
      </c>
      <c r="E120" s="232">
        <v>12.939</v>
      </c>
      <c r="F120" s="233"/>
      <c r="G120" s="234">
        <f>ROUND(E120*F120,2)</f>
        <v>0</v>
      </c>
      <c r="H120" s="233"/>
      <c r="I120" s="234">
        <f>ROUND(E120*H120,2)</f>
        <v>0</v>
      </c>
      <c r="J120" s="233"/>
      <c r="K120" s="234">
        <f>ROUND(E120*J120,2)</f>
        <v>0</v>
      </c>
      <c r="L120" s="234">
        <v>21</v>
      </c>
      <c r="M120" s="234">
        <f>G120*(1+L120/100)</f>
        <v>0</v>
      </c>
      <c r="N120" s="234">
        <v>1.8907700000000001</v>
      </c>
      <c r="O120" s="234">
        <f>ROUND(E120*N120,2)</f>
        <v>24.46</v>
      </c>
      <c r="P120" s="234">
        <v>0</v>
      </c>
      <c r="Q120" s="234">
        <f>ROUND(E120*P120,2)</f>
        <v>0</v>
      </c>
      <c r="R120" s="234" t="s">
        <v>245</v>
      </c>
      <c r="S120" s="234" t="s">
        <v>114</v>
      </c>
      <c r="T120" s="235" t="s">
        <v>114</v>
      </c>
      <c r="U120" s="219">
        <v>1.3170000000000002</v>
      </c>
      <c r="V120" s="219">
        <f>ROUND(E120*U120,2)</f>
        <v>17.04</v>
      </c>
      <c r="W120" s="21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126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7"/>
      <c r="B121" s="218"/>
      <c r="C121" s="250" t="s">
        <v>246</v>
      </c>
      <c r="D121" s="237"/>
      <c r="E121" s="237"/>
      <c r="F121" s="237"/>
      <c r="G121" s="237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117</v>
      </c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7"/>
      <c r="B122" s="218"/>
      <c r="C122" s="251" t="s">
        <v>247</v>
      </c>
      <c r="D122" s="220"/>
      <c r="E122" s="221">
        <v>0.29700000000000004</v>
      </c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119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17"/>
      <c r="B123" s="218"/>
      <c r="C123" s="251" t="s">
        <v>248</v>
      </c>
      <c r="D123" s="220"/>
      <c r="E123" s="221">
        <v>7.9920000000000009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119</v>
      </c>
      <c r="AH123" s="209">
        <v>0</v>
      </c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7"/>
      <c r="B124" s="218"/>
      <c r="C124" s="251" t="s">
        <v>249</v>
      </c>
      <c r="D124" s="220"/>
      <c r="E124" s="221">
        <v>0.88800000000000001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119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outlineLevel="1" x14ac:dyDescent="0.2">
      <c r="A125" s="217"/>
      <c r="B125" s="218"/>
      <c r="C125" s="251" t="s">
        <v>250</v>
      </c>
      <c r="D125" s="220"/>
      <c r="E125" s="221">
        <v>3.762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119</v>
      </c>
      <c r="AH125" s="209">
        <v>0</v>
      </c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ht="22.5" outlineLevel="1" x14ac:dyDescent="0.2">
      <c r="A126" s="240">
        <v>24</v>
      </c>
      <c r="B126" s="241" t="s">
        <v>251</v>
      </c>
      <c r="C126" s="254" t="s">
        <v>252</v>
      </c>
      <c r="D126" s="242" t="s">
        <v>253</v>
      </c>
      <c r="E126" s="243">
        <v>1</v>
      </c>
      <c r="F126" s="244"/>
      <c r="G126" s="245">
        <f>ROUND(E126*F126,2)</f>
        <v>0</v>
      </c>
      <c r="H126" s="244"/>
      <c r="I126" s="245">
        <f>ROUND(E126*H126,2)</f>
        <v>0</v>
      </c>
      <c r="J126" s="244"/>
      <c r="K126" s="245">
        <f>ROUND(E126*J126,2)</f>
        <v>0</v>
      </c>
      <c r="L126" s="245">
        <v>21</v>
      </c>
      <c r="M126" s="245">
        <f>G126*(1+L126/100)</f>
        <v>0</v>
      </c>
      <c r="N126" s="245">
        <v>6.6000000000000008E-3</v>
      </c>
      <c r="O126" s="245">
        <f>ROUND(E126*N126,2)</f>
        <v>0.01</v>
      </c>
      <c r="P126" s="245">
        <v>0</v>
      </c>
      <c r="Q126" s="245">
        <f>ROUND(E126*P126,2)</f>
        <v>0</v>
      </c>
      <c r="R126" s="245" t="s">
        <v>245</v>
      </c>
      <c r="S126" s="245" t="s">
        <v>114</v>
      </c>
      <c r="T126" s="246" t="s">
        <v>114</v>
      </c>
      <c r="U126" s="219">
        <v>0.28000000000000003</v>
      </c>
      <c r="V126" s="219">
        <f>ROUND(E126*U126,2)</f>
        <v>0.28000000000000003</v>
      </c>
      <c r="W126" s="21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126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ht="22.5" outlineLevel="1" x14ac:dyDescent="0.2">
      <c r="A127" s="229">
        <v>25</v>
      </c>
      <c r="B127" s="230" t="s">
        <v>254</v>
      </c>
      <c r="C127" s="249" t="s">
        <v>255</v>
      </c>
      <c r="D127" s="231" t="s">
        <v>125</v>
      </c>
      <c r="E127" s="232">
        <v>0.39400000000000002</v>
      </c>
      <c r="F127" s="233"/>
      <c r="G127" s="234">
        <f>ROUND(E127*F127,2)</f>
        <v>0</v>
      </c>
      <c r="H127" s="233"/>
      <c r="I127" s="234">
        <f>ROUND(E127*H127,2)</f>
        <v>0</v>
      </c>
      <c r="J127" s="233"/>
      <c r="K127" s="234">
        <f>ROUND(E127*J127,2)</f>
        <v>0</v>
      </c>
      <c r="L127" s="234">
        <v>21</v>
      </c>
      <c r="M127" s="234">
        <f>G127*(1+L127/100)</f>
        <v>0</v>
      </c>
      <c r="N127" s="234">
        <v>2.5</v>
      </c>
      <c r="O127" s="234">
        <f>ROUND(E127*N127,2)</f>
        <v>0.99</v>
      </c>
      <c r="P127" s="234">
        <v>0</v>
      </c>
      <c r="Q127" s="234">
        <f>ROUND(E127*P127,2)</f>
        <v>0</v>
      </c>
      <c r="R127" s="234" t="s">
        <v>245</v>
      </c>
      <c r="S127" s="234" t="s">
        <v>114</v>
      </c>
      <c r="T127" s="235" t="s">
        <v>114</v>
      </c>
      <c r="U127" s="219">
        <v>1.4490000000000001</v>
      </c>
      <c r="V127" s="219">
        <f>ROUND(E127*U127,2)</f>
        <v>0.56999999999999995</v>
      </c>
      <c r="W127" s="21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126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7"/>
      <c r="B128" s="218"/>
      <c r="C128" s="250" t="s">
        <v>256</v>
      </c>
      <c r="D128" s="237"/>
      <c r="E128" s="237"/>
      <c r="F128" s="237"/>
      <c r="G128" s="237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117</v>
      </c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7"/>
      <c r="B129" s="218"/>
      <c r="C129" s="251" t="s">
        <v>257</v>
      </c>
      <c r="D129" s="220"/>
      <c r="E129" s="221">
        <v>0.39400000000000002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119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29">
        <v>26</v>
      </c>
      <c r="B130" s="230" t="s">
        <v>258</v>
      </c>
      <c r="C130" s="249" t="s">
        <v>259</v>
      </c>
      <c r="D130" s="231" t="s">
        <v>253</v>
      </c>
      <c r="E130" s="232">
        <v>1.01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2.75E-2</v>
      </c>
      <c r="O130" s="234">
        <f>ROUND(E130*N130,2)</f>
        <v>0.03</v>
      </c>
      <c r="P130" s="234">
        <v>0</v>
      </c>
      <c r="Q130" s="234">
        <f>ROUND(E130*P130,2)</f>
        <v>0</v>
      </c>
      <c r="R130" s="234"/>
      <c r="S130" s="234" t="s">
        <v>260</v>
      </c>
      <c r="T130" s="235" t="s">
        <v>261</v>
      </c>
      <c r="U130" s="219">
        <v>0</v>
      </c>
      <c r="V130" s="219">
        <f>ROUND(E130*U130,2)</f>
        <v>0</v>
      </c>
      <c r="W130" s="21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262</v>
      </c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7"/>
      <c r="B131" s="218"/>
      <c r="C131" s="251" t="s">
        <v>263</v>
      </c>
      <c r="D131" s="220"/>
      <c r="E131" s="221">
        <v>1.01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119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x14ac:dyDescent="0.2">
      <c r="A132" s="223" t="s">
        <v>108</v>
      </c>
      <c r="B132" s="224" t="s">
        <v>72</v>
      </c>
      <c r="C132" s="248" t="s">
        <v>73</v>
      </c>
      <c r="D132" s="225"/>
      <c r="E132" s="226"/>
      <c r="F132" s="227"/>
      <c r="G132" s="227">
        <f>SUMIF(AG133:AG134,"&lt;&gt;NOR",G133:G134)</f>
        <v>0</v>
      </c>
      <c r="H132" s="227"/>
      <c r="I132" s="227">
        <f>SUM(I133:I134)</f>
        <v>0</v>
      </c>
      <c r="J132" s="227"/>
      <c r="K132" s="227">
        <f>SUM(K133:K134)</f>
        <v>0</v>
      </c>
      <c r="L132" s="227"/>
      <c r="M132" s="227">
        <f>SUM(M133:M134)</f>
        <v>0</v>
      </c>
      <c r="N132" s="227"/>
      <c r="O132" s="227">
        <f>SUM(O133:O134)</f>
        <v>0.01</v>
      </c>
      <c r="P132" s="227"/>
      <c r="Q132" s="227">
        <f>SUM(Q133:Q134)</f>
        <v>0</v>
      </c>
      <c r="R132" s="227"/>
      <c r="S132" s="227"/>
      <c r="T132" s="228"/>
      <c r="U132" s="222"/>
      <c r="V132" s="222">
        <f>SUM(V133:V134)</f>
        <v>0.09</v>
      </c>
      <c r="W132" s="222"/>
      <c r="AG132" t="s">
        <v>109</v>
      </c>
    </row>
    <row r="133" spans="1:60" ht="22.5" outlineLevel="1" x14ac:dyDescent="0.2">
      <c r="A133" s="229">
        <v>27</v>
      </c>
      <c r="B133" s="230" t="s">
        <v>264</v>
      </c>
      <c r="C133" s="249" t="s">
        <v>265</v>
      </c>
      <c r="D133" s="231" t="s">
        <v>188</v>
      </c>
      <c r="E133" s="232">
        <v>0.22600000000000001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4">
        <v>4.7200000000000006E-2</v>
      </c>
      <c r="O133" s="234">
        <f>ROUND(E133*N133,2)</f>
        <v>0.01</v>
      </c>
      <c r="P133" s="234">
        <v>0</v>
      </c>
      <c r="Q133" s="234">
        <f>ROUND(E133*P133,2)</f>
        <v>0</v>
      </c>
      <c r="R133" s="234"/>
      <c r="S133" s="234" t="s">
        <v>260</v>
      </c>
      <c r="T133" s="235" t="s">
        <v>266</v>
      </c>
      <c r="U133" s="219">
        <v>0.377</v>
      </c>
      <c r="V133" s="219">
        <f>ROUND(E133*U133,2)</f>
        <v>0.09</v>
      </c>
      <c r="W133" s="21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267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7"/>
      <c r="B134" s="218"/>
      <c r="C134" s="251" t="s">
        <v>268</v>
      </c>
      <c r="D134" s="220"/>
      <c r="E134" s="221">
        <v>0.22600000000000001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119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x14ac:dyDescent="0.2">
      <c r="A135" s="223" t="s">
        <v>108</v>
      </c>
      <c r="B135" s="224" t="s">
        <v>74</v>
      </c>
      <c r="C135" s="248" t="s">
        <v>75</v>
      </c>
      <c r="D135" s="225"/>
      <c r="E135" s="226"/>
      <c r="F135" s="227"/>
      <c r="G135" s="227">
        <f>SUMIF(AG136:AG215,"&lt;&gt;NOR",G136:G215)</f>
        <v>0</v>
      </c>
      <c r="H135" s="227"/>
      <c r="I135" s="227">
        <f>SUM(I136:I215)</f>
        <v>0</v>
      </c>
      <c r="J135" s="227"/>
      <c r="K135" s="227">
        <f>SUM(K136:K215)</f>
        <v>0</v>
      </c>
      <c r="L135" s="227"/>
      <c r="M135" s="227">
        <f>SUM(M136:M215)</f>
        <v>0</v>
      </c>
      <c r="N135" s="227"/>
      <c r="O135" s="227">
        <f>SUM(O136:O215)</f>
        <v>23.389999999999997</v>
      </c>
      <c r="P135" s="227"/>
      <c r="Q135" s="227">
        <f>SUM(Q136:Q215)</f>
        <v>3.15</v>
      </c>
      <c r="R135" s="227"/>
      <c r="S135" s="227"/>
      <c r="T135" s="228"/>
      <c r="U135" s="222"/>
      <c r="V135" s="222">
        <f>SUM(V136:V215)</f>
        <v>173.91</v>
      </c>
      <c r="W135" s="222"/>
      <c r="AG135" t="s">
        <v>109</v>
      </c>
    </row>
    <row r="136" spans="1:60" outlineLevel="1" x14ac:dyDescent="0.2">
      <c r="A136" s="229">
        <v>28</v>
      </c>
      <c r="B136" s="230" t="s">
        <v>269</v>
      </c>
      <c r="C136" s="249" t="s">
        <v>270</v>
      </c>
      <c r="D136" s="231" t="s">
        <v>112</v>
      </c>
      <c r="E136" s="232">
        <v>70.300000000000011</v>
      </c>
      <c r="F136" s="233"/>
      <c r="G136" s="234">
        <f>ROUND(E136*F136,2)</f>
        <v>0</v>
      </c>
      <c r="H136" s="233"/>
      <c r="I136" s="234">
        <f>ROUND(E136*H136,2)</f>
        <v>0</v>
      </c>
      <c r="J136" s="233"/>
      <c r="K136" s="234">
        <f>ROUND(E136*J136,2)</f>
        <v>0</v>
      </c>
      <c r="L136" s="234">
        <v>21</v>
      </c>
      <c r="M136" s="234">
        <f>G136*(1+L136/100)</f>
        <v>0</v>
      </c>
      <c r="N136" s="234">
        <v>0</v>
      </c>
      <c r="O136" s="234">
        <f>ROUND(E136*N136,2)</f>
        <v>0</v>
      </c>
      <c r="P136" s="234">
        <v>0</v>
      </c>
      <c r="Q136" s="234">
        <f>ROUND(E136*P136,2)</f>
        <v>0</v>
      </c>
      <c r="R136" s="234" t="s">
        <v>245</v>
      </c>
      <c r="S136" s="234" t="s">
        <v>114</v>
      </c>
      <c r="T136" s="235" t="s">
        <v>114</v>
      </c>
      <c r="U136" s="219">
        <v>6.6000000000000003E-2</v>
      </c>
      <c r="V136" s="219">
        <f>ROUND(E136*U136,2)</f>
        <v>4.6399999999999997</v>
      </c>
      <c r="W136" s="21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115</v>
      </c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7"/>
      <c r="B137" s="218"/>
      <c r="C137" s="250" t="s">
        <v>271</v>
      </c>
      <c r="D137" s="237"/>
      <c r="E137" s="237"/>
      <c r="F137" s="237"/>
      <c r="G137" s="237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117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outlineLevel="1" x14ac:dyDescent="0.2">
      <c r="A138" s="217"/>
      <c r="B138" s="218"/>
      <c r="C138" s="251" t="s">
        <v>272</v>
      </c>
      <c r="D138" s="220"/>
      <c r="E138" s="221">
        <v>70.300000000000011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119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29">
        <v>29</v>
      </c>
      <c r="B139" s="230" t="s">
        <v>273</v>
      </c>
      <c r="C139" s="249" t="s">
        <v>274</v>
      </c>
      <c r="D139" s="231" t="s">
        <v>112</v>
      </c>
      <c r="E139" s="232">
        <v>7.4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1.0000000000000001E-5</v>
      </c>
      <c r="O139" s="234">
        <f>ROUND(E139*N139,2)</f>
        <v>0</v>
      </c>
      <c r="P139" s="234">
        <v>0</v>
      </c>
      <c r="Q139" s="234">
        <f>ROUND(E139*P139,2)</f>
        <v>0</v>
      </c>
      <c r="R139" s="234" t="s">
        <v>245</v>
      </c>
      <c r="S139" s="234" t="s">
        <v>114</v>
      </c>
      <c r="T139" s="235" t="s">
        <v>114</v>
      </c>
      <c r="U139" s="219">
        <v>0.08</v>
      </c>
      <c r="V139" s="219">
        <f>ROUND(E139*U139,2)</f>
        <v>0.59</v>
      </c>
      <c r="W139" s="21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115</v>
      </c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7"/>
      <c r="B140" s="218"/>
      <c r="C140" s="250" t="s">
        <v>271</v>
      </c>
      <c r="D140" s="237"/>
      <c r="E140" s="237"/>
      <c r="F140" s="237"/>
      <c r="G140" s="237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117</v>
      </c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ht="22.5" outlineLevel="1" x14ac:dyDescent="0.2">
      <c r="A141" s="229">
        <v>30</v>
      </c>
      <c r="B141" s="230" t="s">
        <v>275</v>
      </c>
      <c r="C141" s="249" t="s">
        <v>276</v>
      </c>
      <c r="D141" s="231" t="s">
        <v>253</v>
      </c>
      <c r="E141" s="232">
        <v>1</v>
      </c>
      <c r="F141" s="233"/>
      <c r="G141" s="234">
        <f>ROUND(E141*F141,2)</f>
        <v>0</v>
      </c>
      <c r="H141" s="233"/>
      <c r="I141" s="234">
        <f>ROUND(E141*H141,2)</f>
        <v>0</v>
      </c>
      <c r="J141" s="233"/>
      <c r="K141" s="234">
        <f>ROUND(E141*J141,2)</f>
        <v>0</v>
      </c>
      <c r="L141" s="234">
        <v>21</v>
      </c>
      <c r="M141" s="234">
        <f>G141*(1+L141/100)</f>
        <v>0</v>
      </c>
      <c r="N141" s="234">
        <v>3.0000000000000001E-5</v>
      </c>
      <c r="O141" s="234">
        <f>ROUND(E141*N141,2)</f>
        <v>0</v>
      </c>
      <c r="P141" s="234">
        <v>0</v>
      </c>
      <c r="Q141" s="234">
        <f>ROUND(E141*P141,2)</f>
        <v>0</v>
      </c>
      <c r="R141" s="234" t="s">
        <v>245</v>
      </c>
      <c r="S141" s="234" t="s">
        <v>114</v>
      </c>
      <c r="T141" s="235" t="s">
        <v>114</v>
      </c>
      <c r="U141" s="219">
        <v>0.33</v>
      </c>
      <c r="V141" s="219">
        <f>ROUND(E141*U141,2)</f>
        <v>0.33</v>
      </c>
      <c r="W141" s="21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115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7"/>
      <c r="B142" s="218"/>
      <c r="C142" s="250" t="s">
        <v>246</v>
      </c>
      <c r="D142" s="237"/>
      <c r="E142" s="237"/>
      <c r="F142" s="237"/>
      <c r="G142" s="237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117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ht="22.5" outlineLevel="1" x14ac:dyDescent="0.2">
      <c r="A143" s="229">
        <v>31</v>
      </c>
      <c r="B143" s="230" t="s">
        <v>277</v>
      </c>
      <c r="C143" s="249" t="s">
        <v>278</v>
      </c>
      <c r="D143" s="231" t="s">
        <v>253</v>
      </c>
      <c r="E143" s="232">
        <v>22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1.0000000000000001E-5</v>
      </c>
      <c r="O143" s="234">
        <f>ROUND(E143*N143,2)</f>
        <v>0</v>
      </c>
      <c r="P143" s="234">
        <v>0</v>
      </c>
      <c r="Q143" s="234">
        <f>ROUND(E143*P143,2)</f>
        <v>0</v>
      </c>
      <c r="R143" s="234" t="s">
        <v>245</v>
      </c>
      <c r="S143" s="234" t="s">
        <v>114</v>
      </c>
      <c r="T143" s="235" t="s">
        <v>114</v>
      </c>
      <c r="U143" s="219">
        <v>0.17600000000000002</v>
      </c>
      <c r="V143" s="219">
        <f>ROUND(E143*U143,2)</f>
        <v>3.87</v>
      </c>
      <c r="W143" s="21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126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7"/>
      <c r="B144" s="218"/>
      <c r="C144" s="250" t="s">
        <v>246</v>
      </c>
      <c r="D144" s="237"/>
      <c r="E144" s="237"/>
      <c r="F144" s="237"/>
      <c r="G144" s="237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117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ht="22.5" outlineLevel="1" x14ac:dyDescent="0.2">
      <c r="A145" s="229">
        <v>32</v>
      </c>
      <c r="B145" s="230" t="s">
        <v>279</v>
      </c>
      <c r="C145" s="249" t="s">
        <v>280</v>
      </c>
      <c r="D145" s="231" t="s">
        <v>253</v>
      </c>
      <c r="E145" s="232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21</v>
      </c>
      <c r="M145" s="234">
        <f>G145*(1+L145/100)</f>
        <v>0</v>
      </c>
      <c r="N145" s="234">
        <v>2.0000000000000002E-5</v>
      </c>
      <c r="O145" s="234">
        <f>ROUND(E145*N145,2)</f>
        <v>0</v>
      </c>
      <c r="P145" s="234">
        <v>0</v>
      </c>
      <c r="Q145" s="234">
        <f>ROUND(E145*P145,2)</f>
        <v>0</v>
      </c>
      <c r="R145" s="234" t="s">
        <v>245</v>
      </c>
      <c r="S145" s="234" t="s">
        <v>114</v>
      </c>
      <c r="T145" s="235" t="s">
        <v>114</v>
      </c>
      <c r="U145" s="219">
        <v>0.20600000000000002</v>
      </c>
      <c r="V145" s="219">
        <f>ROUND(E145*U145,2)</f>
        <v>0.21</v>
      </c>
      <c r="W145" s="21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115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17"/>
      <c r="B146" s="218"/>
      <c r="C146" s="250" t="s">
        <v>246</v>
      </c>
      <c r="D146" s="237"/>
      <c r="E146" s="237"/>
      <c r="F146" s="237"/>
      <c r="G146" s="237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117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ht="22.5" outlineLevel="1" x14ac:dyDescent="0.2">
      <c r="A147" s="229">
        <v>33</v>
      </c>
      <c r="B147" s="230" t="s">
        <v>281</v>
      </c>
      <c r="C147" s="249" t="s">
        <v>282</v>
      </c>
      <c r="D147" s="231" t="s">
        <v>112</v>
      </c>
      <c r="E147" s="232">
        <v>76.7</v>
      </c>
      <c r="F147" s="233"/>
      <c r="G147" s="234">
        <f>ROUND(E147*F147,2)</f>
        <v>0</v>
      </c>
      <c r="H147" s="233"/>
      <c r="I147" s="234">
        <f>ROUND(E147*H147,2)</f>
        <v>0</v>
      </c>
      <c r="J147" s="233"/>
      <c r="K147" s="234">
        <f>ROUND(E147*J147,2)</f>
        <v>0</v>
      </c>
      <c r="L147" s="234">
        <v>21</v>
      </c>
      <c r="M147" s="234">
        <f>G147*(1+L147/100)</f>
        <v>0</v>
      </c>
      <c r="N147" s="234">
        <v>0</v>
      </c>
      <c r="O147" s="234">
        <f>ROUND(E147*N147,2)</f>
        <v>0</v>
      </c>
      <c r="P147" s="234">
        <v>0</v>
      </c>
      <c r="Q147" s="234">
        <f>ROUND(E147*P147,2)</f>
        <v>0</v>
      </c>
      <c r="R147" s="234" t="s">
        <v>245</v>
      </c>
      <c r="S147" s="234" t="s">
        <v>114</v>
      </c>
      <c r="T147" s="235" t="s">
        <v>114</v>
      </c>
      <c r="U147" s="219">
        <v>5.9000000000000004E-2</v>
      </c>
      <c r="V147" s="219">
        <f>ROUND(E147*U147,2)</f>
        <v>4.53</v>
      </c>
      <c r="W147" s="21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115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7"/>
      <c r="B148" s="218"/>
      <c r="C148" s="250" t="s">
        <v>283</v>
      </c>
      <c r="D148" s="237"/>
      <c r="E148" s="237"/>
      <c r="F148" s="237"/>
      <c r="G148" s="237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117</v>
      </c>
      <c r="AH148" s="209"/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9">
        <v>34</v>
      </c>
      <c r="B149" s="230" t="s">
        <v>284</v>
      </c>
      <c r="C149" s="249" t="s">
        <v>285</v>
      </c>
      <c r="D149" s="231" t="s">
        <v>253</v>
      </c>
      <c r="E149" s="232">
        <v>1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21</v>
      </c>
      <c r="M149" s="234">
        <f>G149*(1+L149/100)</f>
        <v>0</v>
      </c>
      <c r="N149" s="234">
        <v>0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245</v>
      </c>
      <c r="S149" s="234" t="s">
        <v>114</v>
      </c>
      <c r="T149" s="235" t="s">
        <v>114</v>
      </c>
      <c r="U149" s="219">
        <v>0.79</v>
      </c>
      <c r="V149" s="219">
        <f>ROUND(E149*U149,2)</f>
        <v>0.79</v>
      </c>
      <c r="W149" s="21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115</v>
      </c>
      <c r="AH149" s="209"/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7"/>
      <c r="B150" s="218"/>
      <c r="C150" s="250" t="s">
        <v>286</v>
      </c>
      <c r="D150" s="237"/>
      <c r="E150" s="237"/>
      <c r="F150" s="237"/>
      <c r="G150" s="237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117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ht="22.5" outlineLevel="1" x14ac:dyDescent="0.2">
      <c r="A151" s="229">
        <v>35</v>
      </c>
      <c r="B151" s="230" t="s">
        <v>287</v>
      </c>
      <c r="C151" s="249" t="s">
        <v>288</v>
      </c>
      <c r="D151" s="231" t="s">
        <v>253</v>
      </c>
      <c r="E151" s="232">
        <v>1</v>
      </c>
      <c r="F151" s="233"/>
      <c r="G151" s="234">
        <f>ROUND(E151*F151,2)</f>
        <v>0</v>
      </c>
      <c r="H151" s="233"/>
      <c r="I151" s="234">
        <f>ROUND(E151*H151,2)</f>
        <v>0</v>
      </c>
      <c r="J151" s="233"/>
      <c r="K151" s="234">
        <f>ROUND(E151*J151,2)</f>
        <v>0</v>
      </c>
      <c r="L151" s="234">
        <v>21</v>
      </c>
      <c r="M151" s="234">
        <f>G151*(1+L151/100)</f>
        <v>0</v>
      </c>
      <c r="N151" s="234">
        <v>0</v>
      </c>
      <c r="O151" s="234">
        <f>ROUND(E151*N151,2)</f>
        <v>0</v>
      </c>
      <c r="P151" s="234">
        <v>0</v>
      </c>
      <c r="Q151" s="234">
        <f>ROUND(E151*P151,2)</f>
        <v>0</v>
      </c>
      <c r="R151" s="234" t="s">
        <v>245</v>
      </c>
      <c r="S151" s="234" t="s">
        <v>114</v>
      </c>
      <c r="T151" s="235" t="s">
        <v>114</v>
      </c>
      <c r="U151" s="219">
        <v>0.9</v>
      </c>
      <c r="V151" s="219">
        <f>ROUND(E151*U151,2)</f>
        <v>0.9</v>
      </c>
      <c r="W151" s="21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126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7"/>
      <c r="B152" s="218"/>
      <c r="C152" s="250" t="s">
        <v>286</v>
      </c>
      <c r="D152" s="237"/>
      <c r="E152" s="237"/>
      <c r="F152" s="237"/>
      <c r="G152" s="237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117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ht="22.5" outlineLevel="1" x14ac:dyDescent="0.2">
      <c r="A153" s="229">
        <v>36</v>
      </c>
      <c r="B153" s="230" t="s">
        <v>289</v>
      </c>
      <c r="C153" s="249" t="s">
        <v>290</v>
      </c>
      <c r="D153" s="231" t="s">
        <v>253</v>
      </c>
      <c r="E153" s="232">
        <v>1</v>
      </c>
      <c r="F153" s="233"/>
      <c r="G153" s="234">
        <f>ROUND(E153*F153,2)</f>
        <v>0</v>
      </c>
      <c r="H153" s="233"/>
      <c r="I153" s="234">
        <f>ROUND(E153*H153,2)</f>
        <v>0</v>
      </c>
      <c r="J153" s="233"/>
      <c r="K153" s="234">
        <f>ROUND(E153*J153,2)</f>
        <v>0</v>
      </c>
      <c r="L153" s="234">
        <v>21</v>
      </c>
      <c r="M153" s="234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4" t="s">
        <v>245</v>
      </c>
      <c r="S153" s="234" t="s">
        <v>114</v>
      </c>
      <c r="T153" s="235" t="s">
        <v>114</v>
      </c>
      <c r="U153" s="219">
        <v>1.752</v>
      </c>
      <c r="V153" s="219">
        <f>ROUND(E153*U153,2)</f>
        <v>1.75</v>
      </c>
      <c r="W153" s="21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126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outlineLevel="1" x14ac:dyDescent="0.2">
      <c r="A154" s="217"/>
      <c r="B154" s="218"/>
      <c r="C154" s="250" t="s">
        <v>286</v>
      </c>
      <c r="D154" s="237"/>
      <c r="E154" s="237"/>
      <c r="F154" s="237"/>
      <c r="G154" s="237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117</v>
      </c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ht="22.5" outlineLevel="1" x14ac:dyDescent="0.2">
      <c r="A155" s="229">
        <v>37</v>
      </c>
      <c r="B155" s="230" t="s">
        <v>291</v>
      </c>
      <c r="C155" s="249" t="s">
        <v>292</v>
      </c>
      <c r="D155" s="231" t="s">
        <v>253</v>
      </c>
      <c r="E155" s="232">
        <v>18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4">
        <v>0.34090000000000004</v>
      </c>
      <c r="O155" s="234">
        <f>ROUND(E155*N155,2)</f>
        <v>6.14</v>
      </c>
      <c r="P155" s="234">
        <v>0</v>
      </c>
      <c r="Q155" s="234">
        <f>ROUND(E155*P155,2)</f>
        <v>0</v>
      </c>
      <c r="R155" s="234" t="s">
        <v>245</v>
      </c>
      <c r="S155" s="234" t="s">
        <v>114</v>
      </c>
      <c r="T155" s="235" t="s">
        <v>114</v>
      </c>
      <c r="U155" s="219">
        <v>4.1980000000000004</v>
      </c>
      <c r="V155" s="219">
        <f>ROUND(E155*U155,2)</f>
        <v>75.56</v>
      </c>
      <c r="W155" s="21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126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7"/>
      <c r="B156" s="218"/>
      <c r="C156" s="250" t="s">
        <v>293</v>
      </c>
      <c r="D156" s="237"/>
      <c r="E156" s="237"/>
      <c r="F156" s="237"/>
      <c r="G156" s="237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117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29">
        <v>38</v>
      </c>
      <c r="B157" s="230" t="s">
        <v>294</v>
      </c>
      <c r="C157" s="249" t="s">
        <v>295</v>
      </c>
      <c r="D157" s="231" t="s">
        <v>253</v>
      </c>
      <c r="E157" s="232">
        <v>18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9.3600000000000003E-3</v>
      </c>
      <c r="O157" s="234">
        <f>ROUND(E157*N157,2)</f>
        <v>0.17</v>
      </c>
      <c r="P157" s="234">
        <v>0</v>
      </c>
      <c r="Q157" s="234">
        <f>ROUND(E157*P157,2)</f>
        <v>0</v>
      </c>
      <c r="R157" s="234" t="s">
        <v>245</v>
      </c>
      <c r="S157" s="234" t="s">
        <v>114</v>
      </c>
      <c r="T157" s="235" t="s">
        <v>114</v>
      </c>
      <c r="U157" s="219">
        <v>1.6890000000000001</v>
      </c>
      <c r="V157" s="219">
        <f>ROUND(E157*U157,2)</f>
        <v>30.4</v>
      </c>
      <c r="W157" s="21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126</v>
      </c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7"/>
      <c r="B158" s="218"/>
      <c r="C158" s="250" t="s">
        <v>296</v>
      </c>
      <c r="D158" s="237"/>
      <c r="E158" s="237"/>
      <c r="F158" s="237"/>
      <c r="G158" s="237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117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40">
        <v>39</v>
      </c>
      <c r="B159" s="241" t="s">
        <v>297</v>
      </c>
      <c r="C159" s="254" t="s">
        <v>298</v>
      </c>
      <c r="D159" s="242" t="s">
        <v>253</v>
      </c>
      <c r="E159" s="243">
        <v>4</v>
      </c>
      <c r="F159" s="244"/>
      <c r="G159" s="245">
        <f>ROUND(E159*F159,2)</f>
        <v>0</v>
      </c>
      <c r="H159" s="244"/>
      <c r="I159" s="245">
        <f>ROUND(E159*H159,2)</f>
        <v>0</v>
      </c>
      <c r="J159" s="244"/>
      <c r="K159" s="245">
        <f>ROUND(E159*J159,2)</f>
        <v>0</v>
      </c>
      <c r="L159" s="245">
        <v>21</v>
      </c>
      <c r="M159" s="245">
        <f>G159*(1+L159/100)</f>
        <v>0</v>
      </c>
      <c r="N159" s="245">
        <v>2.7300000000000002E-3</v>
      </c>
      <c r="O159" s="245">
        <f>ROUND(E159*N159,2)</f>
        <v>0.01</v>
      </c>
      <c r="P159" s="245">
        <v>0</v>
      </c>
      <c r="Q159" s="245">
        <f>ROUND(E159*P159,2)</f>
        <v>0</v>
      </c>
      <c r="R159" s="245"/>
      <c r="S159" s="245" t="s">
        <v>260</v>
      </c>
      <c r="T159" s="246" t="s">
        <v>114</v>
      </c>
      <c r="U159" s="219">
        <v>1.516</v>
      </c>
      <c r="V159" s="219">
        <f>ROUND(E159*U159,2)</f>
        <v>6.06</v>
      </c>
      <c r="W159" s="21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115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40">
        <v>40</v>
      </c>
      <c r="B160" s="241" t="s">
        <v>299</v>
      </c>
      <c r="C160" s="254" t="s">
        <v>300</v>
      </c>
      <c r="D160" s="242" t="s">
        <v>253</v>
      </c>
      <c r="E160" s="243">
        <v>8</v>
      </c>
      <c r="F160" s="244"/>
      <c r="G160" s="245">
        <f>ROUND(E160*F160,2)</f>
        <v>0</v>
      </c>
      <c r="H160" s="244"/>
      <c r="I160" s="245">
        <f>ROUND(E160*H160,2)</f>
        <v>0</v>
      </c>
      <c r="J160" s="244"/>
      <c r="K160" s="245">
        <f>ROUND(E160*J160,2)</f>
        <v>0</v>
      </c>
      <c r="L160" s="245">
        <v>21</v>
      </c>
      <c r="M160" s="245">
        <f>G160*(1+L160/100)</f>
        <v>0</v>
      </c>
      <c r="N160" s="245">
        <v>2.7300000000000002E-3</v>
      </c>
      <c r="O160" s="245">
        <f>ROUND(E160*N160,2)</f>
        <v>0.02</v>
      </c>
      <c r="P160" s="245">
        <v>0</v>
      </c>
      <c r="Q160" s="245">
        <f>ROUND(E160*P160,2)</f>
        <v>0</v>
      </c>
      <c r="R160" s="245"/>
      <c r="S160" s="245" t="s">
        <v>260</v>
      </c>
      <c r="T160" s="246" t="s">
        <v>266</v>
      </c>
      <c r="U160" s="219">
        <v>1.516</v>
      </c>
      <c r="V160" s="219">
        <f>ROUND(E160*U160,2)</f>
        <v>12.13</v>
      </c>
      <c r="W160" s="21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115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40">
        <v>41</v>
      </c>
      <c r="B161" s="241" t="s">
        <v>301</v>
      </c>
      <c r="C161" s="254" t="s">
        <v>302</v>
      </c>
      <c r="D161" s="242" t="s">
        <v>253</v>
      </c>
      <c r="E161" s="243">
        <v>16</v>
      </c>
      <c r="F161" s="244"/>
      <c r="G161" s="245">
        <f>ROUND(E161*F161,2)</f>
        <v>0</v>
      </c>
      <c r="H161" s="244"/>
      <c r="I161" s="245">
        <f>ROUND(E161*H161,2)</f>
        <v>0</v>
      </c>
      <c r="J161" s="244"/>
      <c r="K161" s="245">
        <f>ROUND(E161*J161,2)</f>
        <v>0</v>
      </c>
      <c r="L161" s="245">
        <v>21</v>
      </c>
      <c r="M161" s="245">
        <f>G161*(1+L161/100)</f>
        <v>0</v>
      </c>
      <c r="N161" s="245">
        <v>3.1800000000000001E-3</v>
      </c>
      <c r="O161" s="245">
        <f>ROUND(E161*N161,2)</f>
        <v>0.05</v>
      </c>
      <c r="P161" s="245">
        <v>0</v>
      </c>
      <c r="Q161" s="245">
        <f>ROUND(E161*P161,2)</f>
        <v>0</v>
      </c>
      <c r="R161" s="245"/>
      <c r="S161" s="245" t="s">
        <v>260</v>
      </c>
      <c r="T161" s="246" t="s">
        <v>266</v>
      </c>
      <c r="U161" s="219">
        <v>1.7490000000000001</v>
      </c>
      <c r="V161" s="219">
        <f>ROUND(E161*U161,2)</f>
        <v>27.98</v>
      </c>
      <c r="W161" s="21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115</v>
      </c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40">
        <v>42</v>
      </c>
      <c r="B162" s="241" t="s">
        <v>303</v>
      </c>
      <c r="C162" s="254" t="s">
        <v>304</v>
      </c>
      <c r="D162" s="242" t="s">
        <v>253</v>
      </c>
      <c r="E162" s="243">
        <v>4</v>
      </c>
      <c r="F162" s="244"/>
      <c r="G162" s="245">
        <f>ROUND(E162*F162,2)</f>
        <v>0</v>
      </c>
      <c r="H162" s="244"/>
      <c r="I162" s="245">
        <f>ROUND(E162*H162,2)</f>
        <v>0</v>
      </c>
      <c r="J162" s="244"/>
      <c r="K162" s="245">
        <f>ROUND(E162*J162,2)</f>
        <v>0</v>
      </c>
      <c r="L162" s="245">
        <v>21</v>
      </c>
      <c r="M162" s="245">
        <f>G162*(1+L162/100)</f>
        <v>0</v>
      </c>
      <c r="N162" s="245">
        <v>4.2000000000000002E-4</v>
      </c>
      <c r="O162" s="245">
        <f>ROUND(E162*N162,2)</f>
        <v>0</v>
      </c>
      <c r="P162" s="245">
        <v>0</v>
      </c>
      <c r="Q162" s="245">
        <f>ROUND(E162*P162,2)</f>
        <v>0</v>
      </c>
      <c r="R162" s="245"/>
      <c r="S162" s="245" t="s">
        <v>260</v>
      </c>
      <c r="T162" s="246" t="s">
        <v>114</v>
      </c>
      <c r="U162" s="219">
        <v>0.71500000000000008</v>
      </c>
      <c r="V162" s="219">
        <f>ROUND(E162*U162,2)</f>
        <v>2.86</v>
      </c>
      <c r="W162" s="21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115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40">
        <v>43</v>
      </c>
      <c r="B163" s="241" t="s">
        <v>305</v>
      </c>
      <c r="C163" s="254" t="s">
        <v>306</v>
      </c>
      <c r="D163" s="242" t="s">
        <v>253</v>
      </c>
      <c r="E163" s="243">
        <v>1</v>
      </c>
      <c r="F163" s="244"/>
      <c r="G163" s="245">
        <f>ROUND(E163*F163,2)</f>
        <v>0</v>
      </c>
      <c r="H163" s="244"/>
      <c r="I163" s="245">
        <f>ROUND(E163*H163,2)</f>
        <v>0</v>
      </c>
      <c r="J163" s="244"/>
      <c r="K163" s="245">
        <f>ROUND(E163*J163,2)</f>
        <v>0</v>
      </c>
      <c r="L163" s="245">
        <v>21</v>
      </c>
      <c r="M163" s="245">
        <f>G163*(1+L163/100)</f>
        <v>0</v>
      </c>
      <c r="N163" s="245">
        <v>7.0200000000000002E-3</v>
      </c>
      <c r="O163" s="245">
        <f>ROUND(E163*N163,2)</f>
        <v>0.01</v>
      </c>
      <c r="P163" s="245">
        <v>0</v>
      </c>
      <c r="Q163" s="245">
        <f>ROUND(E163*P163,2)</f>
        <v>0</v>
      </c>
      <c r="R163" s="245"/>
      <c r="S163" s="245" t="s">
        <v>260</v>
      </c>
      <c r="T163" s="246" t="s">
        <v>266</v>
      </c>
      <c r="U163" s="219">
        <v>1.3140000000000001</v>
      </c>
      <c r="V163" s="219">
        <f>ROUND(E163*U163,2)</f>
        <v>1.31</v>
      </c>
      <c r="W163" s="21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115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40">
        <v>44</v>
      </c>
      <c r="B164" s="241" t="s">
        <v>307</v>
      </c>
      <c r="C164" s="254" t="s">
        <v>308</v>
      </c>
      <c r="D164" s="242" t="s">
        <v>253</v>
      </c>
      <c r="E164" s="243">
        <v>21</v>
      </c>
      <c r="F164" s="244"/>
      <c r="G164" s="245">
        <f>ROUND(E164*F164,2)</f>
        <v>0</v>
      </c>
      <c r="H164" s="244"/>
      <c r="I164" s="245">
        <f>ROUND(E164*H164,2)</f>
        <v>0</v>
      </c>
      <c r="J164" s="244"/>
      <c r="K164" s="245">
        <f>ROUND(E164*J164,2)</f>
        <v>0</v>
      </c>
      <c r="L164" s="245">
        <v>21</v>
      </c>
      <c r="M164" s="245">
        <f>G164*(1+L164/100)</f>
        <v>0</v>
      </c>
      <c r="N164" s="245">
        <v>0</v>
      </c>
      <c r="O164" s="245">
        <f>ROUND(E164*N164,2)</f>
        <v>0</v>
      </c>
      <c r="P164" s="245">
        <v>0.15000000000000002</v>
      </c>
      <c r="Q164" s="245">
        <f>ROUND(E164*P164,2)</f>
        <v>3.15</v>
      </c>
      <c r="R164" s="245"/>
      <c r="S164" s="245" t="s">
        <v>260</v>
      </c>
      <c r="T164" s="246" t="s">
        <v>266</v>
      </c>
      <c r="U164" s="219">
        <v>0</v>
      </c>
      <c r="V164" s="219">
        <f>ROUND(E164*U164,2)</f>
        <v>0</v>
      </c>
      <c r="W164" s="21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126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ht="22.5" outlineLevel="1" x14ac:dyDescent="0.2">
      <c r="A165" s="229">
        <v>45</v>
      </c>
      <c r="B165" s="230" t="s">
        <v>309</v>
      </c>
      <c r="C165" s="249" t="s">
        <v>310</v>
      </c>
      <c r="D165" s="231" t="s">
        <v>253</v>
      </c>
      <c r="E165" s="232">
        <v>0.80882000000000009</v>
      </c>
      <c r="F165" s="233"/>
      <c r="G165" s="234">
        <f>ROUND(E165*F165,2)</f>
        <v>0</v>
      </c>
      <c r="H165" s="233"/>
      <c r="I165" s="234">
        <f>ROUND(E165*H165,2)</f>
        <v>0</v>
      </c>
      <c r="J165" s="233"/>
      <c r="K165" s="234">
        <f>ROUND(E165*J165,2)</f>
        <v>0</v>
      </c>
      <c r="L165" s="234">
        <v>21</v>
      </c>
      <c r="M165" s="234">
        <f>G165*(1+L165/100)</f>
        <v>0</v>
      </c>
      <c r="N165" s="234">
        <v>7.5000000000000006E-3</v>
      </c>
      <c r="O165" s="234">
        <f>ROUND(E165*N165,2)</f>
        <v>0.01</v>
      </c>
      <c r="P165" s="234">
        <v>0</v>
      </c>
      <c r="Q165" s="234">
        <f>ROUND(E165*P165,2)</f>
        <v>0</v>
      </c>
      <c r="R165" s="234" t="s">
        <v>240</v>
      </c>
      <c r="S165" s="234" t="s">
        <v>114</v>
      </c>
      <c r="T165" s="235" t="s">
        <v>114</v>
      </c>
      <c r="U165" s="219">
        <v>0</v>
      </c>
      <c r="V165" s="219">
        <f>ROUND(E165*U165,2)</f>
        <v>0</v>
      </c>
      <c r="W165" s="21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262</v>
      </c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7"/>
      <c r="B166" s="218"/>
      <c r="C166" s="251" t="s">
        <v>311</v>
      </c>
      <c r="D166" s="220"/>
      <c r="E166" s="221">
        <v>0.80882000000000009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119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ht="22.5" outlineLevel="1" x14ac:dyDescent="0.2">
      <c r="A167" s="229">
        <v>46</v>
      </c>
      <c r="B167" s="230" t="s">
        <v>312</v>
      </c>
      <c r="C167" s="249" t="s">
        <v>313</v>
      </c>
      <c r="D167" s="231" t="s">
        <v>253</v>
      </c>
      <c r="E167" s="232">
        <v>1.8763200000000002</v>
      </c>
      <c r="F167" s="233"/>
      <c r="G167" s="234">
        <f>ROUND(E167*F167,2)</f>
        <v>0</v>
      </c>
      <c r="H167" s="233"/>
      <c r="I167" s="234">
        <f>ROUND(E167*H167,2)</f>
        <v>0</v>
      </c>
      <c r="J167" s="233"/>
      <c r="K167" s="234">
        <f>ROUND(E167*J167,2)</f>
        <v>0</v>
      </c>
      <c r="L167" s="234">
        <v>21</v>
      </c>
      <c r="M167" s="234">
        <f>G167*(1+L167/100)</f>
        <v>0</v>
      </c>
      <c r="N167" s="234">
        <v>1.5300000000000001E-2</v>
      </c>
      <c r="O167" s="234">
        <f>ROUND(E167*N167,2)</f>
        <v>0.03</v>
      </c>
      <c r="P167" s="234">
        <v>0</v>
      </c>
      <c r="Q167" s="234">
        <f>ROUND(E167*P167,2)</f>
        <v>0</v>
      </c>
      <c r="R167" s="234"/>
      <c r="S167" s="234" t="s">
        <v>260</v>
      </c>
      <c r="T167" s="235" t="s">
        <v>266</v>
      </c>
      <c r="U167" s="219">
        <v>0</v>
      </c>
      <c r="V167" s="219">
        <f>ROUND(E167*U167,2)</f>
        <v>0</v>
      </c>
      <c r="W167" s="21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262</v>
      </c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7"/>
      <c r="B168" s="218"/>
      <c r="C168" s="251" t="s">
        <v>314</v>
      </c>
      <c r="D168" s="220"/>
      <c r="E168" s="221">
        <v>1.8763200000000002</v>
      </c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119</v>
      </c>
      <c r="AH168" s="209">
        <v>0</v>
      </c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ht="22.5" outlineLevel="1" x14ac:dyDescent="0.2">
      <c r="A169" s="229">
        <v>47</v>
      </c>
      <c r="B169" s="230" t="s">
        <v>315</v>
      </c>
      <c r="C169" s="249" t="s">
        <v>316</v>
      </c>
      <c r="D169" s="231" t="s">
        <v>253</v>
      </c>
      <c r="E169" s="232">
        <v>10.255980000000001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4">
        <v>3.0600000000000002E-2</v>
      </c>
      <c r="O169" s="234">
        <f>ROUND(E169*N169,2)</f>
        <v>0.31</v>
      </c>
      <c r="P169" s="234">
        <v>0</v>
      </c>
      <c r="Q169" s="234">
        <f>ROUND(E169*P169,2)</f>
        <v>0</v>
      </c>
      <c r="R169" s="234" t="s">
        <v>240</v>
      </c>
      <c r="S169" s="234" t="s">
        <v>114</v>
      </c>
      <c r="T169" s="235" t="s">
        <v>114</v>
      </c>
      <c r="U169" s="219">
        <v>0</v>
      </c>
      <c r="V169" s="219">
        <f>ROUND(E169*U169,2)</f>
        <v>0</v>
      </c>
      <c r="W169" s="21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262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17"/>
      <c r="B170" s="218"/>
      <c r="C170" s="251" t="s">
        <v>317</v>
      </c>
      <c r="D170" s="220"/>
      <c r="E170" s="221">
        <v>10.255980000000001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119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ht="22.5" outlineLevel="1" x14ac:dyDescent="0.2">
      <c r="A171" s="229">
        <v>48</v>
      </c>
      <c r="B171" s="230" t="s">
        <v>318</v>
      </c>
      <c r="C171" s="249" t="s">
        <v>319</v>
      </c>
      <c r="D171" s="231" t="s">
        <v>253</v>
      </c>
      <c r="E171" s="232">
        <v>1.3480300000000001</v>
      </c>
      <c r="F171" s="233"/>
      <c r="G171" s="234">
        <f>ROUND(E171*F171,2)</f>
        <v>0</v>
      </c>
      <c r="H171" s="233"/>
      <c r="I171" s="234">
        <f>ROUND(E171*H171,2)</f>
        <v>0</v>
      </c>
      <c r="J171" s="233"/>
      <c r="K171" s="234">
        <f>ROUND(E171*J171,2)</f>
        <v>0</v>
      </c>
      <c r="L171" s="234">
        <v>21</v>
      </c>
      <c r="M171" s="234">
        <f>G171*(1+L171/100)</f>
        <v>0</v>
      </c>
      <c r="N171" s="234">
        <v>4.2600000000000006E-2</v>
      </c>
      <c r="O171" s="234">
        <f>ROUND(E171*N171,2)</f>
        <v>0.06</v>
      </c>
      <c r="P171" s="234">
        <v>0</v>
      </c>
      <c r="Q171" s="234">
        <f>ROUND(E171*P171,2)</f>
        <v>0</v>
      </c>
      <c r="R171" s="234" t="s">
        <v>240</v>
      </c>
      <c r="S171" s="234" t="s">
        <v>114</v>
      </c>
      <c r="T171" s="235" t="s">
        <v>114</v>
      </c>
      <c r="U171" s="219">
        <v>0</v>
      </c>
      <c r="V171" s="219">
        <f>ROUND(E171*U171,2)</f>
        <v>0</v>
      </c>
      <c r="W171" s="21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262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7"/>
      <c r="B172" s="218"/>
      <c r="C172" s="251" t="s">
        <v>320</v>
      </c>
      <c r="D172" s="220"/>
      <c r="E172" s="221">
        <v>1.3480300000000001</v>
      </c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119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ht="22.5" outlineLevel="1" x14ac:dyDescent="0.2">
      <c r="A173" s="229">
        <v>49</v>
      </c>
      <c r="B173" s="230" t="s">
        <v>321</v>
      </c>
      <c r="C173" s="249" t="s">
        <v>322</v>
      </c>
      <c r="D173" s="231" t="s">
        <v>253</v>
      </c>
      <c r="E173" s="232">
        <v>1.0150000000000001</v>
      </c>
      <c r="F173" s="233"/>
      <c r="G173" s="234">
        <f>ROUND(E173*F173,2)</f>
        <v>0</v>
      </c>
      <c r="H173" s="233"/>
      <c r="I173" s="234">
        <f>ROUND(E173*H173,2)</f>
        <v>0</v>
      </c>
      <c r="J173" s="233"/>
      <c r="K173" s="234">
        <f>ROUND(E173*J173,2)</f>
        <v>0</v>
      </c>
      <c r="L173" s="234">
        <v>21</v>
      </c>
      <c r="M173" s="234">
        <f>G173*(1+L173/100)</f>
        <v>0</v>
      </c>
      <c r="N173" s="234">
        <v>9.7000000000000005E-4</v>
      </c>
      <c r="O173" s="234">
        <f>ROUND(E173*N173,2)</f>
        <v>0</v>
      </c>
      <c r="P173" s="234">
        <v>0</v>
      </c>
      <c r="Q173" s="234">
        <f>ROUND(E173*P173,2)</f>
        <v>0</v>
      </c>
      <c r="R173" s="234" t="s">
        <v>240</v>
      </c>
      <c r="S173" s="234" t="s">
        <v>114</v>
      </c>
      <c r="T173" s="235" t="s">
        <v>114</v>
      </c>
      <c r="U173" s="219">
        <v>0</v>
      </c>
      <c r="V173" s="219">
        <f>ROUND(E173*U173,2)</f>
        <v>0</v>
      </c>
      <c r="W173" s="21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262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7"/>
      <c r="B174" s="218"/>
      <c r="C174" s="251" t="s">
        <v>323</v>
      </c>
      <c r="D174" s="220"/>
      <c r="E174" s="221">
        <v>1.0150000000000001</v>
      </c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119</v>
      </c>
      <c r="AH174" s="209">
        <v>0</v>
      </c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29">
        <v>50</v>
      </c>
      <c r="B175" s="230" t="s">
        <v>324</v>
      </c>
      <c r="C175" s="249" t="s">
        <v>325</v>
      </c>
      <c r="D175" s="231" t="s">
        <v>253</v>
      </c>
      <c r="E175" s="232">
        <v>3.0450000000000004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4">
        <v>9.7000000000000005E-4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260</v>
      </c>
      <c r="T175" s="235" t="s">
        <v>266</v>
      </c>
      <c r="U175" s="219">
        <v>0</v>
      </c>
      <c r="V175" s="219">
        <f>ROUND(E175*U175,2)</f>
        <v>0</v>
      </c>
      <c r="W175" s="21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262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7"/>
      <c r="B176" s="218"/>
      <c r="C176" s="251" t="s">
        <v>326</v>
      </c>
      <c r="D176" s="220"/>
      <c r="E176" s="221">
        <v>3.0450000000000004</v>
      </c>
      <c r="F176" s="219"/>
      <c r="G176" s="219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119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29">
        <v>51</v>
      </c>
      <c r="B177" s="230" t="s">
        <v>327</v>
      </c>
      <c r="C177" s="249" t="s">
        <v>328</v>
      </c>
      <c r="D177" s="231" t="s">
        <v>253</v>
      </c>
      <c r="E177" s="232">
        <v>3.0450000000000004</v>
      </c>
      <c r="F177" s="233"/>
      <c r="G177" s="234">
        <f>ROUND(E177*F177,2)</f>
        <v>0</v>
      </c>
      <c r="H177" s="233"/>
      <c r="I177" s="234">
        <f>ROUND(E177*H177,2)</f>
        <v>0</v>
      </c>
      <c r="J177" s="233"/>
      <c r="K177" s="234">
        <f>ROUND(E177*J177,2)</f>
        <v>0</v>
      </c>
      <c r="L177" s="234">
        <v>21</v>
      </c>
      <c r="M177" s="234">
        <f>G177*(1+L177/100)</f>
        <v>0</v>
      </c>
      <c r="N177" s="234">
        <v>1.0700000000000002E-3</v>
      </c>
      <c r="O177" s="234">
        <f>ROUND(E177*N177,2)</f>
        <v>0</v>
      </c>
      <c r="P177" s="234">
        <v>0</v>
      </c>
      <c r="Q177" s="234">
        <f>ROUND(E177*P177,2)</f>
        <v>0</v>
      </c>
      <c r="R177" s="234"/>
      <c r="S177" s="234" t="s">
        <v>260</v>
      </c>
      <c r="T177" s="235" t="s">
        <v>266</v>
      </c>
      <c r="U177" s="219">
        <v>0</v>
      </c>
      <c r="V177" s="219">
        <f>ROUND(E177*U177,2)</f>
        <v>0</v>
      </c>
      <c r="W177" s="21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262</v>
      </c>
      <c r="AH177" s="209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7"/>
      <c r="B178" s="218"/>
      <c r="C178" s="251" t="s">
        <v>326</v>
      </c>
      <c r="D178" s="220"/>
      <c r="E178" s="221">
        <v>3.0450000000000004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119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29">
        <v>52</v>
      </c>
      <c r="B179" s="230" t="s">
        <v>329</v>
      </c>
      <c r="C179" s="249" t="s">
        <v>330</v>
      </c>
      <c r="D179" s="231" t="s">
        <v>253</v>
      </c>
      <c r="E179" s="232">
        <v>14.21</v>
      </c>
      <c r="F179" s="233"/>
      <c r="G179" s="234">
        <f>ROUND(E179*F179,2)</f>
        <v>0</v>
      </c>
      <c r="H179" s="233"/>
      <c r="I179" s="234">
        <f>ROUND(E179*H179,2)</f>
        <v>0</v>
      </c>
      <c r="J179" s="233"/>
      <c r="K179" s="234">
        <f>ROUND(E179*J179,2)</f>
        <v>0</v>
      </c>
      <c r="L179" s="234">
        <v>21</v>
      </c>
      <c r="M179" s="234">
        <f>G179*(1+L179/100)</f>
        <v>0</v>
      </c>
      <c r="N179" s="234">
        <v>1.2700000000000001E-3</v>
      </c>
      <c r="O179" s="234">
        <f>ROUND(E179*N179,2)</f>
        <v>0.02</v>
      </c>
      <c r="P179" s="234">
        <v>0</v>
      </c>
      <c r="Q179" s="234">
        <f>ROUND(E179*P179,2)</f>
        <v>0</v>
      </c>
      <c r="R179" s="234"/>
      <c r="S179" s="234" t="s">
        <v>260</v>
      </c>
      <c r="T179" s="235" t="s">
        <v>266</v>
      </c>
      <c r="U179" s="219">
        <v>0</v>
      </c>
      <c r="V179" s="219">
        <f>ROUND(E179*U179,2)</f>
        <v>0</v>
      </c>
      <c r="W179" s="219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262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17"/>
      <c r="B180" s="218"/>
      <c r="C180" s="251" t="s">
        <v>331</v>
      </c>
      <c r="D180" s="220"/>
      <c r="E180" s="221">
        <v>14.21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119</v>
      </c>
      <c r="AH180" s="209">
        <v>0</v>
      </c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ht="22.5" outlineLevel="1" x14ac:dyDescent="0.2">
      <c r="A181" s="229">
        <v>53</v>
      </c>
      <c r="B181" s="230" t="s">
        <v>332</v>
      </c>
      <c r="C181" s="249" t="s">
        <v>333</v>
      </c>
      <c r="D181" s="231" t="s">
        <v>253</v>
      </c>
      <c r="E181" s="232">
        <v>1.0150000000000001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21</v>
      </c>
      <c r="M181" s="234">
        <f>G181*(1+L181/100)</f>
        <v>0</v>
      </c>
      <c r="N181" s="234">
        <v>2.0700000000000002E-3</v>
      </c>
      <c r="O181" s="234">
        <f>ROUND(E181*N181,2)</f>
        <v>0</v>
      </c>
      <c r="P181" s="234">
        <v>0</v>
      </c>
      <c r="Q181" s="234">
        <f>ROUND(E181*P181,2)</f>
        <v>0</v>
      </c>
      <c r="R181" s="234" t="s">
        <v>240</v>
      </c>
      <c r="S181" s="234" t="s">
        <v>114</v>
      </c>
      <c r="T181" s="235" t="s">
        <v>114</v>
      </c>
      <c r="U181" s="219">
        <v>0</v>
      </c>
      <c r="V181" s="219">
        <f>ROUND(E181*U181,2)</f>
        <v>0</v>
      </c>
      <c r="W181" s="21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262</v>
      </c>
      <c r="AH181" s="209"/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7"/>
      <c r="B182" s="218"/>
      <c r="C182" s="251" t="s">
        <v>323</v>
      </c>
      <c r="D182" s="220"/>
      <c r="E182" s="221">
        <v>1.0150000000000001</v>
      </c>
      <c r="F182" s="219"/>
      <c r="G182" s="219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119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29">
        <v>54</v>
      </c>
      <c r="B183" s="230" t="s">
        <v>334</v>
      </c>
      <c r="C183" s="249" t="s">
        <v>335</v>
      </c>
      <c r="D183" s="231" t="s">
        <v>253</v>
      </c>
      <c r="E183" s="232">
        <v>1.0150000000000001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21</v>
      </c>
      <c r="M183" s="234">
        <f>G183*(1+L183/100)</f>
        <v>0</v>
      </c>
      <c r="N183" s="234">
        <v>3.7000000000000005E-4</v>
      </c>
      <c r="O183" s="234">
        <f>ROUND(E183*N183,2)</f>
        <v>0</v>
      </c>
      <c r="P183" s="234">
        <v>0</v>
      </c>
      <c r="Q183" s="234">
        <f>ROUND(E183*P183,2)</f>
        <v>0</v>
      </c>
      <c r="R183" s="234" t="s">
        <v>240</v>
      </c>
      <c r="S183" s="234" t="s">
        <v>114</v>
      </c>
      <c r="T183" s="235" t="s">
        <v>114</v>
      </c>
      <c r="U183" s="219">
        <v>0</v>
      </c>
      <c r="V183" s="219">
        <f>ROUND(E183*U183,2)</f>
        <v>0</v>
      </c>
      <c r="W183" s="219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262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17"/>
      <c r="B184" s="218"/>
      <c r="C184" s="251" t="s">
        <v>323</v>
      </c>
      <c r="D184" s="220"/>
      <c r="E184" s="221">
        <v>1.0150000000000001</v>
      </c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119</v>
      </c>
      <c r="AH184" s="209">
        <v>0</v>
      </c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29">
        <v>55</v>
      </c>
      <c r="B185" s="230" t="s">
        <v>336</v>
      </c>
      <c r="C185" s="249" t="s">
        <v>337</v>
      </c>
      <c r="D185" s="231" t="s">
        <v>253</v>
      </c>
      <c r="E185" s="232">
        <v>1.0150000000000001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21</v>
      </c>
      <c r="M185" s="234">
        <f>G185*(1+L185/100)</f>
        <v>0</v>
      </c>
      <c r="N185" s="234">
        <v>4.2000000000000002E-4</v>
      </c>
      <c r="O185" s="234">
        <f>ROUND(E185*N185,2)</f>
        <v>0</v>
      </c>
      <c r="P185" s="234">
        <v>0</v>
      </c>
      <c r="Q185" s="234">
        <f>ROUND(E185*P185,2)</f>
        <v>0</v>
      </c>
      <c r="R185" s="234" t="s">
        <v>240</v>
      </c>
      <c r="S185" s="234" t="s">
        <v>114</v>
      </c>
      <c r="T185" s="235" t="s">
        <v>114</v>
      </c>
      <c r="U185" s="219">
        <v>0</v>
      </c>
      <c r="V185" s="219">
        <f>ROUND(E185*U185,2)</f>
        <v>0</v>
      </c>
      <c r="W185" s="21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262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7"/>
      <c r="B186" s="218"/>
      <c r="C186" s="251" t="s">
        <v>323</v>
      </c>
      <c r="D186" s="220"/>
      <c r="E186" s="221">
        <v>1.0150000000000001</v>
      </c>
      <c r="F186" s="219"/>
      <c r="G186" s="219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119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ht="22.5" outlineLevel="1" x14ac:dyDescent="0.2">
      <c r="A187" s="240">
        <v>56</v>
      </c>
      <c r="B187" s="241" t="s">
        <v>338</v>
      </c>
      <c r="C187" s="254" t="s">
        <v>339</v>
      </c>
      <c r="D187" s="242" t="s">
        <v>340</v>
      </c>
      <c r="E187" s="243">
        <v>1</v>
      </c>
      <c r="F187" s="244"/>
      <c r="G187" s="245">
        <f>ROUND(E187*F187,2)</f>
        <v>0</v>
      </c>
      <c r="H187" s="244"/>
      <c r="I187" s="245">
        <f>ROUND(E187*H187,2)</f>
        <v>0</v>
      </c>
      <c r="J187" s="244"/>
      <c r="K187" s="245">
        <f>ROUND(E187*J187,2)</f>
        <v>0</v>
      </c>
      <c r="L187" s="245">
        <v>21</v>
      </c>
      <c r="M187" s="245">
        <f>G187*(1+L187/100)</f>
        <v>0</v>
      </c>
      <c r="N187" s="245">
        <v>5.4600000000000003E-2</v>
      </c>
      <c r="O187" s="245">
        <f>ROUND(E187*N187,2)</f>
        <v>0.05</v>
      </c>
      <c r="P187" s="245">
        <v>0</v>
      </c>
      <c r="Q187" s="245">
        <f>ROUND(E187*P187,2)</f>
        <v>0</v>
      </c>
      <c r="R187" s="245"/>
      <c r="S187" s="245" t="s">
        <v>260</v>
      </c>
      <c r="T187" s="246" t="s">
        <v>266</v>
      </c>
      <c r="U187" s="219">
        <v>0</v>
      </c>
      <c r="V187" s="219">
        <f>ROUND(E187*U187,2)</f>
        <v>0</v>
      </c>
      <c r="W187" s="219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241</v>
      </c>
      <c r="AH187" s="209"/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outlineLevel="1" x14ac:dyDescent="0.2">
      <c r="A188" s="229">
        <v>57</v>
      </c>
      <c r="B188" s="230" t="s">
        <v>341</v>
      </c>
      <c r="C188" s="249" t="s">
        <v>342</v>
      </c>
      <c r="D188" s="231" t="s">
        <v>340</v>
      </c>
      <c r="E188" s="232">
        <v>1.0150000000000001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4"/>
      <c r="S188" s="234" t="s">
        <v>260</v>
      </c>
      <c r="T188" s="235" t="s">
        <v>266</v>
      </c>
      <c r="U188" s="219">
        <v>0</v>
      </c>
      <c r="V188" s="219">
        <f>ROUND(E188*U188,2)</f>
        <v>0</v>
      </c>
      <c r="W188" s="219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262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7"/>
      <c r="B189" s="218"/>
      <c r="C189" s="251" t="s">
        <v>323</v>
      </c>
      <c r="D189" s="220"/>
      <c r="E189" s="221">
        <v>1.0150000000000001</v>
      </c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119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29">
        <v>58</v>
      </c>
      <c r="B190" s="230" t="s">
        <v>343</v>
      </c>
      <c r="C190" s="249" t="s">
        <v>344</v>
      </c>
      <c r="D190" s="231" t="s">
        <v>340</v>
      </c>
      <c r="E190" s="232">
        <v>7.1050000000000004</v>
      </c>
      <c r="F190" s="233"/>
      <c r="G190" s="234">
        <f>ROUND(E190*F190,2)</f>
        <v>0</v>
      </c>
      <c r="H190" s="233"/>
      <c r="I190" s="234">
        <f>ROUND(E190*H190,2)</f>
        <v>0</v>
      </c>
      <c r="J190" s="233"/>
      <c r="K190" s="234">
        <f>ROUND(E190*J190,2)</f>
        <v>0</v>
      </c>
      <c r="L190" s="234">
        <v>21</v>
      </c>
      <c r="M190" s="234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4"/>
      <c r="S190" s="234" t="s">
        <v>260</v>
      </c>
      <c r="T190" s="235" t="s">
        <v>266</v>
      </c>
      <c r="U190" s="219">
        <v>0</v>
      </c>
      <c r="V190" s="219">
        <f>ROUND(E190*U190,2)</f>
        <v>0</v>
      </c>
      <c r="W190" s="21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262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17"/>
      <c r="B191" s="218"/>
      <c r="C191" s="251" t="s">
        <v>345</v>
      </c>
      <c r="D191" s="220"/>
      <c r="E191" s="221">
        <v>7.1050000000000004</v>
      </c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119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ht="22.5" outlineLevel="1" x14ac:dyDescent="0.2">
      <c r="A192" s="229">
        <v>59</v>
      </c>
      <c r="B192" s="230" t="s">
        <v>346</v>
      </c>
      <c r="C192" s="249" t="s">
        <v>347</v>
      </c>
      <c r="D192" s="231" t="s">
        <v>253</v>
      </c>
      <c r="E192" s="232">
        <v>4.0600000000000005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21</v>
      </c>
      <c r="M192" s="234">
        <f>G192*(1+L192/100)</f>
        <v>0</v>
      </c>
      <c r="N192" s="234">
        <v>9.0000000000000008E-4</v>
      </c>
      <c r="O192" s="234">
        <f>ROUND(E192*N192,2)</f>
        <v>0</v>
      </c>
      <c r="P192" s="234">
        <v>0</v>
      </c>
      <c r="Q192" s="234">
        <f>ROUND(E192*P192,2)</f>
        <v>0</v>
      </c>
      <c r="R192" s="234"/>
      <c r="S192" s="234" t="s">
        <v>260</v>
      </c>
      <c r="T192" s="235" t="s">
        <v>266</v>
      </c>
      <c r="U192" s="219">
        <v>0</v>
      </c>
      <c r="V192" s="219">
        <f>ROUND(E192*U192,2)</f>
        <v>0</v>
      </c>
      <c r="W192" s="21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262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17"/>
      <c r="B193" s="218"/>
      <c r="C193" s="251" t="s">
        <v>348</v>
      </c>
      <c r="D193" s="220"/>
      <c r="E193" s="221">
        <v>4.0600000000000005</v>
      </c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119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29">
        <v>60</v>
      </c>
      <c r="B194" s="230" t="s">
        <v>349</v>
      </c>
      <c r="C194" s="249" t="s">
        <v>350</v>
      </c>
      <c r="D194" s="231" t="s">
        <v>340</v>
      </c>
      <c r="E194" s="232">
        <v>8.120000000000001</v>
      </c>
      <c r="F194" s="233"/>
      <c r="G194" s="234">
        <f>ROUND(E194*F194,2)</f>
        <v>0</v>
      </c>
      <c r="H194" s="233"/>
      <c r="I194" s="234">
        <f>ROUND(E194*H194,2)</f>
        <v>0</v>
      </c>
      <c r="J194" s="233"/>
      <c r="K194" s="234">
        <f>ROUND(E194*J194,2)</f>
        <v>0</v>
      </c>
      <c r="L194" s="234">
        <v>21</v>
      </c>
      <c r="M194" s="234">
        <f>G194*(1+L194/100)</f>
        <v>0</v>
      </c>
      <c r="N194" s="234">
        <v>0</v>
      </c>
      <c r="O194" s="234">
        <f>ROUND(E194*N194,2)</f>
        <v>0</v>
      </c>
      <c r="P194" s="234">
        <v>0</v>
      </c>
      <c r="Q194" s="234">
        <f>ROUND(E194*P194,2)</f>
        <v>0</v>
      </c>
      <c r="R194" s="234"/>
      <c r="S194" s="234" t="s">
        <v>260</v>
      </c>
      <c r="T194" s="235" t="s">
        <v>266</v>
      </c>
      <c r="U194" s="219">
        <v>0</v>
      </c>
      <c r="V194" s="219">
        <f>ROUND(E194*U194,2)</f>
        <v>0</v>
      </c>
      <c r="W194" s="21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262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7"/>
      <c r="B195" s="218"/>
      <c r="C195" s="251" t="s">
        <v>351</v>
      </c>
      <c r="D195" s="220"/>
      <c r="E195" s="221">
        <v>8.120000000000001</v>
      </c>
      <c r="F195" s="219"/>
      <c r="G195" s="219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119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40">
        <v>61</v>
      </c>
      <c r="B196" s="241" t="s">
        <v>352</v>
      </c>
      <c r="C196" s="254" t="s">
        <v>353</v>
      </c>
      <c r="D196" s="242" t="s">
        <v>253</v>
      </c>
      <c r="E196" s="243">
        <v>18</v>
      </c>
      <c r="F196" s="244"/>
      <c r="G196" s="245">
        <f>ROUND(E196*F196,2)</f>
        <v>0</v>
      </c>
      <c r="H196" s="244"/>
      <c r="I196" s="245">
        <f>ROUND(E196*H196,2)</f>
        <v>0</v>
      </c>
      <c r="J196" s="244"/>
      <c r="K196" s="245">
        <f>ROUND(E196*J196,2)</f>
        <v>0</v>
      </c>
      <c r="L196" s="245">
        <v>21</v>
      </c>
      <c r="M196" s="245">
        <f>G196*(1+L196/100)</f>
        <v>0</v>
      </c>
      <c r="N196" s="245">
        <v>0.10800000000000001</v>
      </c>
      <c r="O196" s="245">
        <f>ROUND(E196*N196,2)</f>
        <v>1.94</v>
      </c>
      <c r="P196" s="245">
        <v>0</v>
      </c>
      <c r="Q196" s="245">
        <f>ROUND(E196*P196,2)</f>
        <v>0</v>
      </c>
      <c r="R196" s="245" t="s">
        <v>240</v>
      </c>
      <c r="S196" s="245" t="s">
        <v>114</v>
      </c>
      <c r="T196" s="246" t="s">
        <v>114</v>
      </c>
      <c r="U196" s="219">
        <v>0</v>
      </c>
      <c r="V196" s="219">
        <f>ROUND(E196*U196,2)</f>
        <v>0</v>
      </c>
      <c r="W196" s="219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241</v>
      </c>
      <c r="AH196" s="209"/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ht="22.5" outlineLevel="1" x14ac:dyDescent="0.2">
      <c r="A197" s="229">
        <v>62</v>
      </c>
      <c r="B197" s="230" t="s">
        <v>354</v>
      </c>
      <c r="C197" s="249" t="s">
        <v>355</v>
      </c>
      <c r="D197" s="231" t="s">
        <v>253</v>
      </c>
      <c r="E197" s="232">
        <v>1.01</v>
      </c>
      <c r="F197" s="233"/>
      <c r="G197" s="234">
        <f>ROUND(E197*F197,2)</f>
        <v>0</v>
      </c>
      <c r="H197" s="233"/>
      <c r="I197" s="234">
        <f>ROUND(E197*H197,2)</f>
        <v>0</v>
      </c>
      <c r="J197" s="233"/>
      <c r="K197" s="234">
        <f>ROUND(E197*J197,2)</f>
        <v>0</v>
      </c>
      <c r="L197" s="234">
        <v>21</v>
      </c>
      <c r="M197" s="234">
        <f>G197*(1+L197/100)</f>
        <v>0</v>
      </c>
      <c r="N197" s="234">
        <v>7.0000000000000007E-2</v>
      </c>
      <c r="O197" s="234">
        <f>ROUND(E197*N197,2)</f>
        <v>7.0000000000000007E-2</v>
      </c>
      <c r="P197" s="234">
        <v>0</v>
      </c>
      <c r="Q197" s="234">
        <f>ROUND(E197*P197,2)</f>
        <v>0</v>
      </c>
      <c r="R197" s="234" t="s">
        <v>240</v>
      </c>
      <c r="S197" s="234" t="s">
        <v>114</v>
      </c>
      <c r="T197" s="235" t="s">
        <v>114</v>
      </c>
      <c r="U197" s="219">
        <v>0</v>
      </c>
      <c r="V197" s="219">
        <f>ROUND(E197*U197,2)</f>
        <v>0</v>
      </c>
      <c r="W197" s="219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241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17"/>
      <c r="B198" s="218"/>
      <c r="C198" s="251" t="s">
        <v>263</v>
      </c>
      <c r="D198" s="220"/>
      <c r="E198" s="221">
        <v>1.01</v>
      </c>
      <c r="F198" s="219"/>
      <c r="G198" s="219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119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outlineLevel="1" x14ac:dyDescent="0.2">
      <c r="A199" s="229">
        <v>63</v>
      </c>
      <c r="B199" s="230" t="s">
        <v>356</v>
      </c>
      <c r="C199" s="249" t="s">
        <v>357</v>
      </c>
      <c r="D199" s="231" t="s">
        <v>253</v>
      </c>
      <c r="E199" s="232">
        <v>6.0600000000000005</v>
      </c>
      <c r="F199" s="233"/>
      <c r="G199" s="234">
        <f>ROUND(E199*F199,2)</f>
        <v>0</v>
      </c>
      <c r="H199" s="233"/>
      <c r="I199" s="234">
        <f>ROUND(E199*H199,2)</f>
        <v>0</v>
      </c>
      <c r="J199" s="233"/>
      <c r="K199" s="234">
        <f>ROUND(E199*J199,2)</f>
        <v>0</v>
      </c>
      <c r="L199" s="234">
        <v>21</v>
      </c>
      <c r="M199" s="234">
        <f>G199*(1+L199/100)</f>
        <v>0</v>
      </c>
      <c r="N199" s="234">
        <v>7.6000000000000012E-2</v>
      </c>
      <c r="O199" s="234">
        <f>ROUND(E199*N199,2)</f>
        <v>0.46</v>
      </c>
      <c r="P199" s="234">
        <v>0</v>
      </c>
      <c r="Q199" s="234">
        <f>ROUND(E199*P199,2)</f>
        <v>0</v>
      </c>
      <c r="R199" s="234" t="s">
        <v>240</v>
      </c>
      <c r="S199" s="234" t="s">
        <v>114</v>
      </c>
      <c r="T199" s="235" t="s">
        <v>114</v>
      </c>
      <c r="U199" s="219">
        <v>0</v>
      </c>
      <c r="V199" s="219">
        <f>ROUND(E199*U199,2)</f>
        <v>0</v>
      </c>
      <c r="W199" s="219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262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17"/>
      <c r="B200" s="218"/>
      <c r="C200" s="251" t="s">
        <v>358</v>
      </c>
      <c r="D200" s="220"/>
      <c r="E200" s="221">
        <v>6.0600000000000005</v>
      </c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119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29">
        <v>64</v>
      </c>
      <c r="B201" s="230" t="s">
        <v>359</v>
      </c>
      <c r="C201" s="249" t="s">
        <v>360</v>
      </c>
      <c r="D201" s="231" t="s">
        <v>253</v>
      </c>
      <c r="E201" s="232">
        <v>20.200000000000003</v>
      </c>
      <c r="F201" s="233"/>
      <c r="G201" s="234">
        <f>ROUND(E201*F201,2)</f>
        <v>0</v>
      </c>
      <c r="H201" s="233"/>
      <c r="I201" s="234">
        <f>ROUND(E201*H201,2)</f>
        <v>0</v>
      </c>
      <c r="J201" s="233"/>
      <c r="K201" s="234">
        <f>ROUND(E201*J201,2)</f>
        <v>0</v>
      </c>
      <c r="L201" s="234">
        <v>21</v>
      </c>
      <c r="M201" s="234">
        <f>G201*(1+L201/100)</f>
        <v>0</v>
      </c>
      <c r="N201" s="234">
        <v>0.15500000000000003</v>
      </c>
      <c r="O201" s="234">
        <f>ROUND(E201*N201,2)</f>
        <v>3.13</v>
      </c>
      <c r="P201" s="234">
        <v>0</v>
      </c>
      <c r="Q201" s="234">
        <f>ROUND(E201*P201,2)</f>
        <v>0</v>
      </c>
      <c r="R201" s="234" t="s">
        <v>240</v>
      </c>
      <c r="S201" s="234" t="s">
        <v>114</v>
      </c>
      <c r="T201" s="235" t="s">
        <v>114</v>
      </c>
      <c r="U201" s="219">
        <v>0</v>
      </c>
      <c r="V201" s="219">
        <f>ROUND(E201*U201,2)</f>
        <v>0</v>
      </c>
      <c r="W201" s="219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262</v>
      </c>
      <c r="AH201" s="209"/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7"/>
      <c r="B202" s="218"/>
      <c r="C202" s="251" t="s">
        <v>361</v>
      </c>
      <c r="D202" s="220"/>
      <c r="E202" s="221">
        <v>20.200000000000003</v>
      </c>
      <c r="F202" s="219"/>
      <c r="G202" s="219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119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29">
        <v>65</v>
      </c>
      <c r="B203" s="230" t="s">
        <v>362</v>
      </c>
      <c r="C203" s="249" t="s">
        <v>363</v>
      </c>
      <c r="D203" s="231" t="s">
        <v>253</v>
      </c>
      <c r="E203" s="232">
        <v>6.0600000000000005</v>
      </c>
      <c r="F203" s="233"/>
      <c r="G203" s="234">
        <f>ROUND(E203*F203,2)</f>
        <v>0</v>
      </c>
      <c r="H203" s="233"/>
      <c r="I203" s="234">
        <f>ROUND(E203*H203,2)</f>
        <v>0</v>
      </c>
      <c r="J203" s="233"/>
      <c r="K203" s="234">
        <f>ROUND(E203*J203,2)</f>
        <v>0</v>
      </c>
      <c r="L203" s="234">
        <v>21</v>
      </c>
      <c r="M203" s="234">
        <f>G203*(1+L203/100)</f>
        <v>0</v>
      </c>
      <c r="N203" s="234">
        <v>0.17</v>
      </c>
      <c r="O203" s="234">
        <f>ROUND(E203*N203,2)</f>
        <v>1.03</v>
      </c>
      <c r="P203" s="234">
        <v>0</v>
      </c>
      <c r="Q203" s="234">
        <f>ROUND(E203*P203,2)</f>
        <v>0</v>
      </c>
      <c r="R203" s="234" t="s">
        <v>240</v>
      </c>
      <c r="S203" s="234" t="s">
        <v>114</v>
      </c>
      <c r="T203" s="235" t="s">
        <v>114</v>
      </c>
      <c r="U203" s="219">
        <v>0</v>
      </c>
      <c r="V203" s="219">
        <f>ROUND(E203*U203,2)</f>
        <v>0</v>
      </c>
      <c r="W203" s="219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262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7"/>
      <c r="B204" s="218"/>
      <c r="C204" s="251" t="s">
        <v>358</v>
      </c>
      <c r="D204" s="220"/>
      <c r="E204" s="221">
        <v>6.0600000000000005</v>
      </c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119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29">
        <v>66</v>
      </c>
      <c r="B205" s="230" t="s">
        <v>364</v>
      </c>
      <c r="C205" s="249" t="s">
        <v>365</v>
      </c>
      <c r="D205" s="231" t="s">
        <v>253</v>
      </c>
      <c r="E205" s="232">
        <v>12.120000000000001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0.35000000000000003</v>
      </c>
      <c r="O205" s="234">
        <f>ROUND(E205*N205,2)</f>
        <v>4.24</v>
      </c>
      <c r="P205" s="234">
        <v>0</v>
      </c>
      <c r="Q205" s="234">
        <f>ROUND(E205*P205,2)</f>
        <v>0</v>
      </c>
      <c r="R205" s="234" t="s">
        <v>240</v>
      </c>
      <c r="S205" s="234" t="s">
        <v>114</v>
      </c>
      <c r="T205" s="235" t="s">
        <v>114</v>
      </c>
      <c r="U205" s="219">
        <v>0</v>
      </c>
      <c r="V205" s="219">
        <f>ROUND(E205*U205,2)</f>
        <v>0</v>
      </c>
      <c r="W205" s="219"/>
      <c r="X205" s="209"/>
      <c r="Y205" s="209"/>
      <c r="Z205" s="209"/>
      <c r="AA205" s="209"/>
      <c r="AB205" s="209"/>
      <c r="AC205" s="209"/>
      <c r="AD205" s="209"/>
      <c r="AE205" s="209"/>
      <c r="AF205" s="209"/>
      <c r="AG205" s="209" t="s">
        <v>262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outlineLevel="1" x14ac:dyDescent="0.2">
      <c r="A206" s="217"/>
      <c r="B206" s="218"/>
      <c r="C206" s="251" t="s">
        <v>366</v>
      </c>
      <c r="D206" s="220"/>
      <c r="E206" s="221">
        <v>12.120000000000001</v>
      </c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119</v>
      </c>
      <c r="AH206" s="209">
        <v>0</v>
      </c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29">
        <v>67</v>
      </c>
      <c r="B207" s="230" t="s">
        <v>367</v>
      </c>
      <c r="C207" s="249" t="s">
        <v>368</v>
      </c>
      <c r="D207" s="231" t="s">
        <v>253</v>
      </c>
      <c r="E207" s="232">
        <v>18.180000000000003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4">
        <v>0.17500000000000002</v>
      </c>
      <c r="O207" s="234">
        <f>ROUND(E207*N207,2)</f>
        <v>3.18</v>
      </c>
      <c r="P207" s="234">
        <v>0</v>
      </c>
      <c r="Q207" s="234">
        <f>ROUND(E207*P207,2)</f>
        <v>0</v>
      </c>
      <c r="R207" s="234" t="s">
        <v>240</v>
      </c>
      <c r="S207" s="234" t="s">
        <v>114</v>
      </c>
      <c r="T207" s="235" t="s">
        <v>114</v>
      </c>
      <c r="U207" s="219">
        <v>0</v>
      </c>
      <c r="V207" s="219">
        <f>ROUND(E207*U207,2)</f>
        <v>0</v>
      </c>
      <c r="W207" s="219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262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17"/>
      <c r="B208" s="218"/>
      <c r="C208" s="251" t="s">
        <v>369</v>
      </c>
      <c r="D208" s="220"/>
      <c r="E208" s="221">
        <v>18.180000000000003</v>
      </c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119</v>
      </c>
      <c r="AH208" s="209">
        <v>0</v>
      </c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ht="22.5" outlineLevel="1" x14ac:dyDescent="0.2">
      <c r="A209" s="229">
        <v>68</v>
      </c>
      <c r="B209" s="230" t="s">
        <v>370</v>
      </c>
      <c r="C209" s="249" t="s">
        <v>371</v>
      </c>
      <c r="D209" s="231" t="s">
        <v>253</v>
      </c>
      <c r="E209" s="232">
        <v>1.01</v>
      </c>
      <c r="F209" s="233"/>
      <c r="G209" s="234">
        <f>ROUND(E209*F209,2)</f>
        <v>0</v>
      </c>
      <c r="H209" s="233"/>
      <c r="I209" s="234">
        <f>ROUND(E209*H209,2)</f>
        <v>0</v>
      </c>
      <c r="J209" s="233"/>
      <c r="K209" s="234">
        <f>ROUND(E209*J209,2)</f>
        <v>0</v>
      </c>
      <c r="L209" s="234">
        <v>21</v>
      </c>
      <c r="M209" s="234">
        <f>G209*(1+L209/100)</f>
        <v>0</v>
      </c>
      <c r="N209" s="234">
        <v>0.58500000000000008</v>
      </c>
      <c r="O209" s="234">
        <f>ROUND(E209*N209,2)</f>
        <v>0.59</v>
      </c>
      <c r="P209" s="234">
        <v>0</v>
      </c>
      <c r="Q209" s="234">
        <f>ROUND(E209*P209,2)</f>
        <v>0</v>
      </c>
      <c r="R209" s="234" t="s">
        <v>240</v>
      </c>
      <c r="S209" s="234" t="s">
        <v>114</v>
      </c>
      <c r="T209" s="235" t="s">
        <v>114</v>
      </c>
      <c r="U209" s="219">
        <v>0</v>
      </c>
      <c r="V209" s="219">
        <f>ROUND(E209*U209,2)</f>
        <v>0</v>
      </c>
      <c r="W209" s="219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241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7"/>
      <c r="B210" s="218"/>
      <c r="C210" s="251" t="s">
        <v>263</v>
      </c>
      <c r="D210" s="220"/>
      <c r="E210" s="221">
        <v>1.01</v>
      </c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09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119</v>
      </c>
      <c r="AH210" s="209">
        <v>0</v>
      </c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ht="22.5" outlineLevel="1" x14ac:dyDescent="0.2">
      <c r="A211" s="229">
        <v>69</v>
      </c>
      <c r="B211" s="230" t="s">
        <v>372</v>
      </c>
      <c r="C211" s="249" t="s">
        <v>373</v>
      </c>
      <c r="D211" s="231" t="s">
        <v>253</v>
      </c>
      <c r="E211" s="232">
        <v>1.01</v>
      </c>
      <c r="F211" s="233"/>
      <c r="G211" s="234">
        <f>ROUND(E211*F211,2)</f>
        <v>0</v>
      </c>
      <c r="H211" s="233"/>
      <c r="I211" s="234">
        <f>ROUND(E211*H211,2)</f>
        <v>0</v>
      </c>
      <c r="J211" s="233"/>
      <c r="K211" s="234">
        <f>ROUND(E211*J211,2)</f>
        <v>0</v>
      </c>
      <c r="L211" s="234">
        <v>21</v>
      </c>
      <c r="M211" s="234">
        <f>G211*(1+L211/100)</f>
        <v>0</v>
      </c>
      <c r="N211" s="234">
        <v>0.25</v>
      </c>
      <c r="O211" s="234">
        <f>ROUND(E211*N211,2)</f>
        <v>0.25</v>
      </c>
      <c r="P211" s="234">
        <v>0</v>
      </c>
      <c r="Q211" s="234">
        <f>ROUND(E211*P211,2)</f>
        <v>0</v>
      </c>
      <c r="R211" s="234" t="s">
        <v>240</v>
      </c>
      <c r="S211" s="234" t="s">
        <v>114</v>
      </c>
      <c r="T211" s="235" t="s">
        <v>114</v>
      </c>
      <c r="U211" s="219">
        <v>0</v>
      </c>
      <c r="V211" s="219">
        <f>ROUND(E211*U211,2)</f>
        <v>0</v>
      </c>
      <c r="W211" s="219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262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7"/>
      <c r="B212" s="218"/>
      <c r="C212" s="251" t="s">
        <v>263</v>
      </c>
      <c r="D212" s="220"/>
      <c r="E212" s="221">
        <v>1.01</v>
      </c>
      <c r="F212" s="219"/>
      <c r="G212" s="219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119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29">
        <v>70</v>
      </c>
      <c r="B213" s="230" t="s">
        <v>374</v>
      </c>
      <c r="C213" s="249" t="s">
        <v>375</v>
      </c>
      <c r="D213" s="231" t="s">
        <v>253</v>
      </c>
      <c r="E213" s="232">
        <v>1.01</v>
      </c>
      <c r="F213" s="233"/>
      <c r="G213" s="234">
        <f>ROUND(E213*F213,2)</f>
        <v>0</v>
      </c>
      <c r="H213" s="233"/>
      <c r="I213" s="234">
        <f>ROUND(E213*H213,2)</f>
        <v>0</v>
      </c>
      <c r="J213" s="233"/>
      <c r="K213" s="234">
        <f>ROUND(E213*J213,2)</f>
        <v>0</v>
      </c>
      <c r="L213" s="234">
        <v>21</v>
      </c>
      <c r="M213" s="234">
        <f>G213*(1+L213/100)</f>
        <v>0</v>
      </c>
      <c r="N213" s="234">
        <v>1.6</v>
      </c>
      <c r="O213" s="234">
        <f>ROUND(E213*N213,2)</f>
        <v>1.62</v>
      </c>
      <c r="P213" s="234">
        <v>0</v>
      </c>
      <c r="Q213" s="234">
        <f>ROUND(E213*P213,2)</f>
        <v>0</v>
      </c>
      <c r="R213" s="234"/>
      <c r="S213" s="234" t="s">
        <v>260</v>
      </c>
      <c r="T213" s="235" t="s">
        <v>266</v>
      </c>
      <c r="U213" s="219">
        <v>0</v>
      </c>
      <c r="V213" s="219">
        <f>ROUND(E213*U213,2)</f>
        <v>0</v>
      </c>
      <c r="W213" s="21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262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17"/>
      <c r="B214" s="218"/>
      <c r="C214" s="251" t="s">
        <v>263</v>
      </c>
      <c r="D214" s="220"/>
      <c r="E214" s="221">
        <v>1.01</v>
      </c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119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ht="22.5" outlineLevel="1" x14ac:dyDescent="0.2">
      <c r="A215" s="240">
        <v>71</v>
      </c>
      <c r="B215" s="241" t="s">
        <v>376</v>
      </c>
      <c r="C215" s="254" t="s">
        <v>377</v>
      </c>
      <c r="D215" s="242" t="s">
        <v>253</v>
      </c>
      <c r="E215" s="243">
        <v>2</v>
      </c>
      <c r="F215" s="244"/>
      <c r="G215" s="245">
        <f>ROUND(E215*F215,2)</f>
        <v>0</v>
      </c>
      <c r="H215" s="244"/>
      <c r="I215" s="245">
        <f>ROUND(E215*H215,2)</f>
        <v>0</v>
      </c>
      <c r="J215" s="244"/>
      <c r="K215" s="245">
        <f>ROUND(E215*J215,2)</f>
        <v>0</v>
      </c>
      <c r="L215" s="245">
        <v>21</v>
      </c>
      <c r="M215" s="245">
        <f>G215*(1+L215/100)</f>
        <v>0</v>
      </c>
      <c r="N215" s="245">
        <v>2E-3</v>
      </c>
      <c r="O215" s="245">
        <f>ROUND(E215*N215,2)</f>
        <v>0</v>
      </c>
      <c r="P215" s="245">
        <v>0</v>
      </c>
      <c r="Q215" s="245">
        <f>ROUND(E215*P215,2)</f>
        <v>0</v>
      </c>
      <c r="R215" s="245" t="s">
        <v>240</v>
      </c>
      <c r="S215" s="245" t="s">
        <v>114</v>
      </c>
      <c r="T215" s="246" t="s">
        <v>114</v>
      </c>
      <c r="U215" s="219">
        <v>0</v>
      </c>
      <c r="V215" s="219">
        <f>ROUND(E215*U215,2)</f>
        <v>0</v>
      </c>
      <c r="W215" s="219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 t="s">
        <v>241</v>
      </c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x14ac:dyDescent="0.2">
      <c r="A216" s="223" t="s">
        <v>108</v>
      </c>
      <c r="B216" s="224" t="s">
        <v>76</v>
      </c>
      <c r="C216" s="248" t="s">
        <v>77</v>
      </c>
      <c r="D216" s="225"/>
      <c r="E216" s="226"/>
      <c r="F216" s="227"/>
      <c r="G216" s="227">
        <f>SUMIF(AG217:AG219,"&lt;&gt;NOR",G217:G219)</f>
        <v>0</v>
      </c>
      <c r="H216" s="227"/>
      <c r="I216" s="227">
        <f>SUM(I217:I219)</f>
        <v>0</v>
      </c>
      <c r="J216" s="227"/>
      <c r="K216" s="227">
        <f>SUM(K217:K219)</f>
        <v>0</v>
      </c>
      <c r="L216" s="227"/>
      <c r="M216" s="227">
        <f>SUM(M217:M219)</f>
        <v>0</v>
      </c>
      <c r="N216" s="227"/>
      <c r="O216" s="227">
        <f>SUM(O217:O219)</f>
        <v>0</v>
      </c>
      <c r="P216" s="227"/>
      <c r="Q216" s="227">
        <f>SUM(Q217:Q219)</f>
        <v>0</v>
      </c>
      <c r="R216" s="227"/>
      <c r="S216" s="227"/>
      <c r="T216" s="228"/>
      <c r="U216" s="222"/>
      <c r="V216" s="222">
        <f>SUM(V217:V219)</f>
        <v>25.26</v>
      </c>
      <c r="W216" s="222"/>
      <c r="AG216" t="s">
        <v>109</v>
      </c>
    </row>
    <row r="217" spans="1:60" ht="22.5" outlineLevel="1" x14ac:dyDescent="0.2">
      <c r="A217" s="229">
        <v>72</v>
      </c>
      <c r="B217" s="230" t="s">
        <v>378</v>
      </c>
      <c r="C217" s="249" t="s">
        <v>379</v>
      </c>
      <c r="D217" s="231" t="s">
        <v>239</v>
      </c>
      <c r="E217" s="232">
        <v>119.42952000000001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4" t="s">
        <v>245</v>
      </c>
      <c r="S217" s="234" t="s">
        <v>114</v>
      </c>
      <c r="T217" s="235" t="s">
        <v>114</v>
      </c>
      <c r="U217" s="219">
        <v>0.21150000000000002</v>
      </c>
      <c r="V217" s="219">
        <f>ROUND(E217*U217,2)</f>
        <v>25.26</v>
      </c>
      <c r="W217" s="21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380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17"/>
      <c r="B218" s="218"/>
      <c r="C218" s="250" t="s">
        <v>381</v>
      </c>
      <c r="D218" s="237"/>
      <c r="E218" s="237"/>
      <c r="F218" s="237"/>
      <c r="G218" s="237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117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7"/>
      <c r="B219" s="218"/>
      <c r="C219" s="253" t="s">
        <v>382</v>
      </c>
      <c r="D219" s="239"/>
      <c r="E219" s="239"/>
      <c r="F219" s="239"/>
      <c r="G219" s="23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222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x14ac:dyDescent="0.2">
      <c r="A220" s="223" t="s">
        <v>108</v>
      </c>
      <c r="B220" s="224" t="s">
        <v>78</v>
      </c>
      <c r="C220" s="248" t="s">
        <v>79</v>
      </c>
      <c r="D220" s="225"/>
      <c r="E220" s="226"/>
      <c r="F220" s="227"/>
      <c r="G220" s="227">
        <f>SUMIF(AG221:AG225,"&lt;&gt;NOR",G221:G225)</f>
        <v>0</v>
      </c>
      <c r="H220" s="227"/>
      <c r="I220" s="227">
        <f>SUM(I221:I225)</f>
        <v>0</v>
      </c>
      <c r="J220" s="227"/>
      <c r="K220" s="227">
        <f>SUM(K221:K225)</f>
        <v>0</v>
      </c>
      <c r="L220" s="227"/>
      <c r="M220" s="227">
        <f>SUM(M221:M225)</f>
        <v>0</v>
      </c>
      <c r="N220" s="227"/>
      <c r="O220" s="227">
        <f>SUM(O221:O225)</f>
        <v>0</v>
      </c>
      <c r="P220" s="227"/>
      <c r="Q220" s="227">
        <f>SUM(Q221:Q225)</f>
        <v>0</v>
      </c>
      <c r="R220" s="227"/>
      <c r="S220" s="227"/>
      <c r="T220" s="228"/>
      <c r="U220" s="222"/>
      <c r="V220" s="222">
        <f>SUM(V221:V225)</f>
        <v>0.05</v>
      </c>
      <c r="W220" s="222"/>
      <c r="AG220" t="s">
        <v>109</v>
      </c>
    </row>
    <row r="221" spans="1:60" outlineLevel="1" x14ac:dyDescent="0.2">
      <c r="A221" s="229">
        <v>73</v>
      </c>
      <c r="B221" s="230" t="s">
        <v>383</v>
      </c>
      <c r="C221" s="249" t="s">
        <v>384</v>
      </c>
      <c r="D221" s="231" t="s">
        <v>239</v>
      </c>
      <c r="E221" s="232">
        <v>1.8216000000000001</v>
      </c>
      <c r="F221" s="233"/>
      <c r="G221" s="234">
        <f>ROUND(E221*F221,2)</f>
        <v>0</v>
      </c>
      <c r="H221" s="233"/>
      <c r="I221" s="234">
        <f>ROUND(E221*H221,2)</f>
        <v>0</v>
      </c>
      <c r="J221" s="233"/>
      <c r="K221" s="234">
        <f>ROUND(E221*J221,2)</f>
        <v>0</v>
      </c>
      <c r="L221" s="234">
        <v>21</v>
      </c>
      <c r="M221" s="234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4" t="s">
        <v>385</v>
      </c>
      <c r="S221" s="234" t="s">
        <v>114</v>
      </c>
      <c r="T221" s="235" t="s">
        <v>266</v>
      </c>
      <c r="U221" s="219">
        <v>0</v>
      </c>
      <c r="V221" s="219">
        <f>ROUND(E221*U221,2)</f>
        <v>0</v>
      </c>
      <c r="W221" s="219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115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17"/>
      <c r="B222" s="218"/>
      <c r="C222" s="251" t="s">
        <v>386</v>
      </c>
      <c r="D222" s="220"/>
      <c r="E222" s="221">
        <v>1.8216000000000001</v>
      </c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119</v>
      </c>
      <c r="AH222" s="209">
        <v>0</v>
      </c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ht="22.5" outlineLevel="1" x14ac:dyDescent="0.2">
      <c r="A223" s="240">
        <v>74</v>
      </c>
      <c r="B223" s="241" t="s">
        <v>387</v>
      </c>
      <c r="C223" s="254" t="s">
        <v>388</v>
      </c>
      <c r="D223" s="242" t="s">
        <v>239</v>
      </c>
      <c r="E223" s="243">
        <v>3.1500000000000004</v>
      </c>
      <c r="F223" s="244"/>
      <c r="G223" s="245">
        <f>ROUND(E223*F223,2)</f>
        <v>0</v>
      </c>
      <c r="H223" s="244"/>
      <c r="I223" s="245">
        <f>ROUND(E223*H223,2)</f>
        <v>0</v>
      </c>
      <c r="J223" s="244"/>
      <c r="K223" s="245">
        <f>ROUND(E223*J223,2)</f>
        <v>0</v>
      </c>
      <c r="L223" s="245">
        <v>21</v>
      </c>
      <c r="M223" s="245">
        <f>G223*(1+L223/100)</f>
        <v>0</v>
      </c>
      <c r="N223" s="245">
        <v>0</v>
      </c>
      <c r="O223" s="245">
        <f>ROUND(E223*N223,2)</f>
        <v>0</v>
      </c>
      <c r="P223" s="245">
        <v>0</v>
      </c>
      <c r="Q223" s="245">
        <f>ROUND(E223*P223,2)</f>
        <v>0</v>
      </c>
      <c r="R223" s="245" t="s">
        <v>389</v>
      </c>
      <c r="S223" s="245" t="s">
        <v>114</v>
      </c>
      <c r="T223" s="246" t="s">
        <v>114</v>
      </c>
      <c r="U223" s="219">
        <v>0.01</v>
      </c>
      <c r="V223" s="219">
        <f>ROUND(E223*U223,2)</f>
        <v>0.03</v>
      </c>
      <c r="W223" s="219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390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ht="22.5" outlineLevel="1" x14ac:dyDescent="0.2">
      <c r="A224" s="240">
        <v>75</v>
      </c>
      <c r="B224" s="241" t="s">
        <v>391</v>
      </c>
      <c r="C224" s="254" t="s">
        <v>392</v>
      </c>
      <c r="D224" s="242" t="s">
        <v>239</v>
      </c>
      <c r="E224" s="243">
        <v>37.800000000000004</v>
      </c>
      <c r="F224" s="244"/>
      <c r="G224" s="245">
        <f>ROUND(E224*F224,2)</f>
        <v>0</v>
      </c>
      <c r="H224" s="244"/>
      <c r="I224" s="245">
        <f>ROUND(E224*H224,2)</f>
        <v>0</v>
      </c>
      <c r="J224" s="244"/>
      <c r="K224" s="245">
        <f>ROUND(E224*J224,2)</f>
        <v>0</v>
      </c>
      <c r="L224" s="245">
        <v>21</v>
      </c>
      <c r="M224" s="245">
        <f>G224*(1+L224/100)</f>
        <v>0</v>
      </c>
      <c r="N224" s="245">
        <v>0</v>
      </c>
      <c r="O224" s="245">
        <f>ROUND(E224*N224,2)</f>
        <v>0</v>
      </c>
      <c r="P224" s="245">
        <v>0</v>
      </c>
      <c r="Q224" s="245">
        <f>ROUND(E224*P224,2)</f>
        <v>0</v>
      </c>
      <c r="R224" s="245" t="s">
        <v>389</v>
      </c>
      <c r="S224" s="245" t="s">
        <v>114</v>
      </c>
      <c r="T224" s="246" t="s">
        <v>114</v>
      </c>
      <c r="U224" s="219">
        <v>0</v>
      </c>
      <c r="V224" s="219">
        <f>ROUND(E224*U224,2)</f>
        <v>0</v>
      </c>
      <c r="W224" s="219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390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29">
        <v>76</v>
      </c>
      <c r="B225" s="230" t="s">
        <v>393</v>
      </c>
      <c r="C225" s="249" t="s">
        <v>394</v>
      </c>
      <c r="D225" s="231" t="s">
        <v>239</v>
      </c>
      <c r="E225" s="232">
        <v>3.1500000000000004</v>
      </c>
      <c r="F225" s="233"/>
      <c r="G225" s="234">
        <f>ROUND(E225*F225,2)</f>
        <v>0</v>
      </c>
      <c r="H225" s="233"/>
      <c r="I225" s="234">
        <f>ROUND(E225*H225,2)</f>
        <v>0</v>
      </c>
      <c r="J225" s="233"/>
      <c r="K225" s="234">
        <f>ROUND(E225*J225,2)</f>
        <v>0</v>
      </c>
      <c r="L225" s="234">
        <v>21</v>
      </c>
      <c r="M225" s="234">
        <f>G225*(1+L225/100)</f>
        <v>0</v>
      </c>
      <c r="N225" s="234">
        <v>0</v>
      </c>
      <c r="O225" s="234">
        <f>ROUND(E225*N225,2)</f>
        <v>0</v>
      </c>
      <c r="P225" s="234">
        <v>0</v>
      </c>
      <c r="Q225" s="234">
        <f>ROUND(E225*P225,2)</f>
        <v>0</v>
      </c>
      <c r="R225" s="234"/>
      <c r="S225" s="234" t="s">
        <v>114</v>
      </c>
      <c r="T225" s="235" t="s">
        <v>114</v>
      </c>
      <c r="U225" s="219">
        <v>6.0000000000000001E-3</v>
      </c>
      <c r="V225" s="219">
        <f>ROUND(E225*U225,2)</f>
        <v>0.02</v>
      </c>
      <c r="W225" s="219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390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x14ac:dyDescent="0.2">
      <c r="A226" s="5"/>
      <c r="B226" s="6"/>
      <c r="C226" s="255"/>
      <c r="D226" s="8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AE226">
        <v>15</v>
      </c>
      <c r="AF226">
        <v>21</v>
      </c>
    </row>
    <row r="227" spans="1:60" x14ac:dyDescent="0.2">
      <c r="A227" s="212"/>
      <c r="B227" s="213" t="s">
        <v>29</v>
      </c>
      <c r="C227" s="256"/>
      <c r="D227" s="214"/>
      <c r="E227" s="215"/>
      <c r="F227" s="215"/>
      <c r="G227" s="247">
        <f>G8+G119+G132+G135+G216+G220</f>
        <v>0</v>
      </c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AE227">
        <f>SUMIF(L7:L225,AE226,G7:G225)</f>
        <v>0</v>
      </c>
      <c r="AF227">
        <f>SUMIF(L7:L225,AF226,G7:G225)</f>
        <v>0</v>
      </c>
      <c r="AG227" t="s">
        <v>395</v>
      </c>
    </row>
    <row r="228" spans="1:60" x14ac:dyDescent="0.2">
      <c r="A228" s="216" t="s">
        <v>396</v>
      </c>
      <c r="B228" s="216"/>
      <c r="C228" s="255"/>
      <c r="D228" s="8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60" x14ac:dyDescent="0.2">
      <c r="A229" s="5"/>
      <c r="B229" s="6" t="s">
        <v>397</v>
      </c>
      <c r="C229" s="255" t="s">
        <v>398</v>
      </c>
      <c r="D229" s="8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AG229" t="s">
        <v>399</v>
      </c>
    </row>
    <row r="230" spans="1:60" x14ac:dyDescent="0.2">
      <c r="A230" s="5"/>
      <c r="B230" s="6" t="s">
        <v>400</v>
      </c>
      <c r="C230" s="255" t="s">
        <v>401</v>
      </c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AG230" t="s">
        <v>402</v>
      </c>
    </row>
    <row r="231" spans="1:60" x14ac:dyDescent="0.2">
      <c r="A231" s="5"/>
      <c r="B231" s="6"/>
      <c r="C231" s="255" t="s">
        <v>403</v>
      </c>
      <c r="D231" s="8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AG231" t="s">
        <v>404</v>
      </c>
    </row>
    <row r="232" spans="1:60" x14ac:dyDescent="0.2">
      <c r="A232" s="5"/>
      <c r="B232" s="6"/>
      <c r="C232" s="255"/>
      <c r="D232" s="8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60" x14ac:dyDescent="0.2">
      <c r="C233" s="257"/>
      <c r="D233" s="193"/>
      <c r="AG233" t="s">
        <v>405</v>
      </c>
    </row>
    <row r="234" spans="1:60" x14ac:dyDescent="0.2">
      <c r="D234" s="193"/>
    </row>
    <row r="235" spans="1:60" x14ac:dyDescent="0.2">
      <c r="D235" s="193"/>
    </row>
    <row r="236" spans="1:60" x14ac:dyDescent="0.2">
      <c r="D236" s="193"/>
    </row>
    <row r="237" spans="1:60" x14ac:dyDescent="0.2">
      <c r="D237" s="193"/>
    </row>
    <row r="238" spans="1:60" x14ac:dyDescent="0.2">
      <c r="D238" s="193"/>
    </row>
    <row r="239" spans="1:60" x14ac:dyDescent="0.2">
      <c r="D239" s="193"/>
    </row>
    <row r="240" spans="1:60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sheetProtection password="C66D" sheet="1"/>
  <mergeCells count="42">
    <mergeCell ref="C218:G218"/>
    <mergeCell ref="C219:G219"/>
    <mergeCell ref="C148:G148"/>
    <mergeCell ref="C150:G150"/>
    <mergeCell ref="C152:G152"/>
    <mergeCell ref="C154:G154"/>
    <mergeCell ref="C156:G156"/>
    <mergeCell ref="C158:G158"/>
    <mergeCell ref="C128:G128"/>
    <mergeCell ref="C137:G137"/>
    <mergeCell ref="C140:G140"/>
    <mergeCell ref="C142:G142"/>
    <mergeCell ref="C144:G144"/>
    <mergeCell ref="C146:G146"/>
    <mergeCell ref="C98:G98"/>
    <mergeCell ref="C102:G102"/>
    <mergeCell ref="C106:G106"/>
    <mergeCell ref="C107:G107"/>
    <mergeCell ref="C113:G113"/>
    <mergeCell ref="C121:G121"/>
    <mergeCell ref="C69:G69"/>
    <mergeCell ref="C72:G72"/>
    <mergeCell ref="C78:G78"/>
    <mergeCell ref="C80:G80"/>
    <mergeCell ref="C85:G85"/>
    <mergeCell ref="C89:G89"/>
    <mergeCell ref="C26:G26"/>
    <mergeCell ref="C31:G31"/>
    <mergeCell ref="C38:G38"/>
    <mergeCell ref="C49:G49"/>
    <mergeCell ref="C53:G53"/>
    <mergeCell ref="C58:G58"/>
    <mergeCell ref="A1:G1"/>
    <mergeCell ref="C2:G2"/>
    <mergeCell ref="C3:G3"/>
    <mergeCell ref="C4:G4"/>
    <mergeCell ref="A228:B228"/>
    <mergeCell ref="C10:G10"/>
    <mergeCell ref="C13:G13"/>
    <mergeCell ref="C16:G16"/>
    <mergeCell ref="C19:G19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SO02 001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'SO02 001 Pol'!Názvy_tisku</vt:lpstr>
      <vt:lpstr>oadresa</vt:lpstr>
      <vt:lpstr>Stavba!Objednatel</vt:lpstr>
      <vt:lpstr>Stavba!Objekt</vt:lpstr>
      <vt:lpstr>'SO02 001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Blaha</cp:lastModifiedBy>
  <cp:lastPrinted>2014-02-28T09:52:57Z</cp:lastPrinted>
  <dcterms:created xsi:type="dcterms:W3CDTF">2009-04-08T07:15:50Z</dcterms:created>
  <dcterms:modified xsi:type="dcterms:W3CDTF">2019-01-22T12:55:03Z</dcterms:modified>
</cp:coreProperties>
</file>