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3995"/>
  </bookViews>
  <sheets>
    <sheet name="Rekapitulace stavby" sheetId="1" r:id="rId1"/>
    <sheet name="18007 - LC Svážnice" sheetId="2" r:id="rId2"/>
    <sheet name="Pokyny pro vyplnění" sheetId="3" r:id="rId3"/>
  </sheets>
  <definedNames>
    <definedName name="_xlnm._FilterDatabase" localSheetId="1" hidden="1">'18007 - LC Svážnice'!$C$78:$K$501</definedName>
    <definedName name="_xlnm.Print_Titles" localSheetId="1">'18007 - LC Svážnice'!$78:$78</definedName>
    <definedName name="_xlnm.Print_Titles" localSheetId="0">'Rekapitulace stavby'!$49:$49</definedName>
    <definedName name="_xlnm.Print_Area" localSheetId="1">'18007 - LC Svážnice'!$C$4:$J$34,'18007 - LC Svážnice'!$C$40:$J$62,'18007 - LC Svážnice'!$C$68:$K$501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4525"/>
</workbook>
</file>

<file path=xl/calcChain.xml><?xml version="1.0" encoding="utf-8"?>
<calcChain xmlns="http://schemas.openxmlformats.org/spreadsheetml/2006/main">
  <c r="AY52" i="1" l="1"/>
  <c r="AX52" i="1"/>
  <c r="BI497" i="2"/>
  <c r="BH497" i="2"/>
  <c r="BG497" i="2"/>
  <c r="BF497" i="2"/>
  <c r="T497" i="2"/>
  <c r="R497" i="2"/>
  <c r="P497" i="2"/>
  <c r="BK497" i="2"/>
  <c r="J497" i="2"/>
  <c r="BE497" i="2" s="1"/>
  <c r="BI492" i="2"/>
  <c r="BH492" i="2"/>
  <c r="BG492" i="2"/>
  <c r="BF492" i="2"/>
  <c r="T492" i="2"/>
  <c r="R492" i="2"/>
  <c r="P492" i="2"/>
  <c r="BK492" i="2"/>
  <c r="J492" i="2"/>
  <c r="BE492" i="2" s="1"/>
  <c r="BI487" i="2"/>
  <c r="BH487" i="2"/>
  <c r="BG487" i="2"/>
  <c r="BF487" i="2"/>
  <c r="T487" i="2"/>
  <c r="R487" i="2"/>
  <c r="P487" i="2"/>
  <c r="BK487" i="2"/>
  <c r="J487" i="2"/>
  <c r="BE487" i="2" s="1"/>
  <c r="BI482" i="2"/>
  <c r="BH482" i="2"/>
  <c r="BG482" i="2"/>
  <c r="BF482" i="2"/>
  <c r="T482" i="2"/>
  <c r="R482" i="2"/>
  <c r="P482" i="2"/>
  <c r="BK482" i="2"/>
  <c r="J482" i="2"/>
  <c r="BE482" i="2" s="1"/>
  <c r="BI477" i="2"/>
  <c r="BH477" i="2"/>
  <c r="BG477" i="2"/>
  <c r="BF477" i="2"/>
  <c r="BE477" i="2"/>
  <c r="T477" i="2"/>
  <c r="R477" i="2"/>
  <c r="P477" i="2"/>
  <c r="BK477" i="2"/>
  <c r="J477" i="2"/>
  <c r="BI472" i="2"/>
  <c r="BH472" i="2"/>
  <c r="BG472" i="2"/>
  <c r="BF472" i="2"/>
  <c r="BE472" i="2"/>
  <c r="T472" i="2"/>
  <c r="R472" i="2"/>
  <c r="P472" i="2"/>
  <c r="BK472" i="2"/>
  <c r="J472" i="2"/>
  <c r="BI467" i="2"/>
  <c r="BH467" i="2"/>
  <c r="BG467" i="2"/>
  <c r="BF467" i="2"/>
  <c r="BE467" i="2"/>
  <c r="T467" i="2"/>
  <c r="T466" i="2" s="1"/>
  <c r="T465" i="2" s="1"/>
  <c r="R467" i="2"/>
  <c r="R466" i="2" s="1"/>
  <c r="R465" i="2" s="1"/>
  <c r="P467" i="2"/>
  <c r="P466" i="2" s="1"/>
  <c r="P465" i="2" s="1"/>
  <c r="BK467" i="2"/>
  <c r="BK466" i="2" s="1"/>
  <c r="J467" i="2"/>
  <c r="BI464" i="2"/>
  <c r="BH464" i="2"/>
  <c r="BG464" i="2"/>
  <c r="BF464" i="2"/>
  <c r="BE464" i="2"/>
  <c r="T464" i="2"/>
  <c r="T463" i="2" s="1"/>
  <c r="R464" i="2"/>
  <c r="R463" i="2" s="1"/>
  <c r="P464" i="2"/>
  <c r="P463" i="2" s="1"/>
  <c r="BK464" i="2"/>
  <c r="BK463" i="2" s="1"/>
  <c r="J463" i="2" s="1"/>
  <c r="J59" i="2" s="1"/>
  <c r="J464" i="2"/>
  <c r="BI449" i="2"/>
  <c r="BH449" i="2"/>
  <c r="BG449" i="2"/>
  <c r="BF449" i="2"/>
  <c r="T449" i="2"/>
  <c r="R449" i="2"/>
  <c r="P449" i="2"/>
  <c r="BK449" i="2"/>
  <c r="J449" i="2"/>
  <c r="BE449" i="2" s="1"/>
  <c r="BI443" i="2"/>
  <c r="BH443" i="2"/>
  <c r="BG443" i="2"/>
  <c r="BF443" i="2"/>
  <c r="BE443" i="2"/>
  <c r="T443" i="2"/>
  <c r="R443" i="2"/>
  <c r="P443" i="2"/>
  <c r="BK443" i="2"/>
  <c r="J443" i="2"/>
  <c r="BI434" i="2"/>
  <c r="BH434" i="2"/>
  <c r="BG434" i="2"/>
  <c r="BF434" i="2"/>
  <c r="T434" i="2"/>
  <c r="R434" i="2"/>
  <c r="P434" i="2"/>
  <c r="BK434" i="2"/>
  <c r="J434" i="2"/>
  <c r="BE434" i="2" s="1"/>
  <c r="BI425" i="2"/>
  <c r="BH425" i="2"/>
  <c r="BG425" i="2"/>
  <c r="BF425" i="2"/>
  <c r="BE425" i="2"/>
  <c r="T425" i="2"/>
  <c r="R425" i="2"/>
  <c r="P425" i="2"/>
  <c r="BK425" i="2"/>
  <c r="J425" i="2"/>
  <c r="BI412" i="2"/>
  <c r="BH412" i="2"/>
  <c r="BG412" i="2"/>
  <c r="BF412" i="2"/>
  <c r="BE412" i="2"/>
  <c r="T412" i="2"/>
  <c r="R412" i="2"/>
  <c r="P412" i="2"/>
  <c r="BK412" i="2"/>
  <c r="J412" i="2"/>
  <c r="BI409" i="2"/>
  <c r="BH409" i="2"/>
  <c r="BG409" i="2"/>
  <c r="BF409" i="2"/>
  <c r="BE409" i="2"/>
  <c r="T409" i="2"/>
  <c r="R409" i="2"/>
  <c r="P409" i="2"/>
  <c r="BK409" i="2"/>
  <c r="J409" i="2"/>
  <c r="BI401" i="2"/>
  <c r="BH401" i="2"/>
  <c r="BG401" i="2"/>
  <c r="BF401" i="2"/>
  <c r="BE401" i="2"/>
  <c r="T401" i="2"/>
  <c r="R401" i="2"/>
  <c r="P401" i="2"/>
  <c r="BK401" i="2"/>
  <c r="J401" i="2"/>
  <c r="BI398" i="2"/>
  <c r="BH398" i="2"/>
  <c r="BG398" i="2"/>
  <c r="BF398" i="2"/>
  <c r="BE398" i="2"/>
  <c r="T398" i="2"/>
  <c r="R398" i="2"/>
  <c r="P398" i="2"/>
  <c r="BK398" i="2"/>
  <c r="J398" i="2"/>
  <c r="BI393" i="2"/>
  <c r="BH393" i="2"/>
  <c r="BG393" i="2"/>
  <c r="BF393" i="2"/>
  <c r="BE393" i="2"/>
  <c r="T393" i="2"/>
  <c r="T392" i="2" s="1"/>
  <c r="R393" i="2"/>
  <c r="R392" i="2" s="1"/>
  <c r="P393" i="2"/>
  <c r="P392" i="2" s="1"/>
  <c r="BK393" i="2"/>
  <c r="BK392" i="2" s="1"/>
  <c r="J392" i="2" s="1"/>
  <c r="J58" i="2" s="1"/>
  <c r="J393" i="2"/>
  <c r="BI386" i="2"/>
  <c r="BH386" i="2"/>
  <c r="BG386" i="2"/>
  <c r="BF386" i="2"/>
  <c r="T386" i="2"/>
  <c r="R386" i="2"/>
  <c r="P386" i="2"/>
  <c r="BK386" i="2"/>
  <c r="J386" i="2"/>
  <c r="BE386" i="2" s="1"/>
  <c r="BI376" i="2"/>
  <c r="BH376" i="2"/>
  <c r="BG376" i="2"/>
  <c r="BF376" i="2"/>
  <c r="T376" i="2"/>
  <c r="R376" i="2"/>
  <c r="P376" i="2"/>
  <c r="BK376" i="2"/>
  <c r="J376" i="2"/>
  <c r="BE376" i="2" s="1"/>
  <c r="BI371" i="2"/>
  <c r="BH371" i="2"/>
  <c r="BG371" i="2"/>
  <c r="BF371" i="2"/>
  <c r="T371" i="2"/>
  <c r="R371" i="2"/>
  <c r="P371" i="2"/>
  <c r="BK371" i="2"/>
  <c r="J371" i="2"/>
  <c r="BE371" i="2" s="1"/>
  <c r="BI366" i="2"/>
  <c r="BH366" i="2"/>
  <c r="BG366" i="2"/>
  <c r="BF366" i="2"/>
  <c r="T366" i="2"/>
  <c r="T365" i="2" s="1"/>
  <c r="R366" i="2"/>
  <c r="R365" i="2" s="1"/>
  <c r="P366" i="2"/>
  <c r="P365" i="2" s="1"/>
  <c r="BK366" i="2"/>
  <c r="BK365" i="2" s="1"/>
  <c r="J365" i="2" s="1"/>
  <c r="J57" i="2" s="1"/>
  <c r="J366" i="2"/>
  <c r="BE366" i="2" s="1"/>
  <c r="BI355" i="2"/>
  <c r="BH355" i="2"/>
  <c r="BG355" i="2"/>
  <c r="BF355" i="2"/>
  <c r="BE355" i="2"/>
  <c r="T355" i="2"/>
  <c r="R355" i="2"/>
  <c r="P355" i="2"/>
  <c r="BK355" i="2"/>
  <c r="J355" i="2"/>
  <c r="BI350" i="2"/>
  <c r="BH350" i="2"/>
  <c r="BG350" i="2"/>
  <c r="BF350" i="2"/>
  <c r="BE350" i="2"/>
  <c r="T350" i="2"/>
  <c r="R350" i="2"/>
  <c r="P350" i="2"/>
  <c r="BK350" i="2"/>
  <c r="J350" i="2"/>
  <c r="BI338" i="2"/>
  <c r="BH338" i="2"/>
  <c r="BG338" i="2"/>
  <c r="BF338" i="2"/>
  <c r="BE338" i="2"/>
  <c r="T338" i="2"/>
  <c r="T337" i="2" s="1"/>
  <c r="R338" i="2"/>
  <c r="R337" i="2" s="1"/>
  <c r="P338" i="2"/>
  <c r="P337" i="2" s="1"/>
  <c r="BK338" i="2"/>
  <c r="BK337" i="2" s="1"/>
  <c r="J337" i="2" s="1"/>
  <c r="J56" i="2" s="1"/>
  <c r="J338" i="2"/>
  <c r="BI324" i="2"/>
  <c r="BH324" i="2"/>
  <c r="BG324" i="2"/>
  <c r="BF324" i="2"/>
  <c r="T324" i="2"/>
  <c r="T323" i="2" s="1"/>
  <c r="R324" i="2"/>
  <c r="R323" i="2" s="1"/>
  <c r="P324" i="2"/>
  <c r="P323" i="2" s="1"/>
  <c r="BK324" i="2"/>
  <c r="BK323" i="2" s="1"/>
  <c r="J323" i="2" s="1"/>
  <c r="J55" i="2" s="1"/>
  <c r="J324" i="2"/>
  <c r="BE324" i="2" s="1"/>
  <c r="BI318" i="2"/>
  <c r="BH318" i="2"/>
  <c r="BG318" i="2"/>
  <c r="BF318" i="2"/>
  <c r="BE318" i="2"/>
  <c r="T318" i="2"/>
  <c r="R318" i="2"/>
  <c r="P318" i="2"/>
  <c r="BK318" i="2"/>
  <c r="J318" i="2"/>
  <c r="BI304" i="2"/>
  <c r="BH304" i="2"/>
  <c r="BG304" i="2"/>
  <c r="BF304" i="2"/>
  <c r="BE304" i="2"/>
  <c r="T304" i="2"/>
  <c r="R304" i="2"/>
  <c r="P304" i="2"/>
  <c r="BK304" i="2"/>
  <c r="J304" i="2"/>
  <c r="BI300" i="2"/>
  <c r="BH300" i="2"/>
  <c r="BG300" i="2"/>
  <c r="BF300" i="2"/>
  <c r="BE300" i="2"/>
  <c r="T300" i="2"/>
  <c r="R300" i="2"/>
  <c r="P300" i="2"/>
  <c r="BK300" i="2"/>
  <c r="J300" i="2"/>
  <c r="BI296" i="2"/>
  <c r="BH296" i="2"/>
  <c r="BG296" i="2"/>
  <c r="BF296" i="2"/>
  <c r="BE296" i="2"/>
  <c r="T296" i="2"/>
  <c r="R296" i="2"/>
  <c r="P296" i="2"/>
  <c r="BK296" i="2"/>
  <c r="J296" i="2"/>
  <c r="BI266" i="2"/>
  <c r="BH266" i="2"/>
  <c r="BG266" i="2"/>
  <c r="BF266" i="2"/>
  <c r="BE266" i="2"/>
  <c r="T266" i="2"/>
  <c r="R266" i="2"/>
  <c r="P266" i="2"/>
  <c r="BK266" i="2"/>
  <c r="J266" i="2"/>
  <c r="BI262" i="2"/>
  <c r="BH262" i="2"/>
  <c r="BG262" i="2"/>
  <c r="BF262" i="2"/>
  <c r="BE262" i="2"/>
  <c r="T262" i="2"/>
  <c r="R262" i="2"/>
  <c r="P262" i="2"/>
  <c r="BK262" i="2"/>
  <c r="J262" i="2"/>
  <c r="BI258" i="2"/>
  <c r="BH258" i="2"/>
  <c r="BG258" i="2"/>
  <c r="BF258" i="2"/>
  <c r="BE258" i="2"/>
  <c r="T258" i="2"/>
  <c r="R258" i="2"/>
  <c r="P258" i="2"/>
  <c r="BK258" i="2"/>
  <c r="J258" i="2"/>
  <c r="BI254" i="2"/>
  <c r="BH254" i="2"/>
  <c r="BG254" i="2"/>
  <c r="BF254" i="2"/>
  <c r="BE254" i="2"/>
  <c r="T254" i="2"/>
  <c r="R254" i="2"/>
  <c r="P254" i="2"/>
  <c r="BK254" i="2"/>
  <c r="J254" i="2"/>
  <c r="BI250" i="2"/>
  <c r="BH250" i="2"/>
  <c r="BG250" i="2"/>
  <c r="BF250" i="2"/>
  <c r="BE250" i="2"/>
  <c r="T250" i="2"/>
  <c r="R250" i="2"/>
  <c r="P250" i="2"/>
  <c r="BK250" i="2"/>
  <c r="J250" i="2"/>
  <c r="BI245" i="2"/>
  <c r="BH245" i="2"/>
  <c r="BG245" i="2"/>
  <c r="BF245" i="2"/>
  <c r="BE245" i="2"/>
  <c r="T245" i="2"/>
  <c r="R245" i="2"/>
  <c r="P245" i="2"/>
  <c r="BK245" i="2"/>
  <c r="J245" i="2"/>
  <c r="BI238" i="2"/>
  <c r="BH238" i="2"/>
  <c r="BG238" i="2"/>
  <c r="BF238" i="2"/>
  <c r="BE238" i="2"/>
  <c r="T238" i="2"/>
  <c r="R238" i="2"/>
  <c r="P238" i="2"/>
  <c r="BK238" i="2"/>
  <c r="J238" i="2"/>
  <c r="BI230" i="2"/>
  <c r="BH230" i="2"/>
  <c r="BG230" i="2"/>
  <c r="BF230" i="2"/>
  <c r="BE230" i="2"/>
  <c r="T230" i="2"/>
  <c r="R230" i="2"/>
  <c r="P230" i="2"/>
  <c r="BK230" i="2"/>
  <c r="J230" i="2"/>
  <c r="BI224" i="2"/>
  <c r="BH224" i="2"/>
  <c r="BG224" i="2"/>
  <c r="BF224" i="2"/>
  <c r="BE224" i="2"/>
  <c r="T224" i="2"/>
  <c r="R224" i="2"/>
  <c r="P224" i="2"/>
  <c r="BK224" i="2"/>
  <c r="J224" i="2"/>
  <c r="BI217" i="2"/>
  <c r="BH217" i="2"/>
  <c r="BG217" i="2"/>
  <c r="BF217" i="2"/>
  <c r="BE217" i="2"/>
  <c r="T217" i="2"/>
  <c r="R217" i="2"/>
  <c r="P217" i="2"/>
  <c r="BK217" i="2"/>
  <c r="J217" i="2"/>
  <c r="BI213" i="2"/>
  <c r="BH213" i="2"/>
  <c r="BG213" i="2"/>
  <c r="BF213" i="2"/>
  <c r="BE213" i="2"/>
  <c r="T213" i="2"/>
  <c r="R213" i="2"/>
  <c r="P213" i="2"/>
  <c r="BK213" i="2"/>
  <c r="J213" i="2"/>
  <c r="BI209" i="2"/>
  <c r="BH209" i="2"/>
  <c r="BG209" i="2"/>
  <c r="BF209" i="2"/>
  <c r="BE209" i="2"/>
  <c r="T209" i="2"/>
  <c r="R209" i="2"/>
  <c r="P209" i="2"/>
  <c r="BK209" i="2"/>
  <c r="J209" i="2"/>
  <c r="BI205" i="2"/>
  <c r="BH205" i="2"/>
  <c r="BG205" i="2"/>
  <c r="BF205" i="2"/>
  <c r="BE205" i="2"/>
  <c r="T205" i="2"/>
  <c r="R205" i="2"/>
  <c r="P205" i="2"/>
  <c r="BK205" i="2"/>
  <c r="J205" i="2"/>
  <c r="BI201" i="2"/>
  <c r="BH201" i="2"/>
  <c r="BG201" i="2"/>
  <c r="BF201" i="2"/>
  <c r="BE201" i="2"/>
  <c r="T201" i="2"/>
  <c r="R201" i="2"/>
  <c r="P201" i="2"/>
  <c r="BK201" i="2"/>
  <c r="J201" i="2"/>
  <c r="BI198" i="2"/>
  <c r="BH198" i="2"/>
  <c r="BG198" i="2"/>
  <c r="BF198" i="2"/>
  <c r="BE198" i="2"/>
  <c r="T198" i="2"/>
  <c r="R198" i="2"/>
  <c r="P198" i="2"/>
  <c r="BK198" i="2"/>
  <c r="J198" i="2"/>
  <c r="BI195" i="2"/>
  <c r="BH195" i="2"/>
  <c r="BG195" i="2"/>
  <c r="BF195" i="2"/>
  <c r="BE195" i="2"/>
  <c r="T195" i="2"/>
  <c r="R195" i="2"/>
  <c r="P195" i="2"/>
  <c r="BK195" i="2"/>
  <c r="J195" i="2"/>
  <c r="BI192" i="2"/>
  <c r="BH192" i="2"/>
  <c r="BG192" i="2"/>
  <c r="BF192" i="2"/>
  <c r="BE192" i="2"/>
  <c r="T192" i="2"/>
  <c r="R192" i="2"/>
  <c r="P192" i="2"/>
  <c r="BK192" i="2"/>
  <c r="J192" i="2"/>
  <c r="BI189" i="2"/>
  <c r="BH189" i="2"/>
  <c r="BG189" i="2"/>
  <c r="BF189" i="2"/>
  <c r="BE189" i="2"/>
  <c r="T189" i="2"/>
  <c r="R189" i="2"/>
  <c r="P189" i="2"/>
  <c r="BK189" i="2"/>
  <c r="J189" i="2"/>
  <c r="BI164" i="2"/>
  <c r="BH164" i="2"/>
  <c r="BG164" i="2"/>
  <c r="BF164" i="2"/>
  <c r="BE164" i="2"/>
  <c r="T164" i="2"/>
  <c r="R164" i="2"/>
  <c r="P164" i="2"/>
  <c r="BK164" i="2"/>
  <c r="J164" i="2"/>
  <c r="BI160" i="2"/>
  <c r="BH160" i="2"/>
  <c r="BG160" i="2"/>
  <c r="BF160" i="2"/>
  <c r="BE160" i="2"/>
  <c r="T160" i="2"/>
  <c r="R160" i="2"/>
  <c r="P160" i="2"/>
  <c r="BK160" i="2"/>
  <c r="J160" i="2"/>
  <c r="BI156" i="2"/>
  <c r="BH156" i="2"/>
  <c r="BG156" i="2"/>
  <c r="BF156" i="2"/>
  <c r="BE156" i="2"/>
  <c r="T156" i="2"/>
  <c r="R156" i="2"/>
  <c r="P156" i="2"/>
  <c r="BK156" i="2"/>
  <c r="J156" i="2"/>
  <c r="BI152" i="2"/>
  <c r="BH152" i="2"/>
  <c r="BG152" i="2"/>
  <c r="BF152" i="2"/>
  <c r="BE152" i="2"/>
  <c r="T152" i="2"/>
  <c r="R152" i="2"/>
  <c r="P152" i="2"/>
  <c r="BK152" i="2"/>
  <c r="J152" i="2"/>
  <c r="BI148" i="2"/>
  <c r="BH148" i="2"/>
  <c r="BG148" i="2"/>
  <c r="BF148" i="2"/>
  <c r="BE148" i="2"/>
  <c r="T148" i="2"/>
  <c r="R148" i="2"/>
  <c r="P148" i="2"/>
  <c r="BK148" i="2"/>
  <c r="J148" i="2"/>
  <c r="BI139" i="2"/>
  <c r="BH139" i="2"/>
  <c r="BG139" i="2"/>
  <c r="BF139" i="2"/>
  <c r="BE139" i="2"/>
  <c r="T139" i="2"/>
  <c r="R139" i="2"/>
  <c r="P139" i="2"/>
  <c r="BK139" i="2"/>
  <c r="J139" i="2"/>
  <c r="BI131" i="2"/>
  <c r="BH131" i="2"/>
  <c r="BG131" i="2"/>
  <c r="BF131" i="2"/>
  <c r="BE131" i="2"/>
  <c r="T131" i="2"/>
  <c r="R131" i="2"/>
  <c r="P131" i="2"/>
  <c r="BK131" i="2"/>
  <c r="J131" i="2"/>
  <c r="BI128" i="2"/>
  <c r="BH128" i="2"/>
  <c r="BG128" i="2"/>
  <c r="BF128" i="2"/>
  <c r="BE128" i="2"/>
  <c r="T128" i="2"/>
  <c r="R128" i="2"/>
  <c r="P128" i="2"/>
  <c r="BK128" i="2"/>
  <c r="J128" i="2"/>
  <c r="BI125" i="2"/>
  <c r="BH125" i="2"/>
  <c r="BG125" i="2"/>
  <c r="BF125" i="2"/>
  <c r="BE125" i="2"/>
  <c r="T125" i="2"/>
  <c r="R125" i="2"/>
  <c r="P125" i="2"/>
  <c r="BK125" i="2"/>
  <c r="J125" i="2"/>
  <c r="BI122" i="2"/>
  <c r="BH122" i="2"/>
  <c r="BG122" i="2"/>
  <c r="BF122" i="2"/>
  <c r="BE122" i="2"/>
  <c r="T122" i="2"/>
  <c r="R122" i="2"/>
  <c r="P122" i="2"/>
  <c r="BK122" i="2"/>
  <c r="J122" i="2"/>
  <c r="BI119" i="2"/>
  <c r="BH119" i="2"/>
  <c r="BG119" i="2"/>
  <c r="BF119" i="2"/>
  <c r="BE119" i="2"/>
  <c r="T119" i="2"/>
  <c r="R119" i="2"/>
  <c r="P119" i="2"/>
  <c r="BK119" i="2"/>
  <c r="J119" i="2"/>
  <c r="BI102" i="2"/>
  <c r="BH102" i="2"/>
  <c r="BG102" i="2"/>
  <c r="BF102" i="2"/>
  <c r="BE102" i="2"/>
  <c r="T102" i="2"/>
  <c r="R102" i="2"/>
  <c r="P102" i="2"/>
  <c r="BK102" i="2"/>
  <c r="J102" i="2"/>
  <c r="BI98" i="2"/>
  <c r="BH98" i="2"/>
  <c r="BG98" i="2"/>
  <c r="BF98" i="2"/>
  <c r="BE98" i="2"/>
  <c r="T98" i="2"/>
  <c r="R98" i="2"/>
  <c r="P98" i="2"/>
  <c r="BK98" i="2"/>
  <c r="J98" i="2"/>
  <c r="BI94" i="2"/>
  <c r="BH94" i="2"/>
  <c r="BG94" i="2"/>
  <c r="BF94" i="2"/>
  <c r="BE94" i="2"/>
  <c r="T94" i="2"/>
  <c r="R94" i="2"/>
  <c r="P94" i="2"/>
  <c r="BK94" i="2"/>
  <c r="J94" i="2"/>
  <c r="BI90" i="2"/>
  <c r="BH90" i="2"/>
  <c r="BG90" i="2"/>
  <c r="BF90" i="2"/>
  <c r="BE90" i="2"/>
  <c r="T90" i="2"/>
  <c r="R90" i="2"/>
  <c r="P90" i="2"/>
  <c r="BK90" i="2"/>
  <c r="J90" i="2"/>
  <c r="BI86" i="2"/>
  <c r="BH86" i="2"/>
  <c r="BG86" i="2"/>
  <c r="BF86" i="2"/>
  <c r="BE86" i="2"/>
  <c r="T86" i="2"/>
  <c r="R86" i="2"/>
  <c r="P86" i="2"/>
  <c r="BK86" i="2"/>
  <c r="J86" i="2"/>
  <c r="BI82" i="2"/>
  <c r="F32" i="2" s="1"/>
  <c r="BD52" i="1" s="1"/>
  <c r="BD51" i="1" s="1"/>
  <c r="W30" i="1" s="1"/>
  <c r="BH82" i="2"/>
  <c r="F31" i="2" s="1"/>
  <c r="BC52" i="1" s="1"/>
  <c r="BC51" i="1" s="1"/>
  <c r="BG82" i="2"/>
  <c r="F30" i="2" s="1"/>
  <c r="BB52" i="1" s="1"/>
  <c r="BB51" i="1" s="1"/>
  <c r="BF82" i="2"/>
  <c r="J29" i="2" s="1"/>
  <c r="AW52" i="1" s="1"/>
  <c r="BE82" i="2"/>
  <c r="J28" i="2" s="1"/>
  <c r="AV52" i="1" s="1"/>
  <c r="AT52" i="1" s="1"/>
  <c r="T82" i="2"/>
  <c r="T81" i="2" s="1"/>
  <c r="T80" i="2" s="1"/>
  <c r="T79" i="2" s="1"/>
  <c r="R82" i="2"/>
  <c r="R81" i="2" s="1"/>
  <c r="R80" i="2" s="1"/>
  <c r="R79" i="2" s="1"/>
  <c r="P82" i="2"/>
  <c r="P81" i="2" s="1"/>
  <c r="P80" i="2" s="1"/>
  <c r="P79" i="2" s="1"/>
  <c r="AU52" i="1" s="1"/>
  <c r="AU51" i="1" s="1"/>
  <c r="BK82" i="2"/>
  <c r="BK81" i="2" s="1"/>
  <c r="J82" i="2"/>
  <c r="J75" i="2"/>
  <c r="F75" i="2"/>
  <c r="F73" i="2"/>
  <c r="E71" i="2"/>
  <c r="J47" i="2"/>
  <c r="F47" i="2"/>
  <c r="F45" i="2"/>
  <c r="E43" i="2"/>
  <c r="J16" i="2"/>
  <c r="E16" i="2"/>
  <c r="F48" i="2" s="1"/>
  <c r="J15" i="2"/>
  <c r="J10" i="2"/>
  <c r="J45" i="2" s="1"/>
  <c r="AS51" i="1"/>
  <c r="L47" i="1"/>
  <c r="AM46" i="1"/>
  <c r="L46" i="1"/>
  <c r="AM44" i="1"/>
  <c r="L44" i="1"/>
  <c r="L42" i="1"/>
  <c r="L41" i="1"/>
  <c r="BK80" i="2" l="1"/>
  <c r="J81" i="2"/>
  <c r="J54" i="2" s="1"/>
  <c r="W28" i="1"/>
  <c r="AX51" i="1"/>
  <c r="W29" i="1"/>
  <c r="AY51" i="1"/>
  <c r="BK465" i="2"/>
  <c r="J465" i="2" s="1"/>
  <c r="J60" i="2" s="1"/>
  <c r="J466" i="2"/>
  <c r="J61" i="2" s="1"/>
  <c r="F76" i="2"/>
  <c r="F29" i="2"/>
  <c r="BA52" i="1" s="1"/>
  <c r="BA51" i="1" s="1"/>
  <c r="J73" i="2"/>
  <c r="F28" i="2"/>
  <c r="AZ52" i="1" s="1"/>
  <c r="AZ51" i="1" s="1"/>
  <c r="AV51" i="1" l="1"/>
  <c r="W26" i="1"/>
  <c r="W27" i="1"/>
  <c r="AW51" i="1"/>
  <c r="AK27" i="1" s="1"/>
  <c r="BK79" i="2"/>
  <c r="J79" i="2" s="1"/>
  <c r="J80" i="2"/>
  <c r="J53" i="2" s="1"/>
  <c r="AK26" i="1" l="1"/>
  <c r="AT51" i="1"/>
  <c r="J52" i="2"/>
  <c r="J25" i="2"/>
  <c r="AG52" i="1" l="1"/>
  <c r="J34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<sst xmlns="http://schemas.openxmlformats.org/spreadsheetml/2006/main" count="4923" uniqueCount="803">
  <si>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</si>
  <si>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</si>
  <si>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</si>
  <si>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</si>
  <si>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</si>
  <si>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</si>
  <si>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</si>
  <si>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{3c812ade-bd58-41ea-a6b9-5483b5ffd516}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</si>
  <si>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</si>
  <si>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</si>
  <si>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</si>
  <si>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</si>
  <si>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</si>
  <si>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</si>
  <si>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</si>
  <si>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</si>
  <si>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</si>
  <si>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</si>
  <si>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</si>
  <si>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LC Svážnice</t>
  </si>
  <si>
    <t>KSO:</t>
  </si>
  <si>
    <t/>
  </si>
  <si>
    <t>CC-CZ:</t>
  </si>
  <si>
    <t>Místo:</t>
  </si>
  <si>
    <t>k.ú. Nové Město na Moravě</t>
  </si>
  <si>
    <t>Datum:</t>
  </si>
  <si>
    <t>5.3.2018</t>
  </si>
  <si>
    <t>Zadavatel:</t>
  </si>
  <si>
    <t>IČ:</t>
  </si>
  <si>
    <t>Nové Město na Moravě</t>
  </si>
  <si>
    <t>DIČ:</t>
  </si>
  <si>
    <t>Uchazeč:</t>
  </si>
  <si>
    <t>Vyplň údaj</t>
  </si>
  <si>
    <t>Projektant:</t>
  </si>
  <si>
    <t>02628830</t>
  </si>
  <si>
    <t>Greendesign, s.r.o.</t>
  </si>
  <si>
    <t>CZ02628830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</si>
  <si>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</si>
  <si>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</si>
  <si>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</si>
  <si>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</si>
  <si>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</si>
  <si>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</si>
  <si>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</si>
  <si>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</si>
  <si>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</si>
  <si>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</si>
  <si>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</si>
  <si>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</si>
  <si>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</si>
  <si>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</si>
  <si>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</si>
  <si>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</si>
  <si>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</si>
  <si>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</si>
  <si>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</si>
  <si>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</si>
  <si>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</si>
  <si>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</si>
  <si>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</si>
  <si>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</si>
  <si>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</si>
  <si>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</si>
  <si>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</si>
  <si>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</si>
  <si>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</si>
  <si>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</si>
  <si>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</si>
  <si>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</si>
  <si>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</si>
  <si>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</si>
  <si>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</si>
  <si>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</si>
  <si>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</si>
  <si>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</si>
  <si>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</si>
  <si>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</si>
  <si>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</si>
  <si>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</si>
  <si>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</si>
  <si>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</si>
  <si>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</si>
  <si>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</si>
  <si>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</si>
  <si>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</si>
  <si>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pa30</t>
  </si>
  <si>
    <t>85</t>
  </si>
  <si>
    <t>2</t>
  </si>
  <si>
    <t>pa50</t>
  </si>
  <si>
    <t>53</t>
  </si>
  <si>
    <t>KRYCÍ LIST SOUPISU</t>
  </si>
  <si>
    <t>pa70</t>
  </si>
  <si>
    <t>12</t>
  </si>
  <si>
    <t>pa90</t>
  </si>
  <si>
    <t>7</t>
  </si>
  <si>
    <t>křoviny</t>
  </si>
  <si>
    <t>200</t>
  </si>
  <si>
    <t>odkop</t>
  </si>
  <si>
    <t>1290,44</t>
  </si>
  <si>
    <t>rovnaninaTP</t>
  </si>
  <si>
    <t>rovnaninaHP</t>
  </si>
  <si>
    <t>4</t>
  </si>
  <si>
    <t>rýhy</t>
  </si>
  <si>
    <t>161,9</t>
  </si>
  <si>
    <t>skládka1</t>
  </si>
  <si>
    <t>1493,139</t>
  </si>
  <si>
    <t>skládka2</t>
  </si>
  <si>
    <t>54,201</t>
  </si>
  <si>
    <t>násyp</t>
  </si>
  <si>
    <t>504,35</t>
  </si>
  <si>
    <t>zásyp</t>
  </si>
  <si>
    <t>27,69</t>
  </si>
  <si>
    <t>nájezdy</t>
  </si>
  <si>
    <t>527</t>
  </si>
  <si>
    <t>vodoteč</t>
  </si>
  <si>
    <t>37,5</t>
  </si>
  <si>
    <t>jámy</t>
  </si>
  <si>
    <t>57,5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</si>
  <si>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</si>
  <si>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</si>
  <si>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</si>
  <si>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</si>
  <si>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</si>
  <si>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</si>
  <si>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</si>
  <si>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</si>
  <si>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</si>
  <si>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</si>
  <si>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9 - Ostatní konstrukce a práce-bourání</t>
  </si>
  <si>
    <t xml:space="preserve">    998 - Přesun hmot</t>
  </si>
  <si>
    <t>Ostatní - Ostatní</t>
  </si>
  <si>
    <t xml:space="preserve">    999 -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</si>
  <si>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</si>
  <si>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</si>
  <si>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</si>
  <si>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</si>
  <si>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</si>
  <si>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</si>
  <si>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</si>
  <si>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</si>
  <si>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</si>
  <si>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</si>
  <si>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</si>
  <si>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</si>
  <si>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</si>
  <si>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</si>
  <si>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</si>
  <si>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</si>
  <si>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</si>
  <si>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</si>
  <si>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</si>
  <si>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</si>
  <si>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</si>
  <si>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</si>
  <si>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2017 01</t>
  </si>
  <si>
    <t>1155402979</t>
  </si>
  <si>
    <t>VV</t>
  </si>
  <si>
    <t>"likvidace náletových dřevin"</t>
  </si>
  <si>
    <t>Součet</t>
  </si>
  <si>
    <t>112201101</t>
  </si>
  <si>
    <t>Odstranění pařezů s jejich vykopáním, vytrháním nebo odstřelením, s přesekáním kořenů průměru přes 100 do 300 mm</t>
  </si>
  <si>
    <t>kus</t>
  </si>
  <si>
    <t>CS ÚRS 2016 01</t>
  </si>
  <si>
    <t>139734381</t>
  </si>
  <si>
    <t>"vytržení pařezů v místech stavby"</t>
  </si>
  <si>
    <t>3</t>
  </si>
  <si>
    <t>112201102</t>
  </si>
  <si>
    <t>Odstranění pařezů s jejich vykopáním, vytrháním nebo odstřelením, s přesekáním kořenů průměru přes 300 do 500 mm</t>
  </si>
  <si>
    <t>548310951</t>
  </si>
  <si>
    <t>112201103</t>
  </si>
  <si>
    <t>Odstranění pařezů s jejich vykopáním, vytrháním nebo odstřelením, s přesekáním kořenů průměru přes 500 do 700 mm</t>
  </si>
  <si>
    <t>1581355662</t>
  </si>
  <si>
    <t>5</t>
  </si>
  <si>
    <t>112201104</t>
  </si>
  <si>
    <t>Odstranění pařezů s jejich vykopáním, vytrháním nebo odstřelením, s přesekáním kořenů průměru přes 700 do 900 mm</t>
  </si>
  <si>
    <t>-1433413462</t>
  </si>
  <si>
    <t>6</t>
  </si>
  <si>
    <t>122201102</t>
  </si>
  <si>
    <t>Odkopávky a prokopávky nezapažené s přehozením výkopku na vzdálenost do 3 m nebo s naložením na dopravní prostředek v hornině tř. 3 přes 100 do 1 000 m3</t>
  </si>
  <si>
    <t>m3</t>
  </si>
  <si>
    <t>1009784627</t>
  </si>
  <si>
    <t>"odkop pro vybudování zemní pláně"</t>
  </si>
  <si>
    <t>1271,44</t>
  </si>
  <si>
    <t>Mezisoučet</t>
  </si>
  <si>
    <t>"odkop pro opevnění nátoku a výtoku trubního propustku"</t>
  </si>
  <si>
    <t>" TP1  km 0,300 " 2*1,5</t>
  </si>
  <si>
    <t>" TP2  km 0,597 " 2*1,5</t>
  </si>
  <si>
    <t>" TP3  km 0,962 " 2*1,5</t>
  </si>
  <si>
    <t>" TP4  km 1,155 " 2*1,5</t>
  </si>
  <si>
    <t>" TP5  km 1,375 " 2*1,5</t>
  </si>
  <si>
    <t>"odkop pro opevnění profilu příkopu na N+V hospodářského propustku""</t>
  </si>
  <si>
    <t>" HP1  km 0,210  - vlevo" 2*1</t>
  </si>
  <si>
    <t>" HP2  km 0,397  - vlevo" 2*1</t>
  </si>
  <si>
    <t>Součet (30%)</t>
  </si>
  <si>
    <t>1290,44*0,3 'Přepočtené koeficientem množství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</si>
  <si>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</si>
  <si>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</si>
  <si>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510739404</t>
  </si>
  <si>
    <t>odkop*0,3*0,2</t>
  </si>
  <si>
    <t>8</t>
  </si>
  <si>
    <t>122301102</t>
  </si>
  <si>
    <t>Odkopávky a prokopávky nezapažené s přehozením výkopku na vzdálenost do 3 m nebo s naložením na dopravní prostředek v hornině tř. 4 přes 100 do 1 000 m3</t>
  </si>
  <si>
    <t>1170067717</t>
  </si>
  <si>
    <t>odkop*0,675</t>
  </si>
  <si>
    <t>9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</si>
  <si>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</si>
  <si>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</si>
  <si>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-112700213</t>
  </si>
  <si>
    <t>odkop*0,675*0,2</t>
  </si>
  <si>
    <t>10</t>
  </si>
  <si>
    <t>122401102</t>
  </si>
  <si>
    <t>Odkopávky a prokopávky nezapažené s přehozením výkopku na vzdálenost do 3 m nebo s naložením na dopravní prostředek v hornině tř. 5 přes 100 do 1 000 m3</t>
  </si>
  <si>
    <t>-1046303562</t>
  </si>
  <si>
    <t>odkop*0,025</t>
  </si>
  <si>
    <t>11</t>
  </si>
  <si>
    <t>129203101</t>
  </si>
  <si>
    <t>Čištění otevřených koryt vodotečí s přehozením rozpojeného nánosu do 3 m nebo s naložením na dopravní prostředek při šířce původního dna do 5m a hloubce koryta do 2,5 m v hornině tř. 3</t>
  </si>
  <si>
    <t>-1922672273</t>
  </si>
  <si>
    <t>"čištění výtoku a nátoku trubních propustků"</t>
  </si>
  <si>
    <t>" TP1  km 0,300 " 15*0,5</t>
  </si>
  <si>
    <t>" TP2  km 0,597 " 15*0,5</t>
  </si>
  <si>
    <t>" TP3  km 0,962 " 15*0,5</t>
  </si>
  <si>
    <t>" TP4  km 1,155 " 15*0,5</t>
  </si>
  <si>
    <t>" TP5  km 1,375 " 15*0,5</t>
  </si>
  <si>
    <t>131201201</t>
  </si>
  <si>
    <t>Hloubení zapažených jam a zářezů s urovnáním dna do předepsaného profilu a spádu v hornině tř. 3 do 100 m3</t>
  </si>
  <si>
    <t>1038239275</t>
  </si>
  <si>
    <t>"hloubení jám pro jímku trubního propustku"</t>
  </si>
  <si>
    <t>" TP1  km 0,300 " 1*11,5</t>
  </si>
  <si>
    <t>" TP2  km 0,597 " 1*11,5</t>
  </si>
  <si>
    <t>" TP3  km 0,962 " 1*11,5</t>
  </si>
  <si>
    <t>" TP4  km 1,155 " 1*11,5</t>
  </si>
  <si>
    <t>" TP5  km 1,375 " 1*11,5</t>
  </si>
  <si>
    <t>57,5*0,3 'Přepočtené koeficientem množství</t>
  </si>
  <si>
    <t>13</t>
  </si>
  <si>
    <t>131201209</t>
  </si>
  <si>
    <t>Hloubení zapažených jam a zářezů s urovnáním dna do předepsaného profilu a spádu Příplatek k cenám za lepivost horniny tř. 3</t>
  </si>
  <si>
    <t>-1423796516</t>
  </si>
  <si>
    <t>jámy*0,3*0,2</t>
  </si>
  <si>
    <t>14</t>
  </si>
  <si>
    <t>131301201</t>
  </si>
  <si>
    <t>Hloubení zapažených jam a zářezů s urovnáním dna do předepsaného profilu a spádu v hornině tř. 4 do 100 m3</t>
  </si>
  <si>
    <t>-1313779977</t>
  </si>
  <si>
    <t>jámy*0,6</t>
  </si>
  <si>
    <t>131301209</t>
  </si>
  <si>
    <t>Hloubení zapažených jam a zářezů s urovnáním dna do předepsaného profilu a spádu Příplatek k cenám za lepivost horniny tř. 4</t>
  </si>
  <si>
    <t>-1934738218</t>
  </si>
  <si>
    <t>jámy*0,6*0,2</t>
  </si>
  <si>
    <t>16</t>
  </si>
  <si>
    <t>131401201</t>
  </si>
  <si>
    <t>Hloubení zapažených jam a zářezů s urovnáním dna do předepsaného profilu a spádu v hornině tř. 5 do 100 m3</t>
  </si>
  <si>
    <t>-1114177770</t>
  </si>
  <si>
    <t>jámy*0,1</t>
  </si>
  <si>
    <t>17</t>
  </si>
  <si>
    <t>132201201</t>
  </si>
  <si>
    <t>Hloubení zapažených i nezapažených rýh šířky přes 600 do 2 000 mm s urovnáním dna do předepsaného profilu a spádu v hornině tř. 3 do 100 m3</t>
  </si>
  <si>
    <t>-176250308</t>
  </si>
  <si>
    <t>"hloubení rýh pro potrubí trubního propustku"</t>
  </si>
  <si>
    <t>" TP1  km 0,300 " 6*2,75</t>
  </si>
  <si>
    <t>" TP2  km 0,597 " 6*2,75</t>
  </si>
  <si>
    <t>" TP3  km 0,962 " 6*2,75</t>
  </si>
  <si>
    <t>" TP4  km 1,155 " 6*2,75</t>
  </si>
  <si>
    <t>" TP5  km 1,375 " 6*2,75</t>
  </si>
  <si>
    <t>"hloubení rýh pro čela trubního propustku"</t>
  </si>
  <si>
    <t>" TP1  km 0,300 " 1*7,3</t>
  </si>
  <si>
    <t>" TP2  km 0,597 " 1*7,3</t>
  </si>
  <si>
    <t>" TP3  km 0,962 " 1*7,3</t>
  </si>
  <si>
    <t>" TP4  km 1,155 " 1*7,3</t>
  </si>
  <si>
    <t>" TP5  km 1,375 " 1*7,3</t>
  </si>
  <si>
    <t>"hloubení rýh pro potrubí hospodářského propustku"</t>
  </si>
  <si>
    <t>" HP1  km 0,210  - vlevo" 10*1,5</t>
  </si>
  <si>
    <t>" HP2  km 0,397  - vlevo" 9*1,5</t>
  </si>
  <si>
    <t>"hloubení rýh pro čela hospodářského propustku"</t>
  </si>
  <si>
    <t>" HP1  km 0,210  - vlevo" 2*3,6</t>
  </si>
  <si>
    <t>" HP2  km 0,397  - vlevo" 2*3,6</t>
  </si>
  <si>
    <t>161,9*0,3 'Přepočtené koeficientem množství</t>
  </si>
  <si>
    <t>18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</si>
  <si>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</si>
  <si>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</si>
  <si>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-623652060</t>
  </si>
  <si>
    <t>rýhy*0,3*0,2</t>
  </si>
  <si>
    <t>19</t>
  </si>
  <si>
    <t>132301201</t>
  </si>
  <si>
    <t>Hloubení zapažených i nezapažených rýh šířky přes 600 do 2 000 mm s urovnáním dna do předepsaného profilu a spádu v hornině tř. 4 do 100 m3</t>
  </si>
  <si>
    <t>-2044709431</t>
  </si>
  <si>
    <t>rýhy*0,6</t>
  </si>
  <si>
    <t>20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</si>
  <si>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</si>
  <si>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</si>
  <si>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-1411354497</t>
  </si>
  <si>
    <t>rýhy*0,6*0,2</t>
  </si>
  <si>
    <t>132401201</t>
  </si>
  <si>
    <t>Hloubení zapažených i nezapažených rýh šířky přes 600 do 2 000 mm s urovnáním dna do předepsaného profilu a spádu s použitím trhavin v hornině tř. 5 pro jakékoliv množství</t>
  </si>
  <si>
    <t>1436569418</t>
  </si>
  <si>
    <t>rýhy*0,1</t>
  </si>
  <si>
    <t>22</t>
  </si>
  <si>
    <t>162201421</t>
  </si>
  <si>
    <t>Vodorovné přemístění větví, kmenů nebo pařezů s naložením, složením a dopravou do 1000 m pařezů kmenů, průměru přes 100 do 300 mm</t>
  </si>
  <si>
    <t>-387713530</t>
  </si>
  <si>
    <t>"přesun přebytečných pařezů"</t>
  </si>
  <si>
    <t>23</t>
  </si>
  <si>
    <t>162201422</t>
  </si>
  <si>
    <t>Vodorovné přemístění větví, kmenů nebo pařezů s naložením, složením a dopravou do 1000 m pařezů kmenů, průměru přes 300 do 500 mm</t>
  </si>
  <si>
    <t>-1119838925</t>
  </si>
  <si>
    <t>24</t>
  </si>
  <si>
    <t>162201423</t>
  </si>
  <si>
    <t>Vodorovné přemístění větví, kmenů nebo pařezů s naložením, složením a dopravou do 1000 m pařezů kmenů, průměru přes 500 do 700 mm</t>
  </si>
  <si>
    <t>446398777</t>
  </si>
  <si>
    <t>25</t>
  </si>
  <si>
    <t>162201424</t>
  </si>
  <si>
    <t>Vodorovné přemístění větví, kmenů nebo pařezů s naložením, složením a dopravou do 1000 m pařezů kmenů, průměru přes 700 do 900 mm</t>
  </si>
  <si>
    <t>863466434</t>
  </si>
  <si>
    <t>26</t>
  </si>
  <si>
    <t>162501101</t>
  </si>
  <si>
    <t>Vodorovné přemístění výkopku nebo sypaniny po suchu na obvyklém dopravním prostředku, bez naložení výkopku, avšak se složením bez rozhrnutí z horniny tř. 1 až 4 na vzdálenost přes 2 000 do 2 500 m</t>
  </si>
  <si>
    <t>834571890</t>
  </si>
  <si>
    <t>"přesun přebytečného výkopku"</t>
  </si>
  <si>
    <t>rýhy*0,9</t>
  </si>
  <si>
    <t>jámy*0,9</t>
  </si>
  <si>
    <t>odkop*0,975</t>
  </si>
  <si>
    <t>27</t>
  </si>
  <si>
    <t>162501151</t>
  </si>
  <si>
    <t>Vodorovné přemístění výkopku nebo sypaniny po suchu na obvyklém dopravním prostředku, bez naložení výkopku, avšak se složením bez rozhrnutí z horniny tř. 5 až 7 na vzdálenost přes 2 000 do 2 500 m</t>
  </si>
  <si>
    <t>1388984711</t>
  </si>
  <si>
    <t>28</t>
  </si>
  <si>
    <t>171101101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</si>
  <si>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</si>
  <si>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-847032463</t>
  </si>
  <si>
    <t>"násyp pro zemní pláň"</t>
  </si>
  <si>
    <t>354.35</t>
  </si>
  <si>
    <t>"násyp pro skládky a nájezdy"</t>
  </si>
  <si>
    <t>150</t>
  </si>
  <si>
    <t>29</t>
  </si>
  <si>
    <t>171201201</t>
  </si>
  <si>
    <t>Uložení sypaniny na skládky</t>
  </si>
  <si>
    <t>-501660406</t>
  </si>
  <si>
    <t>"uložení přebytečného výkopku"</t>
  </si>
  <si>
    <t>-zásyp</t>
  </si>
  <si>
    <t>-násyp</t>
  </si>
  <si>
    <t>30</t>
  </si>
  <si>
    <t>174101101</t>
  </si>
  <si>
    <t>Zásyp sypaninou z jakékoliv horniny s uložením výkopku ve vrstvách se zhutněním jam, šachet, rýh nebo kolem objektů v těchto vykopávkách</t>
  </si>
  <si>
    <t>1866139604</t>
  </si>
  <si>
    <t>"zásyp kolem objektů"</t>
  </si>
  <si>
    <t>jámy*0,2</t>
  </si>
  <si>
    <t>31</t>
  </si>
  <si>
    <t>174201201</t>
  </si>
  <si>
    <t>Zásyp jam po pařezech výkopkem z horniny získané při dobývání pařezů s hrubým urovnáním povrchu zasypávky průměru pařezu přes 100 do 300 mm</t>
  </si>
  <si>
    <t>1438707980</t>
  </si>
  <si>
    <t>"zásyp jam po těžbě pařezů"</t>
  </si>
  <si>
    <t>32</t>
  </si>
  <si>
    <t>174201202</t>
  </si>
  <si>
    <t>Zásyp jam po pařezech výkopkem z horniny získané při dobývání pařezů s hrubým urovnáním povrchu zasypávky průměru pařezu přes 300 do 500 mm</t>
  </si>
  <si>
    <t>-352850183</t>
  </si>
  <si>
    <t>33</t>
  </si>
  <si>
    <t>174201203</t>
  </si>
  <si>
    <t>Zásyp jam po pařezech výkopkem z horniny získané při dobývání pařezů s hrubým urovnáním povrchu zasypávky průměru pařezu přes 500 do 700 mm</t>
  </si>
  <si>
    <t>1841870896</t>
  </si>
  <si>
    <t>34</t>
  </si>
  <si>
    <t>174201204</t>
  </si>
  <si>
    <t>Zásyp jam po pařezech výkopkem z horniny získané při dobývání pařezů s hrubým urovnáním povrchu zasypávky průměru pařezu přes 700 do 900 mm</t>
  </si>
  <si>
    <t>-1283108604</t>
  </si>
  <si>
    <t>35</t>
  </si>
  <si>
    <t>181951102</t>
  </si>
  <si>
    <t>Úprava pláně vyrovnáním výškových rozdílů v hornině tř. 1 až 4 se zhutněním</t>
  </si>
  <si>
    <t>-1128502560</t>
  </si>
  <si>
    <t>"úprava pláně"</t>
  </si>
  <si>
    <t>" C4  km 0,000 - 1,424 " 4,14*1424</t>
  </si>
  <si>
    <t>"úprava povrchu pod potrubím TP"</t>
  </si>
  <si>
    <t>" TP1  km 0,300 " 6*1,4</t>
  </si>
  <si>
    <t>" TP2  km 0,597 " 6*1,4</t>
  </si>
  <si>
    <t>" TP3  km 0,962 " 6*1,4</t>
  </si>
  <si>
    <t>" TP4  km 1,155 " 6*1,4</t>
  </si>
  <si>
    <t>" TP5  km 1,375 " 6*1,4</t>
  </si>
  <si>
    <t>"úprava povrchu pod potrubím HP"</t>
  </si>
  <si>
    <t>" HP1  km 0,210  - vlevo" 10*1,4</t>
  </si>
  <si>
    <t>" HP2  km 0,397  - vlevo" 9*1,4</t>
  </si>
  <si>
    <t>"úprava povrchů pro nájezdy"</t>
  </si>
  <si>
    <t>" N1  km 0,206  - vpravo" 33</t>
  </si>
  <si>
    <t>" N2  km 0,210  - vlevo" 43</t>
  </si>
  <si>
    <t>" N3  km 0,394  - vpravo" 52</t>
  </si>
  <si>
    <t>" N4  km 0,397  - vlevo" 51</t>
  </si>
  <si>
    <t>" N7  km 0,593  - vpravo" 30</t>
  </si>
  <si>
    <t>" N8  km 0,602  - vlevo" 35</t>
  </si>
  <si>
    <t>" N9  km 0,614  - vlevo" 40</t>
  </si>
  <si>
    <t>" N10  km 0,840  - vpravo" 44</t>
  </si>
  <si>
    <t>" N11  km 0,969  - vpravo" 41</t>
  </si>
  <si>
    <t>" N12  km 1,107  - vlevo" 43</t>
  </si>
  <si>
    <t>" N13  km 1,162  - vpravo" 46</t>
  </si>
  <si>
    <t>" N14  km 1,220  - vlevo" 69</t>
  </si>
  <si>
    <t>36</t>
  </si>
  <si>
    <t>182101101</t>
  </si>
  <si>
    <t>Svahování trvalých svahů do projektovaných profilů s potřebným přemístěním výkopku při svahování v zářezech v hornině tř. 1 až 4</t>
  </si>
  <si>
    <t>89345909</t>
  </si>
  <si>
    <t>"svahování při zemní pláni"</t>
  </si>
  <si>
    <t>2360.45</t>
  </si>
  <si>
    <t>37</t>
  </si>
  <si>
    <t>182201101</t>
  </si>
  <si>
    <t>Svahování trvalých svahů do projektovaných profilů s potřebným přemístěním výkopku při svahování násypů v jakékoliv hornině</t>
  </si>
  <si>
    <t>1765157175</t>
  </si>
  <si>
    <t xml:space="preserve">1407.60    </t>
  </si>
  <si>
    <t>38</t>
  </si>
  <si>
    <t>R1623</t>
  </si>
  <si>
    <t>Převedení vody potrubím včetně čerpání a pohotovosti</t>
  </si>
  <si>
    <t>m</t>
  </si>
  <si>
    <t>282086832</t>
  </si>
  <si>
    <t>P</t>
  </si>
  <si>
    <t xml:space="preserve">Poznámka k položce:
Obsahem položky jsou veškeré práce spojené s převedením vody potřebného pro výstavbu příčného, nebo podélného odvodnění po celou dobu provádění stavby. 
Součásti položky je např.:vytvoření zemní hrázky, potrubí pro převedení vody, čerpání vody, čerpací sousatava, doprava, pohotovost čerpací soupravy, atd.... </t>
  </si>
  <si>
    <t>"převedení vody pro TP"</t>
  </si>
  <si>
    <t>" TP1  km 0,300 " 6</t>
  </si>
  <si>
    <t>" TP2  km 0,597 " 6</t>
  </si>
  <si>
    <t>" TP3  km 0,962 " 6</t>
  </si>
  <si>
    <t>" TP4  km 1,155 " 6</t>
  </si>
  <si>
    <t>" TP5  km 1,375 " 6</t>
  </si>
  <si>
    <t>"převedení vody pro HP"</t>
  </si>
  <si>
    <t>" HP1  km 0,210  - vlevo" 10</t>
  </si>
  <si>
    <t>" HP2  km 0,397  - vlevo" 9</t>
  </si>
  <si>
    <t>39</t>
  </si>
  <si>
    <t>RG01</t>
  </si>
  <si>
    <t>Likvidace odstraněných křovin a stromů průměru kmene do 100 mm pro jakoukoliv plochu</t>
  </si>
  <si>
    <t>1129838916</t>
  </si>
  <si>
    <t xml:space="preserve">Poznámka k položce:
Obsahem položky je likvidace odstraněných křovin a dřevin prům. do 100 mm pro jakoukoliv plochu. Součásti položky je např. pálení (pouze v případě písemného odsouhlasení investrem akce), štěpkování, drcení atd, vodorovná doprava do 1 km, atd. </t>
  </si>
  <si>
    <t>"likvidace křovin"</t>
  </si>
  <si>
    <t>Zakládání</t>
  </si>
  <si>
    <t>40</t>
  </si>
  <si>
    <t>273362021</t>
  </si>
  <si>
    <t>Výztuž základů desek ze svařovaných sítí z drátů typu KARI</t>
  </si>
  <si>
    <t>t</t>
  </si>
  <si>
    <t>-585992022</t>
  </si>
  <si>
    <t>"výztuž podkladního betonu trubního propustku z kari 8/100/100"</t>
  </si>
  <si>
    <t>" TP1  km 0,300 " (6*1,4)*7,9/1000</t>
  </si>
  <si>
    <t>" TP2  km 0,597 " (6*1,4)*7,9/1000</t>
  </si>
  <si>
    <t>" TP3  km 0,962 " (6*1,4)*7,9/1000</t>
  </si>
  <si>
    <t>" TP4  km 1,155 " (6*1,4)*7,9/1000</t>
  </si>
  <si>
    <t>" TP5  km 1,375 " (6*1,4)*7,9/1000</t>
  </si>
  <si>
    <t>"výztuž podkladního betonu hospodářského propustku z kari 8/100/100"</t>
  </si>
  <si>
    <t>" HP1  km 0,210  - vlevo" (10*1)*7,9/1000</t>
  </si>
  <si>
    <t>" HP2  km 0,397  - vlevo" (9*1)*7,9/1000</t>
  </si>
  <si>
    <t>Vodorovné konstrukce</t>
  </si>
  <si>
    <t>41</t>
  </si>
  <si>
    <t>451315125</t>
  </si>
  <si>
    <t>Podkladní a výplňové vrstvy z betonu prostého tloušťky do 150 mm, z betonu C 16/20</t>
  </si>
  <si>
    <t>-144155117</t>
  </si>
  <si>
    <t>"podkladní beton pro potrubí trubního propustku"</t>
  </si>
  <si>
    <t>" HP1  km 0,210  - vlevo" 10*1</t>
  </si>
  <si>
    <t>" HP2  km 0,397  - vlevo" 9*1</t>
  </si>
  <si>
    <t>42</t>
  </si>
  <si>
    <t>463211152</t>
  </si>
  <si>
    <t>Rovnanina z lomového kamene neupraveného pro podélné i příčné objekty objemu přes 3 m3, z kamene tříděného, s urovnáním líce a vyklínováním spár úlomky kamene hmotnost jednotlivých kamenů přes 80 do 200 kg</t>
  </si>
  <si>
    <t>985780334</t>
  </si>
  <si>
    <t>"opevnění nátoku a výtoku trubního a hospodářského propustku"</t>
  </si>
  <si>
    <t>43</t>
  </si>
  <si>
    <t>R1612</t>
  </si>
  <si>
    <t>Ocelová svodnice, dodávka včetně montáže</t>
  </si>
  <si>
    <t>-649542382</t>
  </si>
  <si>
    <t xml:space="preserve">Poznámka k položce:
Obsahem položky je dodávka včetně montáže ocelové svodnice. 
Součástí položky je např.: zemní práce, vodorovná doprava, ocelová svodnice, tl. plechu 5 mm, D 400 (40 tun), obsyp, hutnění, zabudování, odvodňovací rýha, nátěr okrajů za komunikací, atd. 
</t>
  </si>
  <si>
    <t>"nové svodnice"</t>
  </si>
  <si>
    <t>" SV1  km 0,220 - 0,270 " 6*1</t>
  </si>
  <si>
    <t>" SV2  km 0,430 - 0,500 " 6*2</t>
  </si>
  <si>
    <t>" SV3  km 0,600 - 0,900 " 6*5</t>
  </si>
  <si>
    <t>" SV4  km 0,950 - 1,000 " 6*2</t>
  </si>
  <si>
    <t>" SV5  km 1,000 - 1,250 " 6*4</t>
  </si>
  <si>
    <t>" SV6  km 1,250 - 1,424 " 6*7</t>
  </si>
  <si>
    <t>Komunikace</t>
  </si>
  <si>
    <t>44</t>
  </si>
  <si>
    <t>564671111</t>
  </si>
  <si>
    <t>Podklad z kameniva hrubého drceného vel. 63-125 mm, s rozprostřením a zhutněním, po zhutnění tl. 250 mm</t>
  </si>
  <si>
    <t>936553360</t>
  </si>
  <si>
    <t>"I. Podkladní vrstva"</t>
  </si>
  <si>
    <t>" C2  km 0,000 - 1,424 " 4,14*1424*1,025</t>
  </si>
  <si>
    <t>45</t>
  </si>
  <si>
    <t>564851111</t>
  </si>
  <si>
    <t>Podklad ze štěrkodrti ŠD s rozprostřením a zhutněním, po zhutnění tl. 150 mm</t>
  </si>
  <si>
    <t>-1425101494</t>
  </si>
  <si>
    <t>"Obrusná vrstva"</t>
  </si>
  <si>
    <t>" C1  km 0,000 - 1,424 " 3,74*1424*1,025</t>
  </si>
  <si>
    <t>nájezdy*0,95</t>
  </si>
  <si>
    <t>46</t>
  </si>
  <si>
    <t>R1603</t>
  </si>
  <si>
    <t>Podklad ze štěrkodrtě fr. 0-32 mm, tl. 50 mm po zhutnění</t>
  </si>
  <si>
    <t>-1019685063</t>
  </si>
  <si>
    <t xml:space="preserve">Poznámka k položce:
Obsahem položky je kompletní dodávka včetně montáže podkladní vrstvy komunikace z ŠD fr. 0-32 mm, 
Součásti položky je např.: vodorovná doprava, ŠD fr. 0-32, v kvalitě dle projektové dokumentace, zabudování, přesun po staveništi, hutnění, kropení, vyprofilování do požadovaných sklonů, atd. </t>
  </si>
  <si>
    <t>"separační vrstva"</t>
  </si>
  <si>
    <t>" C3  km 0,000 - 1,424 " 4,14*1424*1,025</t>
  </si>
  <si>
    <t>"zakalení vrstvy HDK"</t>
  </si>
  <si>
    <t>" C2  km 0,000 - 1,424 " 3,74*1424*1,025</t>
  </si>
  <si>
    <t>47</t>
  </si>
  <si>
    <t>R1611</t>
  </si>
  <si>
    <t>Posyp krytu kamenivem fr 0-4 mm, do 20 kg/m2</t>
  </si>
  <si>
    <t>56702084</t>
  </si>
  <si>
    <t xml:space="preserve">Poznámka k položce:
Obashem položky je kompletní dodávka včetně montáže zakalení komunikace lomovými výsivkami fr. 0-4 mm. 
Součásti položky je např.: vodorovná doprava, kameniva fr. 0-4 mm, v kvalitě dle projektové dokumentace, zabudování, přesun po staveništi, hutnění, kropení, vyprofilování do požadovaných sklonů, atd. </t>
  </si>
  <si>
    <t>"zakalení obrusné vrstvy"</t>
  </si>
  <si>
    <t>" C1  km 0,000 - 1,424 " 3,59*1424*1,025</t>
  </si>
  <si>
    <t>nájezdy*0,9</t>
  </si>
  <si>
    <t>Ostatní konstrukce a práce-bourání</t>
  </si>
  <si>
    <t>48</t>
  </si>
  <si>
    <t>919551112</t>
  </si>
  <si>
    <t>Zřízení propustku z trub plastových polyetylenových rýhovaných (např. typ Pecor Optima) se spojkami nebo s hrdlem DN 400 mm</t>
  </si>
  <si>
    <t>CS ÚRS 2015 01</t>
  </si>
  <si>
    <t>-1752728638</t>
  </si>
  <si>
    <t>"potrubí hospodářského propustku"</t>
  </si>
  <si>
    <t>49</t>
  </si>
  <si>
    <t>M</t>
  </si>
  <si>
    <t>562411110</t>
  </si>
  <si>
    <t>Korugované potrubí DN400, SN12</t>
  </si>
  <si>
    <t>-339599093</t>
  </si>
  <si>
    <t>Poznámka k položce:
Obsahem položky je korugované potrubí DN 400, SN 12 s hladkou
vnitřní stěnou. V případě, že bude potrubí kratší než 6 m, bude
oceněno výhradně potrubí bezhrdlové.</t>
  </si>
  <si>
    <t>19*1,015 'Přepočtené koeficientem množství</t>
  </si>
  <si>
    <t>50</t>
  </si>
  <si>
    <t>919551114</t>
  </si>
  <si>
    <t>Zřízení propustku z trub plastových polyetylenových rýhovaných (např. typ Pecor Optima) se spojkami nebo s hrdlem DN 600 mm</t>
  </si>
  <si>
    <t>1722990323</t>
  </si>
  <si>
    <t>"potrubí trubního propustku"</t>
  </si>
  <si>
    <t>51</t>
  </si>
  <si>
    <t>562411130</t>
  </si>
  <si>
    <t>Korugované potrubí DN 600</t>
  </si>
  <si>
    <t>1060960523</t>
  </si>
  <si>
    <t>Poznámka k položce:
Obsahem položky je korugované potrubí DN 600, SN 10 s hladkou
vnitřní stěnou. V případě, že bude potrubí kratší než 6 m, bude
oceněno výhradně potrubí bezhrdlové.</t>
  </si>
  <si>
    <t>30*1,015 'Přepočtené koeficientem množství</t>
  </si>
  <si>
    <t>52</t>
  </si>
  <si>
    <t>936561111</t>
  </si>
  <si>
    <t>Podkladní a krycí vrstvy trubních propustků nebo překopů cest z kameniva drceného</t>
  </si>
  <si>
    <t>809487239</t>
  </si>
  <si>
    <t>"zásyp překopu trubního propustku"</t>
  </si>
  <si>
    <t>" TP1  km 0,300 " 6*2*0,4</t>
  </si>
  <si>
    <t>" TP2  km 0,597 " 6*2*0,4</t>
  </si>
  <si>
    <t>" TP3  km 0,962 " 6*2*0,4</t>
  </si>
  <si>
    <t>" TP4  km 1,155 " 6*2*0,4</t>
  </si>
  <si>
    <t>" TP5  km 1,375 " 6*2*0,4</t>
  </si>
  <si>
    <t>"zásyp překopu hospodářského propustku"</t>
  </si>
  <si>
    <t>" HP1  km 0,210  - vlevo" 10*1,5*0,3</t>
  </si>
  <si>
    <t>" HP2  km 0,397  - vlevo" 9*1,5*0,3</t>
  </si>
  <si>
    <t>R1601</t>
  </si>
  <si>
    <t>Čelo trubního propustku DN 600 až 800, dodávka včetně montáže</t>
  </si>
  <si>
    <t>-982621084</t>
  </si>
  <si>
    <t>Poznámka k položce:
Obsahem položky je kompletní dodávka včetně montáže čela trubního propustku. Součásti položky je např.: podkladní beton z betonu C16/20, XC1, S1, betonový základ z beton C25/30, XF3, S4, roxor 20 mm, režné zdivo z lomového kamene, spárovací hmoty, malty, potěry, montáž, doprava, atd.</t>
  </si>
  <si>
    <t>"čelo trubního propustku"</t>
  </si>
  <si>
    <t>" TP1  km 0,300 " 1</t>
  </si>
  <si>
    <t>" TP2  km 0,597 " 1</t>
  </si>
  <si>
    <t>" TP3  km 0,962 " 1</t>
  </si>
  <si>
    <t>" TP4  km 1,155 " 1</t>
  </si>
  <si>
    <t>" TP5  km 1,375 " 1</t>
  </si>
  <si>
    <t>54</t>
  </si>
  <si>
    <t>R1602</t>
  </si>
  <si>
    <t>Jímka trubního propustku DN 600 až 800, dodávka včetně montáže</t>
  </si>
  <si>
    <t>-2018126402</t>
  </si>
  <si>
    <t>Poznámka k položce:
Obsahem položky je kompletní dodávka včetně montáže jímky trubního propustku. Součásti položky je např.: podkladní beton z betonu C16/20, XC1, S1, betonový základ z beton C25/30, XF3, S4, roxor 20 mm, režné zdivo z lomového kamene, kamenná dlažba, spárovací hmoty, malty, potěry, montáž, doprava, atd.</t>
  </si>
  <si>
    <t>"jímka trubního propustku"</t>
  </si>
  <si>
    <t>55</t>
  </si>
  <si>
    <t>R1616</t>
  </si>
  <si>
    <t>Čelo hospodářského propustku DN 400, dodávka včetně montáže</t>
  </si>
  <si>
    <t>1769829058</t>
  </si>
  <si>
    <t>Poznámka k položce:
Obsahem položky je kompletní dodávka včetně montáže čela hospodářského propustku. Součásti položky je např.: podkladní beton z betonu C16/20, XC1, S1, betonový základ z beton C25/30, XF3, S4, roxor 20 mm, režné zdivo z lomového kamene, spárovací hmoty, malty, potěry, montáž, doprava, atd.</t>
  </si>
  <si>
    <t>"čela hospodářského propustku"</t>
  </si>
  <si>
    <t>" HP1  km 0,210  - vlevo" 2</t>
  </si>
  <si>
    <t>" HP2  km 0,397  - vlevo" 2</t>
  </si>
  <si>
    <t>56</t>
  </si>
  <si>
    <t>RG10</t>
  </si>
  <si>
    <t>Obetonování trubního propustku betonem C25/30, XF3, konzistence S4.</t>
  </si>
  <si>
    <t>-1451687048</t>
  </si>
  <si>
    <t xml:space="preserve">Poznámka k položce:
Obsahem položky je obetonování potrubí propustku betonem C25/30, XF3, konzistence S4
Součásti položky je např. bednění, beton, montáž, hutnění, doprava, atd. </t>
  </si>
  <si>
    <t>"obetonování potrubí trubních propustků"</t>
  </si>
  <si>
    <t>" TP1  km 0,300 " (6-1)*1,15</t>
  </si>
  <si>
    <t>" TP2  km 0,597 " (6-1)*1,15</t>
  </si>
  <si>
    <t>" TP3  km 0,962 " (6-1)*1,15</t>
  </si>
  <si>
    <t>" TP4  km 1,155 " (6-1)*1,15</t>
  </si>
  <si>
    <t>" TP5  km 1,375 " (6-1)*1,15</t>
  </si>
  <si>
    <t>"obetonování potrubí hospodářských propustků"</t>
  </si>
  <si>
    <t>" HP1  km 0,210  - vlevo" (10-1)*0,95</t>
  </si>
  <si>
    <t>" HP2  km 0,397  - vlevo" (9-1)*0,95</t>
  </si>
  <si>
    <t>998</t>
  </si>
  <si>
    <t>Přesun hmot</t>
  </si>
  <si>
    <t>57</t>
  </si>
  <si>
    <t>998225111</t>
  </si>
  <si>
    <t>Přesun hmot pro komunikace s krytem z kameniva, monolitickým betonovým nebo živičným dopravní vzdálenost do 200 m jakékoliv délky objektu</t>
  </si>
  <si>
    <t>1362893347</t>
  </si>
  <si>
    <t>Ostatní</t>
  </si>
  <si>
    <t>999</t>
  </si>
  <si>
    <t>Ostatní náklady</t>
  </si>
  <si>
    <t>58</t>
  </si>
  <si>
    <t>G03</t>
  </si>
  <si>
    <t xml:space="preserve">Geodetické vytyčení stavby, včetně vytyčení hranic pozemku </t>
  </si>
  <si>
    <t>kpl</t>
  </si>
  <si>
    <t>1223104057</t>
  </si>
  <si>
    <t xml:space="preserve">Poznámka k položce:
Součásti položky je geodetické vytyčení stavby v rozsahu pro její řádné provádění a umístění v souladu s projektovou dokumentací včetně vytyčení všech hranic dotčených i sousedních pozemků autorizovanou osobou v oboru zeměměřičství. 
Obsahem položky je např.: geodetické práce, tisky, doklady o vytýčení, kolíky, roxory, hřeby, atd... </t>
  </si>
  <si>
    <t>"vytyčení stavby včetně hranic pozemků"</t>
  </si>
  <si>
    <t>59</t>
  </si>
  <si>
    <t>G05</t>
  </si>
  <si>
    <t>Zajištění ochrany vzrostlých stomů proti poškození</t>
  </si>
  <si>
    <t>-1106557221</t>
  </si>
  <si>
    <t xml:space="preserve">Poznámka k položce:
Součásti položky je ochrana sromů v blízkosti stavby a v místech obvodu stavebniště proti poškození. 
Obsahem položky je např.: dřevěné obložení kmenů, ořez větví, ošetření kořenů, podpory, obnova případného oplocení, ochrana náběhů, atd.... </t>
  </si>
  <si>
    <t>"ochrana stromů"</t>
  </si>
  <si>
    <t>60</t>
  </si>
  <si>
    <t>G11</t>
  </si>
  <si>
    <t>Zřízení včetně zabezpečení a odstranění staveniště</t>
  </si>
  <si>
    <t>-229659273</t>
  </si>
  <si>
    <t>Poznámka k položce:
Součásti položky je zřízení, zabezpčení a následné odstranění staveniště
Obsahem položky je např.: zařízení staveniště včetně všech nákladů spojených s jeho zřízením, provozem a likvidací, zřízení a projednání potřebných ploch pro zařízení staveniště, skládky materiálu, mezideponie, včetně úhrady poplatků a úpravy povrchu po likvidaci staveniště, osvětlení, oplocení, ostraha, dopravní značení v průběhu stavby, označení staveniště, atd...</t>
  </si>
  <si>
    <t>"staveniště"</t>
  </si>
  <si>
    <t>61</t>
  </si>
  <si>
    <t>G13</t>
  </si>
  <si>
    <t>Fotodokumentace</t>
  </si>
  <si>
    <t>1979804181</t>
  </si>
  <si>
    <t>Poznámka k položce:
Součásti položky je fotodokumentace v průběhu stavby. 
Obsahem položky je např.: před zahájením stavby, průběhu stavby, veškeré zakrývané konstrukce, pastportizace místních komunikací (včetně stavebních a konstrukčních detailů), dokončená stavby v rozlišení a kvalitě pro tisk, 2xCD, atd...</t>
  </si>
  <si>
    <t>"fotodokumentace"</t>
  </si>
  <si>
    <t>62</t>
  </si>
  <si>
    <t>G14</t>
  </si>
  <si>
    <t>Dokumentace skutečného provedení stavby</t>
  </si>
  <si>
    <t>-293794543</t>
  </si>
  <si>
    <t xml:space="preserve">Poznámka k položce:
Součásti položky je zpracování dokumentace skutečného provedení stavby
Obsahem položky je např.: DSPS v počtu 3 paré+1 CD kompletní DSPS schválené projektantem a stavebním úřadem (v případě, že se jedná o stavbu, která podléhá kolaudaci), atd... </t>
  </si>
  <si>
    <t>"DSPS"</t>
  </si>
  <si>
    <t>63</t>
  </si>
  <si>
    <t>G15</t>
  </si>
  <si>
    <t>Geodetické zaměření dokončené stavby</t>
  </si>
  <si>
    <t>-1035194404</t>
  </si>
  <si>
    <t>Poznámka k položce:
Součásti položky je geodetické zaměření dokončené stavby
Obsahem položky je např.: Zpracování a předání geodetického zaměření skutečně provedené stavby odborně způsobilou osobou v oboru zeměměřictví (3 paré + 1 v elektronické formě) objednateli, které bude obsahovat polohopisné a výškopisné zaměření stavby a jejích jednotlivých objektů (situace, podélný profil, příčné profily) s návazností na katastr nemovitostí a projektovou dokumentaci, zaměření nájezdů, skládek, výhyben, trubních a hospodářských propustků, příkopů vozovky, krajnic, včetně součtu jednotlivých ploch konstrukcí (krajnice, obrus, nájezdy...), atd...</t>
  </si>
  <si>
    <t>"zaměření stavby"</t>
  </si>
  <si>
    <t>64</t>
  </si>
  <si>
    <t>G16</t>
  </si>
  <si>
    <t>Zpracování geometrického plánu</t>
  </si>
  <si>
    <t>1683210180</t>
  </si>
  <si>
    <t>Poznámka k položce:
Součásti položky je zajištění návrhu geometrického plánu včetně projednání s vlastníky a souhlasu s dělením pozemku. 
Obsahem položky je např.: zpracování geometrického plánu, projednání s vlastníky pozemků, zajištění souhlasu s dělením pozemku, atd...</t>
  </si>
  <si>
    <t>"geometrák"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</si>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</sst>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41" fillId="0" borderId="28" xfId="0" applyFont="1" applyBorder="1" applyAlignment="1" applyProtection="1">
      <alignment horizontal="center" vertical="center"/>
    </xf>
    <xf numFmtId="49" fontId="41" fillId="0" borderId="28" xfId="0" applyNumberFormat="1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center" vertical="center" wrapText="1"/>
    </xf>
    <xf numFmtId="167" fontId="41" fillId="0" borderId="28" xfId="0" applyNumberFormat="1" applyFont="1" applyBorder="1" applyAlignment="1" applyProtection="1">
      <alignment vertical="center"/>
    </xf>
    <xf numFmtId="4" fontId="41" fillId="4" borderId="28" xfId="0" applyNumberFormat="1" applyFont="1" applyFill="1" applyBorder="1" applyAlignment="1" applyProtection="1">
      <alignment vertical="center"/>
      <protection locked="0"/>
    </xf>
    <xf numFmtId="4" fontId="41" fillId="0" borderId="28" xfId="0" applyNumberFormat="1" applyFont="1" applyBorder="1" applyAlignment="1" applyProtection="1">
      <alignment vertical="center"/>
    </xf>
    <xf numFmtId="0" fontId="41" fillId="0" borderId="5" xfId="0" applyFont="1" applyBorder="1" applyAlignment="1">
      <alignment vertical="center"/>
    </xf>
    <xf numFmtId="0" fontId="41" fillId="4" borderId="28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5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7" t="s">
        <v>16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9"/>
      <c r="AQ5" s="31"/>
      <c r="BE5" s="345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9" t="s">
        <v>19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9"/>
      <c r="AQ6" s="31"/>
      <c r="BE6" s="346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46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46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6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46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46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6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46"/>
      <c r="BS13" s="24" t="s">
        <v>8</v>
      </c>
    </row>
    <row r="14" spans="1:74">
      <c r="B14" s="28"/>
      <c r="C14" s="29"/>
      <c r="D14" s="29"/>
      <c r="E14" s="350" t="s">
        <v>32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46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6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34</v>
      </c>
      <c r="AO16" s="29"/>
      <c r="AP16" s="29"/>
      <c r="AQ16" s="31"/>
      <c r="BE16" s="346"/>
      <c r="BS16" s="24" t="s">
        <v>6</v>
      </c>
    </row>
    <row r="17" spans="2:71" ht="18.399999999999999" customHeight="1">
      <c r="B17" s="28"/>
      <c r="C17" s="29"/>
      <c r="D17" s="29"/>
      <c r="E17" s="35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36</v>
      </c>
      <c r="AO17" s="29"/>
      <c r="AP17" s="29"/>
      <c r="AQ17" s="31"/>
      <c r="BE17" s="346"/>
      <c r="BS17" s="24" t="s">
        <v>37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6"/>
      <c r="BS18" s="24" t="s">
        <v>8</v>
      </c>
    </row>
    <row r="19" spans="2:71" ht="14.45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6"/>
      <c r="BS19" s="24" t="s">
        <v>8</v>
      </c>
    </row>
    <row r="20" spans="2:71" ht="22.5" customHeight="1">
      <c r="B20" s="28"/>
      <c r="C20" s="29"/>
      <c r="D20" s="29"/>
      <c r="E20" s="352" t="s">
        <v>21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9"/>
      <c r="AP20" s="29"/>
      <c r="AQ20" s="31"/>
      <c r="BE20" s="346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6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6"/>
    </row>
    <row r="23" spans="2:71" s="1" customFormat="1" ht="25.9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3">
        <f>ROUND(AG51,2)</f>
        <v>0</v>
      </c>
      <c r="AL23" s="354"/>
      <c r="AM23" s="354"/>
      <c r="AN23" s="354"/>
      <c r="AO23" s="354"/>
      <c r="AP23" s="42"/>
      <c r="AQ23" s="45"/>
      <c r="BE23" s="346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6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5" t="s">
        <v>40</v>
      </c>
      <c r="M25" s="355"/>
      <c r="N25" s="355"/>
      <c r="O25" s="355"/>
      <c r="P25" s="42"/>
      <c r="Q25" s="42"/>
      <c r="R25" s="42"/>
      <c r="S25" s="42"/>
      <c r="T25" s="42"/>
      <c r="U25" s="42"/>
      <c r="V25" s="42"/>
      <c r="W25" s="355" t="s">
        <v>41</v>
      </c>
      <c r="X25" s="355"/>
      <c r="Y25" s="355"/>
      <c r="Z25" s="355"/>
      <c r="AA25" s="355"/>
      <c r="AB25" s="355"/>
      <c r="AC25" s="355"/>
      <c r="AD25" s="355"/>
      <c r="AE25" s="355"/>
      <c r="AF25" s="42"/>
      <c r="AG25" s="42"/>
      <c r="AH25" s="42"/>
      <c r="AI25" s="42"/>
      <c r="AJ25" s="42"/>
      <c r="AK25" s="355" t="s">
        <v>42</v>
      </c>
      <c r="AL25" s="355"/>
      <c r="AM25" s="355"/>
      <c r="AN25" s="355"/>
      <c r="AO25" s="355"/>
      <c r="AP25" s="42"/>
      <c r="AQ25" s="45"/>
      <c r="BE25" s="346"/>
    </row>
    <row r="26" spans="2:71" s="2" customFormat="1" ht="14.45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356">
        <v>0.21</v>
      </c>
      <c r="M26" s="357"/>
      <c r="N26" s="357"/>
      <c r="O26" s="357"/>
      <c r="P26" s="48"/>
      <c r="Q26" s="48"/>
      <c r="R26" s="48"/>
      <c r="S26" s="48"/>
      <c r="T26" s="48"/>
      <c r="U26" s="48"/>
      <c r="V26" s="48"/>
      <c r="W26" s="358">
        <f>ROUND(AZ51,2)</f>
        <v>0</v>
      </c>
      <c r="X26" s="357"/>
      <c r="Y26" s="357"/>
      <c r="Z26" s="357"/>
      <c r="AA26" s="357"/>
      <c r="AB26" s="357"/>
      <c r="AC26" s="357"/>
      <c r="AD26" s="357"/>
      <c r="AE26" s="357"/>
      <c r="AF26" s="48"/>
      <c r="AG26" s="48"/>
      <c r="AH26" s="48"/>
      <c r="AI26" s="48"/>
      <c r="AJ26" s="48"/>
      <c r="AK26" s="358">
        <f>ROUND(AV51,2)</f>
        <v>0</v>
      </c>
      <c r="AL26" s="357"/>
      <c r="AM26" s="357"/>
      <c r="AN26" s="357"/>
      <c r="AO26" s="357"/>
      <c r="AP26" s="48"/>
      <c r="AQ26" s="50"/>
      <c r="BE26" s="346"/>
    </row>
    <row r="27" spans="2:71" s="2" customFormat="1" ht="14.45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356">
        <v>0.15</v>
      </c>
      <c r="M27" s="357"/>
      <c r="N27" s="357"/>
      <c r="O27" s="357"/>
      <c r="P27" s="48"/>
      <c r="Q27" s="48"/>
      <c r="R27" s="48"/>
      <c r="S27" s="48"/>
      <c r="T27" s="48"/>
      <c r="U27" s="48"/>
      <c r="V27" s="48"/>
      <c r="W27" s="358">
        <f>ROUND(BA51,2)</f>
        <v>0</v>
      </c>
      <c r="X27" s="357"/>
      <c r="Y27" s="357"/>
      <c r="Z27" s="357"/>
      <c r="AA27" s="357"/>
      <c r="AB27" s="357"/>
      <c r="AC27" s="357"/>
      <c r="AD27" s="357"/>
      <c r="AE27" s="357"/>
      <c r="AF27" s="48"/>
      <c r="AG27" s="48"/>
      <c r="AH27" s="48"/>
      <c r="AI27" s="48"/>
      <c r="AJ27" s="48"/>
      <c r="AK27" s="358">
        <f>ROUND(AW51,2)</f>
        <v>0</v>
      </c>
      <c r="AL27" s="357"/>
      <c r="AM27" s="357"/>
      <c r="AN27" s="357"/>
      <c r="AO27" s="357"/>
      <c r="AP27" s="48"/>
      <c r="AQ27" s="50"/>
      <c r="BE27" s="346"/>
    </row>
    <row r="28" spans="2:71" s="2" customFormat="1" ht="14.45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356">
        <v>0.21</v>
      </c>
      <c r="M28" s="357"/>
      <c r="N28" s="357"/>
      <c r="O28" s="357"/>
      <c r="P28" s="48"/>
      <c r="Q28" s="48"/>
      <c r="R28" s="48"/>
      <c r="S28" s="48"/>
      <c r="T28" s="48"/>
      <c r="U28" s="48"/>
      <c r="V28" s="48"/>
      <c r="W28" s="358">
        <f>ROUND(BB51,2)</f>
        <v>0</v>
      </c>
      <c r="X28" s="357"/>
      <c r="Y28" s="357"/>
      <c r="Z28" s="357"/>
      <c r="AA28" s="357"/>
      <c r="AB28" s="357"/>
      <c r="AC28" s="357"/>
      <c r="AD28" s="357"/>
      <c r="AE28" s="357"/>
      <c r="AF28" s="48"/>
      <c r="AG28" s="48"/>
      <c r="AH28" s="48"/>
      <c r="AI28" s="48"/>
      <c r="AJ28" s="48"/>
      <c r="AK28" s="358">
        <v>0</v>
      </c>
      <c r="AL28" s="357"/>
      <c r="AM28" s="357"/>
      <c r="AN28" s="357"/>
      <c r="AO28" s="357"/>
      <c r="AP28" s="48"/>
      <c r="AQ28" s="50"/>
      <c r="BE28" s="346"/>
    </row>
    <row r="29" spans="2:71" s="2" customFormat="1" ht="14.45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356">
        <v>0.15</v>
      </c>
      <c r="M29" s="357"/>
      <c r="N29" s="357"/>
      <c r="O29" s="357"/>
      <c r="P29" s="48"/>
      <c r="Q29" s="48"/>
      <c r="R29" s="48"/>
      <c r="S29" s="48"/>
      <c r="T29" s="48"/>
      <c r="U29" s="48"/>
      <c r="V29" s="48"/>
      <c r="W29" s="358">
        <f>ROUND(BC51,2)</f>
        <v>0</v>
      </c>
      <c r="X29" s="357"/>
      <c r="Y29" s="357"/>
      <c r="Z29" s="357"/>
      <c r="AA29" s="357"/>
      <c r="AB29" s="357"/>
      <c r="AC29" s="357"/>
      <c r="AD29" s="357"/>
      <c r="AE29" s="357"/>
      <c r="AF29" s="48"/>
      <c r="AG29" s="48"/>
      <c r="AH29" s="48"/>
      <c r="AI29" s="48"/>
      <c r="AJ29" s="48"/>
      <c r="AK29" s="358">
        <v>0</v>
      </c>
      <c r="AL29" s="357"/>
      <c r="AM29" s="357"/>
      <c r="AN29" s="357"/>
      <c r="AO29" s="357"/>
      <c r="AP29" s="48"/>
      <c r="AQ29" s="50"/>
      <c r="BE29" s="346"/>
    </row>
    <row r="30" spans="2:71" s="2" customFormat="1" ht="14.45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356">
        <v>0</v>
      </c>
      <c r="M30" s="357"/>
      <c r="N30" s="357"/>
      <c r="O30" s="357"/>
      <c r="P30" s="48"/>
      <c r="Q30" s="48"/>
      <c r="R30" s="48"/>
      <c r="S30" s="48"/>
      <c r="T30" s="48"/>
      <c r="U30" s="48"/>
      <c r="V30" s="48"/>
      <c r="W30" s="358">
        <f>ROUND(BD51,2)</f>
        <v>0</v>
      </c>
      <c r="X30" s="357"/>
      <c r="Y30" s="357"/>
      <c r="Z30" s="357"/>
      <c r="AA30" s="357"/>
      <c r="AB30" s="357"/>
      <c r="AC30" s="357"/>
      <c r="AD30" s="357"/>
      <c r="AE30" s="357"/>
      <c r="AF30" s="48"/>
      <c r="AG30" s="48"/>
      <c r="AH30" s="48"/>
      <c r="AI30" s="48"/>
      <c r="AJ30" s="48"/>
      <c r="AK30" s="358">
        <v>0</v>
      </c>
      <c r="AL30" s="357"/>
      <c r="AM30" s="357"/>
      <c r="AN30" s="357"/>
      <c r="AO30" s="357"/>
      <c r="AP30" s="48"/>
      <c r="AQ30" s="50"/>
      <c r="BE30" s="346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6"/>
    </row>
    <row r="32" spans="2:71" s="1" customFormat="1" ht="25.9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359" t="s">
        <v>51</v>
      </c>
      <c r="Y32" s="360"/>
      <c r="Z32" s="360"/>
      <c r="AA32" s="360"/>
      <c r="AB32" s="360"/>
      <c r="AC32" s="53"/>
      <c r="AD32" s="53"/>
      <c r="AE32" s="53"/>
      <c r="AF32" s="53"/>
      <c r="AG32" s="53"/>
      <c r="AH32" s="53"/>
      <c r="AI32" s="53"/>
      <c r="AJ32" s="53"/>
      <c r="AK32" s="361">
        <f>SUM(AK23:AK30)</f>
        <v>0</v>
      </c>
      <c r="AL32" s="360"/>
      <c r="AM32" s="360"/>
      <c r="AN32" s="360"/>
      <c r="AO32" s="362"/>
      <c r="AP32" s="51"/>
      <c r="AQ32" s="55"/>
      <c r="BE32" s="346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52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18007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3" t="str">
        <f>K6</f>
        <v>LC Svážnice</v>
      </c>
      <c r="M42" s="364"/>
      <c r="N42" s="364"/>
      <c r="O42" s="364"/>
      <c r="P42" s="364"/>
      <c r="Q42" s="364"/>
      <c r="R42" s="364"/>
      <c r="S42" s="364"/>
      <c r="T42" s="364"/>
      <c r="U42" s="364"/>
      <c r="V42" s="364"/>
      <c r="W42" s="364"/>
      <c r="X42" s="364"/>
      <c r="Y42" s="364"/>
      <c r="Z42" s="364"/>
      <c r="AA42" s="364"/>
      <c r="AB42" s="364"/>
      <c r="AC42" s="364"/>
      <c r="AD42" s="364"/>
      <c r="AE42" s="364"/>
      <c r="AF42" s="364"/>
      <c r="AG42" s="364"/>
      <c r="AH42" s="364"/>
      <c r="AI42" s="364"/>
      <c r="AJ42" s="364"/>
      <c r="AK42" s="364"/>
      <c r="AL42" s="364"/>
      <c r="AM42" s="364"/>
      <c r="AN42" s="364"/>
      <c r="AO42" s="364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k.ú. Nové Město na Moravě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65" t="str">
        <f>IF(AN8= "","",AN8)</f>
        <v>5.3.2018</v>
      </c>
      <c r="AN44" s="365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Nové Město na Moravě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66" t="str">
        <f>IF(E17="","",E17)</f>
        <v>Greendesign, s.r.o.</v>
      </c>
      <c r="AN46" s="366"/>
      <c r="AO46" s="366"/>
      <c r="AP46" s="366"/>
      <c r="AQ46" s="63"/>
      <c r="AR46" s="61"/>
      <c r="AS46" s="367" t="s">
        <v>53</v>
      </c>
      <c r="AT46" s="368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9"/>
      <c r="AT47" s="370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1"/>
      <c r="AT48" s="372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0" s="1" customFormat="1" ht="29.25" customHeight="1">
      <c r="B49" s="41"/>
      <c r="C49" s="373" t="s">
        <v>54</v>
      </c>
      <c r="D49" s="374"/>
      <c r="E49" s="374"/>
      <c r="F49" s="374"/>
      <c r="G49" s="374"/>
      <c r="H49" s="79"/>
      <c r="I49" s="375" t="s">
        <v>55</v>
      </c>
      <c r="J49" s="374"/>
      <c r="K49" s="374"/>
      <c r="L49" s="374"/>
      <c r="M49" s="374"/>
      <c r="N49" s="374"/>
      <c r="O49" s="374"/>
      <c r="P49" s="374"/>
      <c r="Q49" s="374"/>
      <c r="R49" s="374"/>
      <c r="S49" s="374"/>
      <c r="T49" s="374"/>
      <c r="U49" s="374"/>
      <c r="V49" s="374"/>
      <c r="W49" s="374"/>
      <c r="X49" s="374"/>
      <c r="Y49" s="374"/>
      <c r="Z49" s="374"/>
      <c r="AA49" s="374"/>
      <c r="AB49" s="374"/>
      <c r="AC49" s="374"/>
      <c r="AD49" s="374"/>
      <c r="AE49" s="374"/>
      <c r="AF49" s="374"/>
      <c r="AG49" s="376" t="s">
        <v>56</v>
      </c>
      <c r="AH49" s="374"/>
      <c r="AI49" s="374"/>
      <c r="AJ49" s="374"/>
      <c r="AK49" s="374"/>
      <c r="AL49" s="374"/>
      <c r="AM49" s="374"/>
      <c r="AN49" s="375" t="s">
        <v>57</v>
      </c>
      <c r="AO49" s="374"/>
      <c r="AP49" s="374"/>
      <c r="AQ49" s="80" t="s">
        <v>58</v>
      </c>
      <c r="AR49" s="61"/>
      <c r="AS49" s="81" t="s">
        <v>59</v>
      </c>
      <c r="AT49" s="82" t="s">
        <v>60</v>
      </c>
      <c r="AU49" s="82" t="s">
        <v>61</v>
      </c>
      <c r="AV49" s="82" t="s">
        <v>62</v>
      </c>
      <c r="AW49" s="82" t="s">
        <v>63</v>
      </c>
      <c r="AX49" s="82" t="s">
        <v>64</v>
      </c>
      <c r="AY49" s="82" t="s">
        <v>65</v>
      </c>
      <c r="AZ49" s="82" t="s">
        <v>66</v>
      </c>
      <c r="BA49" s="82" t="s">
        <v>67</v>
      </c>
      <c r="BB49" s="82" t="s">
        <v>68</v>
      </c>
      <c r="BC49" s="82" t="s">
        <v>69</v>
      </c>
      <c r="BD49" s="83" t="s">
        <v>70</v>
      </c>
    </row>
    <row r="50" spans="1:90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0" s="4" customFormat="1" ht="32.450000000000003" customHeight="1">
      <c r="B51" s="68"/>
      <c r="C51" s="87" t="s">
        <v>71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0">
        <f>ROUND(AG52,2)</f>
        <v>0</v>
      </c>
      <c r="AH51" s="380"/>
      <c r="AI51" s="380"/>
      <c r="AJ51" s="380"/>
      <c r="AK51" s="380"/>
      <c r="AL51" s="380"/>
      <c r="AM51" s="380"/>
      <c r="AN51" s="381">
        <f>SUM(AG51,AT51)</f>
        <v>0</v>
      </c>
      <c r="AO51" s="381"/>
      <c r="AP51" s="381"/>
      <c r="AQ51" s="89" t="s">
        <v>21</v>
      </c>
      <c r="AR51" s="71"/>
      <c r="AS51" s="90">
        <f>ROUND(AS52,2)</f>
        <v>0</v>
      </c>
      <c r="AT51" s="91">
        <f>ROUND(SUM(AV51:AW51),2)</f>
        <v>0</v>
      </c>
      <c r="AU51" s="92">
        <f>ROUND(AU52,5)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ROUND(AZ52,2)</f>
        <v>0</v>
      </c>
      <c r="BA51" s="91">
        <f>ROUND(BA52,2)</f>
        <v>0</v>
      </c>
      <c r="BB51" s="91">
        <f>ROUND(BB52,2)</f>
        <v>0</v>
      </c>
      <c r="BC51" s="91">
        <f>ROUND(BC52,2)</f>
        <v>0</v>
      </c>
      <c r="BD51" s="93">
        <f>ROUND(BD52,2)</f>
        <v>0</v>
      </c>
      <c r="BS51" s="94" t="s">
        <v>72</v>
      </c>
      <c r="BT51" s="94" t="s">
        <v>73</v>
      </c>
      <c r="BV51" s="94" t="s">
        <v>74</v>
      </c>
      <c r="BW51" s="94" t="s">
        <v>7</v>
      </c>
      <c r="BX51" s="94" t="s">
        <v>75</v>
      </c>
      <c r="CL51" s="94" t="s">
        <v>21</v>
      </c>
    </row>
    <row r="52" spans="1:90" s="5" customFormat="1" ht="22.5" customHeight="1">
      <c r="A52" s="95" t="s">
        <v>76</v>
      </c>
      <c r="B52" s="96"/>
      <c r="C52" s="97"/>
      <c r="D52" s="379" t="s">
        <v>16</v>
      </c>
      <c r="E52" s="379"/>
      <c r="F52" s="379"/>
      <c r="G52" s="379"/>
      <c r="H52" s="379"/>
      <c r="I52" s="98"/>
      <c r="J52" s="379" t="s">
        <v>19</v>
      </c>
      <c r="K52" s="379"/>
      <c r="L52" s="379"/>
      <c r="M52" s="379"/>
      <c r="N52" s="379"/>
      <c r="O52" s="379"/>
      <c r="P52" s="379"/>
      <c r="Q52" s="379"/>
      <c r="R52" s="379"/>
      <c r="S52" s="379"/>
      <c r="T52" s="379"/>
      <c r="U52" s="379"/>
      <c r="V52" s="379"/>
      <c r="W52" s="379"/>
      <c r="X52" s="379"/>
      <c r="Y52" s="379"/>
      <c r="Z52" s="379"/>
      <c r="AA52" s="379"/>
      <c r="AB52" s="379"/>
      <c r="AC52" s="379"/>
      <c r="AD52" s="379"/>
      <c r="AE52" s="379"/>
      <c r="AF52" s="379"/>
      <c r="AG52" s="377">
        <f>'18007 - LC Svážnice'!J25</f>
        <v>0</v>
      </c>
      <c r="AH52" s="378"/>
      <c r="AI52" s="378"/>
      <c r="AJ52" s="378"/>
      <c r="AK52" s="378"/>
      <c r="AL52" s="378"/>
      <c r="AM52" s="378"/>
      <c r="AN52" s="377">
        <f>SUM(AG52,AT52)</f>
        <v>0</v>
      </c>
      <c r="AO52" s="378"/>
      <c r="AP52" s="378"/>
      <c r="AQ52" s="99" t="s">
        <v>77</v>
      </c>
      <c r="AR52" s="100"/>
      <c r="AS52" s="101">
        <v>0</v>
      </c>
      <c r="AT52" s="102">
        <f>ROUND(SUM(AV52:AW52),2)</f>
        <v>0</v>
      </c>
      <c r="AU52" s="103">
        <f>'18007 - LC Svážnice'!P79</f>
        <v>0</v>
      </c>
      <c r="AV52" s="102">
        <f>'18007 - LC Svážnice'!J28</f>
        <v>0</v>
      </c>
      <c r="AW52" s="102">
        <f>'18007 - LC Svážnice'!J29</f>
        <v>0</v>
      </c>
      <c r="AX52" s="102">
        <f>'18007 - LC Svážnice'!J30</f>
        <v>0</v>
      </c>
      <c r="AY52" s="102">
        <f>'18007 - LC Svážnice'!J31</f>
        <v>0</v>
      </c>
      <c r="AZ52" s="102">
        <f>'18007 - LC Svážnice'!F28</f>
        <v>0</v>
      </c>
      <c r="BA52" s="102">
        <f>'18007 - LC Svážnice'!F29</f>
        <v>0</v>
      </c>
      <c r="BB52" s="102">
        <f>'18007 - LC Svážnice'!F30</f>
        <v>0</v>
      </c>
      <c r="BC52" s="102">
        <f>'18007 - LC Svážnice'!F31</f>
        <v>0</v>
      </c>
      <c r="BD52" s="104">
        <f>'18007 - LC Svážnice'!F32</f>
        <v>0</v>
      </c>
      <c r="BT52" s="105" t="s">
        <v>78</v>
      </c>
      <c r="BU52" s="105" t="s">
        <v>79</v>
      </c>
      <c r="BV52" s="105" t="s">
        <v>74</v>
      </c>
      <c r="BW52" s="105" t="s">
        <v>7</v>
      </c>
      <c r="BX52" s="105" t="s">
        <v>75</v>
      </c>
      <c r="CL52" s="105" t="s">
        <v>21</v>
      </c>
    </row>
    <row r="53" spans="1:90" s="1" customFormat="1" ht="30" customHeight="1">
      <c r="B53" s="41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1"/>
    </row>
    <row r="54" spans="1:90" s="1" customFormat="1" ht="6.95" customHeight="1">
      <c r="B54" s="5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61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8007 - LC Svážnice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80</v>
      </c>
      <c r="G1" s="386" t="s">
        <v>81</v>
      </c>
      <c r="H1" s="386"/>
      <c r="I1" s="110"/>
      <c r="J1" s="109" t="s">
        <v>82</v>
      </c>
      <c r="K1" s="108" t="s">
        <v>83</v>
      </c>
      <c r="L1" s="109" t="s">
        <v>84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AT2" s="24" t="s">
        <v>7</v>
      </c>
      <c r="AZ2" s="111" t="s">
        <v>85</v>
      </c>
      <c r="BA2" s="111" t="s">
        <v>21</v>
      </c>
      <c r="BB2" s="111" t="s">
        <v>21</v>
      </c>
      <c r="BC2" s="111" t="s">
        <v>86</v>
      </c>
      <c r="BD2" s="111" t="s">
        <v>87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87</v>
      </c>
      <c r="AZ3" s="111" t="s">
        <v>88</v>
      </c>
      <c r="BA3" s="111" t="s">
        <v>21</v>
      </c>
      <c r="BB3" s="111" t="s">
        <v>21</v>
      </c>
      <c r="BC3" s="111" t="s">
        <v>89</v>
      </c>
      <c r="BD3" s="111" t="s">
        <v>87</v>
      </c>
    </row>
    <row r="4" spans="1:70" ht="36.950000000000003" customHeight="1">
      <c r="B4" s="28"/>
      <c r="C4" s="29"/>
      <c r="D4" s="30" t="s">
        <v>90</v>
      </c>
      <c r="E4" s="29"/>
      <c r="F4" s="29"/>
      <c r="G4" s="29"/>
      <c r="H4" s="29"/>
      <c r="I4" s="113"/>
      <c r="J4" s="29"/>
      <c r="K4" s="31"/>
      <c r="M4" s="32" t="s">
        <v>12</v>
      </c>
      <c r="AT4" s="24" t="s">
        <v>6</v>
      </c>
      <c r="AZ4" s="111" t="s">
        <v>91</v>
      </c>
      <c r="BA4" s="111" t="s">
        <v>21</v>
      </c>
      <c r="BB4" s="111" t="s">
        <v>21</v>
      </c>
      <c r="BC4" s="111" t="s">
        <v>92</v>
      </c>
      <c r="BD4" s="111" t="s">
        <v>87</v>
      </c>
    </row>
    <row r="5" spans="1:70" ht="6.95" customHeight="1">
      <c r="B5" s="28"/>
      <c r="C5" s="29"/>
      <c r="D5" s="29"/>
      <c r="E5" s="29"/>
      <c r="F5" s="29"/>
      <c r="G5" s="29"/>
      <c r="H5" s="29"/>
      <c r="I5" s="113"/>
      <c r="J5" s="29"/>
      <c r="K5" s="31"/>
      <c r="AZ5" s="111" t="s">
        <v>93</v>
      </c>
      <c r="BA5" s="111" t="s">
        <v>21</v>
      </c>
      <c r="BB5" s="111" t="s">
        <v>21</v>
      </c>
      <c r="BC5" s="111" t="s">
        <v>94</v>
      </c>
      <c r="BD5" s="111" t="s">
        <v>87</v>
      </c>
    </row>
    <row r="6" spans="1:70" s="1" customFormat="1">
      <c r="B6" s="41"/>
      <c r="C6" s="42"/>
      <c r="D6" s="37" t="s">
        <v>18</v>
      </c>
      <c r="E6" s="42"/>
      <c r="F6" s="42"/>
      <c r="G6" s="42"/>
      <c r="H6" s="42"/>
      <c r="I6" s="114"/>
      <c r="J6" s="42"/>
      <c r="K6" s="45"/>
      <c r="AZ6" s="111" t="s">
        <v>95</v>
      </c>
      <c r="BA6" s="111" t="s">
        <v>21</v>
      </c>
      <c r="BB6" s="111" t="s">
        <v>21</v>
      </c>
      <c r="BC6" s="111" t="s">
        <v>96</v>
      </c>
      <c r="BD6" s="111" t="s">
        <v>87</v>
      </c>
    </row>
    <row r="7" spans="1:70" s="1" customFormat="1" ht="36.950000000000003" customHeight="1">
      <c r="B7" s="41"/>
      <c r="C7" s="42"/>
      <c r="D7" s="42"/>
      <c r="E7" s="383" t="s">
        <v>19</v>
      </c>
      <c r="F7" s="384"/>
      <c r="G7" s="384"/>
      <c r="H7" s="384"/>
      <c r="I7" s="114"/>
      <c r="J7" s="42"/>
      <c r="K7" s="45"/>
      <c r="AZ7" s="111" t="s">
        <v>97</v>
      </c>
      <c r="BA7" s="111" t="s">
        <v>21</v>
      </c>
      <c r="BB7" s="111" t="s">
        <v>21</v>
      </c>
      <c r="BC7" s="111" t="s">
        <v>98</v>
      </c>
      <c r="BD7" s="111" t="s">
        <v>87</v>
      </c>
    </row>
    <row r="8" spans="1:70" s="1" customFormat="1" ht="13.5">
      <c r="B8" s="41"/>
      <c r="C8" s="42"/>
      <c r="D8" s="42"/>
      <c r="E8" s="42"/>
      <c r="F8" s="42"/>
      <c r="G8" s="42"/>
      <c r="H8" s="42"/>
      <c r="I8" s="114"/>
      <c r="J8" s="42"/>
      <c r="K8" s="45"/>
      <c r="AZ8" s="111" t="s">
        <v>99</v>
      </c>
      <c r="BA8" s="111" t="s">
        <v>21</v>
      </c>
      <c r="BB8" s="111" t="s">
        <v>21</v>
      </c>
      <c r="BC8" s="111" t="s">
        <v>10</v>
      </c>
      <c r="BD8" s="111" t="s">
        <v>87</v>
      </c>
    </row>
    <row r="9" spans="1:70" s="1" customFormat="1" ht="14.45" customHeight="1">
      <c r="B9" s="41"/>
      <c r="C9" s="42"/>
      <c r="D9" s="37" t="s">
        <v>20</v>
      </c>
      <c r="E9" s="42"/>
      <c r="F9" s="35" t="s">
        <v>21</v>
      </c>
      <c r="G9" s="42"/>
      <c r="H9" s="42"/>
      <c r="I9" s="115" t="s">
        <v>22</v>
      </c>
      <c r="J9" s="35" t="s">
        <v>21</v>
      </c>
      <c r="K9" s="45"/>
      <c r="AZ9" s="111" t="s">
        <v>100</v>
      </c>
      <c r="BA9" s="111" t="s">
        <v>21</v>
      </c>
      <c r="BB9" s="111" t="s">
        <v>21</v>
      </c>
      <c r="BC9" s="111" t="s">
        <v>101</v>
      </c>
      <c r="BD9" s="111" t="s">
        <v>87</v>
      </c>
    </row>
    <row r="10" spans="1:70" s="1" customFormat="1" ht="14.45" customHeight="1">
      <c r="B10" s="41"/>
      <c r="C10" s="42"/>
      <c r="D10" s="37" t="s">
        <v>23</v>
      </c>
      <c r="E10" s="42"/>
      <c r="F10" s="35" t="s">
        <v>24</v>
      </c>
      <c r="G10" s="42"/>
      <c r="H10" s="42"/>
      <c r="I10" s="115" t="s">
        <v>25</v>
      </c>
      <c r="J10" s="116" t="str">
        <f>'Rekapitulace stavby'!AN8</f>
        <v>5.3.2018</v>
      </c>
      <c r="K10" s="45"/>
      <c r="AZ10" s="111" t="s">
        <v>102</v>
      </c>
      <c r="BA10" s="111" t="s">
        <v>21</v>
      </c>
      <c r="BB10" s="111" t="s">
        <v>21</v>
      </c>
      <c r="BC10" s="111" t="s">
        <v>103</v>
      </c>
      <c r="BD10" s="111" t="s">
        <v>87</v>
      </c>
    </row>
    <row r="11" spans="1:70" s="1" customFormat="1" ht="10.9" customHeight="1">
      <c r="B11" s="41"/>
      <c r="C11" s="42"/>
      <c r="D11" s="42"/>
      <c r="E11" s="42"/>
      <c r="F11" s="42"/>
      <c r="G11" s="42"/>
      <c r="H11" s="42"/>
      <c r="I11" s="114"/>
      <c r="J11" s="42"/>
      <c r="K11" s="45"/>
      <c r="AZ11" s="111" t="s">
        <v>104</v>
      </c>
      <c r="BA11" s="111" t="s">
        <v>21</v>
      </c>
      <c r="BB11" s="111" t="s">
        <v>21</v>
      </c>
      <c r="BC11" s="111" t="s">
        <v>105</v>
      </c>
      <c r="BD11" s="111" t="s">
        <v>87</v>
      </c>
    </row>
    <row r="12" spans="1:70" s="1" customFormat="1" ht="14.45" customHeight="1">
      <c r="B12" s="41"/>
      <c r="C12" s="42"/>
      <c r="D12" s="37" t="s">
        <v>27</v>
      </c>
      <c r="E12" s="42"/>
      <c r="F12" s="42"/>
      <c r="G12" s="42"/>
      <c r="H12" s="42"/>
      <c r="I12" s="115" t="s">
        <v>28</v>
      </c>
      <c r="J12" s="35" t="s">
        <v>21</v>
      </c>
      <c r="K12" s="45"/>
      <c r="AZ12" s="111" t="s">
        <v>106</v>
      </c>
      <c r="BA12" s="111" t="s">
        <v>21</v>
      </c>
      <c r="BB12" s="111" t="s">
        <v>21</v>
      </c>
      <c r="BC12" s="111" t="s">
        <v>107</v>
      </c>
      <c r="BD12" s="111" t="s">
        <v>87</v>
      </c>
    </row>
    <row r="13" spans="1:70" s="1" customFormat="1" ht="18" customHeight="1">
      <c r="B13" s="41"/>
      <c r="C13" s="42"/>
      <c r="D13" s="42"/>
      <c r="E13" s="35" t="s">
        <v>29</v>
      </c>
      <c r="F13" s="42"/>
      <c r="G13" s="42"/>
      <c r="H13" s="42"/>
      <c r="I13" s="115" t="s">
        <v>30</v>
      </c>
      <c r="J13" s="35" t="s">
        <v>21</v>
      </c>
      <c r="K13" s="45"/>
      <c r="AZ13" s="111" t="s">
        <v>108</v>
      </c>
      <c r="BA13" s="111" t="s">
        <v>21</v>
      </c>
      <c r="BB13" s="111" t="s">
        <v>21</v>
      </c>
      <c r="BC13" s="111" t="s">
        <v>109</v>
      </c>
      <c r="BD13" s="111" t="s">
        <v>87</v>
      </c>
    </row>
    <row r="14" spans="1:70" s="1" customFormat="1" ht="6.95" customHeight="1">
      <c r="B14" s="41"/>
      <c r="C14" s="42"/>
      <c r="D14" s="42"/>
      <c r="E14" s="42"/>
      <c r="F14" s="42"/>
      <c r="G14" s="42"/>
      <c r="H14" s="42"/>
      <c r="I14" s="114"/>
      <c r="J14" s="42"/>
      <c r="K14" s="45"/>
      <c r="AZ14" s="111" t="s">
        <v>110</v>
      </c>
      <c r="BA14" s="111" t="s">
        <v>21</v>
      </c>
      <c r="BB14" s="111" t="s">
        <v>21</v>
      </c>
      <c r="BC14" s="111" t="s">
        <v>111</v>
      </c>
      <c r="BD14" s="111" t="s">
        <v>87</v>
      </c>
    </row>
    <row r="15" spans="1:70" s="1" customFormat="1" ht="14.45" customHeight="1">
      <c r="B15" s="41"/>
      <c r="C15" s="42"/>
      <c r="D15" s="37" t="s">
        <v>31</v>
      </c>
      <c r="E15" s="42"/>
      <c r="F15" s="42"/>
      <c r="G15" s="42"/>
      <c r="H15" s="42"/>
      <c r="I15" s="115" t="s">
        <v>28</v>
      </c>
      <c r="J15" s="35" t="str">
        <f>IF('Rekapitulace stavby'!AN13="Vyplň údaj","",IF('Rekapitulace stavby'!AN13="","",'Rekapitulace stavby'!AN13))</f>
        <v/>
      </c>
      <c r="K15" s="45"/>
      <c r="AZ15" s="111" t="s">
        <v>112</v>
      </c>
      <c r="BA15" s="111" t="s">
        <v>21</v>
      </c>
      <c r="BB15" s="111" t="s">
        <v>21</v>
      </c>
      <c r="BC15" s="111" t="s">
        <v>113</v>
      </c>
      <c r="BD15" s="111" t="s">
        <v>87</v>
      </c>
    </row>
    <row r="16" spans="1:70" s="1" customFormat="1" ht="18" customHeight="1">
      <c r="B16" s="41"/>
      <c r="C16" s="42"/>
      <c r="D16" s="42"/>
      <c r="E16" s="35" t="str">
        <f>IF('Rekapitulace stavby'!E14="Vyplň údaj","",IF('Rekapitulace stavby'!E14="","",'Rekapitulace stavby'!E14))</f>
        <v/>
      </c>
      <c r="F16" s="42"/>
      <c r="G16" s="42"/>
      <c r="H16" s="42"/>
      <c r="I16" s="115" t="s">
        <v>30</v>
      </c>
      <c r="J16" s="35" t="str">
        <f>IF('Rekapitulace stavby'!AN14="Vyplň údaj","",IF('Rekapitulace stavby'!AN14="","",'Rekapitulace stavby'!AN14))</f>
        <v/>
      </c>
      <c r="K16" s="45"/>
      <c r="AZ16" s="111" t="s">
        <v>114</v>
      </c>
      <c r="BA16" s="111" t="s">
        <v>21</v>
      </c>
      <c r="BB16" s="111" t="s">
        <v>21</v>
      </c>
      <c r="BC16" s="111" t="s">
        <v>115</v>
      </c>
      <c r="BD16" s="111" t="s">
        <v>87</v>
      </c>
    </row>
    <row r="17" spans="2:56" s="1" customFormat="1" ht="6.95" customHeight="1">
      <c r="B17" s="41"/>
      <c r="C17" s="42"/>
      <c r="D17" s="42"/>
      <c r="E17" s="42"/>
      <c r="F17" s="42"/>
      <c r="G17" s="42"/>
      <c r="H17" s="42"/>
      <c r="I17" s="114"/>
      <c r="J17" s="42"/>
      <c r="K17" s="45"/>
      <c r="AZ17" s="111" t="s">
        <v>116</v>
      </c>
      <c r="BA17" s="111" t="s">
        <v>21</v>
      </c>
      <c r="BB17" s="111" t="s">
        <v>21</v>
      </c>
      <c r="BC17" s="111" t="s">
        <v>117</v>
      </c>
      <c r="BD17" s="111" t="s">
        <v>87</v>
      </c>
    </row>
    <row r="18" spans="2:56" s="1" customFormat="1" ht="14.45" customHeight="1">
      <c r="B18" s="41"/>
      <c r="C18" s="42"/>
      <c r="D18" s="37" t="s">
        <v>33</v>
      </c>
      <c r="E18" s="42"/>
      <c r="F18" s="42"/>
      <c r="G18" s="42"/>
      <c r="H18" s="42"/>
      <c r="I18" s="115" t="s">
        <v>28</v>
      </c>
      <c r="J18" s="35" t="s">
        <v>34</v>
      </c>
      <c r="K18" s="45"/>
    </row>
    <row r="19" spans="2:56" s="1" customFormat="1" ht="18" customHeight="1">
      <c r="B19" s="41"/>
      <c r="C19" s="42"/>
      <c r="D19" s="42"/>
      <c r="E19" s="35" t="s">
        <v>35</v>
      </c>
      <c r="F19" s="42"/>
      <c r="G19" s="42"/>
      <c r="H19" s="42"/>
      <c r="I19" s="115" t="s">
        <v>30</v>
      </c>
      <c r="J19" s="35" t="s">
        <v>36</v>
      </c>
      <c r="K19" s="45"/>
    </row>
    <row r="20" spans="2:56" s="1" customFormat="1" ht="6.95" customHeight="1">
      <c r="B20" s="41"/>
      <c r="C20" s="42"/>
      <c r="D20" s="42"/>
      <c r="E20" s="42"/>
      <c r="F20" s="42"/>
      <c r="G20" s="42"/>
      <c r="H20" s="42"/>
      <c r="I20" s="114"/>
      <c r="J20" s="42"/>
      <c r="K20" s="45"/>
    </row>
    <row r="21" spans="2:56" s="1" customFormat="1" ht="14.45" customHeight="1">
      <c r="B21" s="41"/>
      <c r="C21" s="42"/>
      <c r="D21" s="37" t="s">
        <v>38</v>
      </c>
      <c r="E21" s="42"/>
      <c r="F21" s="42"/>
      <c r="G21" s="42"/>
      <c r="H21" s="42"/>
      <c r="I21" s="114"/>
      <c r="J21" s="42"/>
      <c r="K21" s="45"/>
    </row>
    <row r="22" spans="2:56" s="6" customFormat="1" ht="22.5" customHeight="1">
      <c r="B22" s="117"/>
      <c r="C22" s="118"/>
      <c r="D22" s="118"/>
      <c r="E22" s="352" t="s">
        <v>21</v>
      </c>
      <c r="F22" s="352"/>
      <c r="G22" s="352"/>
      <c r="H22" s="352"/>
      <c r="I22" s="119"/>
      <c r="J22" s="118"/>
      <c r="K22" s="120"/>
    </row>
    <row r="23" spans="2:56" s="1" customFormat="1" ht="6.95" customHeight="1">
      <c r="B23" s="41"/>
      <c r="C23" s="42"/>
      <c r="D23" s="42"/>
      <c r="E23" s="42"/>
      <c r="F23" s="42"/>
      <c r="G23" s="42"/>
      <c r="H23" s="42"/>
      <c r="I23" s="114"/>
      <c r="J23" s="42"/>
      <c r="K23" s="45"/>
    </row>
    <row r="24" spans="2:56" s="1" customFormat="1" ht="6.95" customHeight="1">
      <c r="B24" s="41"/>
      <c r="C24" s="42"/>
      <c r="D24" s="85"/>
      <c r="E24" s="85"/>
      <c r="F24" s="85"/>
      <c r="G24" s="85"/>
      <c r="H24" s="85"/>
      <c r="I24" s="121"/>
      <c r="J24" s="85"/>
      <c r="K24" s="122"/>
    </row>
    <row r="25" spans="2:56" s="1" customFormat="1" ht="25.35" customHeight="1">
      <c r="B25" s="41"/>
      <c r="C25" s="42"/>
      <c r="D25" s="123" t="s">
        <v>39</v>
      </c>
      <c r="E25" s="42"/>
      <c r="F25" s="42"/>
      <c r="G25" s="42"/>
      <c r="H25" s="42"/>
      <c r="I25" s="114"/>
      <c r="J25" s="124">
        <f>ROUND(J79,2)</f>
        <v>0</v>
      </c>
      <c r="K25" s="45"/>
    </row>
    <row r="26" spans="2:56" s="1" customFormat="1" ht="6.95" customHeight="1">
      <c r="B26" s="41"/>
      <c r="C26" s="42"/>
      <c r="D26" s="85"/>
      <c r="E26" s="85"/>
      <c r="F26" s="85"/>
      <c r="G26" s="85"/>
      <c r="H26" s="85"/>
      <c r="I26" s="121"/>
      <c r="J26" s="85"/>
      <c r="K26" s="122"/>
    </row>
    <row r="27" spans="2:56" s="1" customFormat="1" ht="14.45" customHeight="1">
      <c r="B27" s="41"/>
      <c r="C27" s="42"/>
      <c r="D27" s="42"/>
      <c r="E27" s="42"/>
      <c r="F27" s="46" t="s">
        <v>41</v>
      </c>
      <c r="G27" s="42"/>
      <c r="H27" s="42"/>
      <c r="I27" s="125" t="s">
        <v>40</v>
      </c>
      <c r="J27" s="46" t="s">
        <v>42</v>
      </c>
      <c r="K27" s="45"/>
    </row>
    <row r="28" spans="2:56" s="1" customFormat="1" ht="14.45" customHeight="1">
      <c r="B28" s="41"/>
      <c r="C28" s="42"/>
      <c r="D28" s="49" t="s">
        <v>43</v>
      </c>
      <c r="E28" s="49" t="s">
        <v>44</v>
      </c>
      <c r="F28" s="126">
        <f>ROUND(SUM(BE79:BE501), 2)</f>
        <v>0</v>
      </c>
      <c r="G28" s="42"/>
      <c r="H28" s="42"/>
      <c r="I28" s="127">
        <v>0.21</v>
      </c>
      <c r="J28" s="126">
        <f>ROUND(ROUND((SUM(BE79:BE501)), 2)*I28, 2)</f>
        <v>0</v>
      </c>
      <c r="K28" s="45"/>
    </row>
    <row r="29" spans="2:56" s="1" customFormat="1" ht="14.45" customHeight="1">
      <c r="B29" s="41"/>
      <c r="C29" s="42"/>
      <c r="D29" s="42"/>
      <c r="E29" s="49" t="s">
        <v>45</v>
      </c>
      <c r="F29" s="126">
        <f>ROUND(SUM(BF79:BF501), 2)</f>
        <v>0</v>
      </c>
      <c r="G29" s="42"/>
      <c r="H29" s="42"/>
      <c r="I29" s="127">
        <v>0.15</v>
      </c>
      <c r="J29" s="126">
        <f>ROUND(ROUND((SUM(BF79:BF501)), 2)*I29, 2)</f>
        <v>0</v>
      </c>
      <c r="K29" s="45"/>
    </row>
    <row r="30" spans="2:56" s="1" customFormat="1" ht="14.45" hidden="1" customHeight="1">
      <c r="B30" s="41"/>
      <c r="C30" s="42"/>
      <c r="D30" s="42"/>
      <c r="E30" s="49" t="s">
        <v>46</v>
      </c>
      <c r="F30" s="126">
        <f>ROUND(SUM(BG79:BG501), 2)</f>
        <v>0</v>
      </c>
      <c r="G30" s="42"/>
      <c r="H30" s="42"/>
      <c r="I30" s="127">
        <v>0.21</v>
      </c>
      <c r="J30" s="126">
        <v>0</v>
      </c>
      <c r="K30" s="45"/>
    </row>
    <row r="31" spans="2:56" s="1" customFormat="1" ht="14.45" hidden="1" customHeight="1">
      <c r="B31" s="41"/>
      <c r="C31" s="42"/>
      <c r="D31" s="42"/>
      <c r="E31" s="49" t="s">
        <v>47</v>
      </c>
      <c r="F31" s="126">
        <f>ROUND(SUM(BH79:BH501), 2)</f>
        <v>0</v>
      </c>
      <c r="G31" s="42"/>
      <c r="H31" s="42"/>
      <c r="I31" s="127">
        <v>0.15</v>
      </c>
      <c r="J31" s="126">
        <v>0</v>
      </c>
      <c r="K31" s="45"/>
    </row>
    <row r="32" spans="2:56" s="1" customFormat="1" ht="14.45" hidden="1" customHeight="1">
      <c r="B32" s="41"/>
      <c r="C32" s="42"/>
      <c r="D32" s="42"/>
      <c r="E32" s="49" t="s">
        <v>48</v>
      </c>
      <c r="F32" s="126">
        <f>ROUND(SUM(BI79:BI501), 2)</f>
        <v>0</v>
      </c>
      <c r="G32" s="42"/>
      <c r="H32" s="42"/>
      <c r="I32" s="127">
        <v>0</v>
      </c>
      <c r="J32" s="126">
        <v>0</v>
      </c>
      <c r="K32" s="45"/>
    </row>
    <row r="33" spans="2:11" s="1" customFormat="1" ht="6.95" customHeight="1">
      <c r="B33" s="41"/>
      <c r="C33" s="42"/>
      <c r="D33" s="42"/>
      <c r="E33" s="42"/>
      <c r="F33" s="42"/>
      <c r="G33" s="42"/>
      <c r="H33" s="42"/>
      <c r="I33" s="114"/>
      <c r="J33" s="42"/>
      <c r="K33" s="45"/>
    </row>
    <row r="34" spans="2:11" s="1" customFormat="1" ht="25.35" customHeight="1">
      <c r="B34" s="41"/>
      <c r="C34" s="128"/>
      <c r="D34" s="129" t="s">
        <v>49</v>
      </c>
      <c r="E34" s="79"/>
      <c r="F34" s="79"/>
      <c r="G34" s="130" t="s">
        <v>50</v>
      </c>
      <c r="H34" s="131" t="s">
        <v>51</v>
      </c>
      <c r="I34" s="132"/>
      <c r="J34" s="133">
        <f>SUM(J25:J32)</f>
        <v>0</v>
      </c>
      <c r="K34" s="134"/>
    </row>
    <row r="35" spans="2:11" s="1" customFormat="1" ht="14.45" customHeight="1">
      <c r="B35" s="56"/>
      <c r="C35" s="57"/>
      <c r="D35" s="57"/>
      <c r="E35" s="57"/>
      <c r="F35" s="57"/>
      <c r="G35" s="57"/>
      <c r="H35" s="57"/>
      <c r="I35" s="135"/>
      <c r="J35" s="57"/>
      <c r="K35" s="58"/>
    </row>
    <row r="39" spans="2:11" s="1" customFormat="1" ht="6.95" customHeight="1">
      <c r="B39" s="136"/>
      <c r="C39" s="137"/>
      <c r="D39" s="137"/>
      <c r="E39" s="137"/>
      <c r="F39" s="137"/>
      <c r="G39" s="137"/>
      <c r="H39" s="137"/>
      <c r="I39" s="138"/>
      <c r="J39" s="137"/>
      <c r="K39" s="139"/>
    </row>
    <row r="40" spans="2:11" s="1" customFormat="1" ht="36.950000000000003" customHeight="1">
      <c r="B40" s="41"/>
      <c r="C40" s="30" t="s">
        <v>118</v>
      </c>
      <c r="D40" s="42"/>
      <c r="E40" s="42"/>
      <c r="F40" s="42"/>
      <c r="G40" s="42"/>
      <c r="H40" s="42"/>
      <c r="I40" s="114"/>
      <c r="J40" s="42"/>
      <c r="K40" s="45"/>
    </row>
    <row r="41" spans="2:11" s="1" customFormat="1" ht="6.95" customHeight="1">
      <c r="B41" s="41"/>
      <c r="C41" s="42"/>
      <c r="D41" s="42"/>
      <c r="E41" s="42"/>
      <c r="F41" s="42"/>
      <c r="G41" s="42"/>
      <c r="H41" s="42"/>
      <c r="I41" s="114"/>
      <c r="J41" s="42"/>
      <c r="K41" s="45"/>
    </row>
    <row r="42" spans="2:11" s="1" customFormat="1" ht="14.45" customHeight="1">
      <c r="B42" s="41"/>
      <c r="C42" s="37" t="s">
        <v>18</v>
      </c>
      <c r="D42" s="42"/>
      <c r="E42" s="42"/>
      <c r="F42" s="42"/>
      <c r="G42" s="42"/>
      <c r="H42" s="42"/>
      <c r="I42" s="114"/>
      <c r="J42" s="42"/>
      <c r="K42" s="45"/>
    </row>
    <row r="43" spans="2:11" s="1" customFormat="1" ht="23.25" customHeight="1">
      <c r="B43" s="41"/>
      <c r="C43" s="42"/>
      <c r="D43" s="42"/>
      <c r="E43" s="383" t="str">
        <f>E7</f>
        <v>LC Svážnice</v>
      </c>
      <c r="F43" s="384"/>
      <c r="G43" s="384"/>
      <c r="H43" s="384"/>
      <c r="I43" s="114"/>
      <c r="J43" s="42"/>
      <c r="K43" s="45"/>
    </row>
    <row r="44" spans="2:11" s="1" customFormat="1" ht="6.95" customHeight="1">
      <c r="B44" s="41"/>
      <c r="C44" s="42"/>
      <c r="D44" s="42"/>
      <c r="E44" s="42"/>
      <c r="F44" s="42"/>
      <c r="G44" s="42"/>
      <c r="H44" s="42"/>
      <c r="I44" s="114"/>
      <c r="J44" s="42"/>
      <c r="K44" s="45"/>
    </row>
    <row r="45" spans="2:11" s="1" customFormat="1" ht="18" customHeight="1">
      <c r="B45" s="41"/>
      <c r="C45" s="37" t="s">
        <v>23</v>
      </c>
      <c r="D45" s="42"/>
      <c r="E45" s="42"/>
      <c r="F45" s="35" t="str">
        <f>F10</f>
        <v>k.ú. Nové Město na Moravě</v>
      </c>
      <c r="G45" s="42"/>
      <c r="H45" s="42"/>
      <c r="I45" s="115" t="s">
        <v>25</v>
      </c>
      <c r="J45" s="116" t="str">
        <f>IF(J10="","",J10)</f>
        <v>5.3.2018</v>
      </c>
      <c r="K45" s="45"/>
    </row>
    <row r="46" spans="2:11" s="1" customFormat="1" ht="6.95" customHeight="1">
      <c r="B46" s="41"/>
      <c r="C46" s="42"/>
      <c r="D46" s="42"/>
      <c r="E46" s="42"/>
      <c r="F46" s="42"/>
      <c r="G46" s="42"/>
      <c r="H46" s="42"/>
      <c r="I46" s="114"/>
      <c r="J46" s="42"/>
      <c r="K46" s="45"/>
    </row>
    <row r="47" spans="2:11" s="1" customFormat="1">
      <c r="B47" s="41"/>
      <c r="C47" s="37" t="s">
        <v>27</v>
      </c>
      <c r="D47" s="42"/>
      <c r="E47" s="42"/>
      <c r="F47" s="35" t="str">
        <f>E13</f>
        <v>Nové Město na Moravě</v>
      </c>
      <c r="G47" s="42"/>
      <c r="H47" s="42"/>
      <c r="I47" s="115" t="s">
        <v>33</v>
      </c>
      <c r="J47" s="35" t="str">
        <f>E19</f>
        <v>Greendesign, s.r.o.</v>
      </c>
      <c r="K47" s="45"/>
    </row>
    <row r="48" spans="2:11" s="1" customFormat="1" ht="14.45" customHeight="1">
      <c r="B48" s="41"/>
      <c r="C48" s="37" t="s">
        <v>31</v>
      </c>
      <c r="D48" s="42"/>
      <c r="E48" s="42"/>
      <c r="F48" s="35" t="str">
        <f>IF(E16="","",E16)</f>
        <v/>
      </c>
      <c r="G48" s="42"/>
      <c r="H48" s="42"/>
      <c r="I48" s="114"/>
      <c r="J48" s="42"/>
      <c r="K48" s="45"/>
    </row>
    <row r="49" spans="2:47" s="1" customFormat="1" ht="10.35" customHeight="1">
      <c r="B49" s="41"/>
      <c r="C49" s="42"/>
      <c r="D49" s="42"/>
      <c r="E49" s="42"/>
      <c r="F49" s="42"/>
      <c r="G49" s="42"/>
      <c r="H49" s="42"/>
      <c r="I49" s="114"/>
      <c r="J49" s="42"/>
      <c r="K49" s="45"/>
    </row>
    <row r="50" spans="2:47" s="1" customFormat="1" ht="29.25" customHeight="1">
      <c r="B50" s="41"/>
      <c r="C50" s="140" t="s">
        <v>119</v>
      </c>
      <c r="D50" s="128"/>
      <c r="E50" s="128"/>
      <c r="F50" s="128"/>
      <c r="G50" s="128"/>
      <c r="H50" s="128"/>
      <c r="I50" s="141"/>
      <c r="J50" s="142" t="s">
        <v>120</v>
      </c>
      <c r="K50" s="143"/>
    </row>
    <row r="51" spans="2:47" s="1" customFormat="1" ht="10.35" customHeight="1">
      <c r="B51" s="41"/>
      <c r="C51" s="42"/>
      <c r="D51" s="42"/>
      <c r="E51" s="42"/>
      <c r="F51" s="42"/>
      <c r="G51" s="42"/>
      <c r="H51" s="42"/>
      <c r="I51" s="114"/>
      <c r="J51" s="42"/>
      <c r="K51" s="45"/>
    </row>
    <row r="52" spans="2:47" s="1" customFormat="1" ht="29.25" customHeight="1">
      <c r="B52" s="41"/>
      <c r="C52" s="144" t="s">
        <v>121</v>
      </c>
      <c r="D52" s="42"/>
      <c r="E52" s="42"/>
      <c r="F52" s="42"/>
      <c r="G52" s="42"/>
      <c r="H52" s="42"/>
      <c r="I52" s="114"/>
      <c r="J52" s="124">
        <f>J79</f>
        <v>0</v>
      </c>
      <c r="K52" s="45"/>
      <c r="AU52" s="24" t="s">
        <v>122</v>
      </c>
    </row>
    <row r="53" spans="2:47" s="7" customFormat="1" ht="24.95" customHeight="1">
      <c r="B53" s="145"/>
      <c r="C53" s="146"/>
      <c r="D53" s="147" t="s">
        <v>123</v>
      </c>
      <c r="E53" s="148"/>
      <c r="F53" s="148"/>
      <c r="G53" s="148"/>
      <c r="H53" s="148"/>
      <c r="I53" s="149"/>
      <c r="J53" s="150">
        <f>J80</f>
        <v>0</v>
      </c>
      <c r="K53" s="151"/>
    </row>
    <row r="54" spans="2:47" s="8" customFormat="1" ht="19.899999999999999" customHeight="1">
      <c r="B54" s="152"/>
      <c r="C54" s="153"/>
      <c r="D54" s="154" t="s">
        <v>124</v>
      </c>
      <c r="E54" s="155"/>
      <c r="F54" s="155"/>
      <c r="G54" s="155"/>
      <c r="H54" s="155"/>
      <c r="I54" s="156"/>
      <c r="J54" s="157">
        <f>J81</f>
        <v>0</v>
      </c>
      <c r="K54" s="158"/>
    </row>
    <row r="55" spans="2:47" s="8" customFormat="1" ht="19.899999999999999" customHeight="1">
      <c r="B55" s="152"/>
      <c r="C55" s="153"/>
      <c r="D55" s="154" t="s">
        <v>125</v>
      </c>
      <c r="E55" s="155"/>
      <c r="F55" s="155"/>
      <c r="G55" s="155"/>
      <c r="H55" s="155"/>
      <c r="I55" s="156"/>
      <c r="J55" s="157">
        <f>J323</f>
        <v>0</v>
      </c>
      <c r="K55" s="158"/>
    </row>
    <row r="56" spans="2:47" s="8" customFormat="1" ht="19.899999999999999" customHeight="1">
      <c r="B56" s="152"/>
      <c r="C56" s="153"/>
      <c r="D56" s="154" t="s">
        <v>126</v>
      </c>
      <c r="E56" s="155"/>
      <c r="F56" s="155"/>
      <c r="G56" s="155"/>
      <c r="H56" s="155"/>
      <c r="I56" s="156"/>
      <c r="J56" s="157">
        <f>J337</f>
        <v>0</v>
      </c>
      <c r="K56" s="158"/>
    </row>
    <row r="57" spans="2:47" s="8" customFormat="1" ht="19.899999999999999" customHeight="1">
      <c r="B57" s="152"/>
      <c r="C57" s="153"/>
      <c r="D57" s="154" t="s">
        <v>127</v>
      </c>
      <c r="E57" s="155"/>
      <c r="F57" s="155"/>
      <c r="G57" s="155"/>
      <c r="H57" s="155"/>
      <c r="I57" s="156"/>
      <c r="J57" s="157">
        <f>J365</f>
        <v>0</v>
      </c>
      <c r="K57" s="158"/>
    </row>
    <row r="58" spans="2:47" s="8" customFormat="1" ht="19.899999999999999" customHeight="1">
      <c r="B58" s="152"/>
      <c r="C58" s="153"/>
      <c r="D58" s="154" t="s">
        <v>128</v>
      </c>
      <c r="E58" s="155"/>
      <c r="F58" s="155"/>
      <c r="G58" s="155"/>
      <c r="H58" s="155"/>
      <c r="I58" s="156"/>
      <c r="J58" s="157">
        <f>J392</f>
        <v>0</v>
      </c>
      <c r="K58" s="158"/>
    </row>
    <row r="59" spans="2:47" s="8" customFormat="1" ht="19.899999999999999" customHeight="1">
      <c r="B59" s="152"/>
      <c r="C59" s="153"/>
      <c r="D59" s="154" t="s">
        <v>129</v>
      </c>
      <c r="E59" s="155"/>
      <c r="F59" s="155"/>
      <c r="G59" s="155"/>
      <c r="H59" s="155"/>
      <c r="I59" s="156"/>
      <c r="J59" s="157">
        <f>J463</f>
        <v>0</v>
      </c>
      <c r="K59" s="158"/>
    </row>
    <row r="60" spans="2:47" s="7" customFormat="1" ht="24.95" customHeight="1">
      <c r="B60" s="145"/>
      <c r="C60" s="146"/>
      <c r="D60" s="147" t="s">
        <v>130</v>
      </c>
      <c r="E60" s="148"/>
      <c r="F60" s="148"/>
      <c r="G60" s="148"/>
      <c r="H60" s="148"/>
      <c r="I60" s="149"/>
      <c r="J60" s="150">
        <f>J465</f>
        <v>0</v>
      </c>
      <c r="K60" s="151"/>
    </row>
    <row r="61" spans="2:47" s="8" customFormat="1" ht="19.899999999999999" customHeight="1">
      <c r="B61" s="152"/>
      <c r="C61" s="153"/>
      <c r="D61" s="154" t="s">
        <v>131</v>
      </c>
      <c r="E61" s="155"/>
      <c r="F61" s="155"/>
      <c r="G61" s="155"/>
      <c r="H61" s="155"/>
      <c r="I61" s="156"/>
      <c r="J61" s="157">
        <f>J466</f>
        <v>0</v>
      </c>
      <c r="K61" s="158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14"/>
      <c r="J62" s="42"/>
      <c r="K62" s="45"/>
    </row>
    <row r="63" spans="2:47" s="1" customFormat="1" ht="6.95" customHeight="1">
      <c r="B63" s="56"/>
      <c r="C63" s="57"/>
      <c r="D63" s="57"/>
      <c r="E63" s="57"/>
      <c r="F63" s="57"/>
      <c r="G63" s="57"/>
      <c r="H63" s="57"/>
      <c r="I63" s="135"/>
      <c r="J63" s="57"/>
      <c r="K63" s="58"/>
    </row>
    <row r="67" spans="2:63" s="1" customFormat="1" ht="6.95" customHeight="1">
      <c r="B67" s="59"/>
      <c r="C67" s="60"/>
      <c r="D67" s="60"/>
      <c r="E67" s="60"/>
      <c r="F67" s="60"/>
      <c r="G67" s="60"/>
      <c r="H67" s="60"/>
      <c r="I67" s="138"/>
      <c r="J67" s="60"/>
      <c r="K67" s="60"/>
      <c r="L67" s="61"/>
    </row>
    <row r="68" spans="2:63" s="1" customFormat="1" ht="36.950000000000003" customHeight="1">
      <c r="B68" s="41"/>
      <c r="C68" s="62" t="s">
        <v>132</v>
      </c>
      <c r="D68" s="63"/>
      <c r="E68" s="63"/>
      <c r="F68" s="63"/>
      <c r="G68" s="63"/>
      <c r="H68" s="63"/>
      <c r="I68" s="159"/>
      <c r="J68" s="63"/>
      <c r="K68" s="63"/>
      <c r="L68" s="61"/>
    </row>
    <row r="69" spans="2:63" s="1" customFormat="1" ht="6.95" customHeight="1">
      <c r="B69" s="41"/>
      <c r="C69" s="63"/>
      <c r="D69" s="63"/>
      <c r="E69" s="63"/>
      <c r="F69" s="63"/>
      <c r="G69" s="63"/>
      <c r="H69" s="63"/>
      <c r="I69" s="159"/>
      <c r="J69" s="63"/>
      <c r="K69" s="63"/>
      <c r="L69" s="61"/>
    </row>
    <row r="70" spans="2:63" s="1" customFormat="1" ht="14.45" customHeight="1">
      <c r="B70" s="41"/>
      <c r="C70" s="65" t="s">
        <v>18</v>
      </c>
      <c r="D70" s="63"/>
      <c r="E70" s="63"/>
      <c r="F70" s="63"/>
      <c r="G70" s="63"/>
      <c r="H70" s="63"/>
      <c r="I70" s="159"/>
      <c r="J70" s="63"/>
      <c r="K70" s="63"/>
      <c r="L70" s="61"/>
    </row>
    <row r="71" spans="2:63" s="1" customFormat="1" ht="23.25" customHeight="1">
      <c r="B71" s="41"/>
      <c r="C71" s="63"/>
      <c r="D71" s="63"/>
      <c r="E71" s="363" t="str">
        <f>E7</f>
        <v>LC Svážnice</v>
      </c>
      <c r="F71" s="385"/>
      <c r="G71" s="385"/>
      <c r="H71" s="385"/>
      <c r="I71" s="159"/>
      <c r="J71" s="63"/>
      <c r="K71" s="63"/>
      <c r="L71" s="61"/>
    </row>
    <row r="72" spans="2:63" s="1" customFormat="1" ht="6.95" customHeight="1">
      <c r="B72" s="41"/>
      <c r="C72" s="63"/>
      <c r="D72" s="63"/>
      <c r="E72" s="63"/>
      <c r="F72" s="63"/>
      <c r="G72" s="63"/>
      <c r="H72" s="63"/>
      <c r="I72" s="159"/>
      <c r="J72" s="63"/>
      <c r="K72" s="63"/>
      <c r="L72" s="61"/>
    </row>
    <row r="73" spans="2:63" s="1" customFormat="1" ht="18" customHeight="1">
      <c r="B73" s="41"/>
      <c r="C73" s="65" t="s">
        <v>23</v>
      </c>
      <c r="D73" s="63"/>
      <c r="E73" s="63"/>
      <c r="F73" s="160" t="str">
        <f>F10</f>
        <v>k.ú. Nové Město na Moravě</v>
      </c>
      <c r="G73" s="63"/>
      <c r="H73" s="63"/>
      <c r="I73" s="161" t="s">
        <v>25</v>
      </c>
      <c r="J73" s="73" t="str">
        <f>IF(J10="","",J10)</f>
        <v>5.3.2018</v>
      </c>
      <c r="K73" s="63"/>
      <c r="L73" s="61"/>
    </row>
    <row r="74" spans="2:63" s="1" customFormat="1" ht="6.95" customHeight="1">
      <c r="B74" s="41"/>
      <c r="C74" s="63"/>
      <c r="D74" s="63"/>
      <c r="E74" s="63"/>
      <c r="F74" s="63"/>
      <c r="G74" s="63"/>
      <c r="H74" s="63"/>
      <c r="I74" s="159"/>
      <c r="J74" s="63"/>
      <c r="K74" s="63"/>
      <c r="L74" s="61"/>
    </row>
    <row r="75" spans="2:63" s="1" customFormat="1">
      <c r="B75" s="41"/>
      <c r="C75" s="65" t="s">
        <v>27</v>
      </c>
      <c r="D75" s="63"/>
      <c r="E75" s="63"/>
      <c r="F75" s="160" t="str">
        <f>E13</f>
        <v>Nové Město na Moravě</v>
      </c>
      <c r="G75" s="63"/>
      <c r="H75" s="63"/>
      <c r="I75" s="161" t="s">
        <v>33</v>
      </c>
      <c r="J75" s="160" t="str">
        <f>E19</f>
        <v>Greendesign, s.r.o.</v>
      </c>
      <c r="K75" s="63"/>
      <c r="L75" s="61"/>
    </row>
    <row r="76" spans="2:63" s="1" customFormat="1" ht="14.45" customHeight="1">
      <c r="B76" s="41"/>
      <c r="C76" s="65" t="s">
        <v>31</v>
      </c>
      <c r="D76" s="63"/>
      <c r="E76" s="63"/>
      <c r="F76" s="160" t="str">
        <f>IF(E16="","",E16)</f>
        <v/>
      </c>
      <c r="G76" s="63"/>
      <c r="H76" s="63"/>
      <c r="I76" s="159"/>
      <c r="J76" s="63"/>
      <c r="K76" s="63"/>
      <c r="L76" s="61"/>
    </row>
    <row r="77" spans="2:63" s="1" customFormat="1" ht="10.35" customHeight="1">
      <c r="B77" s="41"/>
      <c r="C77" s="63"/>
      <c r="D77" s="63"/>
      <c r="E77" s="63"/>
      <c r="F77" s="63"/>
      <c r="G77" s="63"/>
      <c r="H77" s="63"/>
      <c r="I77" s="159"/>
      <c r="J77" s="63"/>
      <c r="K77" s="63"/>
      <c r="L77" s="61"/>
    </row>
    <row r="78" spans="2:63" s="9" customFormat="1" ht="29.25" customHeight="1">
      <c r="B78" s="162"/>
      <c r="C78" s="163" t="s">
        <v>133</v>
      </c>
      <c r="D78" s="164" t="s">
        <v>58</v>
      </c>
      <c r="E78" s="164" t="s">
        <v>54</v>
      </c>
      <c r="F78" s="164" t="s">
        <v>134</v>
      </c>
      <c r="G78" s="164" t="s">
        <v>135</v>
      </c>
      <c r="H78" s="164" t="s">
        <v>136</v>
      </c>
      <c r="I78" s="165" t="s">
        <v>137</v>
      </c>
      <c r="J78" s="164" t="s">
        <v>120</v>
      </c>
      <c r="K78" s="166" t="s">
        <v>138</v>
      </c>
      <c r="L78" s="167"/>
      <c r="M78" s="81" t="s">
        <v>139</v>
      </c>
      <c r="N78" s="82" t="s">
        <v>43</v>
      </c>
      <c r="O78" s="82" t="s">
        <v>140</v>
      </c>
      <c r="P78" s="82" t="s">
        <v>141</v>
      </c>
      <c r="Q78" s="82" t="s">
        <v>142</v>
      </c>
      <c r="R78" s="82" t="s">
        <v>143</v>
      </c>
      <c r="S78" s="82" t="s">
        <v>144</v>
      </c>
      <c r="T78" s="83" t="s">
        <v>145</v>
      </c>
    </row>
    <row r="79" spans="2:63" s="1" customFormat="1" ht="29.25" customHeight="1">
      <c r="B79" s="41"/>
      <c r="C79" s="87" t="s">
        <v>121</v>
      </c>
      <c r="D79" s="63"/>
      <c r="E79" s="63"/>
      <c r="F79" s="63"/>
      <c r="G79" s="63"/>
      <c r="H79" s="63"/>
      <c r="I79" s="159"/>
      <c r="J79" s="168">
        <f>BK79</f>
        <v>0</v>
      </c>
      <c r="K79" s="63"/>
      <c r="L79" s="61"/>
      <c r="M79" s="84"/>
      <c r="N79" s="85"/>
      <c r="O79" s="85"/>
      <c r="P79" s="169">
        <f>P80+P465</f>
        <v>0</v>
      </c>
      <c r="Q79" s="85"/>
      <c r="R79" s="169">
        <f>R80+R465</f>
        <v>7055.8770512499996</v>
      </c>
      <c r="S79" s="85"/>
      <c r="T79" s="170">
        <f>T80+T465</f>
        <v>0</v>
      </c>
      <c r="AT79" s="24" t="s">
        <v>72</v>
      </c>
      <c r="AU79" s="24" t="s">
        <v>122</v>
      </c>
      <c r="BK79" s="171">
        <f>BK80+BK465</f>
        <v>0</v>
      </c>
    </row>
    <row r="80" spans="2:63" s="10" customFormat="1" ht="37.35" customHeight="1">
      <c r="B80" s="172"/>
      <c r="C80" s="173"/>
      <c r="D80" s="174" t="s">
        <v>72</v>
      </c>
      <c r="E80" s="175" t="s">
        <v>146</v>
      </c>
      <c r="F80" s="175" t="s">
        <v>147</v>
      </c>
      <c r="G80" s="173"/>
      <c r="H80" s="173"/>
      <c r="I80" s="176"/>
      <c r="J80" s="177">
        <f>BK80</f>
        <v>0</v>
      </c>
      <c r="K80" s="173"/>
      <c r="L80" s="178"/>
      <c r="M80" s="179"/>
      <c r="N80" s="180"/>
      <c r="O80" s="180"/>
      <c r="P80" s="181">
        <f>P81+P323+P337+P365+P392+P463</f>
        <v>0</v>
      </c>
      <c r="Q80" s="180"/>
      <c r="R80" s="181">
        <f>R81+R323+R337+R365+R392+R463</f>
        <v>7055.8770512499996</v>
      </c>
      <c r="S80" s="180"/>
      <c r="T80" s="182">
        <f>T81+T323+T337+T365+T392+T463</f>
        <v>0</v>
      </c>
      <c r="AR80" s="183" t="s">
        <v>78</v>
      </c>
      <c r="AT80" s="184" t="s">
        <v>72</v>
      </c>
      <c r="AU80" s="184" t="s">
        <v>73</v>
      </c>
      <c r="AY80" s="183" t="s">
        <v>148</v>
      </c>
      <c r="BK80" s="185">
        <f>BK81+BK323+BK337+BK365+BK392+BK463</f>
        <v>0</v>
      </c>
    </row>
    <row r="81" spans="2:65" s="10" customFormat="1" ht="19.899999999999999" customHeight="1">
      <c r="B81" s="172"/>
      <c r="C81" s="173"/>
      <c r="D81" s="186" t="s">
        <v>72</v>
      </c>
      <c r="E81" s="187" t="s">
        <v>78</v>
      </c>
      <c r="F81" s="187" t="s">
        <v>149</v>
      </c>
      <c r="G81" s="173"/>
      <c r="H81" s="173"/>
      <c r="I81" s="176"/>
      <c r="J81" s="188">
        <f>BK81</f>
        <v>0</v>
      </c>
      <c r="K81" s="173"/>
      <c r="L81" s="178"/>
      <c r="M81" s="179"/>
      <c r="N81" s="180"/>
      <c r="O81" s="180"/>
      <c r="P81" s="181">
        <f>SUM(P82:P322)</f>
        <v>0</v>
      </c>
      <c r="Q81" s="180"/>
      <c r="R81" s="181">
        <f>SUM(R82:R322)</f>
        <v>0.50443315</v>
      </c>
      <c r="S81" s="180"/>
      <c r="T81" s="182">
        <f>SUM(T82:T322)</f>
        <v>0</v>
      </c>
      <c r="AR81" s="183" t="s">
        <v>78</v>
      </c>
      <c r="AT81" s="184" t="s">
        <v>72</v>
      </c>
      <c r="AU81" s="184" t="s">
        <v>78</v>
      </c>
      <c r="AY81" s="183" t="s">
        <v>148</v>
      </c>
      <c r="BK81" s="185">
        <f>SUM(BK82:BK322)</f>
        <v>0</v>
      </c>
    </row>
    <row r="82" spans="2:65" s="1" customFormat="1" ht="31.5" customHeight="1">
      <c r="B82" s="41"/>
      <c r="C82" s="189" t="s">
        <v>78</v>
      </c>
      <c r="D82" s="189" t="s">
        <v>150</v>
      </c>
      <c r="E82" s="190" t="s">
        <v>151</v>
      </c>
      <c r="F82" s="191" t="s">
        <v>152</v>
      </c>
      <c r="G82" s="192" t="s">
        <v>153</v>
      </c>
      <c r="H82" s="193">
        <v>200</v>
      </c>
      <c r="I82" s="194"/>
      <c r="J82" s="195">
        <f>ROUND(I82*H82,2)</f>
        <v>0</v>
      </c>
      <c r="K82" s="191" t="s">
        <v>154</v>
      </c>
      <c r="L82" s="61"/>
      <c r="M82" s="196" t="s">
        <v>21</v>
      </c>
      <c r="N82" s="197" t="s">
        <v>44</v>
      </c>
      <c r="O82" s="42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AR82" s="24" t="s">
        <v>101</v>
      </c>
      <c r="AT82" s="24" t="s">
        <v>150</v>
      </c>
      <c r="AU82" s="24" t="s">
        <v>87</v>
      </c>
      <c r="AY82" s="24" t="s">
        <v>148</v>
      </c>
      <c r="BE82" s="200">
        <f>IF(N82="základní",J82,0)</f>
        <v>0</v>
      </c>
      <c r="BF82" s="200">
        <f>IF(N82="snížená",J82,0)</f>
        <v>0</v>
      </c>
      <c r="BG82" s="200">
        <f>IF(N82="zákl. přenesená",J82,0)</f>
        <v>0</v>
      </c>
      <c r="BH82" s="200">
        <f>IF(N82="sníž. přenesená",J82,0)</f>
        <v>0</v>
      </c>
      <c r="BI82" s="200">
        <f>IF(N82="nulová",J82,0)</f>
        <v>0</v>
      </c>
      <c r="BJ82" s="24" t="s">
        <v>78</v>
      </c>
      <c r="BK82" s="200">
        <f>ROUND(I82*H82,2)</f>
        <v>0</v>
      </c>
      <c r="BL82" s="24" t="s">
        <v>101</v>
      </c>
      <c r="BM82" s="24" t="s">
        <v>155</v>
      </c>
    </row>
    <row r="83" spans="2:65" s="11" customFormat="1" ht="13.5">
      <c r="B83" s="201"/>
      <c r="C83" s="202"/>
      <c r="D83" s="203" t="s">
        <v>156</v>
      </c>
      <c r="E83" s="204" t="s">
        <v>21</v>
      </c>
      <c r="F83" s="205" t="s">
        <v>157</v>
      </c>
      <c r="G83" s="202"/>
      <c r="H83" s="206" t="s">
        <v>21</v>
      </c>
      <c r="I83" s="207"/>
      <c r="J83" s="202"/>
      <c r="K83" s="202"/>
      <c r="L83" s="208"/>
      <c r="M83" s="209"/>
      <c r="N83" s="210"/>
      <c r="O83" s="210"/>
      <c r="P83" s="210"/>
      <c r="Q83" s="210"/>
      <c r="R83" s="210"/>
      <c r="S83" s="210"/>
      <c r="T83" s="211"/>
      <c r="AT83" s="212" t="s">
        <v>156</v>
      </c>
      <c r="AU83" s="212" t="s">
        <v>87</v>
      </c>
      <c r="AV83" s="11" t="s">
        <v>78</v>
      </c>
      <c r="AW83" s="11" t="s">
        <v>37</v>
      </c>
      <c r="AX83" s="11" t="s">
        <v>73</v>
      </c>
      <c r="AY83" s="212" t="s">
        <v>148</v>
      </c>
    </row>
    <row r="84" spans="2:65" s="12" customFormat="1" ht="13.5">
      <c r="B84" s="213"/>
      <c r="C84" s="214"/>
      <c r="D84" s="203" t="s">
        <v>156</v>
      </c>
      <c r="E84" s="215" t="s">
        <v>21</v>
      </c>
      <c r="F84" s="216" t="s">
        <v>96</v>
      </c>
      <c r="G84" s="214"/>
      <c r="H84" s="217">
        <v>200</v>
      </c>
      <c r="I84" s="218"/>
      <c r="J84" s="214"/>
      <c r="K84" s="214"/>
      <c r="L84" s="219"/>
      <c r="M84" s="220"/>
      <c r="N84" s="221"/>
      <c r="O84" s="221"/>
      <c r="P84" s="221"/>
      <c r="Q84" s="221"/>
      <c r="R84" s="221"/>
      <c r="S84" s="221"/>
      <c r="T84" s="222"/>
      <c r="AT84" s="223" t="s">
        <v>156</v>
      </c>
      <c r="AU84" s="223" t="s">
        <v>87</v>
      </c>
      <c r="AV84" s="12" t="s">
        <v>87</v>
      </c>
      <c r="AW84" s="12" t="s">
        <v>37</v>
      </c>
      <c r="AX84" s="12" t="s">
        <v>73</v>
      </c>
      <c r="AY84" s="223" t="s">
        <v>148</v>
      </c>
    </row>
    <row r="85" spans="2:65" s="13" customFormat="1" ht="13.5">
      <c r="B85" s="224"/>
      <c r="C85" s="225"/>
      <c r="D85" s="226" t="s">
        <v>156</v>
      </c>
      <c r="E85" s="227" t="s">
        <v>95</v>
      </c>
      <c r="F85" s="228" t="s">
        <v>158</v>
      </c>
      <c r="G85" s="225"/>
      <c r="H85" s="229">
        <v>200</v>
      </c>
      <c r="I85" s="230"/>
      <c r="J85" s="225"/>
      <c r="K85" s="225"/>
      <c r="L85" s="231"/>
      <c r="M85" s="232"/>
      <c r="N85" s="233"/>
      <c r="O85" s="233"/>
      <c r="P85" s="233"/>
      <c r="Q85" s="233"/>
      <c r="R85" s="233"/>
      <c r="S85" s="233"/>
      <c r="T85" s="234"/>
      <c r="AT85" s="235" t="s">
        <v>156</v>
      </c>
      <c r="AU85" s="235" t="s">
        <v>87</v>
      </c>
      <c r="AV85" s="13" t="s">
        <v>101</v>
      </c>
      <c r="AW85" s="13" t="s">
        <v>37</v>
      </c>
      <c r="AX85" s="13" t="s">
        <v>78</v>
      </c>
      <c r="AY85" s="235" t="s">
        <v>148</v>
      </c>
    </row>
    <row r="86" spans="2:65" s="1" customFormat="1" ht="31.5" customHeight="1">
      <c r="B86" s="41"/>
      <c r="C86" s="189" t="s">
        <v>87</v>
      </c>
      <c r="D86" s="189" t="s">
        <v>150</v>
      </c>
      <c r="E86" s="190" t="s">
        <v>159</v>
      </c>
      <c r="F86" s="191" t="s">
        <v>160</v>
      </c>
      <c r="G86" s="192" t="s">
        <v>161</v>
      </c>
      <c r="H86" s="193">
        <v>85</v>
      </c>
      <c r="I86" s="194"/>
      <c r="J86" s="195">
        <f>ROUND(I86*H86,2)</f>
        <v>0</v>
      </c>
      <c r="K86" s="191" t="s">
        <v>162</v>
      </c>
      <c r="L86" s="61"/>
      <c r="M86" s="196" t="s">
        <v>21</v>
      </c>
      <c r="N86" s="197" t="s">
        <v>44</v>
      </c>
      <c r="O86" s="42"/>
      <c r="P86" s="198">
        <f>O86*H86</f>
        <v>0</v>
      </c>
      <c r="Q86" s="198">
        <v>8.0000000000000007E-5</v>
      </c>
      <c r="R86" s="198">
        <f>Q86*H86</f>
        <v>6.8000000000000005E-3</v>
      </c>
      <c r="S86" s="198">
        <v>0</v>
      </c>
      <c r="T86" s="199">
        <f>S86*H86</f>
        <v>0</v>
      </c>
      <c r="AR86" s="24" t="s">
        <v>101</v>
      </c>
      <c r="AT86" s="24" t="s">
        <v>150</v>
      </c>
      <c r="AU86" s="24" t="s">
        <v>87</v>
      </c>
      <c r="AY86" s="24" t="s">
        <v>148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24" t="s">
        <v>78</v>
      </c>
      <c r="BK86" s="200">
        <f>ROUND(I86*H86,2)</f>
        <v>0</v>
      </c>
      <c r="BL86" s="24" t="s">
        <v>101</v>
      </c>
      <c r="BM86" s="24" t="s">
        <v>163</v>
      </c>
    </row>
    <row r="87" spans="2:65" s="11" customFormat="1" ht="13.5">
      <c r="B87" s="201"/>
      <c r="C87" s="202"/>
      <c r="D87" s="203" t="s">
        <v>156</v>
      </c>
      <c r="E87" s="204" t="s">
        <v>21</v>
      </c>
      <c r="F87" s="205" t="s">
        <v>164</v>
      </c>
      <c r="G87" s="202"/>
      <c r="H87" s="206" t="s">
        <v>21</v>
      </c>
      <c r="I87" s="207"/>
      <c r="J87" s="202"/>
      <c r="K87" s="202"/>
      <c r="L87" s="208"/>
      <c r="M87" s="209"/>
      <c r="N87" s="210"/>
      <c r="O87" s="210"/>
      <c r="P87" s="210"/>
      <c r="Q87" s="210"/>
      <c r="R87" s="210"/>
      <c r="S87" s="210"/>
      <c r="T87" s="211"/>
      <c r="AT87" s="212" t="s">
        <v>156</v>
      </c>
      <c r="AU87" s="212" t="s">
        <v>87</v>
      </c>
      <c r="AV87" s="11" t="s">
        <v>78</v>
      </c>
      <c r="AW87" s="11" t="s">
        <v>37</v>
      </c>
      <c r="AX87" s="11" t="s">
        <v>73</v>
      </c>
      <c r="AY87" s="212" t="s">
        <v>148</v>
      </c>
    </row>
    <row r="88" spans="2:65" s="12" customFormat="1" ht="13.5">
      <c r="B88" s="213"/>
      <c r="C88" s="214"/>
      <c r="D88" s="203" t="s">
        <v>156</v>
      </c>
      <c r="E88" s="215" t="s">
        <v>21</v>
      </c>
      <c r="F88" s="216" t="s">
        <v>86</v>
      </c>
      <c r="G88" s="214"/>
      <c r="H88" s="217">
        <v>85</v>
      </c>
      <c r="I88" s="218"/>
      <c r="J88" s="214"/>
      <c r="K88" s="214"/>
      <c r="L88" s="219"/>
      <c r="M88" s="220"/>
      <c r="N88" s="221"/>
      <c r="O88" s="221"/>
      <c r="P88" s="221"/>
      <c r="Q88" s="221"/>
      <c r="R88" s="221"/>
      <c r="S88" s="221"/>
      <c r="T88" s="222"/>
      <c r="AT88" s="223" t="s">
        <v>156</v>
      </c>
      <c r="AU88" s="223" t="s">
        <v>87</v>
      </c>
      <c r="AV88" s="12" t="s">
        <v>87</v>
      </c>
      <c r="AW88" s="12" t="s">
        <v>37</v>
      </c>
      <c r="AX88" s="12" t="s">
        <v>73</v>
      </c>
      <c r="AY88" s="223" t="s">
        <v>148</v>
      </c>
    </row>
    <row r="89" spans="2:65" s="13" customFormat="1" ht="13.5">
      <c r="B89" s="224"/>
      <c r="C89" s="225"/>
      <c r="D89" s="226" t="s">
        <v>156</v>
      </c>
      <c r="E89" s="227" t="s">
        <v>85</v>
      </c>
      <c r="F89" s="228" t="s">
        <v>158</v>
      </c>
      <c r="G89" s="225"/>
      <c r="H89" s="229">
        <v>85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AT89" s="235" t="s">
        <v>156</v>
      </c>
      <c r="AU89" s="235" t="s">
        <v>87</v>
      </c>
      <c r="AV89" s="13" t="s">
        <v>101</v>
      </c>
      <c r="AW89" s="13" t="s">
        <v>37</v>
      </c>
      <c r="AX89" s="13" t="s">
        <v>78</v>
      </c>
      <c r="AY89" s="235" t="s">
        <v>148</v>
      </c>
    </row>
    <row r="90" spans="2:65" s="1" customFormat="1" ht="31.5" customHeight="1">
      <c r="B90" s="41"/>
      <c r="C90" s="189" t="s">
        <v>165</v>
      </c>
      <c r="D90" s="189" t="s">
        <v>150</v>
      </c>
      <c r="E90" s="190" t="s">
        <v>166</v>
      </c>
      <c r="F90" s="191" t="s">
        <v>167</v>
      </c>
      <c r="G90" s="192" t="s">
        <v>161</v>
      </c>
      <c r="H90" s="193">
        <v>53</v>
      </c>
      <c r="I90" s="194"/>
      <c r="J90" s="195">
        <f>ROUND(I90*H90,2)</f>
        <v>0</v>
      </c>
      <c r="K90" s="191" t="s">
        <v>162</v>
      </c>
      <c r="L90" s="61"/>
      <c r="M90" s="196" t="s">
        <v>21</v>
      </c>
      <c r="N90" s="197" t="s">
        <v>44</v>
      </c>
      <c r="O90" s="42"/>
      <c r="P90" s="198">
        <f>O90*H90</f>
        <v>0</v>
      </c>
      <c r="Q90" s="198">
        <v>8.0000000000000007E-5</v>
      </c>
      <c r="R90" s="198">
        <f>Q90*H90</f>
        <v>4.2400000000000007E-3</v>
      </c>
      <c r="S90" s="198">
        <v>0</v>
      </c>
      <c r="T90" s="199">
        <f>S90*H90</f>
        <v>0</v>
      </c>
      <c r="AR90" s="24" t="s">
        <v>101</v>
      </c>
      <c r="AT90" s="24" t="s">
        <v>150</v>
      </c>
      <c r="AU90" s="24" t="s">
        <v>87</v>
      </c>
      <c r="AY90" s="24" t="s">
        <v>148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24" t="s">
        <v>78</v>
      </c>
      <c r="BK90" s="200">
        <f>ROUND(I90*H90,2)</f>
        <v>0</v>
      </c>
      <c r="BL90" s="24" t="s">
        <v>101</v>
      </c>
      <c r="BM90" s="24" t="s">
        <v>168</v>
      </c>
    </row>
    <row r="91" spans="2:65" s="11" customFormat="1" ht="13.5">
      <c r="B91" s="201"/>
      <c r="C91" s="202"/>
      <c r="D91" s="203" t="s">
        <v>156</v>
      </c>
      <c r="E91" s="204" t="s">
        <v>21</v>
      </c>
      <c r="F91" s="205" t="s">
        <v>164</v>
      </c>
      <c r="G91" s="202"/>
      <c r="H91" s="206" t="s">
        <v>21</v>
      </c>
      <c r="I91" s="207"/>
      <c r="J91" s="202"/>
      <c r="K91" s="202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156</v>
      </c>
      <c r="AU91" s="212" t="s">
        <v>87</v>
      </c>
      <c r="AV91" s="11" t="s">
        <v>78</v>
      </c>
      <c r="AW91" s="11" t="s">
        <v>37</v>
      </c>
      <c r="AX91" s="11" t="s">
        <v>73</v>
      </c>
      <c r="AY91" s="212" t="s">
        <v>148</v>
      </c>
    </row>
    <row r="92" spans="2:65" s="12" customFormat="1" ht="13.5">
      <c r="B92" s="213"/>
      <c r="C92" s="214"/>
      <c r="D92" s="203" t="s">
        <v>156</v>
      </c>
      <c r="E92" s="215" t="s">
        <v>21</v>
      </c>
      <c r="F92" s="216" t="s">
        <v>89</v>
      </c>
      <c r="G92" s="214"/>
      <c r="H92" s="217">
        <v>53</v>
      </c>
      <c r="I92" s="218"/>
      <c r="J92" s="214"/>
      <c r="K92" s="214"/>
      <c r="L92" s="219"/>
      <c r="M92" s="220"/>
      <c r="N92" s="221"/>
      <c r="O92" s="221"/>
      <c r="P92" s="221"/>
      <c r="Q92" s="221"/>
      <c r="R92" s="221"/>
      <c r="S92" s="221"/>
      <c r="T92" s="222"/>
      <c r="AT92" s="223" t="s">
        <v>156</v>
      </c>
      <c r="AU92" s="223" t="s">
        <v>87</v>
      </c>
      <c r="AV92" s="12" t="s">
        <v>87</v>
      </c>
      <c r="AW92" s="12" t="s">
        <v>37</v>
      </c>
      <c r="AX92" s="12" t="s">
        <v>73</v>
      </c>
      <c r="AY92" s="223" t="s">
        <v>148</v>
      </c>
    </row>
    <row r="93" spans="2:65" s="13" customFormat="1" ht="13.5">
      <c r="B93" s="224"/>
      <c r="C93" s="225"/>
      <c r="D93" s="226" t="s">
        <v>156</v>
      </c>
      <c r="E93" s="227" t="s">
        <v>88</v>
      </c>
      <c r="F93" s="228" t="s">
        <v>158</v>
      </c>
      <c r="G93" s="225"/>
      <c r="H93" s="229">
        <v>53</v>
      </c>
      <c r="I93" s="230"/>
      <c r="J93" s="225"/>
      <c r="K93" s="225"/>
      <c r="L93" s="231"/>
      <c r="M93" s="232"/>
      <c r="N93" s="233"/>
      <c r="O93" s="233"/>
      <c r="P93" s="233"/>
      <c r="Q93" s="233"/>
      <c r="R93" s="233"/>
      <c r="S93" s="233"/>
      <c r="T93" s="234"/>
      <c r="AT93" s="235" t="s">
        <v>156</v>
      </c>
      <c r="AU93" s="235" t="s">
        <v>87</v>
      </c>
      <c r="AV93" s="13" t="s">
        <v>101</v>
      </c>
      <c r="AW93" s="13" t="s">
        <v>37</v>
      </c>
      <c r="AX93" s="13" t="s">
        <v>78</v>
      </c>
      <c r="AY93" s="235" t="s">
        <v>148</v>
      </c>
    </row>
    <row r="94" spans="2:65" s="1" customFormat="1" ht="31.5" customHeight="1">
      <c r="B94" s="41"/>
      <c r="C94" s="189" t="s">
        <v>101</v>
      </c>
      <c r="D94" s="189" t="s">
        <v>150</v>
      </c>
      <c r="E94" s="190" t="s">
        <v>169</v>
      </c>
      <c r="F94" s="191" t="s">
        <v>170</v>
      </c>
      <c r="G94" s="192" t="s">
        <v>161</v>
      </c>
      <c r="H94" s="193">
        <v>12</v>
      </c>
      <c r="I94" s="194"/>
      <c r="J94" s="195">
        <f>ROUND(I94*H94,2)</f>
        <v>0</v>
      </c>
      <c r="K94" s="191" t="s">
        <v>154</v>
      </c>
      <c r="L94" s="61"/>
      <c r="M94" s="196" t="s">
        <v>21</v>
      </c>
      <c r="N94" s="197" t="s">
        <v>44</v>
      </c>
      <c r="O94" s="42"/>
      <c r="P94" s="198">
        <f>O94*H94</f>
        <v>0</v>
      </c>
      <c r="Q94" s="198">
        <v>9.0000000000000006E-5</v>
      </c>
      <c r="R94" s="198">
        <f>Q94*H94</f>
        <v>1.08E-3</v>
      </c>
      <c r="S94" s="198">
        <v>0</v>
      </c>
      <c r="T94" s="199">
        <f>S94*H94</f>
        <v>0</v>
      </c>
      <c r="AR94" s="24" t="s">
        <v>101</v>
      </c>
      <c r="AT94" s="24" t="s">
        <v>150</v>
      </c>
      <c r="AU94" s="24" t="s">
        <v>87</v>
      </c>
      <c r="AY94" s="24" t="s">
        <v>148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24" t="s">
        <v>78</v>
      </c>
      <c r="BK94" s="200">
        <f>ROUND(I94*H94,2)</f>
        <v>0</v>
      </c>
      <c r="BL94" s="24" t="s">
        <v>101</v>
      </c>
      <c r="BM94" s="24" t="s">
        <v>171</v>
      </c>
    </row>
    <row r="95" spans="2:65" s="11" customFormat="1" ht="13.5">
      <c r="B95" s="201"/>
      <c r="C95" s="202"/>
      <c r="D95" s="203" t="s">
        <v>156</v>
      </c>
      <c r="E95" s="204" t="s">
        <v>21</v>
      </c>
      <c r="F95" s="205" t="s">
        <v>164</v>
      </c>
      <c r="G95" s="202"/>
      <c r="H95" s="206" t="s">
        <v>21</v>
      </c>
      <c r="I95" s="207"/>
      <c r="J95" s="202"/>
      <c r="K95" s="202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156</v>
      </c>
      <c r="AU95" s="212" t="s">
        <v>87</v>
      </c>
      <c r="AV95" s="11" t="s">
        <v>78</v>
      </c>
      <c r="AW95" s="11" t="s">
        <v>37</v>
      </c>
      <c r="AX95" s="11" t="s">
        <v>73</v>
      </c>
      <c r="AY95" s="212" t="s">
        <v>148</v>
      </c>
    </row>
    <row r="96" spans="2:65" s="12" customFormat="1" ht="13.5">
      <c r="B96" s="213"/>
      <c r="C96" s="214"/>
      <c r="D96" s="203" t="s">
        <v>156</v>
      </c>
      <c r="E96" s="215" t="s">
        <v>21</v>
      </c>
      <c r="F96" s="216" t="s">
        <v>92</v>
      </c>
      <c r="G96" s="214"/>
      <c r="H96" s="217">
        <v>12</v>
      </c>
      <c r="I96" s="218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AT96" s="223" t="s">
        <v>156</v>
      </c>
      <c r="AU96" s="223" t="s">
        <v>87</v>
      </c>
      <c r="AV96" s="12" t="s">
        <v>87</v>
      </c>
      <c r="AW96" s="12" t="s">
        <v>37</v>
      </c>
      <c r="AX96" s="12" t="s">
        <v>73</v>
      </c>
      <c r="AY96" s="223" t="s">
        <v>148</v>
      </c>
    </row>
    <row r="97" spans="2:65" s="13" customFormat="1" ht="13.5">
      <c r="B97" s="224"/>
      <c r="C97" s="225"/>
      <c r="D97" s="226" t="s">
        <v>156</v>
      </c>
      <c r="E97" s="227" t="s">
        <v>91</v>
      </c>
      <c r="F97" s="228" t="s">
        <v>158</v>
      </c>
      <c r="G97" s="225"/>
      <c r="H97" s="229">
        <v>12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AT97" s="235" t="s">
        <v>156</v>
      </c>
      <c r="AU97" s="235" t="s">
        <v>87</v>
      </c>
      <c r="AV97" s="13" t="s">
        <v>101</v>
      </c>
      <c r="AW97" s="13" t="s">
        <v>37</v>
      </c>
      <c r="AX97" s="13" t="s">
        <v>78</v>
      </c>
      <c r="AY97" s="235" t="s">
        <v>148</v>
      </c>
    </row>
    <row r="98" spans="2:65" s="1" customFormat="1" ht="31.5" customHeight="1">
      <c r="B98" s="41"/>
      <c r="C98" s="189" t="s">
        <v>172</v>
      </c>
      <c r="D98" s="189" t="s">
        <v>150</v>
      </c>
      <c r="E98" s="190" t="s">
        <v>173</v>
      </c>
      <c r="F98" s="191" t="s">
        <v>174</v>
      </c>
      <c r="G98" s="192" t="s">
        <v>161</v>
      </c>
      <c r="H98" s="193">
        <v>7</v>
      </c>
      <c r="I98" s="194"/>
      <c r="J98" s="195">
        <f>ROUND(I98*H98,2)</f>
        <v>0</v>
      </c>
      <c r="K98" s="191" t="s">
        <v>154</v>
      </c>
      <c r="L98" s="61"/>
      <c r="M98" s="196" t="s">
        <v>21</v>
      </c>
      <c r="N98" s="197" t="s">
        <v>44</v>
      </c>
      <c r="O98" s="42"/>
      <c r="P98" s="198">
        <f>O98*H98</f>
        <v>0</v>
      </c>
      <c r="Q98" s="198">
        <v>9.0000000000000006E-5</v>
      </c>
      <c r="R98" s="198">
        <f>Q98*H98</f>
        <v>6.3000000000000003E-4</v>
      </c>
      <c r="S98" s="198">
        <v>0</v>
      </c>
      <c r="T98" s="199">
        <f>S98*H98</f>
        <v>0</v>
      </c>
      <c r="AR98" s="24" t="s">
        <v>101</v>
      </c>
      <c r="AT98" s="24" t="s">
        <v>150</v>
      </c>
      <c r="AU98" s="24" t="s">
        <v>87</v>
      </c>
      <c r="AY98" s="24" t="s">
        <v>148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24" t="s">
        <v>78</v>
      </c>
      <c r="BK98" s="200">
        <f>ROUND(I98*H98,2)</f>
        <v>0</v>
      </c>
      <c r="BL98" s="24" t="s">
        <v>101</v>
      </c>
      <c r="BM98" s="24" t="s">
        <v>175</v>
      </c>
    </row>
    <row r="99" spans="2:65" s="11" customFormat="1" ht="13.5">
      <c r="B99" s="201"/>
      <c r="C99" s="202"/>
      <c r="D99" s="203" t="s">
        <v>156</v>
      </c>
      <c r="E99" s="204" t="s">
        <v>21</v>
      </c>
      <c r="F99" s="205" t="s">
        <v>164</v>
      </c>
      <c r="G99" s="202"/>
      <c r="H99" s="206" t="s">
        <v>21</v>
      </c>
      <c r="I99" s="207"/>
      <c r="J99" s="202"/>
      <c r="K99" s="202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156</v>
      </c>
      <c r="AU99" s="212" t="s">
        <v>87</v>
      </c>
      <c r="AV99" s="11" t="s">
        <v>78</v>
      </c>
      <c r="AW99" s="11" t="s">
        <v>37</v>
      </c>
      <c r="AX99" s="11" t="s">
        <v>73</v>
      </c>
      <c r="AY99" s="212" t="s">
        <v>148</v>
      </c>
    </row>
    <row r="100" spans="2:65" s="12" customFormat="1" ht="13.5">
      <c r="B100" s="213"/>
      <c r="C100" s="214"/>
      <c r="D100" s="203" t="s">
        <v>156</v>
      </c>
      <c r="E100" s="215" t="s">
        <v>21</v>
      </c>
      <c r="F100" s="216" t="s">
        <v>94</v>
      </c>
      <c r="G100" s="214"/>
      <c r="H100" s="217">
        <v>7</v>
      </c>
      <c r="I100" s="218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AT100" s="223" t="s">
        <v>156</v>
      </c>
      <c r="AU100" s="223" t="s">
        <v>87</v>
      </c>
      <c r="AV100" s="12" t="s">
        <v>87</v>
      </c>
      <c r="AW100" s="12" t="s">
        <v>37</v>
      </c>
      <c r="AX100" s="12" t="s">
        <v>73</v>
      </c>
      <c r="AY100" s="223" t="s">
        <v>148</v>
      </c>
    </row>
    <row r="101" spans="2:65" s="13" customFormat="1" ht="13.5">
      <c r="B101" s="224"/>
      <c r="C101" s="225"/>
      <c r="D101" s="226" t="s">
        <v>156</v>
      </c>
      <c r="E101" s="227" t="s">
        <v>93</v>
      </c>
      <c r="F101" s="228" t="s">
        <v>158</v>
      </c>
      <c r="G101" s="225"/>
      <c r="H101" s="229">
        <v>7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AT101" s="235" t="s">
        <v>156</v>
      </c>
      <c r="AU101" s="235" t="s">
        <v>87</v>
      </c>
      <c r="AV101" s="13" t="s">
        <v>101</v>
      </c>
      <c r="AW101" s="13" t="s">
        <v>37</v>
      </c>
      <c r="AX101" s="13" t="s">
        <v>78</v>
      </c>
      <c r="AY101" s="235" t="s">
        <v>148</v>
      </c>
    </row>
    <row r="102" spans="2:65" s="1" customFormat="1" ht="31.5" customHeight="1">
      <c r="B102" s="41"/>
      <c r="C102" s="189" t="s">
        <v>176</v>
      </c>
      <c r="D102" s="189" t="s">
        <v>150</v>
      </c>
      <c r="E102" s="190" t="s">
        <v>177</v>
      </c>
      <c r="F102" s="191" t="s">
        <v>178</v>
      </c>
      <c r="G102" s="192" t="s">
        <v>179</v>
      </c>
      <c r="H102" s="193">
        <v>387.13200000000001</v>
      </c>
      <c r="I102" s="194"/>
      <c r="J102" s="195">
        <f>ROUND(I102*H102,2)</f>
        <v>0</v>
      </c>
      <c r="K102" s="191" t="s">
        <v>162</v>
      </c>
      <c r="L102" s="61"/>
      <c r="M102" s="196" t="s">
        <v>21</v>
      </c>
      <c r="N102" s="197" t="s">
        <v>44</v>
      </c>
      <c r="O102" s="42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AR102" s="24" t="s">
        <v>101</v>
      </c>
      <c r="AT102" s="24" t="s">
        <v>150</v>
      </c>
      <c r="AU102" s="24" t="s">
        <v>87</v>
      </c>
      <c r="AY102" s="24" t="s">
        <v>148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24" t="s">
        <v>78</v>
      </c>
      <c r="BK102" s="200">
        <f>ROUND(I102*H102,2)</f>
        <v>0</v>
      </c>
      <c r="BL102" s="24" t="s">
        <v>101</v>
      </c>
      <c r="BM102" s="24" t="s">
        <v>180</v>
      </c>
    </row>
    <row r="103" spans="2:65" s="11" customFormat="1" ht="13.5">
      <c r="B103" s="201"/>
      <c r="C103" s="202"/>
      <c r="D103" s="203" t="s">
        <v>156</v>
      </c>
      <c r="E103" s="204" t="s">
        <v>21</v>
      </c>
      <c r="F103" s="205" t="s">
        <v>181</v>
      </c>
      <c r="G103" s="202"/>
      <c r="H103" s="206" t="s">
        <v>21</v>
      </c>
      <c r="I103" s="207"/>
      <c r="J103" s="202"/>
      <c r="K103" s="202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156</v>
      </c>
      <c r="AU103" s="212" t="s">
        <v>87</v>
      </c>
      <c r="AV103" s="11" t="s">
        <v>78</v>
      </c>
      <c r="AW103" s="11" t="s">
        <v>37</v>
      </c>
      <c r="AX103" s="11" t="s">
        <v>73</v>
      </c>
      <c r="AY103" s="212" t="s">
        <v>148</v>
      </c>
    </row>
    <row r="104" spans="2:65" s="12" customFormat="1" ht="13.5">
      <c r="B104" s="213"/>
      <c r="C104" s="214"/>
      <c r="D104" s="203" t="s">
        <v>156</v>
      </c>
      <c r="E104" s="215" t="s">
        <v>21</v>
      </c>
      <c r="F104" s="216" t="s">
        <v>182</v>
      </c>
      <c r="G104" s="214"/>
      <c r="H104" s="217">
        <v>1271.44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156</v>
      </c>
      <c r="AU104" s="223" t="s">
        <v>87</v>
      </c>
      <c r="AV104" s="12" t="s">
        <v>87</v>
      </c>
      <c r="AW104" s="12" t="s">
        <v>37</v>
      </c>
      <c r="AX104" s="12" t="s">
        <v>73</v>
      </c>
      <c r="AY104" s="223" t="s">
        <v>148</v>
      </c>
    </row>
    <row r="105" spans="2:65" s="14" customFormat="1" ht="13.5">
      <c r="B105" s="236"/>
      <c r="C105" s="237"/>
      <c r="D105" s="203" t="s">
        <v>156</v>
      </c>
      <c r="E105" s="238" t="s">
        <v>21</v>
      </c>
      <c r="F105" s="239" t="s">
        <v>183</v>
      </c>
      <c r="G105" s="237"/>
      <c r="H105" s="240">
        <v>1271.44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AT105" s="246" t="s">
        <v>156</v>
      </c>
      <c r="AU105" s="246" t="s">
        <v>87</v>
      </c>
      <c r="AV105" s="14" t="s">
        <v>165</v>
      </c>
      <c r="AW105" s="14" t="s">
        <v>37</v>
      </c>
      <c r="AX105" s="14" t="s">
        <v>73</v>
      </c>
      <c r="AY105" s="246" t="s">
        <v>148</v>
      </c>
    </row>
    <row r="106" spans="2:65" s="11" customFormat="1" ht="13.5">
      <c r="B106" s="201"/>
      <c r="C106" s="202"/>
      <c r="D106" s="203" t="s">
        <v>156</v>
      </c>
      <c r="E106" s="204" t="s">
        <v>21</v>
      </c>
      <c r="F106" s="205" t="s">
        <v>184</v>
      </c>
      <c r="G106" s="202"/>
      <c r="H106" s="206" t="s">
        <v>21</v>
      </c>
      <c r="I106" s="207"/>
      <c r="J106" s="202"/>
      <c r="K106" s="202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156</v>
      </c>
      <c r="AU106" s="212" t="s">
        <v>87</v>
      </c>
      <c r="AV106" s="11" t="s">
        <v>78</v>
      </c>
      <c r="AW106" s="11" t="s">
        <v>37</v>
      </c>
      <c r="AX106" s="11" t="s">
        <v>73</v>
      </c>
      <c r="AY106" s="212" t="s">
        <v>148</v>
      </c>
    </row>
    <row r="107" spans="2:65" s="12" customFormat="1" ht="13.5">
      <c r="B107" s="213"/>
      <c r="C107" s="214"/>
      <c r="D107" s="203" t="s">
        <v>156</v>
      </c>
      <c r="E107" s="215" t="s">
        <v>21</v>
      </c>
      <c r="F107" s="216" t="s">
        <v>185</v>
      </c>
      <c r="G107" s="214"/>
      <c r="H107" s="217">
        <v>3</v>
      </c>
      <c r="I107" s="218"/>
      <c r="J107" s="214"/>
      <c r="K107" s="214"/>
      <c r="L107" s="219"/>
      <c r="M107" s="220"/>
      <c r="N107" s="221"/>
      <c r="O107" s="221"/>
      <c r="P107" s="221"/>
      <c r="Q107" s="221"/>
      <c r="R107" s="221"/>
      <c r="S107" s="221"/>
      <c r="T107" s="222"/>
      <c r="AT107" s="223" t="s">
        <v>156</v>
      </c>
      <c r="AU107" s="223" t="s">
        <v>87</v>
      </c>
      <c r="AV107" s="12" t="s">
        <v>87</v>
      </c>
      <c r="AW107" s="12" t="s">
        <v>37</v>
      </c>
      <c r="AX107" s="12" t="s">
        <v>73</v>
      </c>
      <c r="AY107" s="223" t="s">
        <v>148</v>
      </c>
    </row>
    <row r="108" spans="2:65" s="12" customFormat="1" ht="13.5">
      <c r="B108" s="213"/>
      <c r="C108" s="214"/>
      <c r="D108" s="203" t="s">
        <v>156</v>
      </c>
      <c r="E108" s="215" t="s">
        <v>21</v>
      </c>
      <c r="F108" s="216" t="s">
        <v>186</v>
      </c>
      <c r="G108" s="214"/>
      <c r="H108" s="217">
        <v>3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156</v>
      </c>
      <c r="AU108" s="223" t="s">
        <v>87</v>
      </c>
      <c r="AV108" s="12" t="s">
        <v>87</v>
      </c>
      <c r="AW108" s="12" t="s">
        <v>37</v>
      </c>
      <c r="AX108" s="12" t="s">
        <v>73</v>
      </c>
      <c r="AY108" s="223" t="s">
        <v>148</v>
      </c>
    </row>
    <row r="109" spans="2:65" s="12" customFormat="1" ht="13.5">
      <c r="B109" s="213"/>
      <c r="C109" s="214"/>
      <c r="D109" s="203" t="s">
        <v>156</v>
      </c>
      <c r="E109" s="215" t="s">
        <v>21</v>
      </c>
      <c r="F109" s="216" t="s">
        <v>187</v>
      </c>
      <c r="G109" s="214"/>
      <c r="H109" s="217">
        <v>3</v>
      </c>
      <c r="I109" s="218"/>
      <c r="J109" s="214"/>
      <c r="K109" s="214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156</v>
      </c>
      <c r="AU109" s="223" t="s">
        <v>87</v>
      </c>
      <c r="AV109" s="12" t="s">
        <v>87</v>
      </c>
      <c r="AW109" s="12" t="s">
        <v>37</v>
      </c>
      <c r="AX109" s="12" t="s">
        <v>73</v>
      </c>
      <c r="AY109" s="223" t="s">
        <v>148</v>
      </c>
    </row>
    <row r="110" spans="2:65" s="12" customFormat="1" ht="13.5">
      <c r="B110" s="213"/>
      <c r="C110" s="214"/>
      <c r="D110" s="203" t="s">
        <v>156</v>
      </c>
      <c r="E110" s="215" t="s">
        <v>21</v>
      </c>
      <c r="F110" s="216" t="s">
        <v>188</v>
      </c>
      <c r="G110" s="214"/>
      <c r="H110" s="217">
        <v>3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156</v>
      </c>
      <c r="AU110" s="223" t="s">
        <v>87</v>
      </c>
      <c r="AV110" s="12" t="s">
        <v>87</v>
      </c>
      <c r="AW110" s="12" t="s">
        <v>37</v>
      </c>
      <c r="AX110" s="12" t="s">
        <v>73</v>
      </c>
      <c r="AY110" s="223" t="s">
        <v>148</v>
      </c>
    </row>
    <row r="111" spans="2:65" s="12" customFormat="1" ht="13.5">
      <c r="B111" s="213"/>
      <c r="C111" s="214"/>
      <c r="D111" s="203" t="s">
        <v>156</v>
      </c>
      <c r="E111" s="215" t="s">
        <v>21</v>
      </c>
      <c r="F111" s="216" t="s">
        <v>189</v>
      </c>
      <c r="G111" s="214"/>
      <c r="H111" s="217">
        <v>3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156</v>
      </c>
      <c r="AU111" s="223" t="s">
        <v>87</v>
      </c>
      <c r="AV111" s="12" t="s">
        <v>87</v>
      </c>
      <c r="AW111" s="12" t="s">
        <v>37</v>
      </c>
      <c r="AX111" s="12" t="s">
        <v>73</v>
      </c>
      <c r="AY111" s="223" t="s">
        <v>148</v>
      </c>
    </row>
    <row r="112" spans="2:65" s="14" customFormat="1" ht="13.5">
      <c r="B112" s="236"/>
      <c r="C112" s="237"/>
      <c r="D112" s="203" t="s">
        <v>156</v>
      </c>
      <c r="E112" s="238" t="s">
        <v>99</v>
      </c>
      <c r="F112" s="239" t="s">
        <v>183</v>
      </c>
      <c r="G112" s="237"/>
      <c r="H112" s="240">
        <v>15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AT112" s="246" t="s">
        <v>156</v>
      </c>
      <c r="AU112" s="246" t="s">
        <v>87</v>
      </c>
      <c r="AV112" s="14" t="s">
        <v>165</v>
      </c>
      <c r="AW112" s="14" t="s">
        <v>37</v>
      </c>
      <c r="AX112" s="14" t="s">
        <v>73</v>
      </c>
      <c r="AY112" s="246" t="s">
        <v>148</v>
      </c>
    </row>
    <row r="113" spans="2:65" s="11" customFormat="1" ht="13.5">
      <c r="B113" s="201"/>
      <c r="C113" s="202"/>
      <c r="D113" s="203" t="s">
        <v>156</v>
      </c>
      <c r="E113" s="204" t="s">
        <v>21</v>
      </c>
      <c r="F113" s="205" t="s">
        <v>190</v>
      </c>
      <c r="G113" s="202"/>
      <c r="H113" s="206" t="s">
        <v>21</v>
      </c>
      <c r="I113" s="207"/>
      <c r="J113" s="202"/>
      <c r="K113" s="202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156</v>
      </c>
      <c r="AU113" s="212" t="s">
        <v>87</v>
      </c>
      <c r="AV113" s="11" t="s">
        <v>78</v>
      </c>
      <c r="AW113" s="11" t="s">
        <v>37</v>
      </c>
      <c r="AX113" s="11" t="s">
        <v>73</v>
      </c>
      <c r="AY113" s="212" t="s">
        <v>148</v>
      </c>
    </row>
    <row r="114" spans="2:65" s="12" customFormat="1" ht="13.5">
      <c r="B114" s="213"/>
      <c r="C114" s="214"/>
      <c r="D114" s="203" t="s">
        <v>156</v>
      </c>
      <c r="E114" s="215" t="s">
        <v>21</v>
      </c>
      <c r="F114" s="216" t="s">
        <v>191</v>
      </c>
      <c r="G114" s="214"/>
      <c r="H114" s="217">
        <v>2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156</v>
      </c>
      <c r="AU114" s="223" t="s">
        <v>87</v>
      </c>
      <c r="AV114" s="12" t="s">
        <v>87</v>
      </c>
      <c r="AW114" s="12" t="s">
        <v>37</v>
      </c>
      <c r="AX114" s="12" t="s">
        <v>73</v>
      </c>
      <c r="AY114" s="223" t="s">
        <v>148</v>
      </c>
    </row>
    <row r="115" spans="2:65" s="12" customFormat="1" ht="13.5">
      <c r="B115" s="213"/>
      <c r="C115" s="214"/>
      <c r="D115" s="203" t="s">
        <v>156</v>
      </c>
      <c r="E115" s="215" t="s">
        <v>21</v>
      </c>
      <c r="F115" s="216" t="s">
        <v>192</v>
      </c>
      <c r="G115" s="214"/>
      <c r="H115" s="217">
        <v>2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156</v>
      </c>
      <c r="AU115" s="223" t="s">
        <v>87</v>
      </c>
      <c r="AV115" s="12" t="s">
        <v>87</v>
      </c>
      <c r="AW115" s="12" t="s">
        <v>37</v>
      </c>
      <c r="AX115" s="12" t="s">
        <v>73</v>
      </c>
      <c r="AY115" s="223" t="s">
        <v>148</v>
      </c>
    </row>
    <row r="116" spans="2:65" s="14" customFormat="1" ht="13.5">
      <c r="B116" s="236"/>
      <c r="C116" s="237"/>
      <c r="D116" s="203" t="s">
        <v>156</v>
      </c>
      <c r="E116" s="238" t="s">
        <v>100</v>
      </c>
      <c r="F116" s="239" t="s">
        <v>183</v>
      </c>
      <c r="G116" s="237"/>
      <c r="H116" s="240">
        <v>4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AT116" s="246" t="s">
        <v>156</v>
      </c>
      <c r="AU116" s="246" t="s">
        <v>87</v>
      </c>
      <c r="AV116" s="14" t="s">
        <v>165</v>
      </c>
      <c r="AW116" s="14" t="s">
        <v>37</v>
      </c>
      <c r="AX116" s="14" t="s">
        <v>73</v>
      </c>
      <c r="AY116" s="246" t="s">
        <v>148</v>
      </c>
    </row>
    <row r="117" spans="2:65" s="13" customFormat="1" ht="13.5">
      <c r="B117" s="224"/>
      <c r="C117" s="225"/>
      <c r="D117" s="203" t="s">
        <v>156</v>
      </c>
      <c r="E117" s="247" t="s">
        <v>97</v>
      </c>
      <c r="F117" s="248" t="s">
        <v>193</v>
      </c>
      <c r="G117" s="225"/>
      <c r="H117" s="249">
        <v>1290.44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AT117" s="235" t="s">
        <v>156</v>
      </c>
      <c r="AU117" s="235" t="s">
        <v>87</v>
      </c>
      <c r="AV117" s="13" t="s">
        <v>101</v>
      </c>
      <c r="AW117" s="13" t="s">
        <v>37</v>
      </c>
      <c r="AX117" s="13" t="s">
        <v>78</v>
      </c>
      <c r="AY117" s="235" t="s">
        <v>148</v>
      </c>
    </row>
    <row r="118" spans="2:65" s="12" customFormat="1" ht="13.5">
      <c r="B118" s="213"/>
      <c r="C118" s="214"/>
      <c r="D118" s="226" t="s">
        <v>156</v>
      </c>
      <c r="E118" s="214"/>
      <c r="F118" s="250" t="s">
        <v>194</v>
      </c>
      <c r="G118" s="214"/>
      <c r="H118" s="251">
        <v>387.13200000000001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156</v>
      </c>
      <c r="AU118" s="223" t="s">
        <v>87</v>
      </c>
      <c r="AV118" s="12" t="s">
        <v>87</v>
      </c>
      <c r="AW118" s="12" t="s">
        <v>6</v>
      </c>
      <c r="AX118" s="12" t="s">
        <v>78</v>
      </c>
      <c r="AY118" s="223" t="s">
        <v>148</v>
      </c>
    </row>
    <row r="119" spans="2:65" s="1" customFormat="1" ht="44.25" customHeight="1">
      <c r="B119" s="41"/>
      <c r="C119" s="189" t="s">
        <v>94</v>
      </c>
      <c r="D119" s="189" t="s">
        <v>150</v>
      </c>
      <c r="E119" s="190" t="s">
        <v>195</v>
      </c>
      <c r="F119" s="191" t="s">
        <v>196</v>
      </c>
      <c r="G119" s="192" t="s">
        <v>179</v>
      </c>
      <c r="H119" s="193">
        <v>77.426000000000002</v>
      </c>
      <c r="I119" s="194"/>
      <c r="J119" s="195">
        <f>ROUND(I119*H119,2)</f>
        <v>0</v>
      </c>
      <c r="K119" s="191" t="s">
        <v>162</v>
      </c>
      <c r="L119" s="61"/>
      <c r="M119" s="196" t="s">
        <v>21</v>
      </c>
      <c r="N119" s="197" t="s">
        <v>44</v>
      </c>
      <c r="O119" s="42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AR119" s="24" t="s">
        <v>101</v>
      </c>
      <c r="AT119" s="24" t="s">
        <v>150</v>
      </c>
      <c r="AU119" s="24" t="s">
        <v>87</v>
      </c>
      <c r="AY119" s="24" t="s">
        <v>148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24" t="s">
        <v>78</v>
      </c>
      <c r="BK119" s="200">
        <f>ROUND(I119*H119,2)</f>
        <v>0</v>
      </c>
      <c r="BL119" s="24" t="s">
        <v>101</v>
      </c>
      <c r="BM119" s="24" t="s">
        <v>197</v>
      </c>
    </row>
    <row r="120" spans="2:65" s="12" customFormat="1" ht="13.5">
      <c r="B120" s="213"/>
      <c r="C120" s="214"/>
      <c r="D120" s="203" t="s">
        <v>156</v>
      </c>
      <c r="E120" s="215" t="s">
        <v>21</v>
      </c>
      <c r="F120" s="216" t="s">
        <v>198</v>
      </c>
      <c r="G120" s="214"/>
      <c r="H120" s="217">
        <v>77.426000000000002</v>
      </c>
      <c r="I120" s="218"/>
      <c r="J120" s="214"/>
      <c r="K120" s="214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156</v>
      </c>
      <c r="AU120" s="223" t="s">
        <v>87</v>
      </c>
      <c r="AV120" s="12" t="s">
        <v>87</v>
      </c>
      <c r="AW120" s="12" t="s">
        <v>37</v>
      </c>
      <c r="AX120" s="12" t="s">
        <v>73</v>
      </c>
      <c r="AY120" s="223" t="s">
        <v>148</v>
      </c>
    </row>
    <row r="121" spans="2:65" s="13" customFormat="1" ht="13.5">
      <c r="B121" s="224"/>
      <c r="C121" s="225"/>
      <c r="D121" s="226" t="s">
        <v>156</v>
      </c>
      <c r="E121" s="227" t="s">
        <v>21</v>
      </c>
      <c r="F121" s="228" t="s">
        <v>158</v>
      </c>
      <c r="G121" s="225"/>
      <c r="H121" s="229">
        <v>77.426000000000002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AT121" s="235" t="s">
        <v>156</v>
      </c>
      <c r="AU121" s="235" t="s">
        <v>87</v>
      </c>
      <c r="AV121" s="13" t="s">
        <v>101</v>
      </c>
      <c r="AW121" s="13" t="s">
        <v>37</v>
      </c>
      <c r="AX121" s="13" t="s">
        <v>78</v>
      </c>
      <c r="AY121" s="235" t="s">
        <v>148</v>
      </c>
    </row>
    <row r="122" spans="2:65" s="1" customFormat="1" ht="31.5" customHeight="1">
      <c r="B122" s="41"/>
      <c r="C122" s="189" t="s">
        <v>199</v>
      </c>
      <c r="D122" s="189" t="s">
        <v>150</v>
      </c>
      <c r="E122" s="190" t="s">
        <v>200</v>
      </c>
      <c r="F122" s="191" t="s">
        <v>201</v>
      </c>
      <c r="G122" s="192" t="s">
        <v>179</v>
      </c>
      <c r="H122" s="193">
        <v>871.04700000000003</v>
      </c>
      <c r="I122" s="194"/>
      <c r="J122" s="195">
        <f>ROUND(I122*H122,2)</f>
        <v>0</v>
      </c>
      <c r="K122" s="191" t="s">
        <v>162</v>
      </c>
      <c r="L122" s="61"/>
      <c r="M122" s="196" t="s">
        <v>21</v>
      </c>
      <c r="N122" s="197" t="s">
        <v>44</v>
      </c>
      <c r="O122" s="42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AR122" s="24" t="s">
        <v>101</v>
      </c>
      <c r="AT122" s="24" t="s">
        <v>150</v>
      </c>
      <c r="AU122" s="24" t="s">
        <v>87</v>
      </c>
      <c r="AY122" s="24" t="s">
        <v>148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24" t="s">
        <v>78</v>
      </c>
      <c r="BK122" s="200">
        <f>ROUND(I122*H122,2)</f>
        <v>0</v>
      </c>
      <c r="BL122" s="24" t="s">
        <v>101</v>
      </c>
      <c r="BM122" s="24" t="s">
        <v>202</v>
      </c>
    </row>
    <row r="123" spans="2:65" s="12" customFormat="1" ht="13.5">
      <c r="B123" s="213"/>
      <c r="C123" s="214"/>
      <c r="D123" s="203" t="s">
        <v>156</v>
      </c>
      <c r="E123" s="215" t="s">
        <v>21</v>
      </c>
      <c r="F123" s="216" t="s">
        <v>203</v>
      </c>
      <c r="G123" s="214"/>
      <c r="H123" s="217">
        <v>871.04700000000003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156</v>
      </c>
      <c r="AU123" s="223" t="s">
        <v>87</v>
      </c>
      <c r="AV123" s="12" t="s">
        <v>87</v>
      </c>
      <c r="AW123" s="12" t="s">
        <v>37</v>
      </c>
      <c r="AX123" s="12" t="s">
        <v>73</v>
      </c>
      <c r="AY123" s="223" t="s">
        <v>148</v>
      </c>
    </row>
    <row r="124" spans="2:65" s="13" customFormat="1" ht="13.5">
      <c r="B124" s="224"/>
      <c r="C124" s="225"/>
      <c r="D124" s="226" t="s">
        <v>156</v>
      </c>
      <c r="E124" s="227" t="s">
        <v>21</v>
      </c>
      <c r="F124" s="228" t="s">
        <v>158</v>
      </c>
      <c r="G124" s="225"/>
      <c r="H124" s="229">
        <v>871.04700000000003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AT124" s="235" t="s">
        <v>156</v>
      </c>
      <c r="AU124" s="235" t="s">
        <v>87</v>
      </c>
      <c r="AV124" s="13" t="s">
        <v>101</v>
      </c>
      <c r="AW124" s="13" t="s">
        <v>37</v>
      </c>
      <c r="AX124" s="13" t="s">
        <v>78</v>
      </c>
      <c r="AY124" s="235" t="s">
        <v>148</v>
      </c>
    </row>
    <row r="125" spans="2:65" s="1" customFormat="1" ht="44.25" customHeight="1">
      <c r="B125" s="41"/>
      <c r="C125" s="189" t="s">
        <v>204</v>
      </c>
      <c r="D125" s="189" t="s">
        <v>150</v>
      </c>
      <c r="E125" s="190" t="s">
        <v>205</v>
      </c>
      <c r="F125" s="191" t="s">
        <v>206</v>
      </c>
      <c r="G125" s="192" t="s">
        <v>179</v>
      </c>
      <c r="H125" s="193">
        <v>174.209</v>
      </c>
      <c r="I125" s="194"/>
      <c r="J125" s="195">
        <f>ROUND(I125*H125,2)</f>
        <v>0</v>
      </c>
      <c r="K125" s="191" t="s">
        <v>162</v>
      </c>
      <c r="L125" s="61"/>
      <c r="M125" s="196" t="s">
        <v>21</v>
      </c>
      <c r="N125" s="197" t="s">
        <v>44</v>
      </c>
      <c r="O125" s="42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AR125" s="24" t="s">
        <v>101</v>
      </c>
      <c r="AT125" s="24" t="s">
        <v>150</v>
      </c>
      <c r="AU125" s="24" t="s">
        <v>87</v>
      </c>
      <c r="AY125" s="24" t="s">
        <v>148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24" t="s">
        <v>78</v>
      </c>
      <c r="BK125" s="200">
        <f>ROUND(I125*H125,2)</f>
        <v>0</v>
      </c>
      <c r="BL125" s="24" t="s">
        <v>101</v>
      </c>
      <c r="BM125" s="24" t="s">
        <v>207</v>
      </c>
    </row>
    <row r="126" spans="2:65" s="12" customFormat="1" ht="13.5">
      <c r="B126" s="213"/>
      <c r="C126" s="214"/>
      <c r="D126" s="203" t="s">
        <v>156</v>
      </c>
      <c r="E126" s="215" t="s">
        <v>21</v>
      </c>
      <c r="F126" s="216" t="s">
        <v>208</v>
      </c>
      <c r="G126" s="214"/>
      <c r="H126" s="217">
        <v>174.209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156</v>
      </c>
      <c r="AU126" s="223" t="s">
        <v>87</v>
      </c>
      <c r="AV126" s="12" t="s">
        <v>87</v>
      </c>
      <c r="AW126" s="12" t="s">
        <v>37</v>
      </c>
      <c r="AX126" s="12" t="s">
        <v>73</v>
      </c>
      <c r="AY126" s="223" t="s">
        <v>148</v>
      </c>
    </row>
    <row r="127" spans="2:65" s="13" customFormat="1" ht="13.5">
      <c r="B127" s="224"/>
      <c r="C127" s="225"/>
      <c r="D127" s="226" t="s">
        <v>156</v>
      </c>
      <c r="E127" s="227" t="s">
        <v>21</v>
      </c>
      <c r="F127" s="228" t="s">
        <v>158</v>
      </c>
      <c r="G127" s="225"/>
      <c r="H127" s="229">
        <v>174.209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AT127" s="235" t="s">
        <v>156</v>
      </c>
      <c r="AU127" s="235" t="s">
        <v>87</v>
      </c>
      <c r="AV127" s="13" t="s">
        <v>101</v>
      </c>
      <c r="AW127" s="13" t="s">
        <v>37</v>
      </c>
      <c r="AX127" s="13" t="s">
        <v>78</v>
      </c>
      <c r="AY127" s="235" t="s">
        <v>148</v>
      </c>
    </row>
    <row r="128" spans="2:65" s="1" customFormat="1" ht="31.5" customHeight="1">
      <c r="B128" s="41"/>
      <c r="C128" s="189" t="s">
        <v>209</v>
      </c>
      <c r="D128" s="189" t="s">
        <v>150</v>
      </c>
      <c r="E128" s="190" t="s">
        <v>210</v>
      </c>
      <c r="F128" s="191" t="s">
        <v>211</v>
      </c>
      <c r="G128" s="192" t="s">
        <v>179</v>
      </c>
      <c r="H128" s="193">
        <v>32.261000000000003</v>
      </c>
      <c r="I128" s="194"/>
      <c r="J128" s="195">
        <f>ROUND(I128*H128,2)</f>
        <v>0</v>
      </c>
      <c r="K128" s="191" t="s">
        <v>162</v>
      </c>
      <c r="L128" s="61"/>
      <c r="M128" s="196" t="s">
        <v>21</v>
      </c>
      <c r="N128" s="197" t="s">
        <v>44</v>
      </c>
      <c r="O128" s="42"/>
      <c r="P128" s="198">
        <f>O128*H128</f>
        <v>0</v>
      </c>
      <c r="Q128" s="198">
        <v>8.2500000000000004E-3</v>
      </c>
      <c r="R128" s="198">
        <f>Q128*H128</f>
        <v>0.26615325000000001</v>
      </c>
      <c r="S128" s="198">
        <v>0</v>
      </c>
      <c r="T128" s="199">
        <f>S128*H128</f>
        <v>0</v>
      </c>
      <c r="AR128" s="24" t="s">
        <v>101</v>
      </c>
      <c r="AT128" s="24" t="s">
        <v>150</v>
      </c>
      <c r="AU128" s="24" t="s">
        <v>87</v>
      </c>
      <c r="AY128" s="24" t="s">
        <v>148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24" t="s">
        <v>78</v>
      </c>
      <c r="BK128" s="200">
        <f>ROUND(I128*H128,2)</f>
        <v>0</v>
      </c>
      <c r="BL128" s="24" t="s">
        <v>101</v>
      </c>
      <c r="BM128" s="24" t="s">
        <v>212</v>
      </c>
    </row>
    <row r="129" spans="2:65" s="12" customFormat="1" ht="13.5">
      <c r="B129" s="213"/>
      <c r="C129" s="214"/>
      <c r="D129" s="203" t="s">
        <v>156</v>
      </c>
      <c r="E129" s="215" t="s">
        <v>21</v>
      </c>
      <c r="F129" s="216" t="s">
        <v>213</v>
      </c>
      <c r="G129" s="214"/>
      <c r="H129" s="217">
        <v>32.261000000000003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156</v>
      </c>
      <c r="AU129" s="223" t="s">
        <v>87</v>
      </c>
      <c r="AV129" s="12" t="s">
        <v>87</v>
      </c>
      <c r="AW129" s="12" t="s">
        <v>37</v>
      </c>
      <c r="AX129" s="12" t="s">
        <v>73</v>
      </c>
      <c r="AY129" s="223" t="s">
        <v>148</v>
      </c>
    </row>
    <row r="130" spans="2:65" s="13" customFormat="1" ht="13.5">
      <c r="B130" s="224"/>
      <c r="C130" s="225"/>
      <c r="D130" s="226" t="s">
        <v>156</v>
      </c>
      <c r="E130" s="227" t="s">
        <v>21</v>
      </c>
      <c r="F130" s="228" t="s">
        <v>158</v>
      </c>
      <c r="G130" s="225"/>
      <c r="H130" s="229">
        <v>32.261000000000003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AT130" s="235" t="s">
        <v>156</v>
      </c>
      <c r="AU130" s="235" t="s">
        <v>87</v>
      </c>
      <c r="AV130" s="13" t="s">
        <v>101</v>
      </c>
      <c r="AW130" s="13" t="s">
        <v>37</v>
      </c>
      <c r="AX130" s="13" t="s">
        <v>78</v>
      </c>
      <c r="AY130" s="235" t="s">
        <v>148</v>
      </c>
    </row>
    <row r="131" spans="2:65" s="1" customFormat="1" ht="44.25" customHeight="1">
      <c r="B131" s="41"/>
      <c r="C131" s="189" t="s">
        <v>214</v>
      </c>
      <c r="D131" s="189" t="s">
        <v>150</v>
      </c>
      <c r="E131" s="190" t="s">
        <v>215</v>
      </c>
      <c r="F131" s="191" t="s">
        <v>216</v>
      </c>
      <c r="G131" s="192" t="s">
        <v>179</v>
      </c>
      <c r="H131" s="193">
        <v>37.5</v>
      </c>
      <c r="I131" s="194"/>
      <c r="J131" s="195">
        <f>ROUND(I131*H131,2)</f>
        <v>0</v>
      </c>
      <c r="K131" s="191" t="s">
        <v>154</v>
      </c>
      <c r="L131" s="61"/>
      <c r="M131" s="196" t="s">
        <v>21</v>
      </c>
      <c r="N131" s="197" t="s">
        <v>44</v>
      </c>
      <c r="O131" s="42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AR131" s="24" t="s">
        <v>101</v>
      </c>
      <c r="AT131" s="24" t="s">
        <v>150</v>
      </c>
      <c r="AU131" s="24" t="s">
        <v>87</v>
      </c>
      <c r="AY131" s="24" t="s">
        <v>148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24" t="s">
        <v>78</v>
      </c>
      <c r="BK131" s="200">
        <f>ROUND(I131*H131,2)</f>
        <v>0</v>
      </c>
      <c r="BL131" s="24" t="s">
        <v>101</v>
      </c>
      <c r="BM131" s="24" t="s">
        <v>217</v>
      </c>
    </row>
    <row r="132" spans="2:65" s="11" customFormat="1" ht="13.5">
      <c r="B132" s="201"/>
      <c r="C132" s="202"/>
      <c r="D132" s="203" t="s">
        <v>156</v>
      </c>
      <c r="E132" s="204" t="s">
        <v>21</v>
      </c>
      <c r="F132" s="205" t="s">
        <v>218</v>
      </c>
      <c r="G132" s="202"/>
      <c r="H132" s="206" t="s">
        <v>21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156</v>
      </c>
      <c r="AU132" s="212" t="s">
        <v>87</v>
      </c>
      <c r="AV132" s="11" t="s">
        <v>78</v>
      </c>
      <c r="AW132" s="11" t="s">
        <v>37</v>
      </c>
      <c r="AX132" s="11" t="s">
        <v>73</v>
      </c>
      <c r="AY132" s="212" t="s">
        <v>148</v>
      </c>
    </row>
    <row r="133" spans="2:65" s="12" customFormat="1" ht="13.5">
      <c r="B133" s="213"/>
      <c r="C133" s="214"/>
      <c r="D133" s="203" t="s">
        <v>156</v>
      </c>
      <c r="E133" s="215" t="s">
        <v>21</v>
      </c>
      <c r="F133" s="216" t="s">
        <v>219</v>
      </c>
      <c r="G133" s="214"/>
      <c r="H133" s="217">
        <v>7.5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156</v>
      </c>
      <c r="AU133" s="223" t="s">
        <v>87</v>
      </c>
      <c r="AV133" s="12" t="s">
        <v>87</v>
      </c>
      <c r="AW133" s="12" t="s">
        <v>37</v>
      </c>
      <c r="AX133" s="12" t="s">
        <v>73</v>
      </c>
      <c r="AY133" s="223" t="s">
        <v>148</v>
      </c>
    </row>
    <row r="134" spans="2:65" s="12" customFormat="1" ht="13.5">
      <c r="B134" s="213"/>
      <c r="C134" s="214"/>
      <c r="D134" s="203" t="s">
        <v>156</v>
      </c>
      <c r="E134" s="215" t="s">
        <v>21</v>
      </c>
      <c r="F134" s="216" t="s">
        <v>220</v>
      </c>
      <c r="G134" s="214"/>
      <c r="H134" s="217">
        <v>7.5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156</v>
      </c>
      <c r="AU134" s="223" t="s">
        <v>87</v>
      </c>
      <c r="AV134" s="12" t="s">
        <v>87</v>
      </c>
      <c r="AW134" s="12" t="s">
        <v>37</v>
      </c>
      <c r="AX134" s="12" t="s">
        <v>73</v>
      </c>
      <c r="AY134" s="223" t="s">
        <v>148</v>
      </c>
    </row>
    <row r="135" spans="2:65" s="12" customFormat="1" ht="13.5">
      <c r="B135" s="213"/>
      <c r="C135" s="214"/>
      <c r="D135" s="203" t="s">
        <v>156</v>
      </c>
      <c r="E135" s="215" t="s">
        <v>21</v>
      </c>
      <c r="F135" s="216" t="s">
        <v>221</v>
      </c>
      <c r="G135" s="214"/>
      <c r="H135" s="217">
        <v>7.5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156</v>
      </c>
      <c r="AU135" s="223" t="s">
        <v>87</v>
      </c>
      <c r="AV135" s="12" t="s">
        <v>87</v>
      </c>
      <c r="AW135" s="12" t="s">
        <v>37</v>
      </c>
      <c r="AX135" s="12" t="s">
        <v>73</v>
      </c>
      <c r="AY135" s="223" t="s">
        <v>148</v>
      </c>
    </row>
    <row r="136" spans="2:65" s="12" customFormat="1" ht="13.5">
      <c r="B136" s="213"/>
      <c r="C136" s="214"/>
      <c r="D136" s="203" t="s">
        <v>156</v>
      </c>
      <c r="E136" s="215" t="s">
        <v>21</v>
      </c>
      <c r="F136" s="216" t="s">
        <v>222</v>
      </c>
      <c r="G136" s="214"/>
      <c r="H136" s="217">
        <v>7.5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156</v>
      </c>
      <c r="AU136" s="223" t="s">
        <v>87</v>
      </c>
      <c r="AV136" s="12" t="s">
        <v>87</v>
      </c>
      <c r="AW136" s="12" t="s">
        <v>37</v>
      </c>
      <c r="AX136" s="12" t="s">
        <v>73</v>
      </c>
      <c r="AY136" s="223" t="s">
        <v>148</v>
      </c>
    </row>
    <row r="137" spans="2:65" s="12" customFormat="1" ht="13.5">
      <c r="B137" s="213"/>
      <c r="C137" s="214"/>
      <c r="D137" s="203" t="s">
        <v>156</v>
      </c>
      <c r="E137" s="215" t="s">
        <v>21</v>
      </c>
      <c r="F137" s="216" t="s">
        <v>223</v>
      </c>
      <c r="G137" s="214"/>
      <c r="H137" s="217">
        <v>7.5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156</v>
      </c>
      <c r="AU137" s="223" t="s">
        <v>87</v>
      </c>
      <c r="AV137" s="12" t="s">
        <v>87</v>
      </c>
      <c r="AW137" s="12" t="s">
        <v>37</v>
      </c>
      <c r="AX137" s="12" t="s">
        <v>73</v>
      </c>
      <c r="AY137" s="223" t="s">
        <v>148</v>
      </c>
    </row>
    <row r="138" spans="2:65" s="13" customFormat="1" ht="13.5">
      <c r="B138" s="224"/>
      <c r="C138" s="225"/>
      <c r="D138" s="226" t="s">
        <v>156</v>
      </c>
      <c r="E138" s="227" t="s">
        <v>114</v>
      </c>
      <c r="F138" s="228" t="s">
        <v>158</v>
      </c>
      <c r="G138" s="225"/>
      <c r="H138" s="229">
        <v>37.5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156</v>
      </c>
      <c r="AU138" s="235" t="s">
        <v>87</v>
      </c>
      <c r="AV138" s="13" t="s">
        <v>101</v>
      </c>
      <c r="AW138" s="13" t="s">
        <v>37</v>
      </c>
      <c r="AX138" s="13" t="s">
        <v>78</v>
      </c>
      <c r="AY138" s="235" t="s">
        <v>148</v>
      </c>
    </row>
    <row r="139" spans="2:65" s="1" customFormat="1" ht="31.5" customHeight="1">
      <c r="B139" s="41"/>
      <c r="C139" s="189" t="s">
        <v>92</v>
      </c>
      <c r="D139" s="189" t="s">
        <v>150</v>
      </c>
      <c r="E139" s="190" t="s">
        <v>224</v>
      </c>
      <c r="F139" s="191" t="s">
        <v>225</v>
      </c>
      <c r="G139" s="192" t="s">
        <v>179</v>
      </c>
      <c r="H139" s="193">
        <v>17.25</v>
      </c>
      <c r="I139" s="194"/>
      <c r="J139" s="195">
        <f>ROUND(I139*H139,2)</f>
        <v>0</v>
      </c>
      <c r="K139" s="191" t="s">
        <v>162</v>
      </c>
      <c r="L139" s="61"/>
      <c r="M139" s="196" t="s">
        <v>21</v>
      </c>
      <c r="N139" s="197" t="s">
        <v>44</v>
      </c>
      <c r="O139" s="4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AR139" s="24" t="s">
        <v>101</v>
      </c>
      <c r="AT139" s="24" t="s">
        <v>150</v>
      </c>
      <c r="AU139" s="24" t="s">
        <v>87</v>
      </c>
      <c r="AY139" s="24" t="s">
        <v>148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24" t="s">
        <v>78</v>
      </c>
      <c r="BK139" s="200">
        <f>ROUND(I139*H139,2)</f>
        <v>0</v>
      </c>
      <c r="BL139" s="24" t="s">
        <v>101</v>
      </c>
      <c r="BM139" s="24" t="s">
        <v>226</v>
      </c>
    </row>
    <row r="140" spans="2:65" s="11" customFormat="1" ht="13.5">
      <c r="B140" s="201"/>
      <c r="C140" s="202"/>
      <c r="D140" s="203" t="s">
        <v>156</v>
      </c>
      <c r="E140" s="204" t="s">
        <v>21</v>
      </c>
      <c r="F140" s="205" t="s">
        <v>227</v>
      </c>
      <c r="G140" s="202"/>
      <c r="H140" s="206" t="s">
        <v>21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156</v>
      </c>
      <c r="AU140" s="212" t="s">
        <v>87</v>
      </c>
      <c r="AV140" s="11" t="s">
        <v>78</v>
      </c>
      <c r="AW140" s="11" t="s">
        <v>37</v>
      </c>
      <c r="AX140" s="11" t="s">
        <v>73</v>
      </c>
      <c r="AY140" s="212" t="s">
        <v>148</v>
      </c>
    </row>
    <row r="141" spans="2:65" s="12" customFormat="1" ht="13.5">
      <c r="B141" s="213"/>
      <c r="C141" s="214"/>
      <c r="D141" s="203" t="s">
        <v>156</v>
      </c>
      <c r="E141" s="215" t="s">
        <v>21</v>
      </c>
      <c r="F141" s="216" t="s">
        <v>228</v>
      </c>
      <c r="G141" s="214"/>
      <c r="H141" s="217">
        <v>11.5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156</v>
      </c>
      <c r="AU141" s="223" t="s">
        <v>87</v>
      </c>
      <c r="AV141" s="12" t="s">
        <v>87</v>
      </c>
      <c r="AW141" s="12" t="s">
        <v>37</v>
      </c>
      <c r="AX141" s="12" t="s">
        <v>73</v>
      </c>
      <c r="AY141" s="223" t="s">
        <v>148</v>
      </c>
    </row>
    <row r="142" spans="2:65" s="12" customFormat="1" ht="13.5">
      <c r="B142" s="213"/>
      <c r="C142" s="214"/>
      <c r="D142" s="203" t="s">
        <v>156</v>
      </c>
      <c r="E142" s="215" t="s">
        <v>21</v>
      </c>
      <c r="F142" s="216" t="s">
        <v>229</v>
      </c>
      <c r="G142" s="214"/>
      <c r="H142" s="217">
        <v>11.5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156</v>
      </c>
      <c r="AU142" s="223" t="s">
        <v>87</v>
      </c>
      <c r="AV142" s="12" t="s">
        <v>87</v>
      </c>
      <c r="AW142" s="12" t="s">
        <v>37</v>
      </c>
      <c r="AX142" s="12" t="s">
        <v>73</v>
      </c>
      <c r="AY142" s="223" t="s">
        <v>148</v>
      </c>
    </row>
    <row r="143" spans="2:65" s="12" customFormat="1" ht="13.5">
      <c r="B143" s="213"/>
      <c r="C143" s="214"/>
      <c r="D143" s="203" t="s">
        <v>156</v>
      </c>
      <c r="E143" s="215" t="s">
        <v>21</v>
      </c>
      <c r="F143" s="216" t="s">
        <v>230</v>
      </c>
      <c r="G143" s="214"/>
      <c r="H143" s="217">
        <v>11.5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156</v>
      </c>
      <c r="AU143" s="223" t="s">
        <v>87</v>
      </c>
      <c r="AV143" s="12" t="s">
        <v>87</v>
      </c>
      <c r="AW143" s="12" t="s">
        <v>37</v>
      </c>
      <c r="AX143" s="12" t="s">
        <v>73</v>
      </c>
      <c r="AY143" s="223" t="s">
        <v>148</v>
      </c>
    </row>
    <row r="144" spans="2:65" s="12" customFormat="1" ht="13.5">
      <c r="B144" s="213"/>
      <c r="C144" s="214"/>
      <c r="D144" s="203" t="s">
        <v>156</v>
      </c>
      <c r="E144" s="215" t="s">
        <v>21</v>
      </c>
      <c r="F144" s="216" t="s">
        <v>231</v>
      </c>
      <c r="G144" s="214"/>
      <c r="H144" s="217">
        <v>11.5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156</v>
      </c>
      <c r="AU144" s="223" t="s">
        <v>87</v>
      </c>
      <c r="AV144" s="12" t="s">
        <v>87</v>
      </c>
      <c r="AW144" s="12" t="s">
        <v>37</v>
      </c>
      <c r="AX144" s="12" t="s">
        <v>73</v>
      </c>
      <c r="AY144" s="223" t="s">
        <v>148</v>
      </c>
    </row>
    <row r="145" spans="2:65" s="12" customFormat="1" ht="13.5">
      <c r="B145" s="213"/>
      <c r="C145" s="214"/>
      <c r="D145" s="203" t="s">
        <v>156</v>
      </c>
      <c r="E145" s="215" t="s">
        <v>21</v>
      </c>
      <c r="F145" s="216" t="s">
        <v>232</v>
      </c>
      <c r="G145" s="214"/>
      <c r="H145" s="217">
        <v>11.5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156</v>
      </c>
      <c r="AU145" s="223" t="s">
        <v>87</v>
      </c>
      <c r="AV145" s="12" t="s">
        <v>87</v>
      </c>
      <c r="AW145" s="12" t="s">
        <v>37</v>
      </c>
      <c r="AX145" s="12" t="s">
        <v>73</v>
      </c>
      <c r="AY145" s="223" t="s">
        <v>148</v>
      </c>
    </row>
    <row r="146" spans="2:65" s="13" customFormat="1" ht="13.5">
      <c r="B146" s="224"/>
      <c r="C146" s="225"/>
      <c r="D146" s="203" t="s">
        <v>156</v>
      </c>
      <c r="E146" s="247" t="s">
        <v>116</v>
      </c>
      <c r="F146" s="248" t="s">
        <v>193</v>
      </c>
      <c r="G146" s="225"/>
      <c r="H146" s="249">
        <v>57.5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156</v>
      </c>
      <c r="AU146" s="235" t="s">
        <v>87</v>
      </c>
      <c r="AV146" s="13" t="s">
        <v>101</v>
      </c>
      <c r="AW146" s="13" t="s">
        <v>37</v>
      </c>
      <c r="AX146" s="13" t="s">
        <v>78</v>
      </c>
      <c r="AY146" s="235" t="s">
        <v>148</v>
      </c>
    </row>
    <row r="147" spans="2:65" s="12" customFormat="1" ht="13.5">
      <c r="B147" s="213"/>
      <c r="C147" s="214"/>
      <c r="D147" s="226" t="s">
        <v>156</v>
      </c>
      <c r="E147" s="214"/>
      <c r="F147" s="250" t="s">
        <v>233</v>
      </c>
      <c r="G147" s="214"/>
      <c r="H147" s="251">
        <v>17.25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156</v>
      </c>
      <c r="AU147" s="223" t="s">
        <v>87</v>
      </c>
      <c r="AV147" s="12" t="s">
        <v>87</v>
      </c>
      <c r="AW147" s="12" t="s">
        <v>6</v>
      </c>
      <c r="AX147" s="12" t="s">
        <v>78</v>
      </c>
      <c r="AY147" s="223" t="s">
        <v>148</v>
      </c>
    </row>
    <row r="148" spans="2:65" s="1" customFormat="1" ht="31.5" customHeight="1">
      <c r="B148" s="41"/>
      <c r="C148" s="189" t="s">
        <v>234</v>
      </c>
      <c r="D148" s="189" t="s">
        <v>150</v>
      </c>
      <c r="E148" s="190" t="s">
        <v>235</v>
      </c>
      <c r="F148" s="191" t="s">
        <v>236</v>
      </c>
      <c r="G148" s="192" t="s">
        <v>179</v>
      </c>
      <c r="H148" s="193">
        <v>3.45</v>
      </c>
      <c r="I148" s="194"/>
      <c r="J148" s="195">
        <f>ROUND(I148*H148,2)</f>
        <v>0</v>
      </c>
      <c r="K148" s="191" t="s">
        <v>162</v>
      </c>
      <c r="L148" s="61"/>
      <c r="M148" s="196" t="s">
        <v>21</v>
      </c>
      <c r="N148" s="197" t="s">
        <v>44</v>
      </c>
      <c r="O148" s="4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AR148" s="24" t="s">
        <v>101</v>
      </c>
      <c r="AT148" s="24" t="s">
        <v>150</v>
      </c>
      <c r="AU148" s="24" t="s">
        <v>87</v>
      </c>
      <c r="AY148" s="24" t="s">
        <v>148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24" t="s">
        <v>78</v>
      </c>
      <c r="BK148" s="200">
        <f>ROUND(I148*H148,2)</f>
        <v>0</v>
      </c>
      <c r="BL148" s="24" t="s">
        <v>101</v>
      </c>
      <c r="BM148" s="24" t="s">
        <v>237</v>
      </c>
    </row>
    <row r="149" spans="2:65" s="11" customFormat="1" ht="13.5">
      <c r="B149" s="201"/>
      <c r="C149" s="202"/>
      <c r="D149" s="203" t="s">
        <v>156</v>
      </c>
      <c r="E149" s="204" t="s">
        <v>21</v>
      </c>
      <c r="F149" s="205" t="s">
        <v>227</v>
      </c>
      <c r="G149" s="202"/>
      <c r="H149" s="206" t="s">
        <v>21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156</v>
      </c>
      <c r="AU149" s="212" t="s">
        <v>87</v>
      </c>
      <c r="AV149" s="11" t="s">
        <v>78</v>
      </c>
      <c r="AW149" s="11" t="s">
        <v>37</v>
      </c>
      <c r="AX149" s="11" t="s">
        <v>73</v>
      </c>
      <c r="AY149" s="212" t="s">
        <v>148</v>
      </c>
    </row>
    <row r="150" spans="2:65" s="12" customFormat="1" ht="13.5">
      <c r="B150" s="213"/>
      <c r="C150" s="214"/>
      <c r="D150" s="203" t="s">
        <v>156</v>
      </c>
      <c r="E150" s="215" t="s">
        <v>21</v>
      </c>
      <c r="F150" s="216" t="s">
        <v>238</v>
      </c>
      <c r="G150" s="214"/>
      <c r="H150" s="217">
        <v>3.45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156</v>
      </c>
      <c r="AU150" s="223" t="s">
        <v>87</v>
      </c>
      <c r="AV150" s="12" t="s">
        <v>87</v>
      </c>
      <c r="AW150" s="12" t="s">
        <v>37</v>
      </c>
      <c r="AX150" s="12" t="s">
        <v>73</v>
      </c>
      <c r="AY150" s="223" t="s">
        <v>148</v>
      </c>
    </row>
    <row r="151" spans="2:65" s="13" customFormat="1" ht="13.5">
      <c r="B151" s="224"/>
      <c r="C151" s="225"/>
      <c r="D151" s="226" t="s">
        <v>156</v>
      </c>
      <c r="E151" s="227" t="s">
        <v>21</v>
      </c>
      <c r="F151" s="228" t="s">
        <v>158</v>
      </c>
      <c r="G151" s="225"/>
      <c r="H151" s="229">
        <v>3.45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156</v>
      </c>
      <c r="AU151" s="235" t="s">
        <v>87</v>
      </c>
      <c r="AV151" s="13" t="s">
        <v>101</v>
      </c>
      <c r="AW151" s="13" t="s">
        <v>37</v>
      </c>
      <c r="AX151" s="13" t="s">
        <v>78</v>
      </c>
      <c r="AY151" s="235" t="s">
        <v>148</v>
      </c>
    </row>
    <row r="152" spans="2:65" s="1" customFormat="1" ht="31.5" customHeight="1">
      <c r="B152" s="41"/>
      <c r="C152" s="189" t="s">
        <v>239</v>
      </c>
      <c r="D152" s="189" t="s">
        <v>150</v>
      </c>
      <c r="E152" s="190" t="s">
        <v>240</v>
      </c>
      <c r="F152" s="191" t="s">
        <v>241</v>
      </c>
      <c r="G152" s="192" t="s">
        <v>179</v>
      </c>
      <c r="H152" s="193">
        <v>34.5</v>
      </c>
      <c r="I152" s="194"/>
      <c r="J152" s="195">
        <f>ROUND(I152*H152,2)</f>
        <v>0</v>
      </c>
      <c r="K152" s="191" t="s">
        <v>162</v>
      </c>
      <c r="L152" s="61"/>
      <c r="M152" s="196" t="s">
        <v>21</v>
      </c>
      <c r="N152" s="197" t="s">
        <v>44</v>
      </c>
      <c r="O152" s="4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AR152" s="24" t="s">
        <v>101</v>
      </c>
      <c r="AT152" s="24" t="s">
        <v>150</v>
      </c>
      <c r="AU152" s="24" t="s">
        <v>87</v>
      </c>
      <c r="AY152" s="24" t="s">
        <v>148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24" t="s">
        <v>78</v>
      </c>
      <c r="BK152" s="200">
        <f>ROUND(I152*H152,2)</f>
        <v>0</v>
      </c>
      <c r="BL152" s="24" t="s">
        <v>101</v>
      </c>
      <c r="BM152" s="24" t="s">
        <v>242</v>
      </c>
    </row>
    <row r="153" spans="2:65" s="11" customFormat="1" ht="13.5">
      <c r="B153" s="201"/>
      <c r="C153" s="202"/>
      <c r="D153" s="203" t="s">
        <v>156</v>
      </c>
      <c r="E153" s="204" t="s">
        <v>21</v>
      </c>
      <c r="F153" s="205" t="s">
        <v>227</v>
      </c>
      <c r="G153" s="202"/>
      <c r="H153" s="206" t="s">
        <v>21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156</v>
      </c>
      <c r="AU153" s="212" t="s">
        <v>87</v>
      </c>
      <c r="AV153" s="11" t="s">
        <v>78</v>
      </c>
      <c r="AW153" s="11" t="s">
        <v>37</v>
      </c>
      <c r="AX153" s="11" t="s">
        <v>73</v>
      </c>
      <c r="AY153" s="212" t="s">
        <v>148</v>
      </c>
    </row>
    <row r="154" spans="2:65" s="12" customFormat="1" ht="13.5">
      <c r="B154" s="213"/>
      <c r="C154" s="214"/>
      <c r="D154" s="203" t="s">
        <v>156</v>
      </c>
      <c r="E154" s="215" t="s">
        <v>21</v>
      </c>
      <c r="F154" s="216" t="s">
        <v>243</v>
      </c>
      <c r="G154" s="214"/>
      <c r="H154" s="217">
        <v>34.5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156</v>
      </c>
      <c r="AU154" s="223" t="s">
        <v>87</v>
      </c>
      <c r="AV154" s="12" t="s">
        <v>87</v>
      </c>
      <c r="AW154" s="12" t="s">
        <v>37</v>
      </c>
      <c r="AX154" s="12" t="s">
        <v>73</v>
      </c>
      <c r="AY154" s="223" t="s">
        <v>148</v>
      </c>
    </row>
    <row r="155" spans="2:65" s="13" customFormat="1" ht="13.5">
      <c r="B155" s="224"/>
      <c r="C155" s="225"/>
      <c r="D155" s="226" t="s">
        <v>156</v>
      </c>
      <c r="E155" s="227" t="s">
        <v>21</v>
      </c>
      <c r="F155" s="228" t="s">
        <v>158</v>
      </c>
      <c r="G155" s="225"/>
      <c r="H155" s="229">
        <v>34.5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156</v>
      </c>
      <c r="AU155" s="235" t="s">
        <v>87</v>
      </c>
      <c r="AV155" s="13" t="s">
        <v>101</v>
      </c>
      <c r="AW155" s="13" t="s">
        <v>37</v>
      </c>
      <c r="AX155" s="13" t="s">
        <v>78</v>
      </c>
      <c r="AY155" s="235" t="s">
        <v>148</v>
      </c>
    </row>
    <row r="156" spans="2:65" s="1" customFormat="1" ht="31.5" customHeight="1">
      <c r="B156" s="41"/>
      <c r="C156" s="189" t="s">
        <v>10</v>
      </c>
      <c r="D156" s="189" t="s">
        <v>150</v>
      </c>
      <c r="E156" s="190" t="s">
        <v>244</v>
      </c>
      <c r="F156" s="191" t="s">
        <v>245</v>
      </c>
      <c r="G156" s="192" t="s">
        <v>179</v>
      </c>
      <c r="H156" s="193">
        <v>6.9</v>
      </c>
      <c r="I156" s="194"/>
      <c r="J156" s="195">
        <f>ROUND(I156*H156,2)</f>
        <v>0</v>
      </c>
      <c r="K156" s="191" t="s">
        <v>162</v>
      </c>
      <c r="L156" s="61"/>
      <c r="M156" s="196" t="s">
        <v>21</v>
      </c>
      <c r="N156" s="197" t="s">
        <v>44</v>
      </c>
      <c r="O156" s="4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AR156" s="24" t="s">
        <v>101</v>
      </c>
      <c r="AT156" s="24" t="s">
        <v>150</v>
      </c>
      <c r="AU156" s="24" t="s">
        <v>87</v>
      </c>
      <c r="AY156" s="24" t="s">
        <v>148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24" t="s">
        <v>78</v>
      </c>
      <c r="BK156" s="200">
        <f>ROUND(I156*H156,2)</f>
        <v>0</v>
      </c>
      <c r="BL156" s="24" t="s">
        <v>101</v>
      </c>
      <c r="BM156" s="24" t="s">
        <v>246</v>
      </c>
    </row>
    <row r="157" spans="2:65" s="11" customFormat="1" ht="13.5">
      <c r="B157" s="201"/>
      <c r="C157" s="202"/>
      <c r="D157" s="203" t="s">
        <v>156</v>
      </c>
      <c r="E157" s="204" t="s">
        <v>21</v>
      </c>
      <c r="F157" s="205" t="s">
        <v>227</v>
      </c>
      <c r="G157" s="202"/>
      <c r="H157" s="206" t="s">
        <v>21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156</v>
      </c>
      <c r="AU157" s="212" t="s">
        <v>87</v>
      </c>
      <c r="AV157" s="11" t="s">
        <v>78</v>
      </c>
      <c r="AW157" s="11" t="s">
        <v>37</v>
      </c>
      <c r="AX157" s="11" t="s">
        <v>73</v>
      </c>
      <c r="AY157" s="212" t="s">
        <v>148</v>
      </c>
    </row>
    <row r="158" spans="2:65" s="12" customFormat="1" ht="13.5">
      <c r="B158" s="213"/>
      <c r="C158" s="214"/>
      <c r="D158" s="203" t="s">
        <v>156</v>
      </c>
      <c r="E158" s="215" t="s">
        <v>21</v>
      </c>
      <c r="F158" s="216" t="s">
        <v>247</v>
      </c>
      <c r="G158" s="214"/>
      <c r="H158" s="217">
        <v>6.9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156</v>
      </c>
      <c r="AU158" s="223" t="s">
        <v>87</v>
      </c>
      <c r="AV158" s="12" t="s">
        <v>87</v>
      </c>
      <c r="AW158" s="12" t="s">
        <v>37</v>
      </c>
      <c r="AX158" s="12" t="s">
        <v>73</v>
      </c>
      <c r="AY158" s="223" t="s">
        <v>148</v>
      </c>
    </row>
    <row r="159" spans="2:65" s="13" customFormat="1" ht="13.5">
      <c r="B159" s="224"/>
      <c r="C159" s="225"/>
      <c r="D159" s="226" t="s">
        <v>156</v>
      </c>
      <c r="E159" s="227" t="s">
        <v>21</v>
      </c>
      <c r="F159" s="228" t="s">
        <v>158</v>
      </c>
      <c r="G159" s="225"/>
      <c r="H159" s="229">
        <v>6.9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156</v>
      </c>
      <c r="AU159" s="235" t="s">
        <v>87</v>
      </c>
      <c r="AV159" s="13" t="s">
        <v>101</v>
      </c>
      <c r="AW159" s="13" t="s">
        <v>37</v>
      </c>
      <c r="AX159" s="13" t="s">
        <v>78</v>
      </c>
      <c r="AY159" s="235" t="s">
        <v>148</v>
      </c>
    </row>
    <row r="160" spans="2:65" s="1" customFormat="1" ht="31.5" customHeight="1">
      <c r="B160" s="41"/>
      <c r="C160" s="189" t="s">
        <v>248</v>
      </c>
      <c r="D160" s="189" t="s">
        <v>150</v>
      </c>
      <c r="E160" s="190" t="s">
        <v>249</v>
      </c>
      <c r="F160" s="191" t="s">
        <v>250</v>
      </c>
      <c r="G160" s="192" t="s">
        <v>179</v>
      </c>
      <c r="H160" s="193">
        <v>5.75</v>
      </c>
      <c r="I160" s="194"/>
      <c r="J160" s="195">
        <f>ROUND(I160*H160,2)</f>
        <v>0</v>
      </c>
      <c r="K160" s="191" t="s">
        <v>162</v>
      </c>
      <c r="L160" s="61"/>
      <c r="M160" s="196" t="s">
        <v>21</v>
      </c>
      <c r="N160" s="197" t="s">
        <v>44</v>
      </c>
      <c r="O160" s="42"/>
      <c r="P160" s="198">
        <f>O160*H160</f>
        <v>0</v>
      </c>
      <c r="Q160" s="198">
        <v>3.5100000000000001E-3</v>
      </c>
      <c r="R160" s="198">
        <f>Q160*H160</f>
        <v>2.0182499999999999E-2</v>
      </c>
      <c r="S160" s="198">
        <v>0</v>
      </c>
      <c r="T160" s="199">
        <f>S160*H160</f>
        <v>0</v>
      </c>
      <c r="AR160" s="24" t="s">
        <v>101</v>
      </c>
      <c r="AT160" s="24" t="s">
        <v>150</v>
      </c>
      <c r="AU160" s="24" t="s">
        <v>87</v>
      </c>
      <c r="AY160" s="24" t="s">
        <v>148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24" t="s">
        <v>78</v>
      </c>
      <c r="BK160" s="200">
        <f>ROUND(I160*H160,2)</f>
        <v>0</v>
      </c>
      <c r="BL160" s="24" t="s">
        <v>101</v>
      </c>
      <c r="BM160" s="24" t="s">
        <v>251</v>
      </c>
    </row>
    <row r="161" spans="2:65" s="11" customFormat="1" ht="13.5">
      <c r="B161" s="201"/>
      <c r="C161" s="202"/>
      <c r="D161" s="203" t="s">
        <v>156</v>
      </c>
      <c r="E161" s="204" t="s">
        <v>21</v>
      </c>
      <c r="F161" s="205" t="s">
        <v>227</v>
      </c>
      <c r="G161" s="202"/>
      <c r="H161" s="206" t="s">
        <v>21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156</v>
      </c>
      <c r="AU161" s="212" t="s">
        <v>87</v>
      </c>
      <c r="AV161" s="11" t="s">
        <v>78</v>
      </c>
      <c r="AW161" s="11" t="s">
        <v>37</v>
      </c>
      <c r="AX161" s="11" t="s">
        <v>73</v>
      </c>
      <c r="AY161" s="212" t="s">
        <v>148</v>
      </c>
    </row>
    <row r="162" spans="2:65" s="12" customFormat="1" ht="13.5">
      <c r="B162" s="213"/>
      <c r="C162" s="214"/>
      <c r="D162" s="203" t="s">
        <v>156</v>
      </c>
      <c r="E162" s="215" t="s">
        <v>21</v>
      </c>
      <c r="F162" s="216" t="s">
        <v>252</v>
      </c>
      <c r="G162" s="214"/>
      <c r="H162" s="217">
        <v>5.75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156</v>
      </c>
      <c r="AU162" s="223" t="s">
        <v>87</v>
      </c>
      <c r="AV162" s="12" t="s">
        <v>87</v>
      </c>
      <c r="AW162" s="12" t="s">
        <v>37</v>
      </c>
      <c r="AX162" s="12" t="s">
        <v>73</v>
      </c>
      <c r="AY162" s="223" t="s">
        <v>148</v>
      </c>
    </row>
    <row r="163" spans="2:65" s="13" customFormat="1" ht="13.5">
      <c r="B163" s="224"/>
      <c r="C163" s="225"/>
      <c r="D163" s="226" t="s">
        <v>156</v>
      </c>
      <c r="E163" s="227" t="s">
        <v>21</v>
      </c>
      <c r="F163" s="228" t="s">
        <v>158</v>
      </c>
      <c r="G163" s="225"/>
      <c r="H163" s="229">
        <v>5.75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156</v>
      </c>
      <c r="AU163" s="235" t="s">
        <v>87</v>
      </c>
      <c r="AV163" s="13" t="s">
        <v>101</v>
      </c>
      <c r="AW163" s="13" t="s">
        <v>37</v>
      </c>
      <c r="AX163" s="13" t="s">
        <v>78</v>
      </c>
      <c r="AY163" s="235" t="s">
        <v>148</v>
      </c>
    </row>
    <row r="164" spans="2:65" s="1" customFormat="1" ht="31.5" customHeight="1">
      <c r="B164" s="41"/>
      <c r="C164" s="189" t="s">
        <v>253</v>
      </c>
      <c r="D164" s="189" t="s">
        <v>150</v>
      </c>
      <c r="E164" s="190" t="s">
        <v>254</v>
      </c>
      <c r="F164" s="191" t="s">
        <v>255</v>
      </c>
      <c r="G164" s="192" t="s">
        <v>179</v>
      </c>
      <c r="H164" s="193">
        <v>48.57</v>
      </c>
      <c r="I164" s="194"/>
      <c r="J164" s="195">
        <f>ROUND(I164*H164,2)</f>
        <v>0</v>
      </c>
      <c r="K164" s="191" t="s">
        <v>162</v>
      </c>
      <c r="L164" s="61"/>
      <c r="M164" s="196" t="s">
        <v>21</v>
      </c>
      <c r="N164" s="197" t="s">
        <v>44</v>
      </c>
      <c r="O164" s="4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AR164" s="24" t="s">
        <v>101</v>
      </c>
      <c r="AT164" s="24" t="s">
        <v>150</v>
      </c>
      <c r="AU164" s="24" t="s">
        <v>87</v>
      </c>
      <c r="AY164" s="24" t="s">
        <v>148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24" t="s">
        <v>78</v>
      </c>
      <c r="BK164" s="200">
        <f>ROUND(I164*H164,2)</f>
        <v>0</v>
      </c>
      <c r="BL164" s="24" t="s">
        <v>101</v>
      </c>
      <c r="BM164" s="24" t="s">
        <v>256</v>
      </c>
    </row>
    <row r="165" spans="2:65" s="11" customFormat="1" ht="13.5">
      <c r="B165" s="201"/>
      <c r="C165" s="202"/>
      <c r="D165" s="203" t="s">
        <v>156</v>
      </c>
      <c r="E165" s="204" t="s">
        <v>21</v>
      </c>
      <c r="F165" s="205" t="s">
        <v>257</v>
      </c>
      <c r="G165" s="202"/>
      <c r="H165" s="206" t="s">
        <v>21</v>
      </c>
      <c r="I165" s="207"/>
      <c r="J165" s="202"/>
      <c r="K165" s="202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156</v>
      </c>
      <c r="AU165" s="212" t="s">
        <v>87</v>
      </c>
      <c r="AV165" s="11" t="s">
        <v>78</v>
      </c>
      <c r="AW165" s="11" t="s">
        <v>37</v>
      </c>
      <c r="AX165" s="11" t="s">
        <v>73</v>
      </c>
      <c r="AY165" s="212" t="s">
        <v>148</v>
      </c>
    </row>
    <row r="166" spans="2:65" s="12" customFormat="1" ht="13.5">
      <c r="B166" s="213"/>
      <c r="C166" s="214"/>
      <c r="D166" s="203" t="s">
        <v>156</v>
      </c>
      <c r="E166" s="215" t="s">
        <v>21</v>
      </c>
      <c r="F166" s="216" t="s">
        <v>258</v>
      </c>
      <c r="G166" s="214"/>
      <c r="H166" s="217">
        <v>16.5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156</v>
      </c>
      <c r="AU166" s="223" t="s">
        <v>87</v>
      </c>
      <c r="AV166" s="12" t="s">
        <v>87</v>
      </c>
      <c r="AW166" s="12" t="s">
        <v>37</v>
      </c>
      <c r="AX166" s="12" t="s">
        <v>73</v>
      </c>
      <c r="AY166" s="223" t="s">
        <v>148</v>
      </c>
    </row>
    <row r="167" spans="2:65" s="12" customFormat="1" ht="13.5">
      <c r="B167" s="213"/>
      <c r="C167" s="214"/>
      <c r="D167" s="203" t="s">
        <v>156</v>
      </c>
      <c r="E167" s="215" t="s">
        <v>21</v>
      </c>
      <c r="F167" s="216" t="s">
        <v>259</v>
      </c>
      <c r="G167" s="214"/>
      <c r="H167" s="217">
        <v>16.5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156</v>
      </c>
      <c r="AU167" s="223" t="s">
        <v>87</v>
      </c>
      <c r="AV167" s="12" t="s">
        <v>87</v>
      </c>
      <c r="AW167" s="12" t="s">
        <v>37</v>
      </c>
      <c r="AX167" s="12" t="s">
        <v>73</v>
      </c>
      <c r="AY167" s="223" t="s">
        <v>148</v>
      </c>
    </row>
    <row r="168" spans="2:65" s="12" customFormat="1" ht="13.5">
      <c r="B168" s="213"/>
      <c r="C168" s="214"/>
      <c r="D168" s="203" t="s">
        <v>156</v>
      </c>
      <c r="E168" s="215" t="s">
        <v>21</v>
      </c>
      <c r="F168" s="216" t="s">
        <v>260</v>
      </c>
      <c r="G168" s="214"/>
      <c r="H168" s="217">
        <v>16.5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156</v>
      </c>
      <c r="AU168" s="223" t="s">
        <v>87</v>
      </c>
      <c r="AV168" s="12" t="s">
        <v>87</v>
      </c>
      <c r="AW168" s="12" t="s">
        <v>37</v>
      </c>
      <c r="AX168" s="12" t="s">
        <v>73</v>
      </c>
      <c r="AY168" s="223" t="s">
        <v>148</v>
      </c>
    </row>
    <row r="169" spans="2:65" s="12" customFormat="1" ht="13.5">
      <c r="B169" s="213"/>
      <c r="C169" s="214"/>
      <c r="D169" s="203" t="s">
        <v>156</v>
      </c>
      <c r="E169" s="215" t="s">
        <v>21</v>
      </c>
      <c r="F169" s="216" t="s">
        <v>261</v>
      </c>
      <c r="G169" s="214"/>
      <c r="H169" s="217">
        <v>16.5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156</v>
      </c>
      <c r="AU169" s="223" t="s">
        <v>87</v>
      </c>
      <c r="AV169" s="12" t="s">
        <v>87</v>
      </c>
      <c r="AW169" s="12" t="s">
        <v>37</v>
      </c>
      <c r="AX169" s="12" t="s">
        <v>73</v>
      </c>
      <c r="AY169" s="223" t="s">
        <v>148</v>
      </c>
    </row>
    <row r="170" spans="2:65" s="12" customFormat="1" ht="13.5">
      <c r="B170" s="213"/>
      <c r="C170" s="214"/>
      <c r="D170" s="203" t="s">
        <v>156</v>
      </c>
      <c r="E170" s="215" t="s">
        <v>21</v>
      </c>
      <c r="F170" s="216" t="s">
        <v>262</v>
      </c>
      <c r="G170" s="214"/>
      <c r="H170" s="217">
        <v>16.5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156</v>
      </c>
      <c r="AU170" s="223" t="s">
        <v>87</v>
      </c>
      <c r="AV170" s="12" t="s">
        <v>87</v>
      </c>
      <c r="AW170" s="12" t="s">
        <v>37</v>
      </c>
      <c r="AX170" s="12" t="s">
        <v>73</v>
      </c>
      <c r="AY170" s="223" t="s">
        <v>148</v>
      </c>
    </row>
    <row r="171" spans="2:65" s="14" customFormat="1" ht="13.5">
      <c r="B171" s="236"/>
      <c r="C171" s="237"/>
      <c r="D171" s="203" t="s">
        <v>156</v>
      </c>
      <c r="E171" s="238" t="s">
        <v>21</v>
      </c>
      <c r="F171" s="239" t="s">
        <v>183</v>
      </c>
      <c r="G171" s="237"/>
      <c r="H171" s="240">
        <v>82.5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AT171" s="246" t="s">
        <v>156</v>
      </c>
      <c r="AU171" s="246" t="s">
        <v>87</v>
      </c>
      <c r="AV171" s="14" t="s">
        <v>165</v>
      </c>
      <c r="AW171" s="14" t="s">
        <v>37</v>
      </c>
      <c r="AX171" s="14" t="s">
        <v>73</v>
      </c>
      <c r="AY171" s="246" t="s">
        <v>148</v>
      </c>
    </row>
    <row r="172" spans="2:65" s="11" customFormat="1" ht="13.5">
      <c r="B172" s="201"/>
      <c r="C172" s="202"/>
      <c r="D172" s="203" t="s">
        <v>156</v>
      </c>
      <c r="E172" s="204" t="s">
        <v>21</v>
      </c>
      <c r="F172" s="205" t="s">
        <v>263</v>
      </c>
      <c r="G172" s="202"/>
      <c r="H172" s="206" t="s">
        <v>21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156</v>
      </c>
      <c r="AU172" s="212" t="s">
        <v>87</v>
      </c>
      <c r="AV172" s="11" t="s">
        <v>78</v>
      </c>
      <c r="AW172" s="11" t="s">
        <v>37</v>
      </c>
      <c r="AX172" s="11" t="s">
        <v>73</v>
      </c>
      <c r="AY172" s="212" t="s">
        <v>148</v>
      </c>
    </row>
    <row r="173" spans="2:65" s="12" customFormat="1" ht="13.5">
      <c r="B173" s="213"/>
      <c r="C173" s="214"/>
      <c r="D173" s="203" t="s">
        <v>156</v>
      </c>
      <c r="E173" s="215" t="s">
        <v>21</v>
      </c>
      <c r="F173" s="216" t="s">
        <v>264</v>
      </c>
      <c r="G173" s="214"/>
      <c r="H173" s="217">
        <v>7.3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156</v>
      </c>
      <c r="AU173" s="223" t="s">
        <v>87</v>
      </c>
      <c r="AV173" s="12" t="s">
        <v>87</v>
      </c>
      <c r="AW173" s="12" t="s">
        <v>37</v>
      </c>
      <c r="AX173" s="12" t="s">
        <v>73</v>
      </c>
      <c r="AY173" s="223" t="s">
        <v>148</v>
      </c>
    </row>
    <row r="174" spans="2:65" s="12" customFormat="1" ht="13.5">
      <c r="B174" s="213"/>
      <c r="C174" s="214"/>
      <c r="D174" s="203" t="s">
        <v>156</v>
      </c>
      <c r="E174" s="215" t="s">
        <v>21</v>
      </c>
      <c r="F174" s="216" t="s">
        <v>265</v>
      </c>
      <c r="G174" s="214"/>
      <c r="H174" s="217">
        <v>7.3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156</v>
      </c>
      <c r="AU174" s="223" t="s">
        <v>87</v>
      </c>
      <c r="AV174" s="12" t="s">
        <v>87</v>
      </c>
      <c r="AW174" s="12" t="s">
        <v>37</v>
      </c>
      <c r="AX174" s="12" t="s">
        <v>73</v>
      </c>
      <c r="AY174" s="223" t="s">
        <v>148</v>
      </c>
    </row>
    <row r="175" spans="2:65" s="12" customFormat="1" ht="13.5">
      <c r="B175" s="213"/>
      <c r="C175" s="214"/>
      <c r="D175" s="203" t="s">
        <v>156</v>
      </c>
      <c r="E175" s="215" t="s">
        <v>21</v>
      </c>
      <c r="F175" s="216" t="s">
        <v>266</v>
      </c>
      <c r="G175" s="214"/>
      <c r="H175" s="217">
        <v>7.3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156</v>
      </c>
      <c r="AU175" s="223" t="s">
        <v>87</v>
      </c>
      <c r="AV175" s="12" t="s">
        <v>87</v>
      </c>
      <c r="AW175" s="12" t="s">
        <v>37</v>
      </c>
      <c r="AX175" s="12" t="s">
        <v>73</v>
      </c>
      <c r="AY175" s="223" t="s">
        <v>148</v>
      </c>
    </row>
    <row r="176" spans="2:65" s="12" customFormat="1" ht="13.5">
      <c r="B176" s="213"/>
      <c r="C176" s="214"/>
      <c r="D176" s="203" t="s">
        <v>156</v>
      </c>
      <c r="E176" s="215" t="s">
        <v>21</v>
      </c>
      <c r="F176" s="216" t="s">
        <v>267</v>
      </c>
      <c r="G176" s="214"/>
      <c r="H176" s="217">
        <v>7.3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156</v>
      </c>
      <c r="AU176" s="223" t="s">
        <v>87</v>
      </c>
      <c r="AV176" s="12" t="s">
        <v>87</v>
      </c>
      <c r="AW176" s="12" t="s">
        <v>37</v>
      </c>
      <c r="AX176" s="12" t="s">
        <v>73</v>
      </c>
      <c r="AY176" s="223" t="s">
        <v>148</v>
      </c>
    </row>
    <row r="177" spans="2:65" s="12" customFormat="1" ht="13.5">
      <c r="B177" s="213"/>
      <c r="C177" s="214"/>
      <c r="D177" s="203" t="s">
        <v>156</v>
      </c>
      <c r="E177" s="215" t="s">
        <v>21</v>
      </c>
      <c r="F177" s="216" t="s">
        <v>268</v>
      </c>
      <c r="G177" s="214"/>
      <c r="H177" s="217">
        <v>7.3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156</v>
      </c>
      <c r="AU177" s="223" t="s">
        <v>87</v>
      </c>
      <c r="AV177" s="12" t="s">
        <v>87</v>
      </c>
      <c r="AW177" s="12" t="s">
        <v>37</v>
      </c>
      <c r="AX177" s="12" t="s">
        <v>73</v>
      </c>
      <c r="AY177" s="223" t="s">
        <v>148</v>
      </c>
    </row>
    <row r="178" spans="2:65" s="14" customFormat="1" ht="13.5">
      <c r="B178" s="236"/>
      <c r="C178" s="237"/>
      <c r="D178" s="203" t="s">
        <v>156</v>
      </c>
      <c r="E178" s="238" t="s">
        <v>21</v>
      </c>
      <c r="F178" s="239" t="s">
        <v>183</v>
      </c>
      <c r="G178" s="237"/>
      <c r="H178" s="240">
        <v>36.5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AT178" s="246" t="s">
        <v>156</v>
      </c>
      <c r="AU178" s="246" t="s">
        <v>87</v>
      </c>
      <c r="AV178" s="14" t="s">
        <v>165</v>
      </c>
      <c r="AW178" s="14" t="s">
        <v>37</v>
      </c>
      <c r="AX178" s="14" t="s">
        <v>73</v>
      </c>
      <c r="AY178" s="246" t="s">
        <v>148</v>
      </c>
    </row>
    <row r="179" spans="2:65" s="11" customFormat="1" ht="13.5">
      <c r="B179" s="201"/>
      <c r="C179" s="202"/>
      <c r="D179" s="203" t="s">
        <v>156</v>
      </c>
      <c r="E179" s="204" t="s">
        <v>21</v>
      </c>
      <c r="F179" s="205" t="s">
        <v>269</v>
      </c>
      <c r="G179" s="202"/>
      <c r="H179" s="206" t="s">
        <v>21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156</v>
      </c>
      <c r="AU179" s="212" t="s">
        <v>87</v>
      </c>
      <c r="AV179" s="11" t="s">
        <v>78</v>
      </c>
      <c r="AW179" s="11" t="s">
        <v>37</v>
      </c>
      <c r="AX179" s="11" t="s">
        <v>73</v>
      </c>
      <c r="AY179" s="212" t="s">
        <v>148</v>
      </c>
    </row>
    <row r="180" spans="2:65" s="12" customFormat="1" ht="13.5">
      <c r="B180" s="213"/>
      <c r="C180" s="214"/>
      <c r="D180" s="203" t="s">
        <v>156</v>
      </c>
      <c r="E180" s="215" t="s">
        <v>21</v>
      </c>
      <c r="F180" s="216" t="s">
        <v>270</v>
      </c>
      <c r="G180" s="214"/>
      <c r="H180" s="217">
        <v>15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156</v>
      </c>
      <c r="AU180" s="223" t="s">
        <v>87</v>
      </c>
      <c r="AV180" s="12" t="s">
        <v>87</v>
      </c>
      <c r="AW180" s="12" t="s">
        <v>37</v>
      </c>
      <c r="AX180" s="12" t="s">
        <v>73</v>
      </c>
      <c r="AY180" s="223" t="s">
        <v>148</v>
      </c>
    </row>
    <row r="181" spans="2:65" s="12" customFormat="1" ht="13.5">
      <c r="B181" s="213"/>
      <c r="C181" s="214"/>
      <c r="D181" s="203" t="s">
        <v>156</v>
      </c>
      <c r="E181" s="215" t="s">
        <v>21</v>
      </c>
      <c r="F181" s="216" t="s">
        <v>271</v>
      </c>
      <c r="G181" s="214"/>
      <c r="H181" s="217">
        <v>13.5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156</v>
      </c>
      <c r="AU181" s="223" t="s">
        <v>87</v>
      </c>
      <c r="AV181" s="12" t="s">
        <v>87</v>
      </c>
      <c r="AW181" s="12" t="s">
        <v>37</v>
      </c>
      <c r="AX181" s="12" t="s">
        <v>73</v>
      </c>
      <c r="AY181" s="223" t="s">
        <v>148</v>
      </c>
    </row>
    <row r="182" spans="2:65" s="14" customFormat="1" ht="13.5">
      <c r="B182" s="236"/>
      <c r="C182" s="237"/>
      <c r="D182" s="203" t="s">
        <v>156</v>
      </c>
      <c r="E182" s="238" t="s">
        <v>21</v>
      </c>
      <c r="F182" s="239" t="s">
        <v>183</v>
      </c>
      <c r="G182" s="237"/>
      <c r="H182" s="240">
        <v>28.5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156</v>
      </c>
      <c r="AU182" s="246" t="s">
        <v>87</v>
      </c>
      <c r="AV182" s="14" t="s">
        <v>165</v>
      </c>
      <c r="AW182" s="14" t="s">
        <v>37</v>
      </c>
      <c r="AX182" s="14" t="s">
        <v>73</v>
      </c>
      <c r="AY182" s="246" t="s">
        <v>148</v>
      </c>
    </row>
    <row r="183" spans="2:65" s="11" customFormat="1" ht="13.5">
      <c r="B183" s="201"/>
      <c r="C183" s="202"/>
      <c r="D183" s="203" t="s">
        <v>156</v>
      </c>
      <c r="E183" s="204" t="s">
        <v>21</v>
      </c>
      <c r="F183" s="205" t="s">
        <v>272</v>
      </c>
      <c r="G183" s="202"/>
      <c r="H183" s="206" t="s">
        <v>21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156</v>
      </c>
      <c r="AU183" s="212" t="s">
        <v>87</v>
      </c>
      <c r="AV183" s="11" t="s">
        <v>78</v>
      </c>
      <c r="AW183" s="11" t="s">
        <v>37</v>
      </c>
      <c r="AX183" s="11" t="s">
        <v>73</v>
      </c>
      <c r="AY183" s="212" t="s">
        <v>148</v>
      </c>
    </row>
    <row r="184" spans="2:65" s="12" customFormat="1" ht="13.5">
      <c r="B184" s="213"/>
      <c r="C184" s="214"/>
      <c r="D184" s="203" t="s">
        <v>156</v>
      </c>
      <c r="E184" s="215" t="s">
        <v>21</v>
      </c>
      <c r="F184" s="216" t="s">
        <v>273</v>
      </c>
      <c r="G184" s="214"/>
      <c r="H184" s="217">
        <v>7.2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156</v>
      </c>
      <c r="AU184" s="223" t="s">
        <v>87</v>
      </c>
      <c r="AV184" s="12" t="s">
        <v>87</v>
      </c>
      <c r="AW184" s="12" t="s">
        <v>37</v>
      </c>
      <c r="AX184" s="12" t="s">
        <v>73</v>
      </c>
      <c r="AY184" s="223" t="s">
        <v>148</v>
      </c>
    </row>
    <row r="185" spans="2:65" s="12" customFormat="1" ht="13.5">
      <c r="B185" s="213"/>
      <c r="C185" s="214"/>
      <c r="D185" s="203" t="s">
        <v>156</v>
      </c>
      <c r="E185" s="215" t="s">
        <v>21</v>
      </c>
      <c r="F185" s="216" t="s">
        <v>274</v>
      </c>
      <c r="G185" s="214"/>
      <c r="H185" s="217">
        <v>7.2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156</v>
      </c>
      <c r="AU185" s="223" t="s">
        <v>87</v>
      </c>
      <c r="AV185" s="12" t="s">
        <v>87</v>
      </c>
      <c r="AW185" s="12" t="s">
        <v>37</v>
      </c>
      <c r="AX185" s="12" t="s">
        <v>73</v>
      </c>
      <c r="AY185" s="223" t="s">
        <v>148</v>
      </c>
    </row>
    <row r="186" spans="2:65" s="14" customFormat="1" ht="13.5">
      <c r="B186" s="236"/>
      <c r="C186" s="237"/>
      <c r="D186" s="203" t="s">
        <v>156</v>
      </c>
      <c r="E186" s="238" t="s">
        <v>21</v>
      </c>
      <c r="F186" s="239" t="s">
        <v>183</v>
      </c>
      <c r="G186" s="237"/>
      <c r="H186" s="240">
        <v>14.4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AT186" s="246" t="s">
        <v>156</v>
      </c>
      <c r="AU186" s="246" t="s">
        <v>87</v>
      </c>
      <c r="AV186" s="14" t="s">
        <v>165</v>
      </c>
      <c r="AW186" s="14" t="s">
        <v>37</v>
      </c>
      <c r="AX186" s="14" t="s">
        <v>73</v>
      </c>
      <c r="AY186" s="246" t="s">
        <v>148</v>
      </c>
    </row>
    <row r="187" spans="2:65" s="13" customFormat="1" ht="13.5">
      <c r="B187" s="224"/>
      <c r="C187" s="225"/>
      <c r="D187" s="203" t="s">
        <v>156</v>
      </c>
      <c r="E187" s="247" t="s">
        <v>102</v>
      </c>
      <c r="F187" s="248" t="s">
        <v>193</v>
      </c>
      <c r="G187" s="225"/>
      <c r="H187" s="249">
        <v>161.9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156</v>
      </c>
      <c r="AU187" s="235" t="s">
        <v>87</v>
      </c>
      <c r="AV187" s="13" t="s">
        <v>101</v>
      </c>
      <c r="AW187" s="13" t="s">
        <v>37</v>
      </c>
      <c r="AX187" s="13" t="s">
        <v>78</v>
      </c>
      <c r="AY187" s="235" t="s">
        <v>148</v>
      </c>
    </row>
    <row r="188" spans="2:65" s="12" customFormat="1" ht="13.5">
      <c r="B188" s="213"/>
      <c r="C188" s="214"/>
      <c r="D188" s="226" t="s">
        <v>156</v>
      </c>
      <c r="E188" s="214"/>
      <c r="F188" s="250" t="s">
        <v>275</v>
      </c>
      <c r="G188" s="214"/>
      <c r="H188" s="251">
        <v>48.57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156</v>
      </c>
      <c r="AU188" s="223" t="s">
        <v>87</v>
      </c>
      <c r="AV188" s="12" t="s">
        <v>87</v>
      </c>
      <c r="AW188" s="12" t="s">
        <v>6</v>
      </c>
      <c r="AX188" s="12" t="s">
        <v>78</v>
      </c>
      <c r="AY188" s="223" t="s">
        <v>148</v>
      </c>
    </row>
    <row r="189" spans="2:65" s="1" customFormat="1" ht="31.5" customHeight="1">
      <c r="B189" s="41"/>
      <c r="C189" s="189" t="s">
        <v>276</v>
      </c>
      <c r="D189" s="189" t="s">
        <v>150</v>
      </c>
      <c r="E189" s="190" t="s">
        <v>277</v>
      </c>
      <c r="F189" s="191" t="s">
        <v>278</v>
      </c>
      <c r="G189" s="192" t="s">
        <v>179</v>
      </c>
      <c r="H189" s="193">
        <v>9.7140000000000004</v>
      </c>
      <c r="I189" s="194"/>
      <c r="J189" s="195">
        <f>ROUND(I189*H189,2)</f>
        <v>0</v>
      </c>
      <c r="K189" s="191" t="s">
        <v>162</v>
      </c>
      <c r="L189" s="61"/>
      <c r="M189" s="196" t="s">
        <v>21</v>
      </c>
      <c r="N189" s="197" t="s">
        <v>44</v>
      </c>
      <c r="O189" s="42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AR189" s="24" t="s">
        <v>101</v>
      </c>
      <c r="AT189" s="24" t="s">
        <v>150</v>
      </c>
      <c r="AU189" s="24" t="s">
        <v>87</v>
      </c>
      <c r="AY189" s="24" t="s">
        <v>148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24" t="s">
        <v>78</v>
      </c>
      <c r="BK189" s="200">
        <f>ROUND(I189*H189,2)</f>
        <v>0</v>
      </c>
      <c r="BL189" s="24" t="s">
        <v>101</v>
      </c>
      <c r="BM189" s="24" t="s">
        <v>279</v>
      </c>
    </row>
    <row r="190" spans="2:65" s="12" customFormat="1" ht="13.5">
      <c r="B190" s="213"/>
      <c r="C190" s="214"/>
      <c r="D190" s="203" t="s">
        <v>156</v>
      </c>
      <c r="E190" s="215" t="s">
        <v>21</v>
      </c>
      <c r="F190" s="216" t="s">
        <v>280</v>
      </c>
      <c r="G190" s="214"/>
      <c r="H190" s="217">
        <v>9.7140000000000004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156</v>
      </c>
      <c r="AU190" s="223" t="s">
        <v>87</v>
      </c>
      <c r="AV190" s="12" t="s">
        <v>87</v>
      </c>
      <c r="AW190" s="12" t="s">
        <v>37</v>
      </c>
      <c r="AX190" s="12" t="s">
        <v>73</v>
      </c>
      <c r="AY190" s="223" t="s">
        <v>148</v>
      </c>
    </row>
    <row r="191" spans="2:65" s="13" customFormat="1" ht="13.5">
      <c r="B191" s="224"/>
      <c r="C191" s="225"/>
      <c r="D191" s="226" t="s">
        <v>156</v>
      </c>
      <c r="E191" s="227" t="s">
        <v>21</v>
      </c>
      <c r="F191" s="228" t="s">
        <v>158</v>
      </c>
      <c r="G191" s="225"/>
      <c r="H191" s="229">
        <v>9.7140000000000004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156</v>
      </c>
      <c r="AU191" s="235" t="s">
        <v>87</v>
      </c>
      <c r="AV191" s="13" t="s">
        <v>101</v>
      </c>
      <c r="AW191" s="13" t="s">
        <v>37</v>
      </c>
      <c r="AX191" s="13" t="s">
        <v>78</v>
      </c>
      <c r="AY191" s="235" t="s">
        <v>148</v>
      </c>
    </row>
    <row r="192" spans="2:65" s="1" customFormat="1" ht="31.5" customHeight="1">
      <c r="B192" s="41"/>
      <c r="C192" s="189" t="s">
        <v>281</v>
      </c>
      <c r="D192" s="189" t="s">
        <v>150</v>
      </c>
      <c r="E192" s="190" t="s">
        <v>282</v>
      </c>
      <c r="F192" s="191" t="s">
        <v>283</v>
      </c>
      <c r="G192" s="192" t="s">
        <v>179</v>
      </c>
      <c r="H192" s="193">
        <v>97.14</v>
      </c>
      <c r="I192" s="194"/>
      <c r="J192" s="195">
        <f>ROUND(I192*H192,2)</f>
        <v>0</v>
      </c>
      <c r="K192" s="191" t="s">
        <v>162</v>
      </c>
      <c r="L192" s="61"/>
      <c r="M192" s="196" t="s">
        <v>21</v>
      </c>
      <c r="N192" s="197" t="s">
        <v>44</v>
      </c>
      <c r="O192" s="42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AR192" s="24" t="s">
        <v>101</v>
      </c>
      <c r="AT192" s="24" t="s">
        <v>150</v>
      </c>
      <c r="AU192" s="24" t="s">
        <v>87</v>
      </c>
      <c r="AY192" s="24" t="s">
        <v>148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24" t="s">
        <v>78</v>
      </c>
      <c r="BK192" s="200">
        <f>ROUND(I192*H192,2)</f>
        <v>0</v>
      </c>
      <c r="BL192" s="24" t="s">
        <v>101</v>
      </c>
      <c r="BM192" s="24" t="s">
        <v>284</v>
      </c>
    </row>
    <row r="193" spans="2:65" s="12" customFormat="1" ht="13.5">
      <c r="B193" s="213"/>
      <c r="C193" s="214"/>
      <c r="D193" s="203" t="s">
        <v>156</v>
      </c>
      <c r="E193" s="215" t="s">
        <v>21</v>
      </c>
      <c r="F193" s="216" t="s">
        <v>285</v>
      </c>
      <c r="G193" s="214"/>
      <c r="H193" s="217">
        <v>97.14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156</v>
      </c>
      <c r="AU193" s="223" t="s">
        <v>87</v>
      </c>
      <c r="AV193" s="12" t="s">
        <v>87</v>
      </c>
      <c r="AW193" s="12" t="s">
        <v>37</v>
      </c>
      <c r="AX193" s="12" t="s">
        <v>73</v>
      </c>
      <c r="AY193" s="223" t="s">
        <v>148</v>
      </c>
    </row>
    <row r="194" spans="2:65" s="13" customFormat="1" ht="13.5">
      <c r="B194" s="224"/>
      <c r="C194" s="225"/>
      <c r="D194" s="226" t="s">
        <v>156</v>
      </c>
      <c r="E194" s="227" t="s">
        <v>21</v>
      </c>
      <c r="F194" s="228" t="s">
        <v>158</v>
      </c>
      <c r="G194" s="225"/>
      <c r="H194" s="229">
        <v>97.14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156</v>
      </c>
      <c r="AU194" s="235" t="s">
        <v>87</v>
      </c>
      <c r="AV194" s="13" t="s">
        <v>101</v>
      </c>
      <c r="AW194" s="13" t="s">
        <v>37</v>
      </c>
      <c r="AX194" s="13" t="s">
        <v>78</v>
      </c>
      <c r="AY194" s="235" t="s">
        <v>148</v>
      </c>
    </row>
    <row r="195" spans="2:65" s="1" customFormat="1" ht="31.5" customHeight="1">
      <c r="B195" s="41"/>
      <c r="C195" s="189" t="s">
        <v>286</v>
      </c>
      <c r="D195" s="189" t="s">
        <v>150</v>
      </c>
      <c r="E195" s="190" t="s">
        <v>287</v>
      </c>
      <c r="F195" s="191" t="s">
        <v>288</v>
      </c>
      <c r="G195" s="192" t="s">
        <v>179</v>
      </c>
      <c r="H195" s="193">
        <v>19.428000000000001</v>
      </c>
      <c r="I195" s="194"/>
      <c r="J195" s="195">
        <f>ROUND(I195*H195,2)</f>
        <v>0</v>
      </c>
      <c r="K195" s="191" t="s">
        <v>162</v>
      </c>
      <c r="L195" s="61"/>
      <c r="M195" s="196" t="s">
        <v>21</v>
      </c>
      <c r="N195" s="197" t="s">
        <v>44</v>
      </c>
      <c r="O195" s="4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AR195" s="24" t="s">
        <v>101</v>
      </c>
      <c r="AT195" s="24" t="s">
        <v>150</v>
      </c>
      <c r="AU195" s="24" t="s">
        <v>87</v>
      </c>
      <c r="AY195" s="24" t="s">
        <v>148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24" t="s">
        <v>78</v>
      </c>
      <c r="BK195" s="200">
        <f>ROUND(I195*H195,2)</f>
        <v>0</v>
      </c>
      <c r="BL195" s="24" t="s">
        <v>101</v>
      </c>
      <c r="BM195" s="24" t="s">
        <v>289</v>
      </c>
    </row>
    <row r="196" spans="2:65" s="12" customFormat="1" ht="13.5">
      <c r="B196" s="213"/>
      <c r="C196" s="214"/>
      <c r="D196" s="203" t="s">
        <v>156</v>
      </c>
      <c r="E196" s="215" t="s">
        <v>21</v>
      </c>
      <c r="F196" s="216" t="s">
        <v>290</v>
      </c>
      <c r="G196" s="214"/>
      <c r="H196" s="217">
        <v>19.428000000000001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156</v>
      </c>
      <c r="AU196" s="223" t="s">
        <v>87</v>
      </c>
      <c r="AV196" s="12" t="s">
        <v>87</v>
      </c>
      <c r="AW196" s="12" t="s">
        <v>37</v>
      </c>
      <c r="AX196" s="12" t="s">
        <v>73</v>
      </c>
      <c r="AY196" s="223" t="s">
        <v>148</v>
      </c>
    </row>
    <row r="197" spans="2:65" s="13" customFormat="1" ht="13.5">
      <c r="B197" s="224"/>
      <c r="C197" s="225"/>
      <c r="D197" s="226" t="s">
        <v>156</v>
      </c>
      <c r="E197" s="227" t="s">
        <v>21</v>
      </c>
      <c r="F197" s="228" t="s">
        <v>158</v>
      </c>
      <c r="G197" s="225"/>
      <c r="H197" s="229">
        <v>19.428000000000001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156</v>
      </c>
      <c r="AU197" s="235" t="s">
        <v>87</v>
      </c>
      <c r="AV197" s="13" t="s">
        <v>101</v>
      </c>
      <c r="AW197" s="13" t="s">
        <v>37</v>
      </c>
      <c r="AX197" s="13" t="s">
        <v>78</v>
      </c>
      <c r="AY197" s="235" t="s">
        <v>148</v>
      </c>
    </row>
    <row r="198" spans="2:65" s="1" customFormat="1" ht="31.5" customHeight="1">
      <c r="B198" s="41"/>
      <c r="C198" s="189" t="s">
        <v>9</v>
      </c>
      <c r="D198" s="189" t="s">
        <v>150</v>
      </c>
      <c r="E198" s="190" t="s">
        <v>291</v>
      </c>
      <c r="F198" s="191" t="s">
        <v>292</v>
      </c>
      <c r="G198" s="192" t="s">
        <v>179</v>
      </c>
      <c r="H198" s="193">
        <v>16.190000000000001</v>
      </c>
      <c r="I198" s="194"/>
      <c r="J198" s="195">
        <f>ROUND(I198*H198,2)</f>
        <v>0</v>
      </c>
      <c r="K198" s="191" t="s">
        <v>162</v>
      </c>
      <c r="L198" s="61"/>
      <c r="M198" s="196" t="s">
        <v>21</v>
      </c>
      <c r="N198" s="197" t="s">
        <v>44</v>
      </c>
      <c r="O198" s="42"/>
      <c r="P198" s="198">
        <f>O198*H198</f>
        <v>0</v>
      </c>
      <c r="Q198" s="198">
        <v>1.0460000000000001E-2</v>
      </c>
      <c r="R198" s="198">
        <f>Q198*H198</f>
        <v>0.16934740000000001</v>
      </c>
      <c r="S198" s="198">
        <v>0</v>
      </c>
      <c r="T198" s="199">
        <f>S198*H198</f>
        <v>0</v>
      </c>
      <c r="AR198" s="24" t="s">
        <v>101</v>
      </c>
      <c r="AT198" s="24" t="s">
        <v>150</v>
      </c>
      <c r="AU198" s="24" t="s">
        <v>87</v>
      </c>
      <c r="AY198" s="24" t="s">
        <v>148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24" t="s">
        <v>78</v>
      </c>
      <c r="BK198" s="200">
        <f>ROUND(I198*H198,2)</f>
        <v>0</v>
      </c>
      <c r="BL198" s="24" t="s">
        <v>101</v>
      </c>
      <c r="BM198" s="24" t="s">
        <v>293</v>
      </c>
    </row>
    <row r="199" spans="2:65" s="12" customFormat="1" ht="13.5">
      <c r="B199" s="213"/>
      <c r="C199" s="214"/>
      <c r="D199" s="203" t="s">
        <v>156</v>
      </c>
      <c r="E199" s="215" t="s">
        <v>21</v>
      </c>
      <c r="F199" s="216" t="s">
        <v>294</v>
      </c>
      <c r="G199" s="214"/>
      <c r="H199" s="217">
        <v>16.190000000000001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156</v>
      </c>
      <c r="AU199" s="223" t="s">
        <v>87</v>
      </c>
      <c r="AV199" s="12" t="s">
        <v>87</v>
      </c>
      <c r="AW199" s="12" t="s">
        <v>37</v>
      </c>
      <c r="AX199" s="12" t="s">
        <v>73</v>
      </c>
      <c r="AY199" s="223" t="s">
        <v>148</v>
      </c>
    </row>
    <row r="200" spans="2:65" s="13" customFormat="1" ht="13.5">
      <c r="B200" s="224"/>
      <c r="C200" s="225"/>
      <c r="D200" s="226" t="s">
        <v>156</v>
      </c>
      <c r="E200" s="227" t="s">
        <v>21</v>
      </c>
      <c r="F200" s="228" t="s">
        <v>158</v>
      </c>
      <c r="G200" s="225"/>
      <c r="H200" s="229">
        <v>16.190000000000001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156</v>
      </c>
      <c r="AU200" s="235" t="s">
        <v>87</v>
      </c>
      <c r="AV200" s="13" t="s">
        <v>101</v>
      </c>
      <c r="AW200" s="13" t="s">
        <v>37</v>
      </c>
      <c r="AX200" s="13" t="s">
        <v>78</v>
      </c>
      <c r="AY200" s="235" t="s">
        <v>148</v>
      </c>
    </row>
    <row r="201" spans="2:65" s="1" customFormat="1" ht="31.5" customHeight="1">
      <c r="B201" s="41"/>
      <c r="C201" s="189" t="s">
        <v>295</v>
      </c>
      <c r="D201" s="189" t="s">
        <v>150</v>
      </c>
      <c r="E201" s="190" t="s">
        <v>296</v>
      </c>
      <c r="F201" s="191" t="s">
        <v>297</v>
      </c>
      <c r="G201" s="192" t="s">
        <v>161</v>
      </c>
      <c r="H201" s="193">
        <v>85</v>
      </c>
      <c r="I201" s="194"/>
      <c r="J201" s="195">
        <f>ROUND(I201*H201,2)</f>
        <v>0</v>
      </c>
      <c r="K201" s="191" t="s">
        <v>162</v>
      </c>
      <c r="L201" s="61"/>
      <c r="M201" s="196" t="s">
        <v>21</v>
      </c>
      <c r="N201" s="197" t="s">
        <v>44</v>
      </c>
      <c r="O201" s="4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AR201" s="24" t="s">
        <v>101</v>
      </c>
      <c r="AT201" s="24" t="s">
        <v>150</v>
      </c>
      <c r="AU201" s="24" t="s">
        <v>87</v>
      </c>
      <c r="AY201" s="24" t="s">
        <v>148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24" t="s">
        <v>78</v>
      </c>
      <c r="BK201" s="200">
        <f>ROUND(I201*H201,2)</f>
        <v>0</v>
      </c>
      <c r="BL201" s="24" t="s">
        <v>101</v>
      </c>
      <c r="BM201" s="24" t="s">
        <v>298</v>
      </c>
    </row>
    <row r="202" spans="2:65" s="11" customFormat="1" ht="13.5">
      <c r="B202" s="201"/>
      <c r="C202" s="202"/>
      <c r="D202" s="203" t="s">
        <v>156</v>
      </c>
      <c r="E202" s="204" t="s">
        <v>21</v>
      </c>
      <c r="F202" s="205" t="s">
        <v>299</v>
      </c>
      <c r="G202" s="202"/>
      <c r="H202" s="206" t="s">
        <v>21</v>
      </c>
      <c r="I202" s="207"/>
      <c r="J202" s="202"/>
      <c r="K202" s="202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156</v>
      </c>
      <c r="AU202" s="212" t="s">
        <v>87</v>
      </c>
      <c r="AV202" s="11" t="s">
        <v>78</v>
      </c>
      <c r="AW202" s="11" t="s">
        <v>37</v>
      </c>
      <c r="AX202" s="11" t="s">
        <v>73</v>
      </c>
      <c r="AY202" s="212" t="s">
        <v>148</v>
      </c>
    </row>
    <row r="203" spans="2:65" s="12" customFormat="1" ht="13.5">
      <c r="B203" s="213"/>
      <c r="C203" s="214"/>
      <c r="D203" s="203" t="s">
        <v>156</v>
      </c>
      <c r="E203" s="215" t="s">
        <v>21</v>
      </c>
      <c r="F203" s="216" t="s">
        <v>85</v>
      </c>
      <c r="G203" s="214"/>
      <c r="H203" s="217">
        <v>85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156</v>
      </c>
      <c r="AU203" s="223" t="s">
        <v>87</v>
      </c>
      <c r="AV203" s="12" t="s">
        <v>87</v>
      </c>
      <c r="AW203" s="12" t="s">
        <v>37</v>
      </c>
      <c r="AX203" s="12" t="s">
        <v>73</v>
      </c>
      <c r="AY203" s="223" t="s">
        <v>148</v>
      </c>
    </row>
    <row r="204" spans="2:65" s="13" customFormat="1" ht="13.5">
      <c r="B204" s="224"/>
      <c r="C204" s="225"/>
      <c r="D204" s="226" t="s">
        <v>156</v>
      </c>
      <c r="E204" s="227" t="s">
        <v>21</v>
      </c>
      <c r="F204" s="228" t="s">
        <v>158</v>
      </c>
      <c r="G204" s="225"/>
      <c r="H204" s="229">
        <v>85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156</v>
      </c>
      <c r="AU204" s="235" t="s">
        <v>87</v>
      </c>
      <c r="AV204" s="13" t="s">
        <v>101</v>
      </c>
      <c r="AW204" s="13" t="s">
        <v>37</v>
      </c>
      <c r="AX204" s="13" t="s">
        <v>78</v>
      </c>
      <c r="AY204" s="235" t="s">
        <v>148</v>
      </c>
    </row>
    <row r="205" spans="2:65" s="1" customFormat="1" ht="31.5" customHeight="1">
      <c r="B205" s="41"/>
      <c r="C205" s="189" t="s">
        <v>300</v>
      </c>
      <c r="D205" s="189" t="s">
        <v>150</v>
      </c>
      <c r="E205" s="190" t="s">
        <v>301</v>
      </c>
      <c r="F205" s="191" t="s">
        <v>302</v>
      </c>
      <c r="G205" s="192" t="s">
        <v>161</v>
      </c>
      <c r="H205" s="193">
        <v>53</v>
      </c>
      <c r="I205" s="194"/>
      <c r="J205" s="195">
        <f>ROUND(I205*H205,2)</f>
        <v>0</v>
      </c>
      <c r="K205" s="191" t="s">
        <v>162</v>
      </c>
      <c r="L205" s="61"/>
      <c r="M205" s="196" t="s">
        <v>21</v>
      </c>
      <c r="N205" s="197" t="s">
        <v>44</v>
      </c>
      <c r="O205" s="4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AR205" s="24" t="s">
        <v>101</v>
      </c>
      <c r="AT205" s="24" t="s">
        <v>150</v>
      </c>
      <c r="AU205" s="24" t="s">
        <v>87</v>
      </c>
      <c r="AY205" s="24" t="s">
        <v>148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24" t="s">
        <v>78</v>
      </c>
      <c r="BK205" s="200">
        <f>ROUND(I205*H205,2)</f>
        <v>0</v>
      </c>
      <c r="BL205" s="24" t="s">
        <v>101</v>
      </c>
      <c r="BM205" s="24" t="s">
        <v>303</v>
      </c>
    </row>
    <row r="206" spans="2:65" s="11" customFormat="1" ht="13.5">
      <c r="B206" s="201"/>
      <c r="C206" s="202"/>
      <c r="D206" s="203" t="s">
        <v>156</v>
      </c>
      <c r="E206" s="204" t="s">
        <v>21</v>
      </c>
      <c r="F206" s="205" t="s">
        <v>299</v>
      </c>
      <c r="G206" s="202"/>
      <c r="H206" s="206" t="s">
        <v>21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156</v>
      </c>
      <c r="AU206" s="212" t="s">
        <v>87</v>
      </c>
      <c r="AV206" s="11" t="s">
        <v>78</v>
      </c>
      <c r="AW206" s="11" t="s">
        <v>37</v>
      </c>
      <c r="AX206" s="11" t="s">
        <v>73</v>
      </c>
      <c r="AY206" s="212" t="s">
        <v>148</v>
      </c>
    </row>
    <row r="207" spans="2:65" s="12" customFormat="1" ht="13.5">
      <c r="B207" s="213"/>
      <c r="C207" s="214"/>
      <c r="D207" s="203" t="s">
        <v>156</v>
      </c>
      <c r="E207" s="215" t="s">
        <v>21</v>
      </c>
      <c r="F207" s="216" t="s">
        <v>88</v>
      </c>
      <c r="G207" s="214"/>
      <c r="H207" s="217">
        <v>53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156</v>
      </c>
      <c r="AU207" s="223" t="s">
        <v>87</v>
      </c>
      <c r="AV207" s="12" t="s">
        <v>87</v>
      </c>
      <c r="AW207" s="12" t="s">
        <v>37</v>
      </c>
      <c r="AX207" s="12" t="s">
        <v>73</v>
      </c>
      <c r="AY207" s="223" t="s">
        <v>148</v>
      </c>
    </row>
    <row r="208" spans="2:65" s="13" customFormat="1" ht="13.5">
      <c r="B208" s="224"/>
      <c r="C208" s="225"/>
      <c r="D208" s="226" t="s">
        <v>156</v>
      </c>
      <c r="E208" s="227" t="s">
        <v>21</v>
      </c>
      <c r="F208" s="228" t="s">
        <v>158</v>
      </c>
      <c r="G208" s="225"/>
      <c r="H208" s="229">
        <v>53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156</v>
      </c>
      <c r="AU208" s="235" t="s">
        <v>87</v>
      </c>
      <c r="AV208" s="13" t="s">
        <v>101</v>
      </c>
      <c r="AW208" s="13" t="s">
        <v>37</v>
      </c>
      <c r="AX208" s="13" t="s">
        <v>78</v>
      </c>
      <c r="AY208" s="235" t="s">
        <v>148</v>
      </c>
    </row>
    <row r="209" spans="2:65" s="1" customFormat="1" ht="31.5" customHeight="1">
      <c r="B209" s="41"/>
      <c r="C209" s="189" t="s">
        <v>304</v>
      </c>
      <c r="D209" s="189" t="s">
        <v>150</v>
      </c>
      <c r="E209" s="190" t="s">
        <v>305</v>
      </c>
      <c r="F209" s="191" t="s">
        <v>306</v>
      </c>
      <c r="G209" s="192" t="s">
        <v>161</v>
      </c>
      <c r="H209" s="193">
        <v>12</v>
      </c>
      <c r="I209" s="194"/>
      <c r="J209" s="195">
        <f>ROUND(I209*H209,2)</f>
        <v>0</v>
      </c>
      <c r="K209" s="191" t="s">
        <v>154</v>
      </c>
      <c r="L209" s="61"/>
      <c r="M209" s="196" t="s">
        <v>21</v>
      </c>
      <c r="N209" s="197" t="s">
        <v>44</v>
      </c>
      <c r="O209" s="4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AR209" s="24" t="s">
        <v>101</v>
      </c>
      <c r="AT209" s="24" t="s">
        <v>150</v>
      </c>
      <c r="AU209" s="24" t="s">
        <v>87</v>
      </c>
      <c r="AY209" s="24" t="s">
        <v>148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24" t="s">
        <v>78</v>
      </c>
      <c r="BK209" s="200">
        <f>ROUND(I209*H209,2)</f>
        <v>0</v>
      </c>
      <c r="BL209" s="24" t="s">
        <v>101</v>
      </c>
      <c r="BM209" s="24" t="s">
        <v>307</v>
      </c>
    </row>
    <row r="210" spans="2:65" s="11" customFormat="1" ht="13.5">
      <c r="B210" s="201"/>
      <c r="C210" s="202"/>
      <c r="D210" s="203" t="s">
        <v>156</v>
      </c>
      <c r="E210" s="204" t="s">
        <v>21</v>
      </c>
      <c r="F210" s="205" t="s">
        <v>299</v>
      </c>
      <c r="G210" s="202"/>
      <c r="H210" s="206" t="s">
        <v>21</v>
      </c>
      <c r="I210" s="207"/>
      <c r="J210" s="202"/>
      <c r="K210" s="202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156</v>
      </c>
      <c r="AU210" s="212" t="s">
        <v>87</v>
      </c>
      <c r="AV210" s="11" t="s">
        <v>78</v>
      </c>
      <c r="AW210" s="11" t="s">
        <v>37</v>
      </c>
      <c r="AX210" s="11" t="s">
        <v>73</v>
      </c>
      <c r="AY210" s="212" t="s">
        <v>148</v>
      </c>
    </row>
    <row r="211" spans="2:65" s="12" customFormat="1" ht="13.5">
      <c r="B211" s="213"/>
      <c r="C211" s="214"/>
      <c r="D211" s="203" t="s">
        <v>156</v>
      </c>
      <c r="E211" s="215" t="s">
        <v>21</v>
      </c>
      <c r="F211" s="216" t="s">
        <v>91</v>
      </c>
      <c r="G211" s="214"/>
      <c r="H211" s="217">
        <v>12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156</v>
      </c>
      <c r="AU211" s="223" t="s">
        <v>87</v>
      </c>
      <c r="AV211" s="12" t="s">
        <v>87</v>
      </c>
      <c r="AW211" s="12" t="s">
        <v>37</v>
      </c>
      <c r="AX211" s="12" t="s">
        <v>73</v>
      </c>
      <c r="AY211" s="223" t="s">
        <v>148</v>
      </c>
    </row>
    <row r="212" spans="2:65" s="13" customFormat="1" ht="13.5">
      <c r="B212" s="224"/>
      <c r="C212" s="225"/>
      <c r="D212" s="226" t="s">
        <v>156</v>
      </c>
      <c r="E212" s="227" t="s">
        <v>21</v>
      </c>
      <c r="F212" s="228" t="s">
        <v>158</v>
      </c>
      <c r="G212" s="225"/>
      <c r="H212" s="229">
        <v>12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156</v>
      </c>
      <c r="AU212" s="235" t="s">
        <v>87</v>
      </c>
      <c r="AV212" s="13" t="s">
        <v>101</v>
      </c>
      <c r="AW212" s="13" t="s">
        <v>37</v>
      </c>
      <c r="AX212" s="13" t="s">
        <v>78</v>
      </c>
      <c r="AY212" s="235" t="s">
        <v>148</v>
      </c>
    </row>
    <row r="213" spans="2:65" s="1" customFormat="1" ht="31.5" customHeight="1">
      <c r="B213" s="41"/>
      <c r="C213" s="189" t="s">
        <v>308</v>
      </c>
      <c r="D213" s="189" t="s">
        <v>150</v>
      </c>
      <c r="E213" s="190" t="s">
        <v>309</v>
      </c>
      <c r="F213" s="191" t="s">
        <v>310</v>
      </c>
      <c r="G213" s="192" t="s">
        <v>161</v>
      </c>
      <c r="H213" s="193">
        <v>7</v>
      </c>
      <c r="I213" s="194"/>
      <c r="J213" s="195">
        <f>ROUND(I213*H213,2)</f>
        <v>0</v>
      </c>
      <c r="K213" s="191" t="s">
        <v>154</v>
      </c>
      <c r="L213" s="61"/>
      <c r="M213" s="196" t="s">
        <v>21</v>
      </c>
      <c r="N213" s="197" t="s">
        <v>44</v>
      </c>
      <c r="O213" s="4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AR213" s="24" t="s">
        <v>101</v>
      </c>
      <c r="AT213" s="24" t="s">
        <v>150</v>
      </c>
      <c r="AU213" s="24" t="s">
        <v>87</v>
      </c>
      <c r="AY213" s="24" t="s">
        <v>148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24" t="s">
        <v>78</v>
      </c>
      <c r="BK213" s="200">
        <f>ROUND(I213*H213,2)</f>
        <v>0</v>
      </c>
      <c r="BL213" s="24" t="s">
        <v>101</v>
      </c>
      <c r="BM213" s="24" t="s">
        <v>311</v>
      </c>
    </row>
    <row r="214" spans="2:65" s="11" customFormat="1" ht="13.5">
      <c r="B214" s="201"/>
      <c r="C214" s="202"/>
      <c r="D214" s="203" t="s">
        <v>156</v>
      </c>
      <c r="E214" s="204" t="s">
        <v>21</v>
      </c>
      <c r="F214" s="205" t="s">
        <v>299</v>
      </c>
      <c r="G214" s="202"/>
      <c r="H214" s="206" t="s">
        <v>21</v>
      </c>
      <c r="I214" s="207"/>
      <c r="J214" s="202"/>
      <c r="K214" s="202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156</v>
      </c>
      <c r="AU214" s="212" t="s">
        <v>87</v>
      </c>
      <c r="AV214" s="11" t="s">
        <v>78</v>
      </c>
      <c r="AW214" s="11" t="s">
        <v>37</v>
      </c>
      <c r="AX214" s="11" t="s">
        <v>73</v>
      </c>
      <c r="AY214" s="212" t="s">
        <v>148</v>
      </c>
    </row>
    <row r="215" spans="2:65" s="12" customFormat="1" ht="13.5">
      <c r="B215" s="213"/>
      <c r="C215" s="214"/>
      <c r="D215" s="203" t="s">
        <v>156</v>
      </c>
      <c r="E215" s="215" t="s">
        <v>21</v>
      </c>
      <c r="F215" s="216" t="s">
        <v>93</v>
      </c>
      <c r="G215" s="214"/>
      <c r="H215" s="217">
        <v>7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156</v>
      </c>
      <c r="AU215" s="223" t="s">
        <v>87</v>
      </c>
      <c r="AV215" s="12" t="s">
        <v>87</v>
      </c>
      <c r="AW215" s="12" t="s">
        <v>37</v>
      </c>
      <c r="AX215" s="12" t="s">
        <v>73</v>
      </c>
      <c r="AY215" s="223" t="s">
        <v>148</v>
      </c>
    </row>
    <row r="216" spans="2:65" s="13" customFormat="1" ht="13.5">
      <c r="B216" s="224"/>
      <c r="C216" s="225"/>
      <c r="D216" s="226" t="s">
        <v>156</v>
      </c>
      <c r="E216" s="227" t="s">
        <v>21</v>
      </c>
      <c r="F216" s="228" t="s">
        <v>158</v>
      </c>
      <c r="G216" s="225"/>
      <c r="H216" s="229">
        <v>7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AT216" s="235" t="s">
        <v>156</v>
      </c>
      <c r="AU216" s="235" t="s">
        <v>87</v>
      </c>
      <c r="AV216" s="13" t="s">
        <v>101</v>
      </c>
      <c r="AW216" s="13" t="s">
        <v>37</v>
      </c>
      <c r="AX216" s="13" t="s">
        <v>78</v>
      </c>
      <c r="AY216" s="235" t="s">
        <v>148</v>
      </c>
    </row>
    <row r="217" spans="2:65" s="1" customFormat="1" ht="44.25" customHeight="1">
      <c r="B217" s="41"/>
      <c r="C217" s="189" t="s">
        <v>312</v>
      </c>
      <c r="D217" s="189" t="s">
        <v>150</v>
      </c>
      <c r="E217" s="190" t="s">
        <v>313</v>
      </c>
      <c r="F217" s="191" t="s">
        <v>314</v>
      </c>
      <c r="G217" s="192" t="s">
        <v>179</v>
      </c>
      <c r="H217" s="193">
        <v>1493.1389999999999</v>
      </c>
      <c r="I217" s="194"/>
      <c r="J217" s="195">
        <f>ROUND(I217*H217,2)</f>
        <v>0</v>
      </c>
      <c r="K217" s="191" t="s">
        <v>154</v>
      </c>
      <c r="L217" s="61"/>
      <c r="M217" s="196" t="s">
        <v>21</v>
      </c>
      <c r="N217" s="197" t="s">
        <v>44</v>
      </c>
      <c r="O217" s="42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AR217" s="24" t="s">
        <v>101</v>
      </c>
      <c r="AT217" s="24" t="s">
        <v>150</v>
      </c>
      <c r="AU217" s="24" t="s">
        <v>87</v>
      </c>
      <c r="AY217" s="24" t="s">
        <v>148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24" t="s">
        <v>78</v>
      </c>
      <c r="BK217" s="200">
        <f>ROUND(I217*H217,2)</f>
        <v>0</v>
      </c>
      <c r="BL217" s="24" t="s">
        <v>101</v>
      </c>
      <c r="BM217" s="24" t="s">
        <v>315</v>
      </c>
    </row>
    <row r="218" spans="2:65" s="11" customFormat="1" ht="13.5">
      <c r="B218" s="201"/>
      <c r="C218" s="202"/>
      <c r="D218" s="203" t="s">
        <v>156</v>
      </c>
      <c r="E218" s="204" t="s">
        <v>21</v>
      </c>
      <c r="F218" s="205" t="s">
        <v>316</v>
      </c>
      <c r="G218" s="202"/>
      <c r="H218" s="206" t="s">
        <v>21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156</v>
      </c>
      <c r="AU218" s="212" t="s">
        <v>87</v>
      </c>
      <c r="AV218" s="11" t="s">
        <v>78</v>
      </c>
      <c r="AW218" s="11" t="s">
        <v>37</v>
      </c>
      <c r="AX218" s="11" t="s">
        <v>73</v>
      </c>
      <c r="AY218" s="212" t="s">
        <v>148</v>
      </c>
    </row>
    <row r="219" spans="2:65" s="12" customFormat="1" ht="13.5">
      <c r="B219" s="213"/>
      <c r="C219" s="214"/>
      <c r="D219" s="203" t="s">
        <v>156</v>
      </c>
      <c r="E219" s="215" t="s">
        <v>21</v>
      </c>
      <c r="F219" s="216" t="s">
        <v>317</v>
      </c>
      <c r="G219" s="214"/>
      <c r="H219" s="217">
        <v>145.71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156</v>
      </c>
      <c r="AU219" s="223" t="s">
        <v>87</v>
      </c>
      <c r="AV219" s="12" t="s">
        <v>87</v>
      </c>
      <c r="AW219" s="12" t="s">
        <v>37</v>
      </c>
      <c r="AX219" s="12" t="s">
        <v>73</v>
      </c>
      <c r="AY219" s="223" t="s">
        <v>148</v>
      </c>
    </row>
    <row r="220" spans="2:65" s="12" customFormat="1" ht="13.5">
      <c r="B220" s="213"/>
      <c r="C220" s="214"/>
      <c r="D220" s="203" t="s">
        <v>156</v>
      </c>
      <c r="E220" s="215" t="s">
        <v>21</v>
      </c>
      <c r="F220" s="216" t="s">
        <v>318</v>
      </c>
      <c r="G220" s="214"/>
      <c r="H220" s="217">
        <v>51.75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156</v>
      </c>
      <c r="AU220" s="223" t="s">
        <v>87</v>
      </c>
      <c r="AV220" s="12" t="s">
        <v>87</v>
      </c>
      <c r="AW220" s="12" t="s">
        <v>37</v>
      </c>
      <c r="AX220" s="12" t="s">
        <v>73</v>
      </c>
      <c r="AY220" s="223" t="s">
        <v>148</v>
      </c>
    </row>
    <row r="221" spans="2:65" s="12" customFormat="1" ht="13.5">
      <c r="B221" s="213"/>
      <c r="C221" s="214"/>
      <c r="D221" s="203" t="s">
        <v>156</v>
      </c>
      <c r="E221" s="215" t="s">
        <v>21</v>
      </c>
      <c r="F221" s="216" t="s">
        <v>319</v>
      </c>
      <c r="G221" s="214"/>
      <c r="H221" s="217">
        <v>1258.1790000000001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156</v>
      </c>
      <c r="AU221" s="223" t="s">
        <v>87</v>
      </c>
      <c r="AV221" s="12" t="s">
        <v>87</v>
      </c>
      <c r="AW221" s="12" t="s">
        <v>37</v>
      </c>
      <c r="AX221" s="12" t="s">
        <v>73</v>
      </c>
      <c r="AY221" s="223" t="s">
        <v>148</v>
      </c>
    </row>
    <row r="222" spans="2:65" s="12" customFormat="1" ht="13.5">
      <c r="B222" s="213"/>
      <c r="C222" s="214"/>
      <c r="D222" s="203" t="s">
        <v>156</v>
      </c>
      <c r="E222" s="215" t="s">
        <v>21</v>
      </c>
      <c r="F222" s="216" t="s">
        <v>114</v>
      </c>
      <c r="G222" s="214"/>
      <c r="H222" s="217">
        <v>37.5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156</v>
      </c>
      <c r="AU222" s="223" t="s">
        <v>87</v>
      </c>
      <c r="AV222" s="12" t="s">
        <v>87</v>
      </c>
      <c r="AW222" s="12" t="s">
        <v>37</v>
      </c>
      <c r="AX222" s="12" t="s">
        <v>73</v>
      </c>
      <c r="AY222" s="223" t="s">
        <v>148</v>
      </c>
    </row>
    <row r="223" spans="2:65" s="13" customFormat="1" ht="13.5">
      <c r="B223" s="224"/>
      <c r="C223" s="225"/>
      <c r="D223" s="226" t="s">
        <v>156</v>
      </c>
      <c r="E223" s="227" t="s">
        <v>104</v>
      </c>
      <c r="F223" s="228" t="s">
        <v>158</v>
      </c>
      <c r="G223" s="225"/>
      <c r="H223" s="229">
        <v>1493.1389999999999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156</v>
      </c>
      <c r="AU223" s="235" t="s">
        <v>87</v>
      </c>
      <c r="AV223" s="13" t="s">
        <v>101</v>
      </c>
      <c r="AW223" s="13" t="s">
        <v>37</v>
      </c>
      <c r="AX223" s="13" t="s">
        <v>78</v>
      </c>
      <c r="AY223" s="235" t="s">
        <v>148</v>
      </c>
    </row>
    <row r="224" spans="2:65" s="1" customFormat="1" ht="44.25" customHeight="1">
      <c r="B224" s="41"/>
      <c r="C224" s="189" t="s">
        <v>320</v>
      </c>
      <c r="D224" s="189" t="s">
        <v>150</v>
      </c>
      <c r="E224" s="190" t="s">
        <v>321</v>
      </c>
      <c r="F224" s="191" t="s">
        <v>322</v>
      </c>
      <c r="G224" s="192" t="s">
        <v>179</v>
      </c>
      <c r="H224" s="193">
        <v>54.201000000000001</v>
      </c>
      <c r="I224" s="194"/>
      <c r="J224" s="195">
        <f>ROUND(I224*H224,2)</f>
        <v>0</v>
      </c>
      <c r="K224" s="191" t="s">
        <v>154</v>
      </c>
      <c r="L224" s="61"/>
      <c r="M224" s="196" t="s">
        <v>21</v>
      </c>
      <c r="N224" s="197" t="s">
        <v>44</v>
      </c>
      <c r="O224" s="42"/>
      <c r="P224" s="198">
        <f>O224*H224</f>
        <v>0</v>
      </c>
      <c r="Q224" s="198">
        <v>0</v>
      </c>
      <c r="R224" s="198">
        <f>Q224*H224</f>
        <v>0</v>
      </c>
      <c r="S224" s="198">
        <v>0</v>
      </c>
      <c r="T224" s="199">
        <f>S224*H224</f>
        <v>0</v>
      </c>
      <c r="AR224" s="24" t="s">
        <v>101</v>
      </c>
      <c r="AT224" s="24" t="s">
        <v>150</v>
      </c>
      <c r="AU224" s="24" t="s">
        <v>87</v>
      </c>
      <c r="AY224" s="24" t="s">
        <v>148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24" t="s">
        <v>78</v>
      </c>
      <c r="BK224" s="200">
        <f>ROUND(I224*H224,2)</f>
        <v>0</v>
      </c>
      <c r="BL224" s="24" t="s">
        <v>101</v>
      </c>
      <c r="BM224" s="24" t="s">
        <v>323</v>
      </c>
    </row>
    <row r="225" spans="2:65" s="11" customFormat="1" ht="13.5">
      <c r="B225" s="201"/>
      <c r="C225" s="202"/>
      <c r="D225" s="203" t="s">
        <v>156</v>
      </c>
      <c r="E225" s="204" t="s">
        <v>21</v>
      </c>
      <c r="F225" s="205" t="s">
        <v>316</v>
      </c>
      <c r="G225" s="202"/>
      <c r="H225" s="206" t="s">
        <v>21</v>
      </c>
      <c r="I225" s="207"/>
      <c r="J225" s="202"/>
      <c r="K225" s="202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156</v>
      </c>
      <c r="AU225" s="212" t="s">
        <v>87</v>
      </c>
      <c r="AV225" s="11" t="s">
        <v>78</v>
      </c>
      <c r="AW225" s="11" t="s">
        <v>37</v>
      </c>
      <c r="AX225" s="11" t="s">
        <v>73</v>
      </c>
      <c r="AY225" s="212" t="s">
        <v>148</v>
      </c>
    </row>
    <row r="226" spans="2:65" s="12" customFormat="1" ht="13.5">
      <c r="B226" s="213"/>
      <c r="C226" s="214"/>
      <c r="D226" s="203" t="s">
        <v>156</v>
      </c>
      <c r="E226" s="215" t="s">
        <v>21</v>
      </c>
      <c r="F226" s="216" t="s">
        <v>294</v>
      </c>
      <c r="G226" s="214"/>
      <c r="H226" s="217">
        <v>16.190000000000001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156</v>
      </c>
      <c r="AU226" s="223" t="s">
        <v>87</v>
      </c>
      <c r="AV226" s="12" t="s">
        <v>87</v>
      </c>
      <c r="AW226" s="12" t="s">
        <v>37</v>
      </c>
      <c r="AX226" s="12" t="s">
        <v>73</v>
      </c>
      <c r="AY226" s="223" t="s">
        <v>148</v>
      </c>
    </row>
    <row r="227" spans="2:65" s="12" customFormat="1" ht="13.5">
      <c r="B227" s="213"/>
      <c r="C227" s="214"/>
      <c r="D227" s="203" t="s">
        <v>156</v>
      </c>
      <c r="E227" s="215" t="s">
        <v>21</v>
      </c>
      <c r="F227" s="216" t="s">
        <v>252</v>
      </c>
      <c r="G227" s="214"/>
      <c r="H227" s="217">
        <v>5.75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156</v>
      </c>
      <c r="AU227" s="223" t="s">
        <v>87</v>
      </c>
      <c r="AV227" s="12" t="s">
        <v>87</v>
      </c>
      <c r="AW227" s="12" t="s">
        <v>37</v>
      </c>
      <c r="AX227" s="12" t="s">
        <v>73</v>
      </c>
      <c r="AY227" s="223" t="s">
        <v>148</v>
      </c>
    </row>
    <row r="228" spans="2:65" s="12" customFormat="1" ht="13.5">
      <c r="B228" s="213"/>
      <c r="C228" s="214"/>
      <c r="D228" s="203" t="s">
        <v>156</v>
      </c>
      <c r="E228" s="215" t="s">
        <v>21</v>
      </c>
      <c r="F228" s="216" t="s">
        <v>213</v>
      </c>
      <c r="G228" s="214"/>
      <c r="H228" s="217">
        <v>32.261000000000003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156</v>
      </c>
      <c r="AU228" s="223" t="s">
        <v>87</v>
      </c>
      <c r="AV228" s="12" t="s">
        <v>87</v>
      </c>
      <c r="AW228" s="12" t="s">
        <v>37</v>
      </c>
      <c r="AX228" s="12" t="s">
        <v>73</v>
      </c>
      <c r="AY228" s="223" t="s">
        <v>148</v>
      </c>
    </row>
    <row r="229" spans="2:65" s="13" customFormat="1" ht="13.5">
      <c r="B229" s="224"/>
      <c r="C229" s="225"/>
      <c r="D229" s="226" t="s">
        <v>156</v>
      </c>
      <c r="E229" s="227" t="s">
        <v>106</v>
      </c>
      <c r="F229" s="228" t="s">
        <v>158</v>
      </c>
      <c r="G229" s="225"/>
      <c r="H229" s="229">
        <v>54.201000000000001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AT229" s="235" t="s">
        <v>156</v>
      </c>
      <c r="AU229" s="235" t="s">
        <v>87</v>
      </c>
      <c r="AV229" s="13" t="s">
        <v>101</v>
      </c>
      <c r="AW229" s="13" t="s">
        <v>37</v>
      </c>
      <c r="AX229" s="13" t="s">
        <v>78</v>
      </c>
      <c r="AY229" s="235" t="s">
        <v>148</v>
      </c>
    </row>
    <row r="230" spans="2:65" s="1" customFormat="1" ht="44.25" customHeight="1">
      <c r="B230" s="41"/>
      <c r="C230" s="189" t="s">
        <v>324</v>
      </c>
      <c r="D230" s="189" t="s">
        <v>150</v>
      </c>
      <c r="E230" s="190" t="s">
        <v>325</v>
      </c>
      <c r="F230" s="191" t="s">
        <v>326</v>
      </c>
      <c r="G230" s="192" t="s">
        <v>179</v>
      </c>
      <c r="H230" s="193">
        <v>504.35</v>
      </c>
      <c r="I230" s="194"/>
      <c r="J230" s="195">
        <f>ROUND(I230*H230,2)</f>
        <v>0</v>
      </c>
      <c r="K230" s="191" t="s">
        <v>162</v>
      </c>
      <c r="L230" s="61"/>
      <c r="M230" s="196" t="s">
        <v>21</v>
      </c>
      <c r="N230" s="197" t="s">
        <v>44</v>
      </c>
      <c r="O230" s="42"/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AR230" s="24" t="s">
        <v>101</v>
      </c>
      <c r="AT230" s="24" t="s">
        <v>150</v>
      </c>
      <c r="AU230" s="24" t="s">
        <v>87</v>
      </c>
      <c r="AY230" s="24" t="s">
        <v>148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24" t="s">
        <v>78</v>
      </c>
      <c r="BK230" s="200">
        <f>ROUND(I230*H230,2)</f>
        <v>0</v>
      </c>
      <c r="BL230" s="24" t="s">
        <v>101</v>
      </c>
      <c r="BM230" s="24" t="s">
        <v>327</v>
      </c>
    </row>
    <row r="231" spans="2:65" s="11" customFormat="1" ht="13.5">
      <c r="B231" s="201"/>
      <c r="C231" s="202"/>
      <c r="D231" s="203" t="s">
        <v>156</v>
      </c>
      <c r="E231" s="204" t="s">
        <v>21</v>
      </c>
      <c r="F231" s="205" t="s">
        <v>328</v>
      </c>
      <c r="G231" s="202"/>
      <c r="H231" s="206" t="s">
        <v>21</v>
      </c>
      <c r="I231" s="207"/>
      <c r="J231" s="202"/>
      <c r="K231" s="202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156</v>
      </c>
      <c r="AU231" s="212" t="s">
        <v>87</v>
      </c>
      <c r="AV231" s="11" t="s">
        <v>78</v>
      </c>
      <c r="AW231" s="11" t="s">
        <v>37</v>
      </c>
      <c r="AX231" s="11" t="s">
        <v>73</v>
      </c>
      <c r="AY231" s="212" t="s">
        <v>148</v>
      </c>
    </row>
    <row r="232" spans="2:65" s="12" customFormat="1" ht="13.5">
      <c r="B232" s="213"/>
      <c r="C232" s="214"/>
      <c r="D232" s="203" t="s">
        <v>156</v>
      </c>
      <c r="E232" s="215" t="s">
        <v>21</v>
      </c>
      <c r="F232" s="216" t="s">
        <v>329</v>
      </c>
      <c r="G232" s="214"/>
      <c r="H232" s="217">
        <v>354.35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156</v>
      </c>
      <c r="AU232" s="223" t="s">
        <v>87</v>
      </c>
      <c r="AV232" s="12" t="s">
        <v>87</v>
      </c>
      <c r="AW232" s="12" t="s">
        <v>37</v>
      </c>
      <c r="AX232" s="12" t="s">
        <v>73</v>
      </c>
      <c r="AY232" s="223" t="s">
        <v>148</v>
      </c>
    </row>
    <row r="233" spans="2:65" s="14" customFormat="1" ht="13.5">
      <c r="B233" s="236"/>
      <c r="C233" s="237"/>
      <c r="D233" s="203" t="s">
        <v>156</v>
      </c>
      <c r="E233" s="238" t="s">
        <v>21</v>
      </c>
      <c r="F233" s="239" t="s">
        <v>183</v>
      </c>
      <c r="G233" s="237"/>
      <c r="H233" s="240">
        <v>354.35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AT233" s="246" t="s">
        <v>156</v>
      </c>
      <c r="AU233" s="246" t="s">
        <v>87</v>
      </c>
      <c r="AV233" s="14" t="s">
        <v>165</v>
      </c>
      <c r="AW233" s="14" t="s">
        <v>37</v>
      </c>
      <c r="AX233" s="14" t="s">
        <v>73</v>
      </c>
      <c r="AY233" s="246" t="s">
        <v>148</v>
      </c>
    </row>
    <row r="234" spans="2:65" s="11" customFormat="1" ht="13.5">
      <c r="B234" s="201"/>
      <c r="C234" s="202"/>
      <c r="D234" s="203" t="s">
        <v>156</v>
      </c>
      <c r="E234" s="204" t="s">
        <v>21</v>
      </c>
      <c r="F234" s="205" t="s">
        <v>330</v>
      </c>
      <c r="G234" s="202"/>
      <c r="H234" s="206" t="s">
        <v>21</v>
      </c>
      <c r="I234" s="207"/>
      <c r="J234" s="202"/>
      <c r="K234" s="202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156</v>
      </c>
      <c r="AU234" s="212" t="s">
        <v>87</v>
      </c>
      <c r="AV234" s="11" t="s">
        <v>78</v>
      </c>
      <c r="AW234" s="11" t="s">
        <v>37</v>
      </c>
      <c r="AX234" s="11" t="s">
        <v>73</v>
      </c>
      <c r="AY234" s="212" t="s">
        <v>148</v>
      </c>
    </row>
    <row r="235" spans="2:65" s="12" customFormat="1" ht="13.5">
      <c r="B235" s="213"/>
      <c r="C235" s="214"/>
      <c r="D235" s="203" t="s">
        <v>156</v>
      </c>
      <c r="E235" s="215" t="s">
        <v>21</v>
      </c>
      <c r="F235" s="216" t="s">
        <v>331</v>
      </c>
      <c r="G235" s="214"/>
      <c r="H235" s="217">
        <v>150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156</v>
      </c>
      <c r="AU235" s="223" t="s">
        <v>87</v>
      </c>
      <c r="AV235" s="12" t="s">
        <v>87</v>
      </c>
      <c r="AW235" s="12" t="s">
        <v>37</v>
      </c>
      <c r="AX235" s="12" t="s">
        <v>73</v>
      </c>
      <c r="AY235" s="223" t="s">
        <v>148</v>
      </c>
    </row>
    <row r="236" spans="2:65" s="14" customFormat="1" ht="13.5">
      <c r="B236" s="236"/>
      <c r="C236" s="237"/>
      <c r="D236" s="203" t="s">
        <v>156</v>
      </c>
      <c r="E236" s="238" t="s">
        <v>21</v>
      </c>
      <c r="F236" s="239" t="s">
        <v>183</v>
      </c>
      <c r="G236" s="237"/>
      <c r="H236" s="240">
        <v>150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AT236" s="246" t="s">
        <v>156</v>
      </c>
      <c r="AU236" s="246" t="s">
        <v>87</v>
      </c>
      <c r="AV236" s="14" t="s">
        <v>165</v>
      </c>
      <c r="AW236" s="14" t="s">
        <v>37</v>
      </c>
      <c r="AX236" s="14" t="s">
        <v>73</v>
      </c>
      <c r="AY236" s="246" t="s">
        <v>148</v>
      </c>
    </row>
    <row r="237" spans="2:65" s="13" customFormat="1" ht="13.5">
      <c r="B237" s="224"/>
      <c r="C237" s="225"/>
      <c r="D237" s="226" t="s">
        <v>156</v>
      </c>
      <c r="E237" s="227" t="s">
        <v>108</v>
      </c>
      <c r="F237" s="228" t="s">
        <v>158</v>
      </c>
      <c r="G237" s="225"/>
      <c r="H237" s="229">
        <v>504.35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AT237" s="235" t="s">
        <v>156</v>
      </c>
      <c r="AU237" s="235" t="s">
        <v>87</v>
      </c>
      <c r="AV237" s="13" t="s">
        <v>101</v>
      </c>
      <c r="AW237" s="13" t="s">
        <v>37</v>
      </c>
      <c r="AX237" s="13" t="s">
        <v>78</v>
      </c>
      <c r="AY237" s="235" t="s">
        <v>148</v>
      </c>
    </row>
    <row r="238" spans="2:65" s="1" customFormat="1" ht="22.5" customHeight="1">
      <c r="B238" s="41"/>
      <c r="C238" s="189" t="s">
        <v>332</v>
      </c>
      <c r="D238" s="189" t="s">
        <v>150</v>
      </c>
      <c r="E238" s="190" t="s">
        <v>333</v>
      </c>
      <c r="F238" s="191" t="s">
        <v>334</v>
      </c>
      <c r="G238" s="192" t="s">
        <v>179</v>
      </c>
      <c r="H238" s="193">
        <v>1015.3</v>
      </c>
      <c r="I238" s="194"/>
      <c r="J238" s="195">
        <f>ROUND(I238*H238,2)</f>
        <v>0</v>
      </c>
      <c r="K238" s="191" t="s">
        <v>154</v>
      </c>
      <c r="L238" s="61"/>
      <c r="M238" s="196" t="s">
        <v>21</v>
      </c>
      <c r="N238" s="197" t="s">
        <v>44</v>
      </c>
      <c r="O238" s="42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AR238" s="24" t="s">
        <v>101</v>
      </c>
      <c r="AT238" s="24" t="s">
        <v>150</v>
      </c>
      <c r="AU238" s="24" t="s">
        <v>87</v>
      </c>
      <c r="AY238" s="24" t="s">
        <v>148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24" t="s">
        <v>78</v>
      </c>
      <c r="BK238" s="200">
        <f>ROUND(I238*H238,2)</f>
        <v>0</v>
      </c>
      <c r="BL238" s="24" t="s">
        <v>101</v>
      </c>
      <c r="BM238" s="24" t="s">
        <v>335</v>
      </c>
    </row>
    <row r="239" spans="2:65" s="11" customFormat="1" ht="13.5">
      <c r="B239" s="201"/>
      <c r="C239" s="202"/>
      <c r="D239" s="203" t="s">
        <v>156</v>
      </c>
      <c r="E239" s="204" t="s">
        <v>21</v>
      </c>
      <c r="F239" s="205" t="s">
        <v>336</v>
      </c>
      <c r="G239" s="202"/>
      <c r="H239" s="206" t="s">
        <v>21</v>
      </c>
      <c r="I239" s="207"/>
      <c r="J239" s="202"/>
      <c r="K239" s="202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156</v>
      </c>
      <c r="AU239" s="212" t="s">
        <v>87</v>
      </c>
      <c r="AV239" s="11" t="s">
        <v>78</v>
      </c>
      <c r="AW239" s="11" t="s">
        <v>37</v>
      </c>
      <c r="AX239" s="11" t="s">
        <v>73</v>
      </c>
      <c r="AY239" s="212" t="s">
        <v>148</v>
      </c>
    </row>
    <row r="240" spans="2:65" s="12" customFormat="1" ht="13.5">
      <c r="B240" s="213"/>
      <c r="C240" s="214"/>
      <c r="D240" s="203" t="s">
        <v>156</v>
      </c>
      <c r="E240" s="215" t="s">
        <v>21</v>
      </c>
      <c r="F240" s="216" t="s">
        <v>104</v>
      </c>
      <c r="G240" s="214"/>
      <c r="H240" s="217">
        <v>1493.1389999999999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156</v>
      </c>
      <c r="AU240" s="223" t="s">
        <v>87</v>
      </c>
      <c r="AV240" s="12" t="s">
        <v>87</v>
      </c>
      <c r="AW240" s="12" t="s">
        <v>37</v>
      </c>
      <c r="AX240" s="12" t="s">
        <v>73</v>
      </c>
      <c r="AY240" s="223" t="s">
        <v>148</v>
      </c>
    </row>
    <row r="241" spans="2:65" s="12" customFormat="1" ht="13.5">
      <c r="B241" s="213"/>
      <c r="C241" s="214"/>
      <c r="D241" s="203" t="s">
        <v>156</v>
      </c>
      <c r="E241" s="215" t="s">
        <v>21</v>
      </c>
      <c r="F241" s="216" t="s">
        <v>106</v>
      </c>
      <c r="G241" s="214"/>
      <c r="H241" s="217">
        <v>54.201000000000001</v>
      </c>
      <c r="I241" s="218"/>
      <c r="J241" s="214"/>
      <c r="K241" s="214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156</v>
      </c>
      <c r="AU241" s="223" t="s">
        <v>87</v>
      </c>
      <c r="AV241" s="12" t="s">
        <v>87</v>
      </c>
      <c r="AW241" s="12" t="s">
        <v>37</v>
      </c>
      <c r="AX241" s="12" t="s">
        <v>73</v>
      </c>
      <c r="AY241" s="223" t="s">
        <v>148</v>
      </c>
    </row>
    <row r="242" spans="2:65" s="12" customFormat="1" ht="13.5">
      <c r="B242" s="213"/>
      <c r="C242" s="214"/>
      <c r="D242" s="203" t="s">
        <v>156</v>
      </c>
      <c r="E242" s="215" t="s">
        <v>21</v>
      </c>
      <c r="F242" s="216" t="s">
        <v>337</v>
      </c>
      <c r="G242" s="214"/>
      <c r="H242" s="217">
        <v>-27.69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156</v>
      </c>
      <c r="AU242" s="223" t="s">
        <v>87</v>
      </c>
      <c r="AV242" s="12" t="s">
        <v>87</v>
      </c>
      <c r="AW242" s="12" t="s">
        <v>37</v>
      </c>
      <c r="AX242" s="12" t="s">
        <v>73</v>
      </c>
      <c r="AY242" s="223" t="s">
        <v>148</v>
      </c>
    </row>
    <row r="243" spans="2:65" s="12" customFormat="1" ht="13.5">
      <c r="B243" s="213"/>
      <c r="C243" s="214"/>
      <c r="D243" s="203" t="s">
        <v>156</v>
      </c>
      <c r="E243" s="215" t="s">
        <v>21</v>
      </c>
      <c r="F243" s="216" t="s">
        <v>338</v>
      </c>
      <c r="G243" s="214"/>
      <c r="H243" s="217">
        <v>-504.35</v>
      </c>
      <c r="I243" s="218"/>
      <c r="J243" s="214"/>
      <c r="K243" s="214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156</v>
      </c>
      <c r="AU243" s="223" t="s">
        <v>87</v>
      </c>
      <c r="AV243" s="12" t="s">
        <v>87</v>
      </c>
      <c r="AW243" s="12" t="s">
        <v>37</v>
      </c>
      <c r="AX243" s="12" t="s">
        <v>73</v>
      </c>
      <c r="AY243" s="223" t="s">
        <v>148</v>
      </c>
    </row>
    <row r="244" spans="2:65" s="13" customFormat="1" ht="13.5">
      <c r="B244" s="224"/>
      <c r="C244" s="225"/>
      <c r="D244" s="226" t="s">
        <v>156</v>
      </c>
      <c r="E244" s="227" t="s">
        <v>21</v>
      </c>
      <c r="F244" s="228" t="s">
        <v>158</v>
      </c>
      <c r="G244" s="225"/>
      <c r="H244" s="229">
        <v>1015.3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AT244" s="235" t="s">
        <v>156</v>
      </c>
      <c r="AU244" s="235" t="s">
        <v>87</v>
      </c>
      <c r="AV244" s="13" t="s">
        <v>101</v>
      </c>
      <c r="AW244" s="13" t="s">
        <v>37</v>
      </c>
      <c r="AX244" s="13" t="s">
        <v>78</v>
      </c>
      <c r="AY244" s="235" t="s">
        <v>148</v>
      </c>
    </row>
    <row r="245" spans="2:65" s="1" customFormat="1" ht="31.5" customHeight="1">
      <c r="B245" s="41"/>
      <c r="C245" s="189" t="s">
        <v>339</v>
      </c>
      <c r="D245" s="189" t="s">
        <v>150</v>
      </c>
      <c r="E245" s="190" t="s">
        <v>340</v>
      </c>
      <c r="F245" s="191" t="s">
        <v>341</v>
      </c>
      <c r="G245" s="192" t="s">
        <v>179</v>
      </c>
      <c r="H245" s="193">
        <v>27.69</v>
      </c>
      <c r="I245" s="194"/>
      <c r="J245" s="195">
        <f>ROUND(I245*H245,2)</f>
        <v>0</v>
      </c>
      <c r="K245" s="191" t="s">
        <v>162</v>
      </c>
      <c r="L245" s="61"/>
      <c r="M245" s="196" t="s">
        <v>21</v>
      </c>
      <c r="N245" s="197" t="s">
        <v>44</v>
      </c>
      <c r="O245" s="42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AR245" s="24" t="s">
        <v>101</v>
      </c>
      <c r="AT245" s="24" t="s">
        <v>150</v>
      </c>
      <c r="AU245" s="24" t="s">
        <v>87</v>
      </c>
      <c r="AY245" s="24" t="s">
        <v>148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24" t="s">
        <v>78</v>
      </c>
      <c r="BK245" s="200">
        <f>ROUND(I245*H245,2)</f>
        <v>0</v>
      </c>
      <c r="BL245" s="24" t="s">
        <v>101</v>
      </c>
      <c r="BM245" s="24" t="s">
        <v>342</v>
      </c>
    </row>
    <row r="246" spans="2:65" s="11" customFormat="1" ht="13.5">
      <c r="B246" s="201"/>
      <c r="C246" s="202"/>
      <c r="D246" s="203" t="s">
        <v>156</v>
      </c>
      <c r="E246" s="204" t="s">
        <v>21</v>
      </c>
      <c r="F246" s="205" t="s">
        <v>343</v>
      </c>
      <c r="G246" s="202"/>
      <c r="H246" s="206" t="s">
        <v>21</v>
      </c>
      <c r="I246" s="207"/>
      <c r="J246" s="202"/>
      <c r="K246" s="202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156</v>
      </c>
      <c r="AU246" s="212" t="s">
        <v>87</v>
      </c>
      <c r="AV246" s="11" t="s">
        <v>78</v>
      </c>
      <c r="AW246" s="11" t="s">
        <v>37</v>
      </c>
      <c r="AX246" s="11" t="s">
        <v>73</v>
      </c>
      <c r="AY246" s="212" t="s">
        <v>148</v>
      </c>
    </row>
    <row r="247" spans="2:65" s="12" customFormat="1" ht="13.5">
      <c r="B247" s="213"/>
      <c r="C247" s="214"/>
      <c r="D247" s="203" t="s">
        <v>156</v>
      </c>
      <c r="E247" s="215" t="s">
        <v>21</v>
      </c>
      <c r="F247" s="216" t="s">
        <v>344</v>
      </c>
      <c r="G247" s="214"/>
      <c r="H247" s="217">
        <v>11.5</v>
      </c>
      <c r="I247" s="218"/>
      <c r="J247" s="214"/>
      <c r="K247" s="214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156</v>
      </c>
      <c r="AU247" s="223" t="s">
        <v>87</v>
      </c>
      <c r="AV247" s="12" t="s">
        <v>87</v>
      </c>
      <c r="AW247" s="12" t="s">
        <v>37</v>
      </c>
      <c r="AX247" s="12" t="s">
        <v>73</v>
      </c>
      <c r="AY247" s="223" t="s">
        <v>148</v>
      </c>
    </row>
    <row r="248" spans="2:65" s="12" customFormat="1" ht="13.5">
      <c r="B248" s="213"/>
      <c r="C248" s="214"/>
      <c r="D248" s="203" t="s">
        <v>156</v>
      </c>
      <c r="E248" s="215" t="s">
        <v>21</v>
      </c>
      <c r="F248" s="216" t="s">
        <v>294</v>
      </c>
      <c r="G248" s="214"/>
      <c r="H248" s="217">
        <v>16.190000000000001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156</v>
      </c>
      <c r="AU248" s="223" t="s">
        <v>87</v>
      </c>
      <c r="AV248" s="12" t="s">
        <v>87</v>
      </c>
      <c r="AW248" s="12" t="s">
        <v>37</v>
      </c>
      <c r="AX248" s="12" t="s">
        <v>73</v>
      </c>
      <c r="AY248" s="223" t="s">
        <v>148</v>
      </c>
    </row>
    <row r="249" spans="2:65" s="13" customFormat="1" ht="13.5">
      <c r="B249" s="224"/>
      <c r="C249" s="225"/>
      <c r="D249" s="226" t="s">
        <v>156</v>
      </c>
      <c r="E249" s="227" t="s">
        <v>110</v>
      </c>
      <c r="F249" s="228" t="s">
        <v>158</v>
      </c>
      <c r="G249" s="225"/>
      <c r="H249" s="229">
        <v>27.69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AT249" s="235" t="s">
        <v>156</v>
      </c>
      <c r="AU249" s="235" t="s">
        <v>87</v>
      </c>
      <c r="AV249" s="13" t="s">
        <v>101</v>
      </c>
      <c r="AW249" s="13" t="s">
        <v>37</v>
      </c>
      <c r="AX249" s="13" t="s">
        <v>78</v>
      </c>
      <c r="AY249" s="235" t="s">
        <v>148</v>
      </c>
    </row>
    <row r="250" spans="2:65" s="1" customFormat="1" ht="31.5" customHeight="1">
      <c r="B250" s="41"/>
      <c r="C250" s="189" t="s">
        <v>345</v>
      </c>
      <c r="D250" s="189" t="s">
        <v>150</v>
      </c>
      <c r="E250" s="190" t="s">
        <v>346</v>
      </c>
      <c r="F250" s="191" t="s">
        <v>347</v>
      </c>
      <c r="G250" s="192" t="s">
        <v>161</v>
      </c>
      <c r="H250" s="193">
        <v>85</v>
      </c>
      <c r="I250" s="194"/>
      <c r="J250" s="195">
        <f>ROUND(I250*H250,2)</f>
        <v>0</v>
      </c>
      <c r="K250" s="191" t="s">
        <v>162</v>
      </c>
      <c r="L250" s="61"/>
      <c r="M250" s="196" t="s">
        <v>21</v>
      </c>
      <c r="N250" s="197" t="s">
        <v>44</v>
      </c>
      <c r="O250" s="42"/>
      <c r="P250" s="198">
        <f>O250*H250</f>
        <v>0</v>
      </c>
      <c r="Q250" s="198">
        <v>0</v>
      </c>
      <c r="R250" s="198">
        <f>Q250*H250</f>
        <v>0</v>
      </c>
      <c r="S250" s="198">
        <v>0</v>
      </c>
      <c r="T250" s="199">
        <f>S250*H250</f>
        <v>0</v>
      </c>
      <c r="AR250" s="24" t="s">
        <v>101</v>
      </c>
      <c r="AT250" s="24" t="s">
        <v>150</v>
      </c>
      <c r="AU250" s="24" t="s">
        <v>87</v>
      </c>
      <c r="AY250" s="24" t="s">
        <v>148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24" t="s">
        <v>78</v>
      </c>
      <c r="BK250" s="200">
        <f>ROUND(I250*H250,2)</f>
        <v>0</v>
      </c>
      <c r="BL250" s="24" t="s">
        <v>101</v>
      </c>
      <c r="BM250" s="24" t="s">
        <v>348</v>
      </c>
    </row>
    <row r="251" spans="2:65" s="11" customFormat="1" ht="13.5">
      <c r="B251" s="201"/>
      <c r="C251" s="202"/>
      <c r="D251" s="203" t="s">
        <v>156</v>
      </c>
      <c r="E251" s="204" t="s">
        <v>21</v>
      </c>
      <c r="F251" s="205" t="s">
        <v>349</v>
      </c>
      <c r="G251" s="202"/>
      <c r="H251" s="206" t="s">
        <v>21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156</v>
      </c>
      <c r="AU251" s="212" t="s">
        <v>87</v>
      </c>
      <c r="AV251" s="11" t="s">
        <v>78</v>
      </c>
      <c r="AW251" s="11" t="s">
        <v>37</v>
      </c>
      <c r="AX251" s="11" t="s">
        <v>73</v>
      </c>
      <c r="AY251" s="212" t="s">
        <v>148</v>
      </c>
    </row>
    <row r="252" spans="2:65" s="12" customFormat="1" ht="13.5">
      <c r="B252" s="213"/>
      <c r="C252" s="214"/>
      <c r="D252" s="203" t="s">
        <v>156</v>
      </c>
      <c r="E252" s="215" t="s">
        <v>21</v>
      </c>
      <c r="F252" s="216" t="s">
        <v>85</v>
      </c>
      <c r="G252" s="214"/>
      <c r="H252" s="217">
        <v>85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156</v>
      </c>
      <c r="AU252" s="223" t="s">
        <v>87</v>
      </c>
      <c r="AV252" s="12" t="s">
        <v>87</v>
      </c>
      <c r="AW252" s="12" t="s">
        <v>37</v>
      </c>
      <c r="AX252" s="12" t="s">
        <v>73</v>
      </c>
      <c r="AY252" s="223" t="s">
        <v>148</v>
      </c>
    </row>
    <row r="253" spans="2:65" s="13" customFormat="1" ht="13.5">
      <c r="B253" s="224"/>
      <c r="C253" s="225"/>
      <c r="D253" s="226" t="s">
        <v>156</v>
      </c>
      <c r="E253" s="227" t="s">
        <v>21</v>
      </c>
      <c r="F253" s="228" t="s">
        <v>158</v>
      </c>
      <c r="G253" s="225"/>
      <c r="H253" s="229">
        <v>85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AT253" s="235" t="s">
        <v>156</v>
      </c>
      <c r="AU253" s="235" t="s">
        <v>87</v>
      </c>
      <c r="AV253" s="13" t="s">
        <v>101</v>
      </c>
      <c r="AW253" s="13" t="s">
        <v>37</v>
      </c>
      <c r="AX253" s="13" t="s">
        <v>78</v>
      </c>
      <c r="AY253" s="235" t="s">
        <v>148</v>
      </c>
    </row>
    <row r="254" spans="2:65" s="1" customFormat="1" ht="31.5" customHeight="1">
      <c r="B254" s="41"/>
      <c r="C254" s="189" t="s">
        <v>350</v>
      </c>
      <c r="D254" s="189" t="s">
        <v>150</v>
      </c>
      <c r="E254" s="190" t="s">
        <v>351</v>
      </c>
      <c r="F254" s="191" t="s">
        <v>352</v>
      </c>
      <c r="G254" s="192" t="s">
        <v>161</v>
      </c>
      <c r="H254" s="193">
        <v>53</v>
      </c>
      <c r="I254" s="194"/>
      <c r="J254" s="195">
        <f>ROUND(I254*H254,2)</f>
        <v>0</v>
      </c>
      <c r="K254" s="191" t="s">
        <v>162</v>
      </c>
      <c r="L254" s="61"/>
      <c r="M254" s="196" t="s">
        <v>21</v>
      </c>
      <c r="N254" s="197" t="s">
        <v>44</v>
      </c>
      <c r="O254" s="42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AR254" s="24" t="s">
        <v>101</v>
      </c>
      <c r="AT254" s="24" t="s">
        <v>150</v>
      </c>
      <c r="AU254" s="24" t="s">
        <v>87</v>
      </c>
      <c r="AY254" s="24" t="s">
        <v>148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24" t="s">
        <v>78</v>
      </c>
      <c r="BK254" s="200">
        <f>ROUND(I254*H254,2)</f>
        <v>0</v>
      </c>
      <c r="BL254" s="24" t="s">
        <v>101</v>
      </c>
      <c r="BM254" s="24" t="s">
        <v>353</v>
      </c>
    </row>
    <row r="255" spans="2:65" s="11" customFormat="1" ht="13.5">
      <c r="B255" s="201"/>
      <c r="C255" s="202"/>
      <c r="D255" s="203" t="s">
        <v>156</v>
      </c>
      <c r="E255" s="204" t="s">
        <v>21</v>
      </c>
      <c r="F255" s="205" t="s">
        <v>349</v>
      </c>
      <c r="G255" s="202"/>
      <c r="H255" s="206" t="s">
        <v>21</v>
      </c>
      <c r="I255" s="207"/>
      <c r="J255" s="202"/>
      <c r="K255" s="202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156</v>
      </c>
      <c r="AU255" s="212" t="s">
        <v>87</v>
      </c>
      <c r="AV255" s="11" t="s">
        <v>78</v>
      </c>
      <c r="AW255" s="11" t="s">
        <v>37</v>
      </c>
      <c r="AX255" s="11" t="s">
        <v>73</v>
      </c>
      <c r="AY255" s="212" t="s">
        <v>148</v>
      </c>
    </row>
    <row r="256" spans="2:65" s="12" customFormat="1" ht="13.5">
      <c r="B256" s="213"/>
      <c r="C256" s="214"/>
      <c r="D256" s="203" t="s">
        <v>156</v>
      </c>
      <c r="E256" s="215" t="s">
        <v>21</v>
      </c>
      <c r="F256" s="216" t="s">
        <v>88</v>
      </c>
      <c r="G256" s="214"/>
      <c r="H256" s="217">
        <v>53</v>
      </c>
      <c r="I256" s="218"/>
      <c r="J256" s="214"/>
      <c r="K256" s="214"/>
      <c r="L256" s="219"/>
      <c r="M256" s="220"/>
      <c r="N256" s="221"/>
      <c r="O256" s="221"/>
      <c r="P256" s="221"/>
      <c r="Q256" s="221"/>
      <c r="R256" s="221"/>
      <c r="S256" s="221"/>
      <c r="T256" s="222"/>
      <c r="AT256" s="223" t="s">
        <v>156</v>
      </c>
      <c r="AU256" s="223" t="s">
        <v>87</v>
      </c>
      <c r="AV256" s="12" t="s">
        <v>87</v>
      </c>
      <c r="AW256" s="12" t="s">
        <v>37</v>
      </c>
      <c r="AX256" s="12" t="s">
        <v>73</v>
      </c>
      <c r="AY256" s="223" t="s">
        <v>148</v>
      </c>
    </row>
    <row r="257" spans="2:65" s="13" customFormat="1" ht="13.5">
      <c r="B257" s="224"/>
      <c r="C257" s="225"/>
      <c r="D257" s="226" t="s">
        <v>156</v>
      </c>
      <c r="E257" s="227" t="s">
        <v>21</v>
      </c>
      <c r="F257" s="228" t="s">
        <v>158</v>
      </c>
      <c r="G257" s="225"/>
      <c r="H257" s="229">
        <v>53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AT257" s="235" t="s">
        <v>156</v>
      </c>
      <c r="AU257" s="235" t="s">
        <v>87</v>
      </c>
      <c r="AV257" s="13" t="s">
        <v>101</v>
      </c>
      <c r="AW257" s="13" t="s">
        <v>37</v>
      </c>
      <c r="AX257" s="13" t="s">
        <v>78</v>
      </c>
      <c r="AY257" s="235" t="s">
        <v>148</v>
      </c>
    </row>
    <row r="258" spans="2:65" s="1" customFormat="1" ht="31.5" customHeight="1">
      <c r="B258" s="41"/>
      <c r="C258" s="189" t="s">
        <v>354</v>
      </c>
      <c r="D258" s="189" t="s">
        <v>150</v>
      </c>
      <c r="E258" s="190" t="s">
        <v>355</v>
      </c>
      <c r="F258" s="191" t="s">
        <v>356</v>
      </c>
      <c r="G258" s="192" t="s">
        <v>161</v>
      </c>
      <c r="H258" s="193">
        <v>12</v>
      </c>
      <c r="I258" s="194"/>
      <c r="J258" s="195">
        <f>ROUND(I258*H258,2)</f>
        <v>0</v>
      </c>
      <c r="K258" s="191" t="s">
        <v>154</v>
      </c>
      <c r="L258" s="61"/>
      <c r="M258" s="196" t="s">
        <v>21</v>
      </c>
      <c r="N258" s="197" t="s">
        <v>44</v>
      </c>
      <c r="O258" s="42"/>
      <c r="P258" s="198">
        <f>O258*H258</f>
        <v>0</v>
      </c>
      <c r="Q258" s="198">
        <v>0</v>
      </c>
      <c r="R258" s="198">
        <f>Q258*H258</f>
        <v>0</v>
      </c>
      <c r="S258" s="198">
        <v>0</v>
      </c>
      <c r="T258" s="199">
        <f>S258*H258</f>
        <v>0</v>
      </c>
      <c r="AR258" s="24" t="s">
        <v>101</v>
      </c>
      <c r="AT258" s="24" t="s">
        <v>150</v>
      </c>
      <c r="AU258" s="24" t="s">
        <v>87</v>
      </c>
      <c r="AY258" s="24" t="s">
        <v>148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24" t="s">
        <v>78</v>
      </c>
      <c r="BK258" s="200">
        <f>ROUND(I258*H258,2)</f>
        <v>0</v>
      </c>
      <c r="BL258" s="24" t="s">
        <v>101</v>
      </c>
      <c r="BM258" s="24" t="s">
        <v>357</v>
      </c>
    </row>
    <row r="259" spans="2:65" s="11" customFormat="1" ht="13.5">
      <c r="B259" s="201"/>
      <c r="C259" s="202"/>
      <c r="D259" s="203" t="s">
        <v>156</v>
      </c>
      <c r="E259" s="204" t="s">
        <v>21</v>
      </c>
      <c r="F259" s="205" t="s">
        <v>349</v>
      </c>
      <c r="G259" s="202"/>
      <c r="H259" s="206" t="s">
        <v>21</v>
      </c>
      <c r="I259" s="207"/>
      <c r="J259" s="202"/>
      <c r="K259" s="202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156</v>
      </c>
      <c r="AU259" s="212" t="s">
        <v>87</v>
      </c>
      <c r="AV259" s="11" t="s">
        <v>78</v>
      </c>
      <c r="AW259" s="11" t="s">
        <v>37</v>
      </c>
      <c r="AX259" s="11" t="s">
        <v>73</v>
      </c>
      <c r="AY259" s="212" t="s">
        <v>148</v>
      </c>
    </row>
    <row r="260" spans="2:65" s="12" customFormat="1" ht="13.5">
      <c r="B260" s="213"/>
      <c r="C260" s="214"/>
      <c r="D260" s="203" t="s">
        <v>156</v>
      </c>
      <c r="E260" s="215" t="s">
        <v>21</v>
      </c>
      <c r="F260" s="216" t="s">
        <v>91</v>
      </c>
      <c r="G260" s="214"/>
      <c r="H260" s="217">
        <v>12</v>
      </c>
      <c r="I260" s="218"/>
      <c r="J260" s="214"/>
      <c r="K260" s="214"/>
      <c r="L260" s="219"/>
      <c r="M260" s="220"/>
      <c r="N260" s="221"/>
      <c r="O260" s="221"/>
      <c r="P260" s="221"/>
      <c r="Q260" s="221"/>
      <c r="R260" s="221"/>
      <c r="S260" s="221"/>
      <c r="T260" s="222"/>
      <c r="AT260" s="223" t="s">
        <v>156</v>
      </c>
      <c r="AU260" s="223" t="s">
        <v>87</v>
      </c>
      <c r="AV260" s="12" t="s">
        <v>87</v>
      </c>
      <c r="AW260" s="12" t="s">
        <v>37</v>
      </c>
      <c r="AX260" s="12" t="s">
        <v>73</v>
      </c>
      <c r="AY260" s="223" t="s">
        <v>148</v>
      </c>
    </row>
    <row r="261" spans="2:65" s="13" customFormat="1" ht="13.5">
      <c r="B261" s="224"/>
      <c r="C261" s="225"/>
      <c r="D261" s="226" t="s">
        <v>156</v>
      </c>
      <c r="E261" s="227" t="s">
        <v>21</v>
      </c>
      <c r="F261" s="228" t="s">
        <v>158</v>
      </c>
      <c r="G261" s="225"/>
      <c r="H261" s="229">
        <v>12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AT261" s="235" t="s">
        <v>156</v>
      </c>
      <c r="AU261" s="235" t="s">
        <v>87</v>
      </c>
      <c r="AV261" s="13" t="s">
        <v>101</v>
      </c>
      <c r="AW261" s="13" t="s">
        <v>37</v>
      </c>
      <c r="AX261" s="13" t="s">
        <v>78</v>
      </c>
      <c r="AY261" s="235" t="s">
        <v>148</v>
      </c>
    </row>
    <row r="262" spans="2:65" s="1" customFormat="1" ht="31.5" customHeight="1">
      <c r="B262" s="41"/>
      <c r="C262" s="189" t="s">
        <v>358</v>
      </c>
      <c r="D262" s="189" t="s">
        <v>150</v>
      </c>
      <c r="E262" s="190" t="s">
        <v>359</v>
      </c>
      <c r="F262" s="191" t="s">
        <v>360</v>
      </c>
      <c r="G262" s="192" t="s">
        <v>161</v>
      </c>
      <c r="H262" s="193">
        <v>7</v>
      </c>
      <c r="I262" s="194"/>
      <c r="J262" s="195">
        <f>ROUND(I262*H262,2)</f>
        <v>0</v>
      </c>
      <c r="K262" s="191" t="s">
        <v>154</v>
      </c>
      <c r="L262" s="61"/>
      <c r="M262" s="196" t="s">
        <v>21</v>
      </c>
      <c r="N262" s="197" t="s">
        <v>44</v>
      </c>
      <c r="O262" s="42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AR262" s="24" t="s">
        <v>101</v>
      </c>
      <c r="AT262" s="24" t="s">
        <v>150</v>
      </c>
      <c r="AU262" s="24" t="s">
        <v>87</v>
      </c>
      <c r="AY262" s="24" t="s">
        <v>148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24" t="s">
        <v>78</v>
      </c>
      <c r="BK262" s="200">
        <f>ROUND(I262*H262,2)</f>
        <v>0</v>
      </c>
      <c r="BL262" s="24" t="s">
        <v>101</v>
      </c>
      <c r="BM262" s="24" t="s">
        <v>361</v>
      </c>
    </row>
    <row r="263" spans="2:65" s="11" customFormat="1" ht="13.5">
      <c r="B263" s="201"/>
      <c r="C263" s="202"/>
      <c r="D263" s="203" t="s">
        <v>156</v>
      </c>
      <c r="E263" s="204" t="s">
        <v>21</v>
      </c>
      <c r="F263" s="205" t="s">
        <v>349</v>
      </c>
      <c r="G263" s="202"/>
      <c r="H263" s="206" t="s">
        <v>21</v>
      </c>
      <c r="I263" s="207"/>
      <c r="J263" s="202"/>
      <c r="K263" s="202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156</v>
      </c>
      <c r="AU263" s="212" t="s">
        <v>87</v>
      </c>
      <c r="AV263" s="11" t="s">
        <v>78</v>
      </c>
      <c r="AW263" s="11" t="s">
        <v>37</v>
      </c>
      <c r="AX263" s="11" t="s">
        <v>73</v>
      </c>
      <c r="AY263" s="212" t="s">
        <v>148</v>
      </c>
    </row>
    <row r="264" spans="2:65" s="12" customFormat="1" ht="13.5">
      <c r="B264" s="213"/>
      <c r="C264" s="214"/>
      <c r="D264" s="203" t="s">
        <v>156</v>
      </c>
      <c r="E264" s="215" t="s">
        <v>21</v>
      </c>
      <c r="F264" s="216" t="s">
        <v>93</v>
      </c>
      <c r="G264" s="214"/>
      <c r="H264" s="217">
        <v>7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156</v>
      </c>
      <c r="AU264" s="223" t="s">
        <v>87</v>
      </c>
      <c r="AV264" s="12" t="s">
        <v>87</v>
      </c>
      <c r="AW264" s="12" t="s">
        <v>37</v>
      </c>
      <c r="AX264" s="12" t="s">
        <v>73</v>
      </c>
      <c r="AY264" s="223" t="s">
        <v>148</v>
      </c>
    </row>
    <row r="265" spans="2:65" s="13" customFormat="1" ht="13.5">
      <c r="B265" s="224"/>
      <c r="C265" s="225"/>
      <c r="D265" s="226" t="s">
        <v>156</v>
      </c>
      <c r="E265" s="227" t="s">
        <v>21</v>
      </c>
      <c r="F265" s="228" t="s">
        <v>158</v>
      </c>
      <c r="G265" s="225"/>
      <c r="H265" s="229">
        <v>7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AT265" s="235" t="s">
        <v>156</v>
      </c>
      <c r="AU265" s="235" t="s">
        <v>87</v>
      </c>
      <c r="AV265" s="13" t="s">
        <v>101</v>
      </c>
      <c r="AW265" s="13" t="s">
        <v>37</v>
      </c>
      <c r="AX265" s="13" t="s">
        <v>78</v>
      </c>
      <c r="AY265" s="235" t="s">
        <v>148</v>
      </c>
    </row>
    <row r="266" spans="2:65" s="1" customFormat="1" ht="22.5" customHeight="1">
      <c r="B266" s="41"/>
      <c r="C266" s="189" t="s">
        <v>362</v>
      </c>
      <c r="D266" s="189" t="s">
        <v>150</v>
      </c>
      <c r="E266" s="190" t="s">
        <v>363</v>
      </c>
      <c r="F266" s="191" t="s">
        <v>364</v>
      </c>
      <c r="G266" s="192" t="s">
        <v>153</v>
      </c>
      <c r="H266" s="193">
        <v>6490.96</v>
      </c>
      <c r="I266" s="194"/>
      <c r="J266" s="195">
        <f>ROUND(I266*H266,2)</f>
        <v>0</v>
      </c>
      <c r="K266" s="191" t="s">
        <v>154</v>
      </c>
      <c r="L266" s="61"/>
      <c r="M266" s="196" t="s">
        <v>21</v>
      </c>
      <c r="N266" s="197" t="s">
        <v>44</v>
      </c>
      <c r="O266" s="42"/>
      <c r="P266" s="198">
        <f>O266*H266</f>
        <v>0</v>
      </c>
      <c r="Q266" s="198">
        <v>0</v>
      </c>
      <c r="R266" s="198">
        <f>Q266*H266</f>
        <v>0</v>
      </c>
      <c r="S266" s="198">
        <v>0</v>
      </c>
      <c r="T266" s="199">
        <f>S266*H266</f>
        <v>0</v>
      </c>
      <c r="AR266" s="24" t="s">
        <v>101</v>
      </c>
      <c r="AT266" s="24" t="s">
        <v>150</v>
      </c>
      <c r="AU266" s="24" t="s">
        <v>87</v>
      </c>
      <c r="AY266" s="24" t="s">
        <v>148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24" t="s">
        <v>78</v>
      </c>
      <c r="BK266" s="200">
        <f>ROUND(I266*H266,2)</f>
        <v>0</v>
      </c>
      <c r="BL266" s="24" t="s">
        <v>101</v>
      </c>
      <c r="BM266" s="24" t="s">
        <v>365</v>
      </c>
    </row>
    <row r="267" spans="2:65" s="11" customFormat="1" ht="13.5">
      <c r="B267" s="201"/>
      <c r="C267" s="202"/>
      <c r="D267" s="203" t="s">
        <v>156</v>
      </c>
      <c r="E267" s="204" t="s">
        <v>21</v>
      </c>
      <c r="F267" s="205" t="s">
        <v>366</v>
      </c>
      <c r="G267" s="202"/>
      <c r="H267" s="206" t="s">
        <v>21</v>
      </c>
      <c r="I267" s="207"/>
      <c r="J267" s="202"/>
      <c r="K267" s="202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156</v>
      </c>
      <c r="AU267" s="212" t="s">
        <v>87</v>
      </c>
      <c r="AV267" s="11" t="s">
        <v>78</v>
      </c>
      <c r="AW267" s="11" t="s">
        <v>37</v>
      </c>
      <c r="AX267" s="11" t="s">
        <v>73</v>
      </c>
      <c r="AY267" s="212" t="s">
        <v>148</v>
      </c>
    </row>
    <row r="268" spans="2:65" s="12" customFormat="1" ht="13.5">
      <c r="B268" s="213"/>
      <c r="C268" s="214"/>
      <c r="D268" s="203" t="s">
        <v>156</v>
      </c>
      <c r="E268" s="215" t="s">
        <v>21</v>
      </c>
      <c r="F268" s="216" t="s">
        <v>367</v>
      </c>
      <c r="G268" s="214"/>
      <c r="H268" s="217">
        <v>5895.36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156</v>
      </c>
      <c r="AU268" s="223" t="s">
        <v>87</v>
      </c>
      <c r="AV268" s="12" t="s">
        <v>87</v>
      </c>
      <c r="AW268" s="12" t="s">
        <v>37</v>
      </c>
      <c r="AX268" s="12" t="s">
        <v>73</v>
      </c>
      <c r="AY268" s="223" t="s">
        <v>148</v>
      </c>
    </row>
    <row r="269" spans="2:65" s="14" customFormat="1" ht="13.5">
      <c r="B269" s="236"/>
      <c r="C269" s="237"/>
      <c r="D269" s="203" t="s">
        <v>156</v>
      </c>
      <c r="E269" s="238" t="s">
        <v>21</v>
      </c>
      <c r="F269" s="239" t="s">
        <v>183</v>
      </c>
      <c r="G269" s="237"/>
      <c r="H269" s="240">
        <v>5895.36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AT269" s="246" t="s">
        <v>156</v>
      </c>
      <c r="AU269" s="246" t="s">
        <v>87</v>
      </c>
      <c r="AV269" s="14" t="s">
        <v>165</v>
      </c>
      <c r="AW269" s="14" t="s">
        <v>37</v>
      </c>
      <c r="AX269" s="14" t="s">
        <v>73</v>
      </c>
      <c r="AY269" s="246" t="s">
        <v>148</v>
      </c>
    </row>
    <row r="270" spans="2:65" s="11" customFormat="1" ht="13.5">
      <c r="B270" s="201"/>
      <c r="C270" s="202"/>
      <c r="D270" s="203" t="s">
        <v>156</v>
      </c>
      <c r="E270" s="204" t="s">
        <v>21</v>
      </c>
      <c r="F270" s="205" t="s">
        <v>368</v>
      </c>
      <c r="G270" s="202"/>
      <c r="H270" s="206" t="s">
        <v>21</v>
      </c>
      <c r="I270" s="207"/>
      <c r="J270" s="202"/>
      <c r="K270" s="202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156</v>
      </c>
      <c r="AU270" s="212" t="s">
        <v>87</v>
      </c>
      <c r="AV270" s="11" t="s">
        <v>78</v>
      </c>
      <c r="AW270" s="11" t="s">
        <v>37</v>
      </c>
      <c r="AX270" s="11" t="s">
        <v>73</v>
      </c>
      <c r="AY270" s="212" t="s">
        <v>148</v>
      </c>
    </row>
    <row r="271" spans="2:65" s="12" customFormat="1" ht="13.5">
      <c r="B271" s="213"/>
      <c r="C271" s="214"/>
      <c r="D271" s="203" t="s">
        <v>156</v>
      </c>
      <c r="E271" s="215" t="s">
        <v>21</v>
      </c>
      <c r="F271" s="216" t="s">
        <v>369</v>
      </c>
      <c r="G271" s="214"/>
      <c r="H271" s="217">
        <v>8.4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156</v>
      </c>
      <c r="AU271" s="223" t="s">
        <v>87</v>
      </c>
      <c r="AV271" s="12" t="s">
        <v>87</v>
      </c>
      <c r="AW271" s="12" t="s">
        <v>37</v>
      </c>
      <c r="AX271" s="12" t="s">
        <v>73</v>
      </c>
      <c r="AY271" s="223" t="s">
        <v>148</v>
      </c>
    </row>
    <row r="272" spans="2:65" s="12" customFormat="1" ht="13.5">
      <c r="B272" s="213"/>
      <c r="C272" s="214"/>
      <c r="D272" s="203" t="s">
        <v>156</v>
      </c>
      <c r="E272" s="215" t="s">
        <v>21</v>
      </c>
      <c r="F272" s="216" t="s">
        <v>370</v>
      </c>
      <c r="G272" s="214"/>
      <c r="H272" s="217">
        <v>8.4</v>
      </c>
      <c r="I272" s="218"/>
      <c r="J272" s="214"/>
      <c r="K272" s="214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156</v>
      </c>
      <c r="AU272" s="223" t="s">
        <v>87</v>
      </c>
      <c r="AV272" s="12" t="s">
        <v>87</v>
      </c>
      <c r="AW272" s="12" t="s">
        <v>37</v>
      </c>
      <c r="AX272" s="12" t="s">
        <v>73</v>
      </c>
      <c r="AY272" s="223" t="s">
        <v>148</v>
      </c>
    </row>
    <row r="273" spans="2:51" s="12" customFormat="1" ht="13.5">
      <c r="B273" s="213"/>
      <c r="C273" s="214"/>
      <c r="D273" s="203" t="s">
        <v>156</v>
      </c>
      <c r="E273" s="215" t="s">
        <v>21</v>
      </c>
      <c r="F273" s="216" t="s">
        <v>371</v>
      </c>
      <c r="G273" s="214"/>
      <c r="H273" s="217">
        <v>8.4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156</v>
      </c>
      <c r="AU273" s="223" t="s">
        <v>87</v>
      </c>
      <c r="AV273" s="12" t="s">
        <v>87</v>
      </c>
      <c r="AW273" s="12" t="s">
        <v>37</v>
      </c>
      <c r="AX273" s="12" t="s">
        <v>73</v>
      </c>
      <c r="AY273" s="223" t="s">
        <v>148</v>
      </c>
    </row>
    <row r="274" spans="2:51" s="12" customFormat="1" ht="13.5">
      <c r="B274" s="213"/>
      <c r="C274" s="214"/>
      <c r="D274" s="203" t="s">
        <v>156</v>
      </c>
      <c r="E274" s="215" t="s">
        <v>21</v>
      </c>
      <c r="F274" s="216" t="s">
        <v>372</v>
      </c>
      <c r="G274" s="214"/>
      <c r="H274" s="217">
        <v>8.4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156</v>
      </c>
      <c r="AU274" s="223" t="s">
        <v>87</v>
      </c>
      <c r="AV274" s="12" t="s">
        <v>87</v>
      </c>
      <c r="AW274" s="12" t="s">
        <v>37</v>
      </c>
      <c r="AX274" s="12" t="s">
        <v>73</v>
      </c>
      <c r="AY274" s="223" t="s">
        <v>148</v>
      </c>
    </row>
    <row r="275" spans="2:51" s="12" customFormat="1" ht="13.5">
      <c r="B275" s="213"/>
      <c r="C275" s="214"/>
      <c r="D275" s="203" t="s">
        <v>156</v>
      </c>
      <c r="E275" s="215" t="s">
        <v>21</v>
      </c>
      <c r="F275" s="216" t="s">
        <v>373</v>
      </c>
      <c r="G275" s="214"/>
      <c r="H275" s="217">
        <v>8.4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156</v>
      </c>
      <c r="AU275" s="223" t="s">
        <v>87</v>
      </c>
      <c r="AV275" s="12" t="s">
        <v>87</v>
      </c>
      <c r="AW275" s="12" t="s">
        <v>37</v>
      </c>
      <c r="AX275" s="12" t="s">
        <v>73</v>
      </c>
      <c r="AY275" s="223" t="s">
        <v>148</v>
      </c>
    </row>
    <row r="276" spans="2:51" s="14" customFormat="1" ht="13.5">
      <c r="B276" s="236"/>
      <c r="C276" s="237"/>
      <c r="D276" s="203" t="s">
        <v>156</v>
      </c>
      <c r="E276" s="238" t="s">
        <v>21</v>
      </c>
      <c r="F276" s="239" t="s">
        <v>183</v>
      </c>
      <c r="G276" s="237"/>
      <c r="H276" s="240">
        <v>42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AT276" s="246" t="s">
        <v>156</v>
      </c>
      <c r="AU276" s="246" t="s">
        <v>87</v>
      </c>
      <c r="AV276" s="14" t="s">
        <v>165</v>
      </c>
      <c r="AW276" s="14" t="s">
        <v>37</v>
      </c>
      <c r="AX276" s="14" t="s">
        <v>73</v>
      </c>
      <c r="AY276" s="246" t="s">
        <v>148</v>
      </c>
    </row>
    <row r="277" spans="2:51" s="11" customFormat="1" ht="13.5">
      <c r="B277" s="201"/>
      <c r="C277" s="202"/>
      <c r="D277" s="203" t="s">
        <v>156</v>
      </c>
      <c r="E277" s="204" t="s">
        <v>21</v>
      </c>
      <c r="F277" s="205" t="s">
        <v>374</v>
      </c>
      <c r="G277" s="202"/>
      <c r="H277" s="206" t="s">
        <v>21</v>
      </c>
      <c r="I277" s="207"/>
      <c r="J277" s="202"/>
      <c r="K277" s="202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156</v>
      </c>
      <c r="AU277" s="212" t="s">
        <v>87</v>
      </c>
      <c r="AV277" s="11" t="s">
        <v>78</v>
      </c>
      <c r="AW277" s="11" t="s">
        <v>37</v>
      </c>
      <c r="AX277" s="11" t="s">
        <v>73</v>
      </c>
      <c r="AY277" s="212" t="s">
        <v>148</v>
      </c>
    </row>
    <row r="278" spans="2:51" s="12" customFormat="1" ht="13.5">
      <c r="B278" s="213"/>
      <c r="C278" s="214"/>
      <c r="D278" s="203" t="s">
        <v>156</v>
      </c>
      <c r="E278" s="215" t="s">
        <v>21</v>
      </c>
      <c r="F278" s="216" t="s">
        <v>375</v>
      </c>
      <c r="G278" s="214"/>
      <c r="H278" s="217">
        <v>14</v>
      </c>
      <c r="I278" s="218"/>
      <c r="J278" s="214"/>
      <c r="K278" s="214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156</v>
      </c>
      <c r="AU278" s="223" t="s">
        <v>87</v>
      </c>
      <c r="AV278" s="12" t="s">
        <v>87</v>
      </c>
      <c r="AW278" s="12" t="s">
        <v>37</v>
      </c>
      <c r="AX278" s="12" t="s">
        <v>73</v>
      </c>
      <c r="AY278" s="223" t="s">
        <v>148</v>
      </c>
    </row>
    <row r="279" spans="2:51" s="12" customFormat="1" ht="13.5">
      <c r="B279" s="213"/>
      <c r="C279" s="214"/>
      <c r="D279" s="203" t="s">
        <v>156</v>
      </c>
      <c r="E279" s="215" t="s">
        <v>21</v>
      </c>
      <c r="F279" s="216" t="s">
        <v>376</v>
      </c>
      <c r="G279" s="214"/>
      <c r="H279" s="217">
        <v>12.6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156</v>
      </c>
      <c r="AU279" s="223" t="s">
        <v>87</v>
      </c>
      <c r="AV279" s="12" t="s">
        <v>87</v>
      </c>
      <c r="AW279" s="12" t="s">
        <v>37</v>
      </c>
      <c r="AX279" s="12" t="s">
        <v>73</v>
      </c>
      <c r="AY279" s="223" t="s">
        <v>148</v>
      </c>
    </row>
    <row r="280" spans="2:51" s="14" customFormat="1" ht="13.5">
      <c r="B280" s="236"/>
      <c r="C280" s="237"/>
      <c r="D280" s="203" t="s">
        <v>156</v>
      </c>
      <c r="E280" s="238" t="s">
        <v>21</v>
      </c>
      <c r="F280" s="239" t="s">
        <v>183</v>
      </c>
      <c r="G280" s="237"/>
      <c r="H280" s="240">
        <v>26.6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AT280" s="246" t="s">
        <v>156</v>
      </c>
      <c r="AU280" s="246" t="s">
        <v>87</v>
      </c>
      <c r="AV280" s="14" t="s">
        <v>165</v>
      </c>
      <c r="AW280" s="14" t="s">
        <v>37</v>
      </c>
      <c r="AX280" s="14" t="s">
        <v>73</v>
      </c>
      <c r="AY280" s="246" t="s">
        <v>148</v>
      </c>
    </row>
    <row r="281" spans="2:51" s="11" customFormat="1" ht="13.5">
      <c r="B281" s="201"/>
      <c r="C281" s="202"/>
      <c r="D281" s="203" t="s">
        <v>156</v>
      </c>
      <c r="E281" s="204" t="s">
        <v>21</v>
      </c>
      <c r="F281" s="205" t="s">
        <v>377</v>
      </c>
      <c r="G281" s="202"/>
      <c r="H281" s="206" t="s">
        <v>21</v>
      </c>
      <c r="I281" s="207"/>
      <c r="J281" s="202"/>
      <c r="K281" s="202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156</v>
      </c>
      <c r="AU281" s="212" t="s">
        <v>87</v>
      </c>
      <c r="AV281" s="11" t="s">
        <v>78</v>
      </c>
      <c r="AW281" s="11" t="s">
        <v>37</v>
      </c>
      <c r="AX281" s="11" t="s">
        <v>73</v>
      </c>
      <c r="AY281" s="212" t="s">
        <v>148</v>
      </c>
    </row>
    <row r="282" spans="2:51" s="12" customFormat="1" ht="13.5">
      <c r="B282" s="213"/>
      <c r="C282" s="214"/>
      <c r="D282" s="203" t="s">
        <v>156</v>
      </c>
      <c r="E282" s="215" t="s">
        <v>21</v>
      </c>
      <c r="F282" s="216" t="s">
        <v>378</v>
      </c>
      <c r="G282" s="214"/>
      <c r="H282" s="217">
        <v>33</v>
      </c>
      <c r="I282" s="218"/>
      <c r="J282" s="214"/>
      <c r="K282" s="214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156</v>
      </c>
      <c r="AU282" s="223" t="s">
        <v>87</v>
      </c>
      <c r="AV282" s="12" t="s">
        <v>87</v>
      </c>
      <c r="AW282" s="12" t="s">
        <v>37</v>
      </c>
      <c r="AX282" s="12" t="s">
        <v>73</v>
      </c>
      <c r="AY282" s="223" t="s">
        <v>148</v>
      </c>
    </row>
    <row r="283" spans="2:51" s="12" customFormat="1" ht="13.5">
      <c r="B283" s="213"/>
      <c r="C283" s="214"/>
      <c r="D283" s="203" t="s">
        <v>156</v>
      </c>
      <c r="E283" s="215" t="s">
        <v>21</v>
      </c>
      <c r="F283" s="216" t="s">
        <v>379</v>
      </c>
      <c r="G283" s="214"/>
      <c r="H283" s="217">
        <v>43</v>
      </c>
      <c r="I283" s="218"/>
      <c r="J283" s="214"/>
      <c r="K283" s="214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156</v>
      </c>
      <c r="AU283" s="223" t="s">
        <v>87</v>
      </c>
      <c r="AV283" s="12" t="s">
        <v>87</v>
      </c>
      <c r="AW283" s="12" t="s">
        <v>37</v>
      </c>
      <c r="AX283" s="12" t="s">
        <v>73</v>
      </c>
      <c r="AY283" s="223" t="s">
        <v>148</v>
      </c>
    </row>
    <row r="284" spans="2:51" s="12" customFormat="1" ht="13.5">
      <c r="B284" s="213"/>
      <c r="C284" s="214"/>
      <c r="D284" s="203" t="s">
        <v>156</v>
      </c>
      <c r="E284" s="215" t="s">
        <v>21</v>
      </c>
      <c r="F284" s="216" t="s">
        <v>380</v>
      </c>
      <c r="G284" s="214"/>
      <c r="H284" s="217">
        <v>52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156</v>
      </c>
      <c r="AU284" s="223" t="s">
        <v>87</v>
      </c>
      <c r="AV284" s="12" t="s">
        <v>87</v>
      </c>
      <c r="AW284" s="12" t="s">
        <v>37</v>
      </c>
      <c r="AX284" s="12" t="s">
        <v>73</v>
      </c>
      <c r="AY284" s="223" t="s">
        <v>148</v>
      </c>
    </row>
    <row r="285" spans="2:51" s="12" customFormat="1" ht="13.5">
      <c r="B285" s="213"/>
      <c r="C285" s="214"/>
      <c r="D285" s="203" t="s">
        <v>156</v>
      </c>
      <c r="E285" s="215" t="s">
        <v>21</v>
      </c>
      <c r="F285" s="216" t="s">
        <v>381</v>
      </c>
      <c r="G285" s="214"/>
      <c r="H285" s="217">
        <v>51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156</v>
      </c>
      <c r="AU285" s="223" t="s">
        <v>87</v>
      </c>
      <c r="AV285" s="12" t="s">
        <v>87</v>
      </c>
      <c r="AW285" s="12" t="s">
        <v>37</v>
      </c>
      <c r="AX285" s="12" t="s">
        <v>73</v>
      </c>
      <c r="AY285" s="223" t="s">
        <v>148</v>
      </c>
    </row>
    <row r="286" spans="2:51" s="12" customFormat="1" ht="13.5">
      <c r="B286" s="213"/>
      <c r="C286" s="214"/>
      <c r="D286" s="203" t="s">
        <v>156</v>
      </c>
      <c r="E286" s="215" t="s">
        <v>21</v>
      </c>
      <c r="F286" s="216" t="s">
        <v>382</v>
      </c>
      <c r="G286" s="214"/>
      <c r="H286" s="217">
        <v>30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156</v>
      </c>
      <c r="AU286" s="223" t="s">
        <v>87</v>
      </c>
      <c r="AV286" s="12" t="s">
        <v>87</v>
      </c>
      <c r="AW286" s="12" t="s">
        <v>37</v>
      </c>
      <c r="AX286" s="12" t="s">
        <v>73</v>
      </c>
      <c r="AY286" s="223" t="s">
        <v>148</v>
      </c>
    </row>
    <row r="287" spans="2:51" s="12" customFormat="1" ht="13.5">
      <c r="B287" s="213"/>
      <c r="C287" s="214"/>
      <c r="D287" s="203" t="s">
        <v>156</v>
      </c>
      <c r="E287" s="215" t="s">
        <v>21</v>
      </c>
      <c r="F287" s="216" t="s">
        <v>383</v>
      </c>
      <c r="G287" s="214"/>
      <c r="H287" s="217">
        <v>35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156</v>
      </c>
      <c r="AU287" s="223" t="s">
        <v>87</v>
      </c>
      <c r="AV287" s="12" t="s">
        <v>87</v>
      </c>
      <c r="AW287" s="12" t="s">
        <v>37</v>
      </c>
      <c r="AX287" s="12" t="s">
        <v>73</v>
      </c>
      <c r="AY287" s="223" t="s">
        <v>148</v>
      </c>
    </row>
    <row r="288" spans="2:51" s="12" customFormat="1" ht="13.5">
      <c r="B288" s="213"/>
      <c r="C288" s="214"/>
      <c r="D288" s="203" t="s">
        <v>156</v>
      </c>
      <c r="E288" s="215" t="s">
        <v>21</v>
      </c>
      <c r="F288" s="216" t="s">
        <v>384</v>
      </c>
      <c r="G288" s="214"/>
      <c r="H288" s="217">
        <v>40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156</v>
      </c>
      <c r="AU288" s="223" t="s">
        <v>87</v>
      </c>
      <c r="AV288" s="12" t="s">
        <v>87</v>
      </c>
      <c r="AW288" s="12" t="s">
        <v>37</v>
      </c>
      <c r="AX288" s="12" t="s">
        <v>73</v>
      </c>
      <c r="AY288" s="223" t="s">
        <v>148</v>
      </c>
    </row>
    <row r="289" spans="2:65" s="12" customFormat="1" ht="13.5">
      <c r="B289" s="213"/>
      <c r="C289" s="214"/>
      <c r="D289" s="203" t="s">
        <v>156</v>
      </c>
      <c r="E289" s="215" t="s">
        <v>21</v>
      </c>
      <c r="F289" s="216" t="s">
        <v>385</v>
      </c>
      <c r="G289" s="214"/>
      <c r="H289" s="217">
        <v>44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156</v>
      </c>
      <c r="AU289" s="223" t="s">
        <v>87</v>
      </c>
      <c r="AV289" s="12" t="s">
        <v>87</v>
      </c>
      <c r="AW289" s="12" t="s">
        <v>37</v>
      </c>
      <c r="AX289" s="12" t="s">
        <v>73</v>
      </c>
      <c r="AY289" s="223" t="s">
        <v>148</v>
      </c>
    </row>
    <row r="290" spans="2:65" s="12" customFormat="1" ht="13.5">
      <c r="B290" s="213"/>
      <c r="C290" s="214"/>
      <c r="D290" s="203" t="s">
        <v>156</v>
      </c>
      <c r="E290" s="215" t="s">
        <v>21</v>
      </c>
      <c r="F290" s="216" t="s">
        <v>386</v>
      </c>
      <c r="G290" s="214"/>
      <c r="H290" s="217">
        <v>41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156</v>
      </c>
      <c r="AU290" s="223" t="s">
        <v>87</v>
      </c>
      <c r="AV290" s="12" t="s">
        <v>87</v>
      </c>
      <c r="AW290" s="12" t="s">
        <v>37</v>
      </c>
      <c r="AX290" s="12" t="s">
        <v>73</v>
      </c>
      <c r="AY290" s="223" t="s">
        <v>148</v>
      </c>
    </row>
    <row r="291" spans="2:65" s="12" customFormat="1" ht="13.5">
      <c r="B291" s="213"/>
      <c r="C291" s="214"/>
      <c r="D291" s="203" t="s">
        <v>156</v>
      </c>
      <c r="E291" s="215" t="s">
        <v>21</v>
      </c>
      <c r="F291" s="216" t="s">
        <v>387</v>
      </c>
      <c r="G291" s="214"/>
      <c r="H291" s="217">
        <v>43</v>
      </c>
      <c r="I291" s="218"/>
      <c r="J291" s="214"/>
      <c r="K291" s="214"/>
      <c r="L291" s="219"/>
      <c r="M291" s="220"/>
      <c r="N291" s="221"/>
      <c r="O291" s="221"/>
      <c r="P291" s="221"/>
      <c r="Q291" s="221"/>
      <c r="R291" s="221"/>
      <c r="S291" s="221"/>
      <c r="T291" s="222"/>
      <c r="AT291" s="223" t="s">
        <v>156</v>
      </c>
      <c r="AU291" s="223" t="s">
        <v>87</v>
      </c>
      <c r="AV291" s="12" t="s">
        <v>87</v>
      </c>
      <c r="AW291" s="12" t="s">
        <v>37</v>
      </c>
      <c r="AX291" s="12" t="s">
        <v>73</v>
      </c>
      <c r="AY291" s="223" t="s">
        <v>148</v>
      </c>
    </row>
    <row r="292" spans="2:65" s="12" customFormat="1" ht="13.5">
      <c r="B292" s="213"/>
      <c r="C292" s="214"/>
      <c r="D292" s="203" t="s">
        <v>156</v>
      </c>
      <c r="E292" s="215" t="s">
        <v>21</v>
      </c>
      <c r="F292" s="216" t="s">
        <v>388</v>
      </c>
      <c r="G292" s="214"/>
      <c r="H292" s="217">
        <v>46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156</v>
      </c>
      <c r="AU292" s="223" t="s">
        <v>87</v>
      </c>
      <c r="AV292" s="12" t="s">
        <v>87</v>
      </c>
      <c r="AW292" s="12" t="s">
        <v>37</v>
      </c>
      <c r="AX292" s="12" t="s">
        <v>73</v>
      </c>
      <c r="AY292" s="223" t="s">
        <v>148</v>
      </c>
    </row>
    <row r="293" spans="2:65" s="12" customFormat="1" ht="13.5">
      <c r="B293" s="213"/>
      <c r="C293" s="214"/>
      <c r="D293" s="203" t="s">
        <v>156</v>
      </c>
      <c r="E293" s="215" t="s">
        <v>21</v>
      </c>
      <c r="F293" s="216" t="s">
        <v>389</v>
      </c>
      <c r="G293" s="214"/>
      <c r="H293" s="217">
        <v>69</v>
      </c>
      <c r="I293" s="218"/>
      <c r="J293" s="214"/>
      <c r="K293" s="214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156</v>
      </c>
      <c r="AU293" s="223" t="s">
        <v>87</v>
      </c>
      <c r="AV293" s="12" t="s">
        <v>87</v>
      </c>
      <c r="AW293" s="12" t="s">
        <v>37</v>
      </c>
      <c r="AX293" s="12" t="s">
        <v>73</v>
      </c>
      <c r="AY293" s="223" t="s">
        <v>148</v>
      </c>
    </row>
    <row r="294" spans="2:65" s="14" customFormat="1" ht="13.5">
      <c r="B294" s="236"/>
      <c r="C294" s="237"/>
      <c r="D294" s="203" t="s">
        <v>156</v>
      </c>
      <c r="E294" s="238" t="s">
        <v>112</v>
      </c>
      <c r="F294" s="239" t="s">
        <v>183</v>
      </c>
      <c r="G294" s="237"/>
      <c r="H294" s="240">
        <v>527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AT294" s="246" t="s">
        <v>156</v>
      </c>
      <c r="AU294" s="246" t="s">
        <v>87</v>
      </c>
      <c r="AV294" s="14" t="s">
        <v>165</v>
      </c>
      <c r="AW294" s="14" t="s">
        <v>37</v>
      </c>
      <c r="AX294" s="14" t="s">
        <v>73</v>
      </c>
      <c r="AY294" s="246" t="s">
        <v>148</v>
      </c>
    </row>
    <row r="295" spans="2:65" s="13" customFormat="1" ht="13.5">
      <c r="B295" s="224"/>
      <c r="C295" s="225"/>
      <c r="D295" s="226" t="s">
        <v>156</v>
      </c>
      <c r="E295" s="227" t="s">
        <v>21</v>
      </c>
      <c r="F295" s="228" t="s">
        <v>158</v>
      </c>
      <c r="G295" s="225"/>
      <c r="H295" s="229">
        <v>6490.96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AT295" s="235" t="s">
        <v>156</v>
      </c>
      <c r="AU295" s="235" t="s">
        <v>87</v>
      </c>
      <c r="AV295" s="13" t="s">
        <v>101</v>
      </c>
      <c r="AW295" s="13" t="s">
        <v>37</v>
      </c>
      <c r="AX295" s="13" t="s">
        <v>78</v>
      </c>
      <c r="AY295" s="235" t="s">
        <v>148</v>
      </c>
    </row>
    <row r="296" spans="2:65" s="1" customFormat="1" ht="31.5" customHeight="1">
      <c r="B296" s="41"/>
      <c r="C296" s="189" t="s">
        <v>390</v>
      </c>
      <c r="D296" s="189" t="s">
        <v>150</v>
      </c>
      <c r="E296" s="190" t="s">
        <v>391</v>
      </c>
      <c r="F296" s="191" t="s">
        <v>392</v>
      </c>
      <c r="G296" s="192" t="s">
        <v>153</v>
      </c>
      <c r="H296" s="193">
        <v>2360.4499999999998</v>
      </c>
      <c r="I296" s="194"/>
      <c r="J296" s="195">
        <f>ROUND(I296*H296,2)</f>
        <v>0</v>
      </c>
      <c r="K296" s="191" t="s">
        <v>154</v>
      </c>
      <c r="L296" s="61"/>
      <c r="M296" s="196" t="s">
        <v>21</v>
      </c>
      <c r="N296" s="197" t="s">
        <v>44</v>
      </c>
      <c r="O296" s="42"/>
      <c r="P296" s="198">
        <f>O296*H296</f>
        <v>0</v>
      </c>
      <c r="Q296" s="198">
        <v>0</v>
      </c>
      <c r="R296" s="198">
        <f>Q296*H296</f>
        <v>0</v>
      </c>
      <c r="S296" s="198">
        <v>0</v>
      </c>
      <c r="T296" s="199">
        <f>S296*H296</f>
        <v>0</v>
      </c>
      <c r="AR296" s="24" t="s">
        <v>101</v>
      </c>
      <c r="AT296" s="24" t="s">
        <v>150</v>
      </c>
      <c r="AU296" s="24" t="s">
        <v>87</v>
      </c>
      <c r="AY296" s="24" t="s">
        <v>148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24" t="s">
        <v>78</v>
      </c>
      <c r="BK296" s="200">
        <f>ROUND(I296*H296,2)</f>
        <v>0</v>
      </c>
      <c r="BL296" s="24" t="s">
        <v>101</v>
      </c>
      <c r="BM296" s="24" t="s">
        <v>393</v>
      </c>
    </row>
    <row r="297" spans="2:65" s="11" customFormat="1" ht="13.5">
      <c r="B297" s="201"/>
      <c r="C297" s="202"/>
      <c r="D297" s="203" t="s">
        <v>156</v>
      </c>
      <c r="E297" s="204" t="s">
        <v>21</v>
      </c>
      <c r="F297" s="205" t="s">
        <v>394</v>
      </c>
      <c r="G297" s="202"/>
      <c r="H297" s="206" t="s">
        <v>21</v>
      </c>
      <c r="I297" s="207"/>
      <c r="J297" s="202"/>
      <c r="K297" s="202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156</v>
      </c>
      <c r="AU297" s="212" t="s">
        <v>87</v>
      </c>
      <c r="AV297" s="11" t="s">
        <v>78</v>
      </c>
      <c r="AW297" s="11" t="s">
        <v>37</v>
      </c>
      <c r="AX297" s="11" t="s">
        <v>73</v>
      </c>
      <c r="AY297" s="212" t="s">
        <v>148</v>
      </c>
    </row>
    <row r="298" spans="2:65" s="12" customFormat="1" ht="13.5">
      <c r="B298" s="213"/>
      <c r="C298" s="214"/>
      <c r="D298" s="203" t="s">
        <v>156</v>
      </c>
      <c r="E298" s="215" t="s">
        <v>21</v>
      </c>
      <c r="F298" s="216" t="s">
        <v>395</v>
      </c>
      <c r="G298" s="214"/>
      <c r="H298" s="217">
        <v>2360.4499999999998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156</v>
      </c>
      <c r="AU298" s="223" t="s">
        <v>87</v>
      </c>
      <c r="AV298" s="12" t="s">
        <v>87</v>
      </c>
      <c r="AW298" s="12" t="s">
        <v>37</v>
      </c>
      <c r="AX298" s="12" t="s">
        <v>73</v>
      </c>
      <c r="AY298" s="223" t="s">
        <v>148</v>
      </c>
    </row>
    <row r="299" spans="2:65" s="13" customFormat="1" ht="13.5">
      <c r="B299" s="224"/>
      <c r="C299" s="225"/>
      <c r="D299" s="226" t="s">
        <v>156</v>
      </c>
      <c r="E299" s="227" t="s">
        <v>21</v>
      </c>
      <c r="F299" s="228" t="s">
        <v>158</v>
      </c>
      <c r="G299" s="225"/>
      <c r="H299" s="229">
        <v>2360.4499999999998</v>
      </c>
      <c r="I299" s="230"/>
      <c r="J299" s="225"/>
      <c r="K299" s="225"/>
      <c r="L299" s="231"/>
      <c r="M299" s="232"/>
      <c r="N299" s="233"/>
      <c r="O299" s="233"/>
      <c r="P299" s="233"/>
      <c r="Q299" s="233"/>
      <c r="R299" s="233"/>
      <c r="S299" s="233"/>
      <c r="T299" s="234"/>
      <c r="AT299" s="235" t="s">
        <v>156</v>
      </c>
      <c r="AU299" s="235" t="s">
        <v>87</v>
      </c>
      <c r="AV299" s="13" t="s">
        <v>101</v>
      </c>
      <c r="AW299" s="13" t="s">
        <v>37</v>
      </c>
      <c r="AX299" s="13" t="s">
        <v>78</v>
      </c>
      <c r="AY299" s="235" t="s">
        <v>148</v>
      </c>
    </row>
    <row r="300" spans="2:65" s="1" customFormat="1" ht="31.5" customHeight="1">
      <c r="B300" s="41"/>
      <c r="C300" s="189" t="s">
        <v>396</v>
      </c>
      <c r="D300" s="189" t="s">
        <v>150</v>
      </c>
      <c r="E300" s="190" t="s">
        <v>397</v>
      </c>
      <c r="F300" s="191" t="s">
        <v>398</v>
      </c>
      <c r="G300" s="192" t="s">
        <v>153</v>
      </c>
      <c r="H300" s="193">
        <v>1407.6</v>
      </c>
      <c r="I300" s="194"/>
      <c r="J300" s="195">
        <f>ROUND(I300*H300,2)</f>
        <v>0</v>
      </c>
      <c r="K300" s="191" t="s">
        <v>154</v>
      </c>
      <c r="L300" s="61"/>
      <c r="M300" s="196" t="s">
        <v>21</v>
      </c>
      <c r="N300" s="197" t="s">
        <v>44</v>
      </c>
      <c r="O300" s="42"/>
      <c r="P300" s="198">
        <f>O300*H300</f>
        <v>0</v>
      </c>
      <c r="Q300" s="198">
        <v>0</v>
      </c>
      <c r="R300" s="198">
        <f>Q300*H300</f>
        <v>0</v>
      </c>
      <c r="S300" s="198">
        <v>0</v>
      </c>
      <c r="T300" s="199">
        <f>S300*H300</f>
        <v>0</v>
      </c>
      <c r="AR300" s="24" t="s">
        <v>101</v>
      </c>
      <c r="AT300" s="24" t="s">
        <v>150</v>
      </c>
      <c r="AU300" s="24" t="s">
        <v>87</v>
      </c>
      <c r="AY300" s="24" t="s">
        <v>148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24" t="s">
        <v>78</v>
      </c>
      <c r="BK300" s="200">
        <f>ROUND(I300*H300,2)</f>
        <v>0</v>
      </c>
      <c r="BL300" s="24" t="s">
        <v>101</v>
      </c>
      <c r="BM300" s="24" t="s">
        <v>399</v>
      </c>
    </row>
    <row r="301" spans="2:65" s="11" customFormat="1" ht="13.5">
      <c r="B301" s="201"/>
      <c r="C301" s="202"/>
      <c r="D301" s="203" t="s">
        <v>156</v>
      </c>
      <c r="E301" s="204" t="s">
        <v>21</v>
      </c>
      <c r="F301" s="205" t="s">
        <v>394</v>
      </c>
      <c r="G301" s="202"/>
      <c r="H301" s="206" t="s">
        <v>21</v>
      </c>
      <c r="I301" s="207"/>
      <c r="J301" s="202"/>
      <c r="K301" s="202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156</v>
      </c>
      <c r="AU301" s="212" t="s">
        <v>87</v>
      </c>
      <c r="AV301" s="11" t="s">
        <v>78</v>
      </c>
      <c r="AW301" s="11" t="s">
        <v>37</v>
      </c>
      <c r="AX301" s="11" t="s">
        <v>73</v>
      </c>
      <c r="AY301" s="212" t="s">
        <v>148</v>
      </c>
    </row>
    <row r="302" spans="2:65" s="12" customFormat="1" ht="13.5">
      <c r="B302" s="213"/>
      <c r="C302" s="214"/>
      <c r="D302" s="203" t="s">
        <v>156</v>
      </c>
      <c r="E302" s="215" t="s">
        <v>21</v>
      </c>
      <c r="F302" s="216" t="s">
        <v>400</v>
      </c>
      <c r="G302" s="214"/>
      <c r="H302" s="217">
        <v>1407.6</v>
      </c>
      <c r="I302" s="218"/>
      <c r="J302" s="214"/>
      <c r="K302" s="214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156</v>
      </c>
      <c r="AU302" s="223" t="s">
        <v>87</v>
      </c>
      <c r="AV302" s="12" t="s">
        <v>87</v>
      </c>
      <c r="AW302" s="12" t="s">
        <v>37</v>
      </c>
      <c r="AX302" s="12" t="s">
        <v>73</v>
      </c>
      <c r="AY302" s="223" t="s">
        <v>148</v>
      </c>
    </row>
    <row r="303" spans="2:65" s="13" customFormat="1" ht="13.5">
      <c r="B303" s="224"/>
      <c r="C303" s="225"/>
      <c r="D303" s="226" t="s">
        <v>156</v>
      </c>
      <c r="E303" s="227" t="s">
        <v>21</v>
      </c>
      <c r="F303" s="228" t="s">
        <v>158</v>
      </c>
      <c r="G303" s="225"/>
      <c r="H303" s="229">
        <v>1407.6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AT303" s="235" t="s">
        <v>156</v>
      </c>
      <c r="AU303" s="235" t="s">
        <v>87</v>
      </c>
      <c r="AV303" s="13" t="s">
        <v>101</v>
      </c>
      <c r="AW303" s="13" t="s">
        <v>37</v>
      </c>
      <c r="AX303" s="13" t="s">
        <v>78</v>
      </c>
      <c r="AY303" s="235" t="s">
        <v>148</v>
      </c>
    </row>
    <row r="304" spans="2:65" s="1" customFormat="1" ht="22.5" customHeight="1">
      <c r="B304" s="41"/>
      <c r="C304" s="189" t="s">
        <v>401</v>
      </c>
      <c r="D304" s="189" t="s">
        <v>150</v>
      </c>
      <c r="E304" s="190" t="s">
        <v>402</v>
      </c>
      <c r="F304" s="191" t="s">
        <v>403</v>
      </c>
      <c r="G304" s="192" t="s">
        <v>404</v>
      </c>
      <c r="H304" s="193">
        <v>49</v>
      </c>
      <c r="I304" s="194"/>
      <c r="J304" s="195">
        <f>ROUND(I304*H304,2)</f>
        <v>0</v>
      </c>
      <c r="K304" s="191" t="s">
        <v>21</v>
      </c>
      <c r="L304" s="61"/>
      <c r="M304" s="196" t="s">
        <v>21</v>
      </c>
      <c r="N304" s="197" t="s">
        <v>44</v>
      </c>
      <c r="O304" s="42"/>
      <c r="P304" s="198">
        <f>O304*H304</f>
        <v>0</v>
      </c>
      <c r="Q304" s="198">
        <v>0</v>
      </c>
      <c r="R304" s="198">
        <f>Q304*H304</f>
        <v>0</v>
      </c>
      <c r="S304" s="198">
        <v>0</v>
      </c>
      <c r="T304" s="199">
        <f>S304*H304</f>
        <v>0</v>
      </c>
      <c r="AR304" s="24" t="s">
        <v>101</v>
      </c>
      <c r="AT304" s="24" t="s">
        <v>150</v>
      </c>
      <c r="AU304" s="24" t="s">
        <v>87</v>
      </c>
      <c r="AY304" s="24" t="s">
        <v>148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24" t="s">
        <v>78</v>
      </c>
      <c r="BK304" s="200">
        <f>ROUND(I304*H304,2)</f>
        <v>0</v>
      </c>
      <c r="BL304" s="24" t="s">
        <v>101</v>
      </c>
      <c r="BM304" s="24" t="s">
        <v>405</v>
      </c>
    </row>
    <row r="305" spans="2:65" s="1" customFormat="1" ht="67.5">
      <c r="B305" s="41"/>
      <c r="C305" s="63"/>
      <c r="D305" s="203" t="s">
        <v>406</v>
      </c>
      <c r="E305" s="63"/>
      <c r="F305" s="252" t="s">
        <v>407</v>
      </c>
      <c r="G305" s="63"/>
      <c r="H305" s="63"/>
      <c r="I305" s="159"/>
      <c r="J305" s="63"/>
      <c r="K305" s="63"/>
      <c r="L305" s="61"/>
      <c r="M305" s="253"/>
      <c r="N305" s="42"/>
      <c r="O305" s="42"/>
      <c r="P305" s="42"/>
      <c r="Q305" s="42"/>
      <c r="R305" s="42"/>
      <c r="S305" s="42"/>
      <c r="T305" s="78"/>
      <c r="AT305" s="24" t="s">
        <v>406</v>
      </c>
      <c r="AU305" s="24" t="s">
        <v>87</v>
      </c>
    </row>
    <row r="306" spans="2:65" s="11" customFormat="1" ht="13.5">
      <c r="B306" s="201"/>
      <c r="C306" s="202"/>
      <c r="D306" s="203" t="s">
        <v>156</v>
      </c>
      <c r="E306" s="204" t="s">
        <v>21</v>
      </c>
      <c r="F306" s="205" t="s">
        <v>408</v>
      </c>
      <c r="G306" s="202"/>
      <c r="H306" s="206" t="s">
        <v>21</v>
      </c>
      <c r="I306" s="207"/>
      <c r="J306" s="202"/>
      <c r="K306" s="202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156</v>
      </c>
      <c r="AU306" s="212" t="s">
        <v>87</v>
      </c>
      <c r="AV306" s="11" t="s">
        <v>78</v>
      </c>
      <c r="AW306" s="11" t="s">
        <v>37</v>
      </c>
      <c r="AX306" s="11" t="s">
        <v>73</v>
      </c>
      <c r="AY306" s="212" t="s">
        <v>148</v>
      </c>
    </row>
    <row r="307" spans="2:65" s="12" customFormat="1" ht="13.5">
      <c r="B307" s="213"/>
      <c r="C307" s="214"/>
      <c r="D307" s="203" t="s">
        <v>156</v>
      </c>
      <c r="E307" s="215" t="s">
        <v>21</v>
      </c>
      <c r="F307" s="216" t="s">
        <v>409</v>
      </c>
      <c r="G307" s="214"/>
      <c r="H307" s="217">
        <v>6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156</v>
      </c>
      <c r="AU307" s="223" t="s">
        <v>87</v>
      </c>
      <c r="AV307" s="12" t="s">
        <v>87</v>
      </c>
      <c r="AW307" s="12" t="s">
        <v>37</v>
      </c>
      <c r="AX307" s="12" t="s">
        <v>73</v>
      </c>
      <c r="AY307" s="223" t="s">
        <v>148</v>
      </c>
    </row>
    <row r="308" spans="2:65" s="12" customFormat="1" ht="13.5">
      <c r="B308" s="213"/>
      <c r="C308" s="214"/>
      <c r="D308" s="203" t="s">
        <v>156</v>
      </c>
      <c r="E308" s="215" t="s">
        <v>21</v>
      </c>
      <c r="F308" s="216" t="s">
        <v>410</v>
      </c>
      <c r="G308" s="214"/>
      <c r="H308" s="217">
        <v>6</v>
      </c>
      <c r="I308" s="218"/>
      <c r="J308" s="214"/>
      <c r="K308" s="214"/>
      <c r="L308" s="219"/>
      <c r="M308" s="220"/>
      <c r="N308" s="221"/>
      <c r="O308" s="221"/>
      <c r="P308" s="221"/>
      <c r="Q308" s="221"/>
      <c r="R308" s="221"/>
      <c r="S308" s="221"/>
      <c r="T308" s="222"/>
      <c r="AT308" s="223" t="s">
        <v>156</v>
      </c>
      <c r="AU308" s="223" t="s">
        <v>87</v>
      </c>
      <c r="AV308" s="12" t="s">
        <v>87</v>
      </c>
      <c r="AW308" s="12" t="s">
        <v>37</v>
      </c>
      <c r="AX308" s="12" t="s">
        <v>73</v>
      </c>
      <c r="AY308" s="223" t="s">
        <v>148</v>
      </c>
    </row>
    <row r="309" spans="2:65" s="12" customFormat="1" ht="13.5">
      <c r="B309" s="213"/>
      <c r="C309" s="214"/>
      <c r="D309" s="203" t="s">
        <v>156</v>
      </c>
      <c r="E309" s="215" t="s">
        <v>21</v>
      </c>
      <c r="F309" s="216" t="s">
        <v>411</v>
      </c>
      <c r="G309" s="214"/>
      <c r="H309" s="217">
        <v>6</v>
      </c>
      <c r="I309" s="218"/>
      <c r="J309" s="214"/>
      <c r="K309" s="214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156</v>
      </c>
      <c r="AU309" s="223" t="s">
        <v>87</v>
      </c>
      <c r="AV309" s="12" t="s">
        <v>87</v>
      </c>
      <c r="AW309" s="12" t="s">
        <v>37</v>
      </c>
      <c r="AX309" s="12" t="s">
        <v>73</v>
      </c>
      <c r="AY309" s="223" t="s">
        <v>148</v>
      </c>
    </row>
    <row r="310" spans="2:65" s="12" customFormat="1" ht="13.5">
      <c r="B310" s="213"/>
      <c r="C310" s="214"/>
      <c r="D310" s="203" t="s">
        <v>156</v>
      </c>
      <c r="E310" s="215" t="s">
        <v>21</v>
      </c>
      <c r="F310" s="216" t="s">
        <v>412</v>
      </c>
      <c r="G310" s="214"/>
      <c r="H310" s="217">
        <v>6</v>
      </c>
      <c r="I310" s="218"/>
      <c r="J310" s="214"/>
      <c r="K310" s="214"/>
      <c r="L310" s="219"/>
      <c r="M310" s="220"/>
      <c r="N310" s="221"/>
      <c r="O310" s="221"/>
      <c r="P310" s="221"/>
      <c r="Q310" s="221"/>
      <c r="R310" s="221"/>
      <c r="S310" s="221"/>
      <c r="T310" s="222"/>
      <c r="AT310" s="223" t="s">
        <v>156</v>
      </c>
      <c r="AU310" s="223" t="s">
        <v>87</v>
      </c>
      <c r="AV310" s="12" t="s">
        <v>87</v>
      </c>
      <c r="AW310" s="12" t="s">
        <v>37</v>
      </c>
      <c r="AX310" s="12" t="s">
        <v>73</v>
      </c>
      <c r="AY310" s="223" t="s">
        <v>148</v>
      </c>
    </row>
    <row r="311" spans="2:65" s="12" customFormat="1" ht="13.5">
      <c r="B311" s="213"/>
      <c r="C311" s="214"/>
      <c r="D311" s="203" t="s">
        <v>156</v>
      </c>
      <c r="E311" s="215" t="s">
        <v>21</v>
      </c>
      <c r="F311" s="216" t="s">
        <v>413</v>
      </c>
      <c r="G311" s="214"/>
      <c r="H311" s="217">
        <v>6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156</v>
      </c>
      <c r="AU311" s="223" t="s">
        <v>87</v>
      </c>
      <c r="AV311" s="12" t="s">
        <v>87</v>
      </c>
      <c r="AW311" s="12" t="s">
        <v>37</v>
      </c>
      <c r="AX311" s="12" t="s">
        <v>73</v>
      </c>
      <c r="AY311" s="223" t="s">
        <v>148</v>
      </c>
    </row>
    <row r="312" spans="2:65" s="14" customFormat="1" ht="13.5">
      <c r="B312" s="236"/>
      <c r="C312" s="237"/>
      <c r="D312" s="203" t="s">
        <v>156</v>
      </c>
      <c r="E312" s="238" t="s">
        <v>21</v>
      </c>
      <c r="F312" s="239" t="s">
        <v>183</v>
      </c>
      <c r="G312" s="237"/>
      <c r="H312" s="240">
        <v>30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AT312" s="246" t="s">
        <v>156</v>
      </c>
      <c r="AU312" s="246" t="s">
        <v>87</v>
      </c>
      <c r="AV312" s="14" t="s">
        <v>165</v>
      </c>
      <c r="AW312" s="14" t="s">
        <v>37</v>
      </c>
      <c r="AX312" s="14" t="s">
        <v>73</v>
      </c>
      <c r="AY312" s="246" t="s">
        <v>148</v>
      </c>
    </row>
    <row r="313" spans="2:65" s="11" customFormat="1" ht="13.5">
      <c r="B313" s="201"/>
      <c r="C313" s="202"/>
      <c r="D313" s="203" t="s">
        <v>156</v>
      </c>
      <c r="E313" s="204" t="s">
        <v>21</v>
      </c>
      <c r="F313" s="205" t="s">
        <v>414</v>
      </c>
      <c r="G313" s="202"/>
      <c r="H313" s="206" t="s">
        <v>21</v>
      </c>
      <c r="I313" s="207"/>
      <c r="J313" s="202"/>
      <c r="K313" s="202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156</v>
      </c>
      <c r="AU313" s="212" t="s">
        <v>87</v>
      </c>
      <c r="AV313" s="11" t="s">
        <v>78</v>
      </c>
      <c r="AW313" s="11" t="s">
        <v>37</v>
      </c>
      <c r="AX313" s="11" t="s">
        <v>73</v>
      </c>
      <c r="AY313" s="212" t="s">
        <v>148</v>
      </c>
    </row>
    <row r="314" spans="2:65" s="12" customFormat="1" ht="13.5">
      <c r="B314" s="213"/>
      <c r="C314" s="214"/>
      <c r="D314" s="203" t="s">
        <v>156</v>
      </c>
      <c r="E314" s="215" t="s">
        <v>21</v>
      </c>
      <c r="F314" s="216" t="s">
        <v>415</v>
      </c>
      <c r="G314" s="214"/>
      <c r="H314" s="217">
        <v>10</v>
      </c>
      <c r="I314" s="218"/>
      <c r="J314" s="214"/>
      <c r="K314" s="214"/>
      <c r="L314" s="219"/>
      <c r="M314" s="220"/>
      <c r="N314" s="221"/>
      <c r="O314" s="221"/>
      <c r="P314" s="221"/>
      <c r="Q314" s="221"/>
      <c r="R314" s="221"/>
      <c r="S314" s="221"/>
      <c r="T314" s="222"/>
      <c r="AT314" s="223" t="s">
        <v>156</v>
      </c>
      <c r="AU314" s="223" t="s">
        <v>87</v>
      </c>
      <c r="AV314" s="12" t="s">
        <v>87</v>
      </c>
      <c r="AW314" s="12" t="s">
        <v>37</v>
      </c>
      <c r="AX314" s="12" t="s">
        <v>73</v>
      </c>
      <c r="AY314" s="223" t="s">
        <v>148</v>
      </c>
    </row>
    <row r="315" spans="2:65" s="12" customFormat="1" ht="13.5">
      <c r="B315" s="213"/>
      <c r="C315" s="214"/>
      <c r="D315" s="203" t="s">
        <v>156</v>
      </c>
      <c r="E315" s="215" t="s">
        <v>21</v>
      </c>
      <c r="F315" s="216" t="s">
        <v>416</v>
      </c>
      <c r="G315" s="214"/>
      <c r="H315" s="217">
        <v>9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156</v>
      </c>
      <c r="AU315" s="223" t="s">
        <v>87</v>
      </c>
      <c r="AV315" s="12" t="s">
        <v>87</v>
      </c>
      <c r="AW315" s="12" t="s">
        <v>37</v>
      </c>
      <c r="AX315" s="12" t="s">
        <v>73</v>
      </c>
      <c r="AY315" s="223" t="s">
        <v>148</v>
      </c>
    </row>
    <row r="316" spans="2:65" s="14" customFormat="1" ht="13.5">
      <c r="B316" s="236"/>
      <c r="C316" s="237"/>
      <c r="D316" s="203" t="s">
        <v>156</v>
      </c>
      <c r="E316" s="238" t="s">
        <v>21</v>
      </c>
      <c r="F316" s="239" t="s">
        <v>183</v>
      </c>
      <c r="G316" s="237"/>
      <c r="H316" s="240">
        <v>19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AT316" s="246" t="s">
        <v>156</v>
      </c>
      <c r="AU316" s="246" t="s">
        <v>87</v>
      </c>
      <c r="AV316" s="14" t="s">
        <v>165</v>
      </c>
      <c r="AW316" s="14" t="s">
        <v>37</v>
      </c>
      <c r="AX316" s="14" t="s">
        <v>73</v>
      </c>
      <c r="AY316" s="246" t="s">
        <v>148</v>
      </c>
    </row>
    <row r="317" spans="2:65" s="13" customFormat="1" ht="13.5">
      <c r="B317" s="224"/>
      <c r="C317" s="225"/>
      <c r="D317" s="226" t="s">
        <v>156</v>
      </c>
      <c r="E317" s="227" t="s">
        <v>21</v>
      </c>
      <c r="F317" s="228" t="s">
        <v>158</v>
      </c>
      <c r="G317" s="225"/>
      <c r="H317" s="229">
        <v>49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AT317" s="235" t="s">
        <v>156</v>
      </c>
      <c r="AU317" s="235" t="s">
        <v>87</v>
      </c>
      <c r="AV317" s="13" t="s">
        <v>101</v>
      </c>
      <c r="AW317" s="13" t="s">
        <v>37</v>
      </c>
      <c r="AX317" s="13" t="s">
        <v>78</v>
      </c>
      <c r="AY317" s="235" t="s">
        <v>148</v>
      </c>
    </row>
    <row r="318" spans="2:65" s="1" customFormat="1" ht="31.5" customHeight="1">
      <c r="B318" s="41"/>
      <c r="C318" s="189" t="s">
        <v>417</v>
      </c>
      <c r="D318" s="189" t="s">
        <v>150</v>
      </c>
      <c r="E318" s="190" t="s">
        <v>418</v>
      </c>
      <c r="F318" s="191" t="s">
        <v>419</v>
      </c>
      <c r="G318" s="192" t="s">
        <v>153</v>
      </c>
      <c r="H318" s="193">
        <v>200</v>
      </c>
      <c r="I318" s="194"/>
      <c r="J318" s="195">
        <f>ROUND(I318*H318,2)</f>
        <v>0</v>
      </c>
      <c r="K318" s="191" t="s">
        <v>21</v>
      </c>
      <c r="L318" s="61"/>
      <c r="M318" s="196" t="s">
        <v>21</v>
      </c>
      <c r="N318" s="197" t="s">
        <v>44</v>
      </c>
      <c r="O318" s="42"/>
      <c r="P318" s="198">
        <f>O318*H318</f>
        <v>0</v>
      </c>
      <c r="Q318" s="198">
        <v>1.8000000000000001E-4</v>
      </c>
      <c r="R318" s="198">
        <f>Q318*H318</f>
        <v>3.6000000000000004E-2</v>
      </c>
      <c r="S318" s="198">
        <v>0</v>
      </c>
      <c r="T318" s="199">
        <f>S318*H318</f>
        <v>0</v>
      </c>
      <c r="AR318" s="24" t="s">
        <v>101</v>
      </c>
      <c r="AT318" s="24" t="s">
        <v>150</v>
      </c>
      <c r="AU318" s="24" t="s">
        <v>87</v>
      </c>
      <c r="AY318" s="24" t="s">
        <v>148</v>
      </c>
      <c r="BE318" s="200">
        <f>IF(N318="základní",J318,0)</f>
        <v>0</v>
      </c>
      <c r="BF318" s="200">
        <f>IF(N318="snížená",J318,0)</f>
        <v>0</v>
      </c>
      <c r="BG318" s="200">
        <f>IF(N318="zákl. přenesená",J318,0)</f>
        <v>0</v>
      </c>
      <c r="BH318" s="200">
        <f>IF(N318="sníž. přenesená",J318,0)</f>
        <v>0</v>
      </c>
      <c r="BI318" s="200">
        <f>IF(N318="nulová",J318,0)</f>
        <v>0</v>
      </c>
      <c r="BJ318" s="24" t="s">
        <v>78</v>
      </c>
      <c r="BK318" s="200">
        <f>ROUND(I318*H318,2)</f>
        <v>0</v>
      </c>
      <c r="BL318" s="24" t="s">
        <v>101</v>
      </c>
      <c r="BM318" s="24" t="s">
        <v>420</v>
      </c>
    </row>
    <row r="319" spans="2:65" s="1" customFormat="1" ht="54">
      <c r="B319" s="41"/>
      <c r="C319" s="63"/>
      <c r="D319" s="203" t="s">
        <v>406</v>
      </c>
      <c r="E319" s="63"/>
      <c r="F319" s="252" t="s">
        <v>421</v>
      </c>
      <c r="G319" s="63"/>
      <c r="H319" s="63"/>
      <c r="I319" s="159"/>
      <c r="J319" s="63"/>
      <c r="K319" s="63"/>
      <c r="L319" s="61"/>
      <c r="M319" s="253"/>
      <c r="N319" s="42"/>
      <c r="O319" s="42"/>
      <c r="P319" s="42"/>
      <c r="Q319" s="42"/>
      <c r="R319" s="42"/>
      <c r="S319" s="42"/>
      <c r="T319" s="78"/>
      <c r="AT319" s="24" t="s">
        <v>406</v>
      </c>
      <c r="AU319" s="24" t="s">
        <v>87</v>
      </c>
    </row>
    <row r="320" spans="2:65" s="11" customFormat="1" ht="13.5">
      <c r="B320" s="201"/>
      <c r="C320" s="202"/>
      <c r="D320" s="203" t="s">
        <v>156</v>
      </c>
      <c r="E320" s="204" t="s">
        <v>21</v>
      </c>
      <c r="F320" s="205" t="s">
        <v>422</v>
      </c>
      <c r="G320" s="202"/>
      <c r="H320" s="206" t="s">
        <v>21</v>
      </c>
      <c r="I320" s="207"/>
      <c r="J320" s="202"/>
      <c r="K320" s="202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156</v>
      </c>
      <c r="AU320" s="212" t="s">
        <v>87</v>
      </c>
      <c r="AV320" s="11" t="s">
        <v>78</v>
      </c>
      <c r="AW320" s="11" t="s">
        <v>37</v>
      </c>
      <c r="AX320" s="11" t="s">
        <v>73</v>
      </c>
      <c r="AY320" s="212" t="s">
        <v>148</v>
      </c>
    </row>
    <row r="321" spans="2:65" s="12" customFormat="1" ht="13.5">
      <c r="B321" s="213"/>
      <c r="C321" s="214"/>
      <c r="D321" s="203" t="s">
        <v>156</v>
      </c>
      <c r="E321" s="215" t="s">
        <v>21</v>
      </c>
      <c r="F321" s="216" t="s">
        <v>95</v>
      </c>
      <c r="G321" s="214"/>
      <c r="H321" s="217">
        <v>200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156</v>
      </c>
      <c r="AU321" s="223" t="s">
        <v>87</v>
      </c>
      <c r="AV321" s="12" t="s">
        <v>87</v>
      </c>
      <c r="AW321" s="12" t="s">
        <v>37</v>
      </c>
      <c r="AX321" s="12" t="s">
        <v>73</v>
      </c>
      <c r="AY321" s="223" t="s">
        <v>148</v>
      </c>
    </row>
    <row r="322" spans="2:65" s="13" customFormat="1" ht="13.5">
      <c r="B322" s="224"/>
      <c r="C322" s="225"/>
      <c r="D322" s="203" t="s">
        <v>156</v>
      </c>
      <c r="E322" s="247" t="s">
        <v>21</v>
      </c>
      <c r="F322" s="248" t="s">
        <v>158</v>
      </c>
      <c r="G322" s="225"/>
      <c r="H322" s="249">
        <v>200</v>
      </c>
      <c r="I322" s="230"/>
      <c r="J322" s="225"/>
      <c r="K322" s="225"/>
      <c r="L322" s="231"/>
      <c r="M322" s="232"/>
      <c r="N322" s="233"/>
      <c r="O322" s="233"/>
      <c r="P322" s="233"/>
      <c r="Q322" s="233"/>
      <c r="R322" s="233"/>
      <c r="S322" s="233"/>
      <c r="T322" s="234"/>
      <c r="AT322" s="235" t="s">
        <v>156</v>
      </c>
      <c r="AU322" s="235" t="s">
        <v>87</v>
      </c>
      <c r="AV322" s="13" t="s">
        <v>101</v>
      </c>
      <c r="AW322" s="13" t="s">
        <v>37</v>
      </c>
      <c r="AX322" s="13" t="s">
        <v>78</v>
      </c>
      <c r="AY322" s="235" t="s">
        <v>148</v>
      </c>
    </row>
    <row r="323" spans="2:65" s="10" customFormat="1" ht="29.85" customHeight="1">
      <c r="B323" s="172"/>
      <c r="C323" s="173"/>
      <c r="D323" s="186" t="s">
        <v>72</v>
      </c>
      <c r="E323" s="187" t="s">
        <v>87</v>
      </c>
      <c r="F323" s="187" t="s">
        <v>423</v>
      </c>
      <c r="G323" s="173"/>
      <c r="H323" s="173"/>
      <c r="I323" s="176"/>
      <c r="J323" s="188">
        <f>BK323</f>
        <v>0</v>
      </c>
      <c r="K323" s="173"/>
      <c r="L323" s="178"/>
      <c r="M323" s="179"/>
      <c r="N323" s="180"/>
      <c r="O323" s="180"/>
      <c r="P323" s="181">
        <f>SUM(P324:P336)</f>
        <v>0</v>
      </c>
      <c r="Q323" s="180"/>
      <c r="R323" s="181">
        <f>SUM(R324:R336)</f>
        <v>0.50546880000000005</v>
      </c>
      <c r="S323" s="180"/>
      <c r="T323" s="182">
        <f>SUM(T324:T336)</f>
        <v>0</v>
      </c>
      <c r="AR323" s="183" t="s">
        <v>78</v>
      </c>
      <c r="AT323" s="184" t="s">
        <v>72</v>
      </c>
      <c r="AU323" s="184" t="s">
        <v>78</v>
      </c>
      <c r="AY323" s="183" t="s">
        <v>148</v>
      </c>
      <c r="BK323" s="185">
        <f>SUM(BK324:BK336)</f>
        <v>0</v>
      </c>
    </row>
    <row r="324" spans="2:65" s="1" customFormat="1" ht="22.5" customHeight="1">
      <c r="B324" s="41"/>
      <c r="C324" s="189" t="s">
        <v>424</v>
      </c>
      <c r="D324" s="189" t="s">
        <v>150</v>
      </c>
      <c r="E324" s="190" t="s">
        <v>425</v>
      </c>
      <c r="F324" s="191" t="s">
        <v>426</v>
      </c>
      <c r="G324" s="192" t="s">
        <v>427</v>
      </c>
      <c r="H324" s="193">
        <v>0.48</v>
      </c>
      <c r="I324" s="194"/>
      <c r="J324" s="195">
        <f>ROUND(I324*H324,2)</f>
        <v>0</v>
      </c>
      <c r="K324" s="191" t="s">
        <v>162</v>
      </c>
      <c r="L324" s="61"/>
      <c r="M324" s="196" t="s">
        <v>21</v>
      </c>
      <c r="N324" s="197" t="s">
        <v>44</v>
      </c>
      <c r="O324" s="42"/>
      <c r="P324" s="198">
        <f>O324*H324</f>
        <v>0</v>
      </c>
      <c r="Q324" s="198">
        <v>1.0530600000000001</v>
      </c>
      <c r="R324" s="198">
        <f>Q324*H324</f>
        <v>0.50546880000000005</v>
      </c>
      <c r="S324" s="198">
        <v>0</v>
      </c>
      <c r="T324" s="199">
        <f>S324*H324</f>
        <v>0</v>
      </c>
      <c r="AR324" s="24" t="s">
        <v>101</v>
      </c>
      <c r="AT324" s="24" t="s">
        <v>150</v>
      </c>
      <c r="AU324" s="24" t="s">
        <v>87</v>
      </c>
      <c r="AY324" s="24" t="s">
        <v>148</v>
      </c>
      <c r="BE324" s="200">
        <f>IF(N324="základní",J324,0)</f>
        <v>0</v>
      </c>
      <c r="BF324" s="200">
        <f>IF(N324="snížená",J324,0)</f>
        <v>0</v>
      </c>
      <c r="BG324" s="200">
        <f>IF(N324="zákl. přenesená",J324,0)</f>
        <v>0</v>
      </c>
      <c r="BH324" s="200">
        <f>IF(N324="sníž. přenesená",J324,0)</f>
        <v>0</v>
      </c>
      <c r="BI324" s="200">
        <f>IF(N324="nulová",J324,0)</f>
        <v>0</v>
      </c>
      <c r="BJ324" s="24" t="s">
        <v>78</v>
      </c>
      <c r="BK324" s="200">
        <f>ROUND(I324*H324,2)</f>
        <v>0</v>
      </c>
      <c r="BL324" s="24" t="s">
        <v>101</v>
      </c>
      <c r="BM324" s="24" t="s">
        <v>428</v>
      </c>
    </row>
    <row r="325" spans="2:65" s="11" customFormat="1" ht="13.5">
      <c r="B325" s="201"/>
      <c r="C325" s="202"/>
      <c r="D325" s="203" t="s">
        <v>156</v>
      </c>
      <c r="E325" s="204" t="s">
        <v>21</v>
      </c>
      <c r="F325" s="205" t="s">
        <v>429</v>
      </c>
      <c r="G325" s="202"/>
      <c r="H325" s="206" t="s">
        <v>21</v>
      </c>
      <c r="I325" s="207"/>
      <c r="J325" s="202"/>
      <c r="K325" s="202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156</v>
      </c>
      <c r="AU325" s="212" t="s">
        <v>87</v>
      </c>
      <c r="AV325" s="11" t="s">
        <v>78</v>
      </c>
      <c r="AW325" s="11" t="s">
        <v>37</v>
      </c>
      <c r="AX325" s="11" t="s">
        <v>73</v>
      </c>
      <c r="AY325" s="212" t="s">
        <v>148</v>
      </c>
    </row>
    <row r="326" spans="2:65" s="12" customFormat="1" ht="13.5">
      <c r="B326" s="213"/>
      <c r="C326" s="214"/>
      <c r="D326" s="203" t="s">
        <v>156</v>
      </c>
      <c r="E326" s="215" t="s">
        <v>21</v>
      </c>
      <c r="F326" s="216" t="s">
        <v>430</v>
      </c>
      <c r="G326" s="214"/>
      <c r="H326" s="217">
        <v>6.6000000000000003E-2</v>
      </c>
      <c r="I326" s="218"/>
      <c r="J326" s="214"/>
      <c r="K326" s="214"/>
      <c r="L326" s="219"/>
      <c r="M326" s="220"/>
      <c r="N326" s="221"/>
      <c r="O326" s="221"/>
      <c r="P326" s="221"/>
      <c r="Q326" s="221"/>
      <c r="R326" s="221"/>
      <c r="S326" s="221"/>
      <c r="T326" s="222"/>
      <c r="AT326" s="223" t="s">
        <v>156</v>
      </c>
      <c r="AU326" s="223" t="s">
        <v>87</v>
      </c>
      <c r="AV326" s="12" t="s">
        <v>87</v>
      </c>
      <c r="AW326" s="12" t="s">
        <v>37</v>
      </c>
      <c r="AX326" s="12" t="s">
        <v>73</v>
      </c>
      <c r="AY326" s="223" t="s">
        <v>148</v>
      </c>
    </row>
    <row r="327" spans="2:65" s="12" customFormat="1" ht="13.5">
      <c r="B327" s="213"/>
      <c r="C327" s="214"/>
      <c r="D327" s="203" t="s">
        <v>156</v>
      </c>
      <c r="E327" s="215" t="s">
        <v>21</v>
      </c>
      <c r="F327" s="216" t="s">
        <v>431</v>
      </c>
      <c r="G327" s="214"/>
      <c r="H327" s="217">
        <v>6.6000000000000003E-2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156</v>
      </c>
      <c r="AU327" s="223" t="s">
        <v>87</v>
      </c>
      <c r="AV327" s="12" t="s">
        <v>87</v>
      </c>
      <c r="AW327" s="12" t="s">
        <v>37</v>
      </c>
      <c r="AX327" s="12" t="s">
        <v>73</v>
      </c>
      <c r="AY327" s="223" t="s">
        <v>148</v>
      </c>
    </row>
    <row r="328" spans="2:65" s="12" customFormat="1" ht="13.5">
      <c r="B328" s="213"/>
      <c r="C328" s="214"/>
      <c r="D328" s="203" t="s">
        <v>156</v>
      </c>
      <c r="E328" s="215" t="s">
        <v>21</v>
      </c>
      <c r="F328" s="216" t="s">
        <v>432</v>
      </c>
      <c r="G328" s="214"/>
      <c r="H328" s="217">
        <v>6.6000000000000003E-2</v>
      </c>
      <c r="I328" s="218"/>
      <c r="J328" s="214"/>
      <c r="K328" s="214"/>
      <c r="L328" s="219"/>
      <c r="M328" s="220"/>
      <c r="N328" s="221"/>
      <c r="O328" s="221"/>
      <c r="P328" s="221"/>
      <c r="Q328" s="221"/>
      <c r="R328" s="221"/>
      <c r="S328" s="221"/>
      <c r="T328" s="222"/>
      <c r="AT328" s="223" t="s">
        <v>156</v>
      </c>
      <c r="AU328" s="223" t="s">
        <v>87</v>
      </c>
      <c r="AV328" s="12" t="s">
        <v>87</v>
      </c>
      <c r="AW328" s="12" t="s">
        <v>37</v>
      </c>
      <c r="AX328" s="12" t="s">
        <v>73</v>
      </c>
      <c r="AY328" s="223" t="s">
        <v>148</v>
      </c>
    </row>
    <row r="329" spans="2:65" s="12" customFormat="1" ht="13.5">
      <c r="B329" s="213"/>
      <c r="C329" s="214"/>
      <c r="D329" s="203" t="s">
        <v>156</v>
      </c>
      <c r="E329" s="215" t="s">
        <v>21</v>
      </c>
      <c r="F329" s="216" t="s">
        <v>433</v>
      </c>
      <c r="G329" s="214"/>
      <c r="H329" s="217">
        <v>6.6000000000000003E-2</v>
      </c>
      <c r="I329" s="218"/>
      <c r="J329" s="214"/>
      <c r="K329" s="214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156</v>
      </c>
      <c r="AU329" s="223" t="s">
        <v>87</v>
      </c>
      <c r="AV329" s="12" t="s">
        <v>87</v>
      </c>
      <c r="AW329" s="12" t="s">
        <v>37</v>
      </c>
      <c r="AX329" s="12" t="s">
        <v>73</v>
      </c>
      <c r="AY329" s="223" t="s">
        <v>148</v>
      </c>
    </row>
    <row r="330" spans="2:65" s="12" customFormat="1" ht="13.5">
      <c r="B330" s="213"/>
      <c r="C330" s="214"/>
      <c r="D330" s="203" t="s">
        <v>156</v>
      </c>
      <c r="E330" s="215" t="s">
        <v>21</v>
      </c>
      <c r="F330" s="216" t="s">
        <v>434</v>
      </c>
      <c r="G330" s="214"/>
      <c r="H330" s="217">
        <v>6.6000000000000003E-2</v>
      </c>
      <c r="I330" s="218"/>
      <c r="J330" s="214"/>
      <c r="K330" s="214"/>
      <c r="L330" s="219"/>
      <c r="M330" s="220"/>
      <c r="N330" s="221"/>
      <c r="O330" s="221"/>
      <c r="P330" s="221"/>
      <c r="Q330" s="221"/>
      <c r="R330" s="221"/>
      <c r="S330" s="221"/>
      <c r="T330" s="222"/>
      <c r="AT330" s="223" t="s">
        <v>156</v>
      </c>
      <c r="AU330" s="223" t="s">
        <v>87</v>
      </c>
      <c r="AV330" s="12" t="s">
        <v>87</v>
      </c>
      <c r="AW330" s="12" t="s">
        <v>37</v>
      </c>
      <c r="AX330" s="12" t="s">
        <v>73</v>
      </c>
      <c r="AY330" s="223" t="s">
        <v>148</v>
      </c>
    </row>
    <row r="331" spans="2:65" s="14" customFormat="1" ht="13.5">
      <c r="B331" s="236"/>
      <c r="C331" s="237"/>
      <c r="D331" s="203" t="s">
        <v>156</v>
      </c>
      <c r="E331" s="238" t="s">
        <v>21</v>
      </c>
      <c r="F331" s="239" t="s">
        <v>183</v>
      </c>
      <c r="G331" s="237"/>
      <c r="H331" s="240">
        <v>0.33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AT331" s="246" t="s">
        <v>156</v>
      </c>
      <c r="AU331" s="246" t="s">
        <v>87</v>
      </c>
      <c r="AV331" s="14" t="s">
        <v>165</v>
      </c>
      <c r="AW331" s="14" t="s">
        <v>37</v>
      </c>
      <c r="AX331" s="14" t="s">
        <v>73</v>
      </c>
      <c r="AY331" s="246" t="s">
        <v>148</v>
      </c>
    </row>
    <row r="332" spans="2:65" s="11" customFormat="1" ht="13.5">
      <c r="B332" s="201"/>
      <c r="C332" s="202"/>
      <c r="D332" s="203" t="s">
        <v>156</v>
      </c>
      <c r="E332" s="204" t="s">
        <v>21</v>
      </c>
      <c r="F332" s="205" t="s">
        <v>435</v>
      </c>
      <c r="G332" s="202"/>
      <c r="H332" s="206" t="s">
        <v>21</v>
      </c>
      <c r="I332" s="207"/>
      <c r="J332" s="202"/>
      <c r="K332" s="202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156</v>
      </c>
      <c r="AU332" s="212" t="s">
        <v>87</v>
      </c>
      <c r="AV332" s="11" t="s">
        <v>78</v>
      </c>
      <c r="AW332" s="11" t="s">
        <v>37</v>
      </c>
      <c r="AX332" s="11" t="s">
        <v>73</v>
      </c>
      <c r="AY332" s="212" t="s">
        <v>148</v>
      </c>
    </row>
    <row r="333" spans="2:65" s="12" customFormat="1" ht="13.5">
      <c r="B333" s="213"/>
      <c r="C333" s="214"/>
      <c r="D333" s="203" t="s">
        <v>156</v>
      </c>
      <c r="E333" s="215" t="s">
        <v>21</v>
      </c>
      <c r="F333" s="216" t="s">
        <v>436</v>
      </c>
      <c r="G333" s="214"/>
      <c r="H333" s="217">
        <v>7.9000000000000001E-2</v>
      </c>
      <c r="I333" s="218"/>
      <c r="J333" s="214"/>
      <c r="K333" s="214"/>
      <c r="L333" s="219"/>
      <c r="M333" s="220"/>
      <c r="N333" s="221"/>
      <c r="O333" s="221"/>
      <c r="P333" s="221"/>
      <c r="Q333" s="221"/>
      <c r="R333" s="221"/>
      <c r="S333" s="221"/>
      <c r="T333" s="222"/>
      <c r="AT333" s="223" t="s">
        <v>156</v>
      </c>
      <c r="AU333" s="223" t="s">
        <v>87</v>
      </c>
      <c r="AV333" s="12" t="s">
        <v>87</v>
      </c>
      <c r="AW333" s="12" t="s">
        <v>37</v>
      </c>
      <c r="AX333" s="12" t="s">
        <v>73</v>
      </c>
      <c r="AY333" s="223" t="s">
        <v>148</v>
      </c>
    </row>
    <row r="334" spans="2:65" s="12" customFormat="1" ht="13.5">
      <c r="B334" s="213"/>
      <c r="C334" s="214"/>
      <c r="D334" s="203" t="s">
        <v>156</v>
      </c>
      <c r="E334" s="215" t="s">
        <v>21</v>
      </c>
      <c r="F334" s="216" t="s">
        <v>437</v>
      </c>
      <c r="G334" s="214"/>
      <c r="H334" s="217">
        <v>7.0999999999999994E-2</v>
      </c>
      <c r="I334" s="218"/>
      <c r="J334" s="214"/>
      <c r="K334" s="214"/>
      <c r="L334" s="219"/>
      <c r="M334" s="220"/>
      <c r="N334" s="221"/>
      <c r="O334" s="221"/>
      <c r="P334" s="221"/>
      <c r="Q334" s="221"/>
      <c r="R334" s="221"/>
      <c r="S334" s="221"/>
      <c r="T334" s="222"/>
      <c r="AT334" s="223" t="s">
        <v>156</v>
      </c>
      <c r="AU334" s="223" t="s">
        <v>87</v>
      </c>
      <c r="AV334" s="12" t="s">
        <v>87</v>
      </c>
      <c r="AW334" s="12" t="s">
        <v>37</v>
      </c>
      <c r="AX334" s="12" t="s">
        <v>73</v>
      </c>
      <c r="AY334" s="223" t="s">
        <v>148</v>
      </c>
    </row>
    <row r="335" spans="2:65" s="14" customFormat="1" ht="13.5">
      <c r="B335" s="236"/>
      <c r="C335" s="237"/>
      <c r="D335" s="203" t="s">
        <v>156</v>
      </c>
      <c r="E335" s="238" t="s">
        <v>21</v>
      </c>
      <c r="F335" s="239" t="s">
        <v>183</v>
      </c>
      <c r="G335" s="237"/>
      <c r="H335" s="240">
        <v>0.15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AT335" s="246" t="s">
        <v>156</v>
      </c>
      <c r="AU335" s="246" t="s">
        <v>87</v>
      </c>
      <c r="AV335" s="14" t="s">
        <v>165</v>
      </c>
      <c r="AW335" s="14" t="s">
        <v>37</v>
      </c>
      <c r="AX335" s="14" t="s">
        <v>73</v>
      </c>
      <c r="AY335" s="246" t="s">
        <v>148</v>
      </c>
    </row>
    <row r="336" spans="2:65" s="13" customFormat="1" ht="13.5">
      <c r="B336" s="224"/>
      <c r="C336" s="225"/>
      <c r="D336" s="203" t="s">
        <v>156</v>
      </c>
      <c r="E336" s="247" t="s">
        <v>21</v>
      </c>
      <c r="F336" s="248" t="s">
        <v>158</v>
      </c>
      <c r="G336" s="225"/>
      <c r="H336" s="249">
        <v>0.48</v>
      </c>
      <c r="I336" s="230"/>
      <c r="J336" s="225"/>
      <c r="K336" s="225"/>
      <c r="L336" s="231"/>
      <c r="M336" s="232"/>
      <c r="N336" s="233"/>
      <c r="O336" s="233"/>
      <c r="P336" s="233"/>
      <c r="Q336" s="233"/>
      <c r="R336" s="233"/>
      <c r="S336" s="233"/>
      <c r="T336" s="234"/>
      <c r="AT336" s="235" t="s">
        <v>156</v>
      </c>
      <c r="AU336" s="235" t="s">
        <v>87</v>
      </c>
      <c r="AV336" s="13" t="s">
        <v>101</v>
      </c>
      <c r="AW336" s="13" t="s">
        <v>37</v>
      </c>
      <c r="AX336" s="13" t="s">
        <v>78</v>
      </c>
      <c r="AY336" s="235" t="s">
        <v>148</v>
      </c>
    </row>
    <row r="337" spans="2:65" s="10" customFormat="1" ht="29.85" customHeight="1">
      <c r="B337" s="172"/>
      <c r="C337" s="173"/>
      <c r="D337" s="186" t="s">
        <v>72</v>
      </c>
      <c r="E337" s="187" t="s">
        <v>101</v>
      </c>
      <c r="F337" s="187" t="s">
        <v>438</v>
      </c>
      <c r="G337" s="173"/>
      <c r="H337" s="173"/>
      <c r="I337" s="176"/>
      <c r="J337" s="188">
        <f>BK337</f>
        <v>0</v>
      </c>
      <c r="K337" s="173"/>
      <c r="L337" s="178"/>
      <c r="M337" s="179"/>
      <c r="N337" s="180"/>
      <c r="O337" s="180"/>
      <c r="P337" s="181">
        <f>SUM(P338:P364)</f>
        <v>0</v>
      </c>
      <c r="Q337" s="180"/>
      <c r="R337" s="181">
        <f>SUM(R338:R364)</f>
        <v>55.968510000000002</v>
      </c>
      <c r="S337" s="180"/>
      <c r="T337" s="182">
        <f>SUM(T338:T364)</f>
        <v>0</v>
      </c>
      <c r="AR337" s="183" t="s">
        <v>78</v>
      </c>
      <c r="AT337" s="184" t="s">
        <v>72</v>
      </c>
      <c r="AU337" s="184" t="s">
        <v>78</v>
      </c>
      <c r="AY337" s="183" t="s">
        <v>148</v>
      </c>
      <c r="BK337" s="185">
        <f>SUM(BK338:BK364)</f>
        <v>0</v>
      </c>
    </row>
    <row r="338" spans="2:65" s="1" customFormat="1" ht="22.5" customHeight="1">
      <c r="B338" s="41"/>
      <c r="C338" s="189" t="s">
        <v>439</v>
      </c>
      <c r="D338" s="189" t="s">
        <v>150</v>
      </c>
      <c r="E338" s="190" t="s">
        <v>440</v>
      </c>
      <c r="F338" s="191" t="s">
        <v>441</v>
      </c>
      <c r="G338" s="192" t="s">
        <v>153</v>
      </c>
      <c r="H338" s="193">
        <v>61</v>
      </c>
      <c r="I338" s="194"/>
      <c r="J338" s="195">
        <f>ROUND(I338*H338,2)</f>
        <v>0</v>
      </c>
      <c r="K338" s="191" t="s">
        <v>162</v>
      </c>
      <c r="L338" s="61"/>
      <c r="M338" s="196" t="s">
        <v>21</v>
      </c>
      <c r="N338" s="197" t="s">
        <v>44</v>
      </c>
      <c r="O338" s="42"/>
      <c r="P338" s="198">
        <f>O338*H338</f>
        <v>0</v>
      </c>
      <c r="Q338" s="198">
        <v>0.34190999999999999</v>
      </c>
      <c r="R338" s="198">
        <f>Q338*H338</f>
        <v>20.85651</v>
      </c>
      <c r="S338" s="198">
        <v>0</v>
      </c>
      <c r="T338" s="199">
        <f>S338*H338</f>
        <v>0</v>
      </c>
      <c r="AR338" s="24" t="s">
        <v>101</v>
      </c>
      <c r="AT338" s="24" t="s">
        <v>150</v>
      </c>
      <c r="AU338" s="24" t="s">
        <v>87</v>
      </c>
      <c r="AY338" s="24" t="s">
        <v>148</v>
      </c>
      <c r="BE338" s="200">
        <f>IF(N338="základní",J338,0)</f>
        <v>0</v>
      </c>
      <c r="BF338" s="200">
        <f>IF(N338="snížená",J338,0)</f>
        <v>0</v>
      </c>
      <c r="BG338" s="200">
        <f>IF(N338="zákl. přenesená",J338,0)</f>
        <v>0</v>
      </c>
      <c r="BH338" s="200">
        <f>IF(N338="sníž. přenesená",J338,0)</f>
        <v>0</v>
      </c>
      <c r="BI338" s="200">
        <f>IF(N338="nulová",J338,0)</f>
        <v>0</v>
      </c>
      <c r="BJ338" s="24" t="s">
        <v>78</v>
      </c>
      <c r="BK338" s="200">
        <f>ROUND(I338*H338,2)</f>
        <v>0</v>
      </c>
      <c r="BL338" s="24" t="s">
        <v>101</v>
      </c>
      <c r="BM338" s="24" t="s">
        <v>442</v>
      </c>
    </row>
    <row r="339" spans="2:65" s="11" customFormat="1" ht="13.5">
      <c r="B339" s="201"/>
      <c r="C339" s="202"/>
      <c r="D339" s="203" t="s">
        <v>156</v>
      </c>
      <c r="E339" s="204" t="s">
        <v>21</v>
      </c>
      <c r="F339" s="205" t="s">
        <v>443</v>
      </c>
      <c r="G339" s="202"/>
      <c r="H339" s="206" t="s">
        <v>21</v>
      </c>
      <c r="I339" s="207"/>
      <c r="J339" s="202"/>
      <c r="K339" s="202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156</v>
      </c>
      <c r="AU339" s="212" t="s">
        <v>87</v>
      </c>
      <c r="AV339" s="11" t="s">
        <v>78</v>
      </c>
      <c r="AW339" s="11" t="s">
        <v>37</v>
      </c>
      <c r="AX339" s="11" t="s">
        <v>73</v>
      </c>
      <c r="AY339" s="212" t="s">
        <v>148</v>
      </c>
    </row>
    <row r="340" spans="2:65" s="12" customFormat="1" ht="13.5">
      <c r="B340" s="213"/>
      <c r="C340" s="214"/>
      <c r="D340" s="203" t="s">
        <v>156</v>
      </c>
      <c r="E340" s="215" t="s">
        <v>21</v>
      </c>
      <c r="F340" s="216" t="s">
        <v>369</v>
      </c>
      <c r="G340" s="214"/>
      <c r="H340" s="217">
        <v>8.4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156</v>
      </c>
      <c r="AU340" s="223" t="s">
        <v>87</v>
      </c>
      <c r="AV340" s="12" t="s">
        <v>87</v>
      </c>
      <c r="AW340" s="12" t="s">
        <v>37</v>
      </c>
      <c r="AX340" s="12" t="s">
        <v>73</v>
      </c>
      <c r="AY340" s="223" t="s">
        <v>148</v>
      </c>
    </row>
    <row r="341" spans="2:65" s="12" customFormat="1" ht="13.5">
      <c r="B341" s="213"/>
      <c r="C341" s="214"/>
      <c r="D341" s="203" t="s">
        <v>156</v>
      </c>
      <c r="E341" s="215" t="s">
        <v>21</v>
      </c>
      <c r="F341" s="216" t="s">
        <v>370</v>
      </c>
      <c r="G341" s="214"/>
      <c r="H341" s="217">
        <v>8.4</v>
      </c>
      <c r="I341" s="218"/>
      <c r="J341" s="214"/>
      <c r="K341" s="214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156</v>
      </c>
      <c r="AU341" s="223" t="s">
        <v>87</v>
      </c>
      <c r="AV341" s="12" t="s">
        <v>87</v>
      </c>
      <c r="AW341" s="12" t="s">
        <v>37</v>
      </c>
      <c r="AX341" s="12" t="s">
        <v>73</v>
      </c>
      <c r="AY341" s="223" t="s">
        <v>148</v>
      </c>
    </row>
    <row r="342" spans="2:65" s="12" customFormat="1" ht="13.5">
      <c r="B342" s="213"/>
      <c r="C342" s="214"/>
      <c r="D342" s="203" t="s">
        <v>156</v>
      </c>
      <c r="E342" s="215" t="s">
        <v>21</v>
      </c>
      <c r="F342" s="216" t="s">
        <v>371</v>
      </c>
      <c r="G342" s="214"/>
      <c r="H342" s="217">
        <v>8.4</v>
      </c>
      <c r="I342" s="218"/>
      <c r="J342" s="214"/>
      <c r="K342" s="214"/>
      <c r="L342" s="219"/>
      <c r="M342" s="220"/>
      <c r="N342" s="221"/>
      <c r="O342" s="221"/>
      <c r="P342" s="221"/>
      <c r="Q342" s="221"/>
      <c r="R342" s="221"/>
      <c r="S342" s="221"/>
      <c r="T342" s="222"/>
      <c r="AT342" s="223" t="s">
        <v>156</v>
      </c>
      <c r="AU342" s="223" t="s">
        <v>87</v>
      </c>
      <c r="AV342" s="12" t="s">
        <v>87</v>
      </c>
      <c r="AW342" s="12" t="s">
        <v>37</v>
      </c>
      <c r="AX342" s="12" t="s">
        <v>73</v>
      </c>
      <c r="AY342" s="223" t="s">
        <v>148</v>
      </c>
    </row>
    <row r="343" spans="2:65" s="12" customFormat="1" ht="13.5">
      <c r="B343" s="213"/>
      <c r="C343" s="214"/>
      <c r="D343" s="203" t="s">
        <v>156</v>
      </c>
      <c r="E343" s="215" t="s">
        <v>21</v>
      </c>
      <c r="F343" s="216" t="s">
        <v>372</v>
      </c>
      <c r="G343" s="214"/>
      <c r="H343" s="217">
        <v>8.4</v>
      </c>
      <c r="I343" s="218"/>
      <c r="J343" s="214"/>
      <c r="K343" s="214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156</v>
      </c>
      <c r="AU343" s="223" t="s">
        <v>87</v>
      </c>
      <c r="AV343" s="12" t="s">
        <v>87</v>
      </c>
      <c r="AW343" s="12" t="s">
        <v>37</v>
      </c>
      <c r="AX343" s="12" t="s">
        <v>73</v>
      </c>
      <c r="AY343" s="223" t="s">
        <v>148</v>
      </c>
    </row>
    <row r="344" spans="2:65" s="12" customFormat="1" ht="13.5">
      <c r="B344" s="213"/>
      <c r="C344" s="214"/>
      <c r="D344" s="203" t="s">
        <v>156</v>
      </c>
      <c r="E344" s="215" t="s">
        <v>21</v>
      </c>
      <c r="F344" s="216" t="s">
        <v>373</v>
      </c>
      <c r="G344" s="214"/>
      <c r="H344" s="217">
        <v>8.4</v>
      </c>
      <c r="I344" s="218"/>
      <c r="J344" s="214"/>
      <c r="K344" s="214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156</v>
      </c>
      <c r="AU344" s="223" t="s">
        <v>87</v>
      </c>
      <c r="AV344" s="12" t="s">
        <v>87</v>
      </c>
      <c r="AW344" s="12" t="s">
        <v>37</v>
      </c>
      <c r="AX344" s="12" t="s">
        <v>73</v>
      </c>
      <c r="AY344" s="223" t="s">
        <v>148</v>
      </c>
    </row>
    <row r="345" spans="2:65" s="14" customFormat="1" ht="13.5">
      <c r="B345" s="236"/>
      <c r="C345" s="237"/>
      <c r="D345" s="203" t="s">
        <v>156</v>
      </c>
      <c r="E345" s="238" t="s">
        <v>21</v>
      </c>
      <c r="F345" s="239" t="s">
        <v>183</v>
      </c>
      <c r="G345" s="237"/>
      <c r="H345" s="240">
        <v>42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AT345" s="246" t="s">
        <v>156</v>
      </c>
      <c r="AU345" s="246" t="s">
        <v>87</v>
      </c>
      <c r="AV345" s="14" t="s">
        <v>165</v>
      </c>
      <c r="AW345" s="14" t="s">
        <v>37</v>
      </c>
      <c r="AX345" s="14" t="s">
        <v>73</v>
      </c>
      <c r="AY345" s="246" t="s">
        <v>148</v>
      </c>
    </row>
    <row r="346" spans="2:65" s="12" customFormat="1" ht="13.5">
      <c r="B346" s="213"/>
      <c r="C346" s="214"/>
      <c r="D346" s="203" t="s">
        <v>156</v>
      </c>
      <c r="E346" s="215" t="s">
        <v>21</v>
      </c>
      <c r="F346" s="216" t="s">
        <v>444</v>
      </c>
      <c r="G346" s="214"/>
      <c r="H346" s="217">
        <v>10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156</v>
      </c>
      <c r="AU346" s="223" t="s">
        <v>87</v>
      </c>
      <c r="AV346" s="12" t="s">
        <v>87</v>
      </c>
      <c r="AW346" s="12" t="s">
        <v>37</v>
      </c>
      <c r="AX346" s="12" t="s">
        <v>73</v>
      </c>
      <c r="AY346" s="223" t="s">
        <v>148</v>
      </c>
    </row>
    <row r="347" spans="2:65" s="12" customFormat="1" ht="13.5">
      <c r="B347" s="213"/>
      <c r="C347" s="214"/>
      <c r="D347" s="203" t="s">
        <v>156</v>
      </c>
      <c r="E347" s="215" t="s">
        <v>21</v>
      </c>
      <c r="F347" s="216" t="s">
        <v>445</v>
      </c>
      <c r="G347" s="214"/>
      <c r="H347" s="217">
        <v>9</v>
      </c>
      <c r="I347" s="218"/>
      <c r="J347" s="214"/>
      <c r="K347" s="214"/>
      <c r="L347" s="219"/>
      <c r="M347" s="220"/>
      <c r="N347" s="221"/>
      <c r="O347" s="221"/>
      <c r="P347" s="221"/>
      <c r="Q347" s="221"/>
      <c r="R347" s="221"/>
      <c r="S347" s="221"/>
      <c r="T347" s="222"/>
      <c r="AT347" s="223" t="s">
        <v>156</v>
      </c>
      <c r="AU347" s="223" t="s">
        <v>87</v>
      </c>
      <c r="AV347" s="12" t="s">
        <v>87</v>
      </c>
      <c r="AW347" s="12" t="s">
        <v>37</v>
      </c>
      <c r="AX347" s="12" t="s">
        <v>73</v>
      </c>
      <c r="AY347" s="223" t="s">
        <v>148</v>
      </c>
    </row>
    <row r="348" spans="2:65" s="14" customFormat="1" ht="13.5">
      <c r="B348" s="236"/>
      <c r="C348" s="237"/>
      <c r="D348" s="203" t="s">
        <v>156</v>
      </c>
      <c r="E348" s="238" t="s">
        <v>21</v>
      </c>
      <c r="F348" s="239" t="s">
        <v>183</v>
      </c>
      <c r="G348" s="237"/>
      <c r="H348" s="240">
        <v>19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AT348" s="246" t="s">
        <v>156</v>
      </c>
      <c r="AU348" s="246" t="s">
        <v>87</v>
      </c>
      <c r="AV348" s="14" t="s">
        <v>165</v>
      </c>
      <c r="AW348" s="14" t="s">
        <v>37</v>
      </c>
      <c r="AX348" s="14" t="s">
        <v>73</v>
      </c>
      <c r="AY348" s="246" t="s">
        <v>148</v>
      </c>
    </row>
    <row r="349" spans="2:65" s="13" customFormat="1" ht="13.5">
      <c r="B349" s="224"/>
      <c r="C349" s="225"/>
      <c r="D349" s="226" t="s">
        <v>156</v>
      </c>
      <c r="E349" s="227" t="s">
        <v>21</v>
      </c>
      <c r="F349" s="228" t="s">
        <v>158</v>
      </c>
      <c r="G349" s="225"/>
      <c r="H349" s="229">
        <v>61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AT349" s="235" t="s">
        <v>156</v>
      </c>
      <c r="AU349" s="235" t="s">
        <v>87</v>
      </c>
      <c r="AV349" s="13" t="s">
        <v>101</v>
      </c>
      <c r="AW349" s="13" t="s">
        <v>37</v>
      </c>
      <c r="AX349" s="13" t="s">
        <v>78</v>
      </c>
      <c r="AY349" s="235" t="s">
        <v>148</v>
      </c>
    </row>
    <row r="350" spans="2:65" s="1" customFormat="1" ht="44.25" customHeight="1">
      <c r="B350" s="41"/>
      <c r="C350" s="189" t="s">
        <v>446</v>
      </c>
      <c r="D350" s="189" t="s">
        <v>150</v>
      </c>
      <c r="E350" s="190" t="s">
        <v>447</v>
      </c>
      <c r="F350" s="191" t="s">
        <v>448</v>
      </c>
      <c r="G350" s="192" t="s">
        <v>179</v>
      </c>
      <c r="H350" s="193">
        <v>19</v>
      </c>
      <c r="I350" s="194"/>
      <c r="J350" s="195">
        <f>ROUND(I350*H350,2)</f>
        <v>0</v>
      </c>
      <c r="K350" s="191" t="s">
        <v>162</v>
      </c>
      <c r="L350" s="61"/>
      <c r="M350" s="196" t="s">
        <v>21</v>
      </c>
      <c r="N350" s="197" t="s">
        <v>44</v>
      </c>
      <c r="O350" s="42"/>
      <c r="P350" s="198">
        <f>O350*H350</f>
        <v>0</v>
      </c>
      <c r="Q350" s="198">
        <v>1.8480000000000001</v>
      </c>
      <c r="R350" s="198">
        <f>Q350*H350</f>
        <v>35.112000000000002</v>
      </c>
      <c r="S350" s="198">
        <v>0</v>
      </c>
      <c r="T350" s="199">
        <f>S350*H350</f>
        <v>0</v>
      </c>
      <c r="AR350" s="24" t="s">
        <v>101</v>
      </c>
      <c r="AT350" s="24" t="s">
        <v>150</v>
      </c>
      <c r="AU350" s="24" t="s">
        <v>87</v>
      </c>
      <c r="AY350" s="24" t="s">
        <v>148</v>
      </c>
      <c r="BE350" s="200">
        <f>IF(N350="základní",J350,0)</f>
        <v>0</v>
      </c>
      <c r="BF350" s="200">
        <f>IF(N350="snížená",J350,0)</f>
        <v>0</v>
      </c>
      <c r="BG350" s="200">
        <f>IF(N350="zákl. přenesená",J350,0)</f>
        <v>0</v>
      </c>
      <c r="BH350" s="200">
        <f>IF(N350="sníž. přenesená",J350,0)</f>
        <v>0</v>
      </c>
      <c r="BI350" s="200">
        <f>IF(N350="nulová",J350,0)</f>
        <v>0</v>
      </c>
      <c r="BJ350" s="24" t="s">
        <v>78</v>
      </c>
      <c r="BK350" s="200">
        <f>ROUND(I350*H350,2)</f>
        <v>0</v>
      </c>
      <c r="BL350" s="24" t="s">
        <v>101</v>
      </c>
      <c r="BM350" s="24" t="s">
        <v>449</v>
      </c>
    </row>
    <row r="351" spans="2:65" s="11" customFormat="1" ht="13.5">
      <c r="B351" s="201"/>
      <c r="C351" s="202"/>
      <c r="D351" s="203" t="s">
        <v>156</v>
      </c>
      <c r="E351" s="204" t="s">
        <v>21</v>
      </c>
      <c r="F351" s="205" t="s">
        <v>450</v>
      </c>
      <c r="G351" s="202"/>
      <c r="H351" s="206" t="s">
        <v>21</v>
      </c>
      <c r="I351" s="207"/>
      <c r="J351" s="202"/>
      <c r="K351" s="202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156</v>
      </c>
      <c r="AU351" s="212" t="s">
        <v>87</v>
      </c>
      <c r="AV351" s="11" t="s">
        <v>78</v>
      </c>
      <c r="AW351" s="11" t="s">
        <v>37</v>
      </c>
      <c r="AX351" s="11" t="s">
        <v>73</v>
      </c>
      <c r="AY351" s="212" t="s">
        <v>148</v>
      </c>
    </row>
    <row r="352" spans="2:65" s="12" customFormat="1" ht="13.5">
      <c r="B352" s="213"/>
      <c r="C352" s="214"/>
      <c r="D352" s="203" t="s">
        <v>156</v>
      </c>
      <c r="E352" s="215" t="s">
        <v>21</v>
      </c>
      <c r="F352" s="216" t="s">
        <v>99</v>
      </c>
      <c r="G352" s="214"/>
      <c r="H352" s="217">
        <v>15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156</v>
      </c>
      <c r="AU352" s="223" t="s">
        <v>87</v>
      </c>
      <c r="AV352" s="12" t="s">
        <v>87</v>
      </c>
      <c r="AW352" s="12" t="s">
        <v>37</v>
      </c>
      <c r="AX352" s="12" t="s">
        <v>73</v>
      </c>
      <c r="AY352" s="223" t="s">
        <v>148</v>
      </c>
    </row>
    <row r="353" spans="2:65" s="12" customFormat="1" ht="13.5">
      <c r="B353" s="213"/>
      <c r="C353" s="214"/>
      <c r="D353" s="203" t="s">
        <v>156</v>
      </c>
      <c r="E353" s="215" t="s">
        <v>21</v>
      </c>
      <c r="F353" s="216" t="s">
        <v>100</v>
      </c>
      <c r="G353" s="214"/>
      <c r="H353" s="217">
        <v>4</v>
      </c>
      <c r="I353" s="218"/>
      <c r="J353" s="214"/>
      <c r="K353" s="214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156</v>
      </c>
      <c r="AU353" s="223" t="s">
        <v>87</v>
      </c>
      <c r="AV353" s="12" t="s">
        <v>87</v>
      </c>
      <c r="AW353" s="12" t="s">
        <v>37</v>
      </c>
      <c r="AX353" s="12" t="s">
        <v>73</v>
      </c>
      <c r="AY353" s="223" t="s">
        <v>148</v>
      </c>
    </row>
    <row r="354" spans="2:65" s="13" customFormat="1" ht="13.5">
      <c r="B354" s="224"/>
      <c r="C354" s="225"/>
      <c r="D354" s="226" t="s">
        <v>156</v>
      </c>
      <c r="E354" s="227" t="s">
        <v>21</v>
      </c>
      <c r="F354" s="228" t="s">
        <v>158</v>
      </c>
      <c r="G354" s="225"/>
      <c r="H354" s="229">
        <v>19</v>
      </c>
      <c r="I354" s="230"/>
      <c r="J354" s="225"/>
      <c r="K354" s="225"/>
      <c r="L354" s="231"/>
      <c r="M354" s="232"/>
      <c r="N354" s="233"/>
      <c r="O354" s="233"/>
      <c r="P354" s="233"/>
      <c r="Q354" s="233"/>
      <c r="R354" s="233"/>
      <c r="S354" s="233"/>
      <c r="T354" s="234"/>
      <c r="AT354" s="235" t="s">
        <v>156</v>
      </c>
      <c r="AU354" s="235" t="s">
        <v>87</v>
      </c>
      <c r="AV354" s="13" t="s">
        <v>101</v>
      </c>
      <c r="AW354" s="13" t="s">
        <v>37</v>
      </c>
      <c r="AX354" s="13" t="s">
        <v>78</v>
      </c>
      <c r="AY354" s="235" t="s">
        <v>148</v>
      </c>
    </row>
    <row r="355" spans="2:65" s="1" customFormat="1" ht="22.5" customHeight="1">
      <c r="B355" s="41"/>
      <c r="C355" s="189" t="s">
        <v>451</v>
      </c>
      <c r="D355" s="189" t="s">
        <v>150</v>
      </c>
      <c r="E355" s="190" t="s">
        <v>452</v>
      </c>
      <c r="F355" s="191" t="s">
        <v>453</v>
      </c>
      <c r="G355" s="192" t="s">
        <v>404</v>
      </c>
      <c r="H355" s="193">
        <v>126</v>
      </c>
      <c r="I355" s="194"/>
      <c r="J355" s="195">
        <f>ROUND(I355*H355,2)</f>
        <v>0</v>
      </c>
      <c r="K355" s="191" t="s">
        <v>21</v>
      </c>
      <c r="L355" s="61"/>
      <c r="M355" s="196" t="s">
        <v>21</v>
      </c>
      <c r="N355" s="197" t="s">
        <v>44</v>
      </c>
      <c r="O355" s="42"/>
      <c r="P355" s="198">
        <f>O355*H355</f>
        <v>0</v>
      </c>
      <c r="Q355" s="198">
        <v>0</v>
      </c>
      <c r="R355" s="198">
        <f>Q355*H355</f>
        <v>0</v>
      </c>
      <c r="S355" s="198">
        <v>0</v>
      </c>
      <c r="T355" s="199">
        <f>S355*H355</f>
        <v>0</v>
      </c>
      <c r="AR355" s="24" t="s">
        <v>101</v>
      </c>
      <c r="AT355" s="24" t="s">
        <v>150</v>
      </c>
      <c r="AU355" s="24" t="s">
        <v>87</v>
      </c>
      <c r="AY355" s="24" t="s">
        <v>148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24" t="s">
        <v>78</v>
      </c>
      <c r="BK355" s="200">
        <f>ROUND(I355*H355,2)</f>
        <v>0</v>
      </c>
      <c r="BL355" s="24" t="s">
        <v>101</v>
      </c>
      <c r="BM355" s="24" t="s">
        <v>454</v>
      </c>
    </row>
    <row r="356" spans="2:65" s="1" customFormat="1" ht="67.5">
      <c r="B356" s="41"/>
      <c r="C356" s="63"/>
      <c r="D356" s="203" t="s">
        <v>406</v>
      </c>
      <c r="E356" s="63"/>
      <c r="F356" s="252" t="s">
        <v>455</v>
      </c>
      <c r="G356" s="63"/>
      <c r="H356" s="63"/>
      <c r="I356" s="159"/>
      <c r="J356" s="63"/>
      <c r="K356" s="63"/>
      <c r="L356" s="61"/>
      <c r="M356" s="253"/>
      <c r="N356" s="42"/>
      <c r="O356" s="42"/>
      <c r="P356" s="42"/>
      <c r="Q356" s="42"/>
      <c r="R356" s="42"/>
      <c r="S356" s="42"/>
      <c r="T356" s="78"/>
      <c r="AT356" s="24" t="s">
        <v>406</v>
      </c>
      <c r="AU356" s="24" t="s">
        <v>87</v>
      </c>
    </row>
    <row r="357" spans="2:65" s="11" customFormat="1" ht="13.5">
      <c r="B357" s="201"/>
      <c r="C357" s="202"/>
      <c r="D357" s="203" t="s">
        <v>156</v>
      </c>
      <c r="E357" s="204" t="s">
        <v>21</v>
      </c>
      <c r="F357" s="205" t="s">
        <v>456</v>
      </c>
      <c r="G357" s="202"/>
      <c r="H357" s="206" t="s">
        <v>21</v>
      </c>
      <c r="I357" s="207"/>
      <c r="J357" s="202"/>
      <c r="K357" s="202"/>
      <c r="L357" s="208"/>
      <c r="M357" s="209"/>
      <c r="N357" s="210"/>
      <c r="O357" s="210"/>
      <c r="P357" s="210"/>
      <c r="Q357" s="210"/>
      <c r="R357" s="210"/>
      <c r="S357" s="210"/>
      <c r="T357" s="211"/>
      <c r="AT357" s="212" t="s">
        <v>156</v>
      </c>
      <c r="AU357" s="212" t="s">
        <v>87</v>
      </c>
      <c r="AV357" s="11" t="s">
        <v>78</v>
      </c>
      <c r="AW357" s="11" t="s">
        <v>37</v>
      </c>
      <c r="AX357" s="11" t="s">
        <v>73</v>
      </c>
      <c r="AY357" s="212" t="s">
        <v>148</v>
      </c>
    </row>
    <row r="358" spans="2:65" s="12" customFormat="1" ht="13.5">
      <c r="B358" s="213"/>
      <c r="C358" s="214"/>
      <c r="D358" s="203" t="s">
        <v>156</v>
      </c>
      <c r="E358" s="215" t="s">
        <v>21</v>
      </c>
      <c r="F358" s="216" t="s">
        <v>457</v>
      </c>
      <c r="G358" s="214"/>
      <c r="H358" s="217">
        <v>6</v>
      </c>
      <c r="I358" s="218"/>
      <c r="J358" s="214"/>
      <c r="K358" s="214"/>
      <c r="L358" s="219"/>
      <c r="M358" s="220"/>
      <c r="N358" s="221"/>
      <c r="O358" s="221"/>
      <c r="P358" s="221"/>
      <c r="Q358" s="221"/>
      <c r="R358" s="221"/>
      <c r="S358" s="221"/>
      <c r="T358" s="222"/>
      <c r="AT358" s="223" t="s">
        <v>156</v>
      </c>
      <c r="AU358" s="223" t="s">
        <v>87</v>
      </c>
      <c r="AV358" s="12" t="s">
        <v>87</v>
      </c>
      <c r="AW358" s="12" t="s">
        <v>37</v>
      </c>
      <c r="AX358" s="12" t="s">
        <v>73</v>
      </c>
      <c r="AY358" s="223" t="s">
        <v>148</v>
      </c>
    </row>
    <row r="359" spans="2:65" s="12" customFormat="1" ht="13.5">
      <c r="B359" s="213"/>
      <c r="C359" s="214"/>
      <c r="D359" s="203" t="s">
        <v>156</v>
      </c>
      <c r="E359" s="215" t="s">
        <v>21</v>
      </c>
      <c r="F359" s="216" t="s">
        <v>458</v>
      </c>
      <c r="G359" s="214"/>
      <c r="H359" s="217">
        <v>12</v>
      </c>
      <c r="I359" s="218"/>
      <c r="J359" s="214"/>
      <c r="K359" s="214"/>
      <c r="L359" s="219"/>
      <c r="M359" s="220"/>
      <c r="N359" s="221"/>
      <c r="O359" s="221"/>
      <c r="P359" s="221"/>
      <c r="Q359" s="221"/>
      <c r="R359" s="221"/>
      <c r="S359" s="221"/>
      <c r="T359" s="222"/>
      <c r="AT359" s="223" t="s">
        <v>156</v>
      </c>
      <c r="AU359" s="223" t="s">
        <v>87</v>
      </c>
      <c r="AV359" s="12" t="s">
        <v>87</v>
      </c>
      <c r="AW359" s="12" t="s">
        <v>37</v>
      </c>
      <c r="AX359" s="12" t="s">
        <v>73</v>
      </c>
      <c r="AY359" s="223" t="s">
        <v>148</v>
      </c>
    </row>
    <row r="360" spans="2:65" s="12" customFormat="1" ht="13.5">
      <c r="B360" s="213"/>
      <c r="C360" s="214"/>
      <c r="D360" s="203" t="s">
        <v>156</v>
      </c>
      <c r="E360" s="215" t="s">
        <v>21</v>
      </c>
      <c r="F360" s="216" t="s">
        <v>459</v>
      </c>
      <c r="G360" s="214"/>
      <c r="H360" s="217">
        <v>30</v>
      </c>
      <c r="I360" s="218"/>
      <c r="J360" s="214"/>
      <c r="K360" s="214"/>
      <c r="L360" s="219"/>
      <c r="M360" s="220"/>
      <c r="N360" s="221"/>
      <c r="O360" s="221"/>
      <c r="P360" s="221"/>
      <c r="Q360" s="221"/>
      <c r="R360" s="221"/>
      <c r="S360" s="221"/>
      <c r="T360" s="222"/>
      <c r="AT360" s="223" t="s">
        <v>156</v>
      </c>
      <c r="AU360" s="223" t="s">
        <v>87</v>
      </c>
      <c r="AV360" s="12" t="s">
        <v>87</v>
      </c>
      <c r="AW360" s="12" t="s">
        <v>37</v>
      </c>
      <c r="AX360" s="12" t="s">
        <v>73</v>
      </c>
      <c r="AY360" s="223" t="s">
        <v>148</v>
      </c>
    </row>
    <row r="361" spans="2:65" s="12" customFormat="1" ht="13.5">
      <c r="B361" s="213"/>
      <c r="C361" s="214"/>
      <c r="D361" s="203" t="s">
        <v>156</v>
      </c>
      <c r="E361" s="215" t="s">
        <v>21</v>
      </c>
      <c r="F361" s="216" t="s">
        <v>460</v>
      </c>
      <c r="G361" s="214"/>
      <c r="H361" s="217">
        <v>12</v>
      </c>
      <c r="I361" s="218"/>
      <c r="J361" s="214"/>
      <c r="K361" s="214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156</v>
      </c>
      <c r="AU361" s="223" t="s">
        <v>87</v>
      </c>
      <c r="AV361" s="12" t="s">
        <v>87</v>
      </c>
      <c r="AW361" s="12" t="s">
        <v>37</v>
      </c>
      <c r="AX361" s="12" t="s">
        <v>73</v>
      </c>
      <c r="AY361" s="223" t="s">
        <v>148</v>
      </c>
    </row>
    <row r="362" spans="2:65" s="12" customFormat="1" ht="13.5">
      <c r="B362" s="213"/>
      <c r="C362" s="214"/>
      <c r="D362" s="203" t="s">
        <v>156</v>
      </c>
      <c r="E362" s="215" t="s">
        <v>21</v>
      </c>
      <c r="F362" s="216" t="s">
        <v>461</v>
      </c>
      <c r="G362" s="214"/>
      <c r="H362" s="217">
        <v>24</v>
      </c>
      <c r="I362" s="218"/>
      <c r="J362" s="214"/>
      <c r="K362" s="214"/>
      <c r="L362" s="219"/>
      <c r="M362" s="220"/>
      <c r="N362" s="221"/>
      <c r="O362" s="221"/>
      <c r="P362" s="221"/>
      <c r="Q362" s="221"/>
      <c r="R362" s="221"/>
      <c r="S362" s="221"/>
      <c r="T362" s="222"/>
      <c r="AT362" s="223" t="s">
        <v>156</v>
      </c>
      <c r="AU362" s="223" t="s">
        <v>87</v>
      </c>
      <c r="AV362" s="12" t="s">
        <v>87</v>
      </c>
      <c r="AW362" s="12" t="s">
        <v>37</v>
      </c>
      <c r="AX362" s="12" t="s">
        <v>73</v>
      </c>
      <c r="AY362" s="223" t="s">
        <v>148</v>
      </c>
    </row>
    <row r="363" spans="2:65" s="12" customFormat="1" ht="13.5">
      <c r="B363" s="213"/>
      <c r="C363" s="214"/>
      <c r="D363" s="203" t="s">
        <v>156</v>
      </c>
      <c r="E363" s="215" t="s">
        <v>21</v>
      </c>
      <c r="F363" s="216" t="s">
        <v>462</v>
      </c>
      <c r="G363" s="214"/>
      <c r="H363" s="217">
        <v>42</v>
      </c>
      <c r="I363" s="218"/>
      <c r="J363" s="214"/>
      <c r="K363" s="214"/>
      <c r="L363" s="219"/>
      <c r="M363" s="220"/>
      <c r="N363" s="221"/>
      <c r="O363" s="221"/>
      <c r="P363" s="221"/>
      <c r="Q363" s="221"/>
      <c r="R363" s="221"/>
      <c r="S363" s="221"/>
      <c r="T363" s="222"/>
      <c r="AT363" s="223" t="s">
        <v>156</v>
      </c>
      <c r="AU363" s="223" t="s">
        <v>87</v>
      </c>
      <c r="AV363" s="12" t="s">
        <v>87</v>
      </c>
      <c r="AW363" s="12" t="s">
        <v>37</v>
      </c>
      <c r="AX363" s="12" t="s">
        <v>73</v>
      </c>
      <c r="AY363" s="223" t="s">
        <v>148</v>
      </c>
    </row>
    <row r="364" spans="2:65" s="13" customFormat="1" ht="13.5">
      <c r="B364" s="224"/>
      <c r="C364" s="225"/>
      <c r="D364" s="203" t="s">
        <v>156</v>
      </c>
      <c r="E364" s="247" t="s">
        <v>21</v>
      </c>
      <c r="F364" s="248" t="s">
        <v>158</v>
      </c>
      <c r="G364" s="225"/>
      <c r="H364" s="249">
        <v>126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AT364" s="235" t="s">
        <v>156</v>
      </c>
      <c r="AU364" s="235" t="s">
        <v>87</v>
      </c>
      <c r="AV364" s="13" t="s">
        <v>101</v>
      </c>
      <c r="AW364" s="13" t="s">
        <v>37</v>
      </c>
      <c r="AX364" s="13" t="s">
        <v>78</v>
      </c>
      <c r="AY364" s="235" t="s">
        <v>148</v>
      </c>
    </row>
    <row r="365" spans="2:65" s="10" customFormat="1" ht="29.85" customHeight="1">
      <c r="B365" s="172"/>
      <c r="C365" s="173"/>
      <c r="D365" s="186" t="s">
        <v>72</v>
      </c>
      <c r="E365" s="187" t="s">
        <v>172</v>
      </c>
      <c r="F365" s="187" t="s">
        <v>463</v>
      </c>
      <c r="G365" s="173"/>
      <c r="H365" s="173"/>
      <c r="I365" s="176"/>
      <c r="J365" s="188">
        <f>BK365</f>
        <v>0</v>
      </c>
      <c r="K365" s="173"/>
      <c r="L365" s="178"/>
      <c r="M365" s="179"/>
      <c r="N365" s="180"/>
      <c r="O365" s="180"/>
      <c r="P365" s="181">
        <f>SUM(P366:P391)</f>
        <v>0</v>
      </c>
      <c r="Q365" s="180"/>
      <c r="R365" s="181">
        <f>SUM(R366:R391)</f>
        <v>6634.1525953</v>
      </c>
      <c r="S365" s="180"/>
      <c r="T365" s="182">
        <f>SUM(T366:T391)</f>
        <v>0</v>
      </c>
      <c r="AR365" s="183" t="s">
        <v>78</v>
      </c>
      <c r="AT365" s="184" t="s">
        <v>72</v>
      </c>
      <c r="AU365" s="184" t="s">
        <v>78</v>
      </c>
      <c r="AY365" s="183" t="s">
        <v>148</v>
      </c>
      <c r="BK365" s="185">
        <f>SUM(BK366:BK391)</f>
        <v>0</v>
      </c>
    </row>
    <row r="366" spans="2:65" s="1" customFormat="1" ht="31.5" customHeight="1">
      <c r="B366" s="41"/>
      <c r="C366" s="189" t="s">
        <v>464</v>
      </c>
      <c r="D366" s="189" t="s">
        <v>150</v>
      </c>
      <c r="E366" s="190" t="s">
        <v>465</v>
      </c>
      <c r="F366" s="191" t="s">
        <v>466</v>
      </c>
      <c r="G366" s="192" t="s">
        <v>153</v>
      </c>
      <c r="H366" s="193">
        <v>6569.7439999999997</v>
      </c>
      <c r="I366" s="194"/>
      <c r="J366" s="195">
        <f>ROUND(I366*H366,2)</f>
        <v>0</v>
      </c>
      <c r="K366" s="191" t="s">
        <v>154</v>
      </c>
      <c r="L366" s="61"/>
      <c r="M366" s="196" t="s">
        <v>21</v>
      </c>
      <c r="N366" s="197" t="s">
        <v>44</v>
      </c>
      <c r="O366" s="42"/>
      <c r="P366" s="198">
        <f>O366*H366</f>
        <v>0</v>
      </c>
      <c r="Q366" s="198">
        <v>0.48089999999999999</v>
      </c>
      <c r="R366" s="198">
        <f>Q366*H366</f>
        <v>3159.3898895999996</v>
      </c>
      <c r="S366" s="198">
        <v>0</v>
      </c>
      <c r="T366" s="199">
        <f>S366*H366</f>
        <v>0</v>
      </c>
      <c r="AR366" s="24" t="s">
        <v>101</v>
      </c>
      <c r="AT366" s="24" t="s">
        <v>150</v>
      </c>
      <c r="AU366" s="24" t="s">
        <v>87</v>
      </c>
      <c r="AY366" s="24" t="s">
        <v>148</v>
      </c>
      <c r="BE366" s="200">
        <f>IF(N366="základní",J366,0)</f>
        <v>0</v>
      </c>
      <c r="BF366" s="200">
        <f>IF(N366="snížená",J366,0)</f>
        <v>0</v>
      </c>
      <c r="BG366" s="200">
        <f>IF(N366="zákl. přenesená",J366,0)</f>
        <v>0</v>
      </c>
      <c r="BH366" s="200">
        <f>IF(N366="sníž. přenesená",J366,0)</f>
        <v>0</v>
      </c>
      <c r="BI366" s="200">
        <f>IF(N366="nulová",J366,0)</f>
        <v>0</v>
      </c>
      <c r="BJ366" s="24" t="s">
        <v>78</v>
      </c>
      <c r="BK366" s="200">
        <f>ROUND(I366*H366,2)</f>
        <v>0</v>
      </c>
      <c r="BL366" s="24" t="s">
        <v>101</v>
      </c>
      <c r="BM366" s="24" t="s">
        <v>467</v>
      </c>
    </row>
    <row r="367" spans="2:65" s="11" customFormat="1" ht="13.5">
      <c r="B367" s="201"/>
      <c r="C367" s="202"/>
      <c r="D367" s="203" t="s">
        <v>156</v>
      </c>
      <c r="E367" s="204" t="s">
        <v>21</v>
      </c>
      <c r="F367" s="205" t="s">
        <v>468</v>
      </c>
      <c r="G367" s="202"/>
      <c r="H367" s="206" t="s">
        <v>21</v>
      </c>
      <c r="I367" s="207"/>
      <c r="J367" s="202"/>
      <c r="K367" s="202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156</v>
      </c>
      <c r="AU367" s="212" t="s">
        <v>87</v>
      </c>
      <c r="AV367" s="11" t="s">
        <v>78</v>
      </c>
      <c r="AW367" s="11" t="s">
        <v>37</v>
      </c>
      <c r="AX367" s="11" t="s">
        <v>73</v>
      </c>
      <c r="AY367" s="212" t="s">
        <v>148</v>
      </c>
    </row>
    <row r="368" spans="2:65" s="12" customFormat="1" ht="13.5">
      <c r="B368" s="213"/>
      <c r="C368" s="214"/>
      <c r="D368" s="203" t="s">
        <v>156</v>
      </c>
      <c r="E368" s="215" t="s">
        <v>21</v>
      </c>
      <c r="F368" s="216" t="s">
        <v>469</v>
      </c>
      <c r="G368" s="214"/>
      <c r="H368" s="217">
        <v>6042.7439999999997</v>
      </c>
      <c r="I368" s="218"/>
      <c r="J368" s="214"/>
      <c r="K368" s="214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156</v>
      </c>
      <c r="AU368" s="223" t="s">
        <v>87</v>
      </c>
      <c r="AV368" s="12" t="s">
        <v>87</v>
      </c>
      <c r="AW368" s="12" t="s">
        <v>37</v>
      </c>
      <c r="AX368" s="12" t="s">
        <v>73</v>
      </c>
      <c r="AY368" s="223" t="s">
        <v>148</v>
      </c>
    </row>
    <row r="369" spans="2:65" s="12" customFormat="1" ht="13.5">
      <c r="B369" s="213"/>
      <c r="C369" s="214"/>
      <c r="D369" s="203" t="s">
        <v>156</v>
      </c>
      <c r="E369" s="215" t="s">
        <v>21</v>
      </c>
      <c r="F369" s="216" t="s">
        <v>112</v>
      </c>
      <c r="G369" s="214"/>
      <c r="H369" s="217">
        <v>527</v>
      </c>
      <c r="I369" s="218"/>
      <c r="J369" s="214"/>
      <c r="K369" s="214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156</v>
      </c>
      <c r="AU369" s="223" t="s">
        <v>87</v>
      </c>
      <c r="AV369" s="12" t="s">
        <v>87</v>
      </c>
      <c r="AW369" s="12" t="s">
        <v>37</v>
      </c>
      <c r="AX369" s="12" t="s">
        <v>73</v>
      </c>
      <c r="AY369" s="223" t="s">
        <v>148</v>
      </c>
    </row>
    <row r="370" spans="2:65" s="13" customFormat="1" ht="13.5">
      <c r="B370" s="224"/>
      <c r="C370" s="225"/>
      <c r="D370" s="226" t="s">
        <v>156</v>
      </c>
      <c r="E370" s="227" t="s">
        <v>21</v>
      </c>
      <c r="F370" s="228" t="s">
        <v>158</v>
      </c>
      <c r="G370" s="225"/>
      <c r="H370" s="229">
        <v>6569.7439999999997</v>
      </c>
      <c r="I370" s="230"/>
      <c r="J370" s="225"/>
      <c r="K370" s="225"/>
      <c r="L370" s="231"/>
      <c r="M370" s="232"/>
      <c r="N370" s="233"/>
      <c r="O370" s="233"/>
      <c r="P370" s="233"/>
      <c r="Q370" s="233"/>
      <c r="R370" s="233"/>
      <c r="S370" s="233"/>
      <c r="T370" s="234"/>
      <c r="AT370" s="235" t="s">
        <v>156</v>
      </c>
      <c r="AU370" s="235" t="s">
        <v>87</v>
      </c>
      <c r="AV370" s="13" t="s">
        <v>101</v>
      </c>
      <c r="AW370" s="13" t="s">
        <v>37</v>
      </c>
      <c r="AX370" s="13" t="s">
        <v>78</v>
      </c>
      <c r="AY370" s="235" t="s">
        <v>148</v>
      </c>
    </row>
    <row r="371" spans="2:65" s="1" customFormat="1" ht="22.5" customHeight="1">
      <c r="B371" s="41"/>
      <c r="C371" s="189" t="s">
        <v>470</v>
      </c>
      <c r="D371" s="189" t="s">
        <v>150</v>
      </c>
      <c r="E371" s="190" t="s">
        <v>471</v>
      </c>
      <c r="F371" s="191" t="s">
        <v>472</v>
      </c>
      <c r="G371" s="192" t="s">
        <v>153</v>
      </c>
      <c r="H371" s="193">
        <v>5959.5540000000001</v>
      </c>
      <c r="I371" s="194"/>
      <c r="J371" s="195">
        <f>ROUND(I371*H371,2)</f>
        <v>0</v>
      </c>
      <c r="K371" s="191" t="s">
        <v>154</v>
      </c>
      <c r="L371" s="61"/>
      <c r="M371" s="196" t="s">
        <v>21</v>
      </c>
      <c r="N371" s="197" t="s">
        <v>44</v>
      </c>
      <c r="O371" s="42"/>
      <c r="P371" s="198">
        <f>O371*H371</f>
        <v>0</v>
      </c>
      <c r="Q371" s="198">
        <v>0.27994000000000002</v>
      </c>
      <c r="R371" s="198">
        <f>Q371*H371</f>
        <v>1668.3175467600001</v>
      </c>
      <c r="S371" s="198">
        <v>0</v>
      </c>
      <c r="T371" s="199">
        <f>S371*H371</f>
        <v>0</v>
      </c>
      <c r="AR371" s="24" t="s">
        <v>101</v>
      </c>
      <c r="AT371" s="24" t="s">
        <v>150</v>
      </c>
      <c r="AU371" s="24" t="s">
        <v>87</v>
      </c>
      <c r="AY371" s="24" t="s">
        <v>148</v>
      </c>
      <c r="BE371" s="200">
        <f>IF(N371="základní",J371,0)</f>
        <v>0</v>
      </c>
      <c r="BF371" s="200">
        <f>IF(N371="snížená",J371,0)</f>
        <v>0</v>
      </c>
      <c r="BG371" s="200">
        <f>IF(N371="zákl. přenesená",J371,0)</f>
        <v>0</v>
      </c>
      <c r="BH371" s="200">
        <f>IF(N371="sníž. přenesená",J371,0)</f>
        <v>0</v>
      </c>
      <c r="BI371" s="200">
        <f>IF(N371="nulová",J371,0)</f>
        <v>0</v>
      </c>
      <c r="BJ371" s="24" t="s">
        <v>78</v>
      </c>
      <c r="BK371" s="200">
        <f>ROUND(I371*H371,2)</f>
        <v>0</v>
      </c>
      <c r="BL371" s="24" t="s">
        <v>101</v>
      </c>
      <c r="BM371" s="24" t="s">
        <v>473</v>
      </c>
    </row>
    <row r="372" spans="2:65" s="11" customFormat="1" ht="13.5">
      <c r="B372" s="201"/>
      <c r="C372" s="202"/>
      <c r="D372" s="203" t="s">
        <v>156</v>
      </c>
      <c r="E372" s="204" t="s">
        <v>21</v>
      </c>
      <c r="F372" s="205" t="s">
        <v>474</v>
      </c>
      <c r="G372" s="202"/>
      <c r="H372" s="206" t="s">
        <v>21</v>
      </c>
      <c r="I372" s="207"/>
      <c r="J372" s="202"/>
      <c r="K372" s="202"/>
      <c r="L372" s="208"/>
      <c r="M372" s="209"/>
      <c r="N372" s="210"/>
      <c r="O372" s="210"/>
      <c r="P372" s="210"/>
      <c r="Q372" s="210"/>
      <c r="R372" s="210"/>
      <c r="S372" s="210"/>
      <c r="T372" s="211"/>
      <c r="AT372" s="212" t="s">
        <v>156</v>
      </c>
      <c r="AU372" s="212" t="s">
        <v>87</v>
      </c>
      <c r="AV372" s="11" t="s">
        <v>78</v>
      </c>
      <c r="AW372" s="11" t="s">
        <v>37</v>
      </c>
      <c r="AX372" s="11" t="s">
        <v>73</v>
      </c>
      <c r="AY372" s="212" t="s">
        <v>148</v>
      </c>
    </row>
    <row r="373" spans="2:65" s="12" customFormat="1" ht="13.5">
      <c r="B373" s="213"/>
      <c r="C373" s="214"/>
      <c r="D373" s="203" t="s">
        <v>156</v>
      </c>
      <c r="E373" s="215" t="s">
        <v>21</v>
      </c>
      <c r="F373" s="216" t="s">
        <v>475</v>
      </c>
      <c r="G373" s="214"/>
      <c r="H373" s="217">
        <v>5458.9040000000005</v>
      </c>
      <c r="I373" s="218"/>
      <c r="J373" s="214"/>
      <c r="K373" s="214"/>
      <c r="L373" s="219"/>
      <c r="M373" s="220"/>
      <c r="N373" s="221"/>
      <c r="O373" s="221"/>
      <c r="P373" s="221"/>
      <c r="Q373" s="221"/>
      <c r="R373" s="221"/>
      <c r="S373" s="221"/>
      <c r="T373" s="222"/>
      <c r="AT373" s="223" t="s">
        <v>156</v>
      </c>
      <c r="AU373" s="223" t="s">
        <v>87</v>
      </c>
      <c r="AV373" s="12" t="s">
        <v>87</v>
      </c>
      <c r="AW373" s="12" t="s">
        <v>37</v>
      </c>
      <c r="AX373" s="12" t="s">
        <v>73</v>
      </c>
      <c r="AY373" s="223" t="s">
        <v>148</v>
      </c>
    </row>
    <row r="374" spans="2:65" s="12" customFormat="1" ht="13.5">
      <c r="B374" s="213"/>
      <c r="C374" s="214"/>
      <c r="D374" s="203" t="s">
        <v>156</v>
      </c>
      <c r="E374" s="215" t="s">
        <v>21</v>
      </c>
      <c r="F374" s="216" t="s">
        <v>476</v>
      </c>
      <c r="G374" s="214"/>
      <c r="H374" s="217">
        <v>500.65</v>
      </c>
      <c r="I374" s="218"/>
      <c r="J374" s="214"/>
      <c r="K374" s="214"/>
      <c r="L374" s="219"/>
      <c r="M374" s="220"/>
      <c r="N374" s="221"/>
      <c r="O374" s="221"/>
      <c r="P374" s="221"/>
      <c r="Q374" s="221"/>
      <c r="R374" s="221"/>
      <c r="S374" s="221"/>
      <c r="T374" s="222"/>
      <c r="AT374" s="223" t="s">
        <v>156</v>
      </c>
      <c r="AU374" s="223" t="s">
        <v>87</v>
      </c>
      <c r="AV374" s="12" t="s">
        <v>87</v>
      </c>
      <c r="AW374" s="12" t="s">
        <v>37</v>
      </c>
      <c r="AX374" s="12" t="s">
        <v>73</v>
      </c>
      <c r="AY374" s="223" t="s">
        <v>148</v>
      </c>
    </row>
    <row r="375" spans="2:65" s="13" customFormat="1" ht="13.5">
      <c r="B375" s="224"/>
      <c r="C375" s="225"/>
      <c r="D375" s="226" t="s">
        <v>156</v>
      </c>
      <c r="E375" s="227" t="s">
        <v>21</v>
      </c>
      <c r="F375" s="228" t="s">
        <v>158</v>
      </c>
      <c r="G375" s="225"/>
      <c r="H375" s="229">
        <v>5959.5540000000001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AT375" s="235" t="s">
        <v>156</v>
      </c>
      <c r="AU375" s="235" t="s">
        <v>87</v>
      </c>
      <c r="AV375" s="13" t="s">
        <v>101</v>
      </c>
      <c r="AW375" s="13" t="s">
        <v>37</v>
      </c>
      <c r="AX375" s="13" t="s">
        <v>78</v>
      </c>
      <c r="AY375" s="235" t="s">
        <v>148</v>
      </c>
    </row>
    <row r="376" spans="2:65" s="1" customFormat="1" ht="22.5" customHeight="1">
      <c r="B376" s="41"/>
      <c r="C376" s="189" t="s">
        <v>477</v>
      </c>
      <c r="D376" s="189" t="s">
        <v>150</v>
      </c>
      <c r="E376" s="190" t="s">
        <v>478</v>
      </c>
      <c r="F376" s="191" t="s">
        <v>479</v>
      </c>
      <c r="G376" s="192" t="s">
        <v>153</v>
      </c>
      <c r="H376" s="193">
        <v>12529.298000000001</v>
      </c>
      <c r="I376" s="194"/>
      <c r="J376" s="195">
        <f>ROUND(I376*H376,2)</f>
        <v>0</v>
      </c>
      <c r="K376" s="191" t="s">
        <v>21</v>
      </c>
      <c r="L376" s="61"/>
      <c r="M376" s="196" t="s">
        <v>21</v>
      </c>
      <c r="N376" s="197" t="s">
        <v>44</v>
      </c>
      <c r="O376" s="42"/>
      <c r="P376" s="198">
        <f>O376*H376</f>
        <v>0</v>
      </c>
      <c r="Q376" s="198">
        <v>0.13455</v>
      </c>
      <c r="R376" s="198">
        <f>Q376*H376</f>
        <v>1685.8170459</v>
      </c>
      <c r="S376" s="198">
        <v>0</v>
      </c>
      <c r="T376" s="199">
        <f>S376*H376</f>
        <v>0</v>
      </c>
      <c r="AR376" s="24" t="s">
        <v>101</v>
      </c>
      <c r="AT376" s="24" t="s">
        <v>150</v>
      </c>
      <c r="AU376" s="24" t="s">
        <v>87</v>
      </c>
      <c r="AY376" s="24" t="s">
        <v>148</v>
      </c>
      <c r="BE376" s="200">
        <f>IF(N376="základní",J376,0)</f>
        <v>0</v>
      </c>
      <c r="BF376" s="200">
        <f>IF(N376="snížená",J376,0)</f>
        <v>0</v>
      </c>
      <c r="BG376" s="200">
        <f>IF(N376="zákl. přenesená",J376,0)</f>
        <v>0</v>
      </c>
      <c r="BH376" s="200">
        <f>IF(N376="sníž. přenesená",J376,0)</f>
        <v>0</v>
      </c>
      <c r="BI376" s="200">
        <f>IF(N376="nulová",J376,0)</f>
        <v>0</v>
      </c>
      <c r="BJ376" s="24" t="s">
        <v>78</v>
      </c>
      <c r="BK376" s="200">
        <f>ROUND(I376*H376,2)</f>
        <v>0</v>
      </c>
      <c r="BL376" s="24" t="s">
        <v>101</v>
      </c>
      <c r="BM376" s="24" t="s">
        <v>480</v>
      </c>
    </row>
    <row r="377" spans="2:65" s="1" customFormat="1" ht="67.5">
      <c r="B377" s="41"/>
      <c r="C377" s="63"/>
      <c r="D377" s="203" t="s">
        <v>406</v>
      </c>
      <c r="E377" s="63"/>
      <c r="F377" s="252" t="s">
        <v>481</v>
      </c>
      <c r="G377" s="63"/>
      <c r="H377" s="63"/>
      <c r="I377" s="159"/>
      <c r="J377" s="63"/>
      <c r="K377" s="63"/>
      <c r="L377" s="61"/>
      <c r="M377" s="253"/>
      <c r="N377" s="42"/>
      <c r="O377" s="42"/>
      <c r="P377" s="42"/>
      <c r="Q377" s="42"/>
      <c r="R377" s="42"/>
      <c r="S377" s="42"/>
      <c r="T377" s="78"/>
      <c r="AT377" s="24" t="s">
        <v>406</v>
      </c>
      <c r="AU377" s="24" t="s">
        <v>87</v>
      </c>
    </row>
    <row r="378" spans="2:65" s="11" customFormat="1" ht="13.5">
      <c r="B378" s="201"/>
      <c r="C378" s="202"/>
      <c r="D378" s="203" t="s">
        <v>156</v>
      </c>
      <c r="E378" s="204" t="s">
        <v>21</v>
      </c>
      <c r="F378" s="205" t="s">
        <v>482</v>
      </c>
      <c r="G378" s="202"/>
      <c r="H378" s="206" t="s">
        <v>21</v>
      </c>
      <c r="I378" s="207"/>
      <c r="J378" s="202"/>
      <c r="K378" s="202"/>
      <c r="L378" s="208"/>
      <c r="M378" s="209"/>
      <c r="N378" s="210"/>
      <c r="O378" s="210"/>
      <c r="P378" s="210"/>
      <c r="Q378" s="210"/>
      <c r="R378" s="210"/>
      <c r="S378" s="210"/>
      <c r="T378" s="211"/>
      <c r="AT378" s="212" t="s">
        <v>156</v>
      </c>
      <c r="AU378" s="212" t="s">
        <v>87</v>
      </c>
      <c r="AV378" s="11" t="s">
        <v>78</v>
      </c>
      <c r="AW378" s="11" t="s">
        <v>37</v>
      </c>
      <c r="AX378" s="11" t="s">
        <v>73</v>
      </c>
      <c r="AY378" s="212" t="s">
        <v>148</v>
      </c>
    </row>
    <row r="379" spans="2:65" s="12" customFormat="1" ht="13.5">
      <c r="B379" s="213"/>
      <c r="C379" s="214"/>
      <c r="D379" s="203" t="s">
        <v>156</v>
      </c>
      <c r="E379" s="215" t="s">
        <v>21</v>
      </c>
      <c r="F379" s="216" t="s">
        <v>483</v>
      </c>
      <c r="G379" s="214"/>
      <c r="H379" s="217">
        <v>6042.7439999999997</v>
      </c>
      <c r="I379" s="218"/>
      <c r="J379" s="214"/>
      <c r="K379" s="214"/>
      <c r="L379" s="219"/>
      <c r="M379" s="220"/>
      <c r="N379" s="221"/>
      <c r="O379" s="221"/>
      <c r="P379" s="221"/>
      <c r="Q379" s="221"/>
      <c r="R379" s="221"/>
      <c r="S379" s="221"/>
      <c r="T379" s="222"/>
      <c r="AT379" s="223" t="s">
        <v>156</v>
      </c>
      <c r="AU379" s="223" t="s">
        <v>87</v>
      </c>
      <c r="AV379" s="12" t="s">
        <v>87</v>
      </c>
      <c r="AW379" s="12" t="s">
        <v>37</v>
      </c>
      <c r="AX379" s="12" t="s">
        <v>73</v>
      </c>
      <c r="AY379" s="223" t="s">
        <v>148</v>
      </c>
    </row>
    <row r="380" spans="2:65" s="12" customFormat="1" ht="13.5">
      <c r="B380" s="213"/>
      <c r="C380" s="214"/>
      <c r="D380" s="203" t="s">
        <v>156</v>
      </c>
      <c r="E380" s="215" t="s">
        <v>21</v>
      </c>
      <c r="F380" s="216" t="s">
        <v>112</v>
      </c>
      <c r="G380" s="214"/>
      <c r="H380" s="217">
        <v>527</v>
      </c>
      <c r="I380" s="218"/>
      <c r="J380" s="214"/>
      <c r="K380" s="214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156</v>
      </c>
      <c r="AU380" s="223" t="s">
        <v>87</v>
      </c>
      <c r="AV380" s="12" t="s">
        <v>87</v>
      </c>
      <c r="AW380" s="12" t="s">
        <v>37</v>
      </c>
      <c r="AX380" s="12" t="s">
        <v>73</v>
      </c>
      <c r="AY380" s="223" t="s">
        <v>148</v>
      </c>
    </row>
    <row r="381" spans="2:65" s="14" customFormat="1" ht="13.5">
      <c r="B381" s="236"/>
      <c r="C381" s="237"/>
      <c r="D381" s="203" t="s">
        <v>156</v>
      </c>
      <c r="E381" s="238" t="s">
        <v>21</v>
      </c>
      <c r="F381" s="239" t="s">
        <v>183</v>
      </c>
      <c r="G381" s="237"/>
      <c r="H381" s="240">
        <v>6569.7439999999997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AT381" s="246" t="s">
        <v>156</v>
      </c>
      <c r="AU381" s="246" t="s">
        <v>87</v>
      </c>
      <c r="AV381" s="14" t="s">
        <v>165</v>
      </c>
      <c r="AW381" s="14" t="s">
        <v>37</v>
      </c>
      <c r="AX381" s="14" t="s">
        <v>73</v>
      </c>
      <c r="AY381" s="246" t="s">
        <v>148</v>
      </c>
    </row>
    <row r="382" spans="2:65" s="11" customFormat="1" ht="13.5">
      <c r="B382" s="201"/>
      <c r="C382" s="202"/>
      <c r="D382" s="203" t="s">
        <v>156</v>
      </c>
      <c r="E382" s="204" t="s">
        <v>21</v>
      </c>
      <c r="F382" s="205" t="s">
        <v>484</v>
      </c>
      <c r="G382" s="202"/>
      <c r="H382" s="206" t="s">
        <v>21</v>
      </c>
      <c r="I382" s="207"/>
      <c r="J382" s="202"/>
      <c r="K382" s="202"/>
      <c r="L382" s="208"/>
      <c r="M382" s="209"/>
      <c r="N382" s="210"/>
      <c r="O382" s="210"/>
      <c r="P382" s="210"/>
      <c r="Q382" s="210"/>
      <c r="R382" s="210"/>
      <c r="S382" s="210"/>
      <c r="T382" s="211"/>
      <c r="AT382" s="212" t="s">
        <v>156</v>
      </c>
      <c r="AU382" s="212" t="s">
        <v>87</v>
      </c>
      <c r="AV382" s="11" t="s">
        <v>78</v>
      </c>
      <c r="AW382" s="11" t="s">
        <v>37</v>
      </c>
      <c r="AX382" s="11" t="s">
        <v>73</v>
      </c>
      <c r="AY382" s="212" t="s">
        <v>148</v>
      </c>
    </row>
    <row r="383" spans="2:65" s="12" customFormat="1" ht="13.5">
      <c r="B383" s="213"/>
      <c r="C383" s="214"/>
      <c r="D383" s="203" t="s">
        <v>156</v>
      </c>
      <c r="E383" s="215" t="s">
        <v>21</v>
      </c>
      <c r="F383" s="216" t="s">
        <v>485</v>
      </c>
      <c r="G383" s="214"/>
      <c r="H383" s="217">
        <v>5458.9040000000005</v>
      </c>
      <c r="I383" s="218"/>
      <c r="J383" s="214"/>
      <c r="K383" s="214"/>
      <c r="L383" s="219"/>
      <c r="M383" s="220"/>
      <c r="N383" s="221"/>
      <c r="O383" s="221"/>
      <c r="P383" s="221"/>
      <c r="Q383" s="221"/>
      <c r="R383" s="221"/>
      <c r="S383" s="221"/>
      <c r="T383" s="222"/>
      <c r="AT383" s="223" t="s">
        <v>156</v>
      </c>
      <c r="AU383" s="223" t="s">
        <v>87</v>
      </c>
      <c r="AV383" s="12" t="s">
        <v>87</v>
      </c>
      <c r="AW383" s="12" t="s">
        <v>37</v>
      </c>
      <c r="AX383" s="12" t="s">
        <v>73</v>
      </c>
      <c r="AY383" s="223" t="s">
        <v>148</v>
      </c>
    </row>
    <row r="384" spans="2:65" s="12" customFormat="1" ht="13.5">
      <c r="B384" s="213"/>
      <c r="C384" s="214"/>
      <c r="D384" s="203" t="s">
        <v>156</v>
      </c>
      <c r="E384" s="215" t="s">
        <v>21</v>
      </c>
      <c r="F384" s="216" t="s">
        <v>476</v>
      </c>
      <c r="G384" s="214"/>
      <c r="H384" s="217">
        <v>500.65</v>
      </c>
      <c r="I384" s="218"/>
      <c r="J384" s="214"/>
      <c r="K384" s="214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156</v>
      </c>
      <c r="AU384" s="223" t="s">
        <v>87</v>
      </c>
      <c r="AV384" s="12" t="s">
        <v>87</v>
      </c>
      <c r="AW384" s="12" t="s">
        <v>37</v>
      </c>
      <c r="AX384" s="12" t="s">
        <v>73</v>
      </c>
      <c r="AY384" s="223" t="s">
        <v>148</v>
      </c>
    </row>
    <row r="385" spans="2:65" s="13" customFormat="1" ht="13.5">
      <c r="B385" s="224"/>
      <c r="C385" s="225"/>
      <c r="D385" s="226" t="s">
        <v>156</v>
      </c>
      <c r="E385" s="227" t="s">
        <v>21</v>
      </c>
      <c r="F385" s="228" t="s">
        <v>158</v>
      </c>
      <c r="G385" s="225"/>
      <c r="H385" s="229">
        <v>12529.298000000001</v>
      </c>
      <c r="I385" s="230"/>
      <c r="J385" s="225"/>
      <c r="K385" s="225"/>
      <c r="L385" s="231"/>
      <c r="M385" s="232"/>
      <c r="N385" s="233"/>
      <c r="O385" s="233"/>
      <c r="P385" s="233"/>
      <c r="Q385" s="233"/>
      <c r="R385" s="233"/>
      <c r="S385" s="233"/>
      <c r="T385" s="234"/>
      <c r="AT385" s="235" t="s">
        <v>156</v>
      </c>
      <c r="AU385" s="235" t="s">
        <v>87</v>
      </c>
      <c r="AV385" s="13" t="s">
        <v>101</v>
      </c>
      <c r="AW385" s="13" t="s">
        <v>37</v>
      </c>
      <c r="AX385" s="13" t="s">
        <v>78</v>
      </c>
      <c r="AY385" s="235" t="s">
        <v>148</v>
      </c>
    </row>
    <row r="386" spans="2:65" s="1" customFormat="1" ht="22.5" customHeight="1">
      <c r="B386" s="41"/>
      <c r="C386" s="189" t="s">
        <v>486</v>
      </c>
      <c r="D386" s="189" t="s">
        <v>150</v>
      </c>
      <c r="E386" s="190" t="s">
        <v>487</v>
      </c>
      <c r="F386" s="191" t="s">
        <v>488</v>
      </c>
      <c r="G386" s="192" t="s">
        <v>153</v>
      </c>
      <c r="H386" s="193">
        <v>5714.2640000000001</v>
      </c>
      <c r="I386" s="194"/>
      <c r="J386" s="195">
        <f>ROUND(I386*H386,2)</f>
        <v>0</v>
      </c>
      <c r="K386" s="191" t="s">
        <v>21</v>
      </c>
      <c r="L386" s="61"/>
      <c r="M386" s="196" t="s">
        <v>21</v>
      </c>
      <c r="N386" s="197" t="s">
        <v>44</v>
      </c>
      <c r="O386" s="42"/>
      <c r="P386" s="198">
        <f>O386*H386</f>
        <v>0</v>
      </c>
      <c r="Q386" s="198">
        <v>2.111E-2</v>
      </c>
      <c r="R386" s="198">
        <f>Q386*H386</f>
        <v>120.62811304</v>
      </c>
      <c r="S386" s="198">
        <v>0</v>
      </c>
      <c r="T386" s="199">
        <f>S386*H386</f>
        <v>0</v>
      </c>
      <c r="AR386" s="24" t="s">
        <v>101</v>
      </c>
      <c r="AT386" s="24" t="s">
        <v>150</v>
      </c>
      <c r="AU386" s="24" t="s">
        <v>87</v>
      </c>
      <c r="AY386" s="24" t="s">
        <v>148</v>
      </c>
      <c r="BE386" s="200">
        <f>IF(N386="základní",J386,0)</f>
        <v>0</v>
      </c>
      <c r="BF386" s="200">
        <f>IF(N386="snížená",J386,0)</f>
        <v>0</v>
      </c>
      <c r="BG386" s="200">
        <f>IF(N386="zákl. přenesená",J386,0)</f>
        <v>0</v>
      </c>
      <c r="BH386" s="200">
        <f>IF(N386="sníž. přenesená",J386,0)</f>
        <v>0</v>
      </c>
      <c r="BI386" s="200">
        <f>IF(N386="nulová",J386,0)</f>
        <v>0</v>
      </c>
      <c r="BJ386" s="24" t="s">
        <v>78</v>
      </c>
      <c r="BK386" s="200">
        <f>ROUND(I386*H386,2)</f>
        <v>0</v>
      </c>
      <c r="BL386" s="24" t="s">
        <v>101</v>
      </c>
      <c r="BM386" s="24" t="s">
        <v>489</v>
      </c>
    </row>
    <row r="387" spans="2:65" s="1" customFormat="1" ht="81">
      <c r="B387" s="41"/>
      <c r="C387" s="63"/>
      <c r="D387" s="203" t="s">
        <v>406</v>
      </c>
      <c r="E387" s="63"/>
      <c r="F387" s="252" t="s">
        <v>490</v>
      </c>
      <c r="G387" s="63"/>
      <c r="H387" s="63"/>
      <c r="I387" s="159"/>
      <c r="J387" s="63"/>
      <c r="K387" s="63"/>
      <c r="L387" s="61"/>
      <c r="M387" s="253"/>
      <c r="N387" s="42"/>
      <c r="O387" s="42"/>
      <c r="P387" s="42"/>
      <c r="Q387" s="42"/>
      <c r="R387" s="42"/>
      <c r="S387" s="42"/>
      <c r="T387" s="78"/>
      <c r="AT387" s="24" t="s">
        <v>406</v>
      </c>
      <c r="AU387" s="24" t="s">
        <v>87</v>
      </c>
    </row>
    <row r="388" spans="2:65" s="11" customFormat="1" ht="13.5">
      <c r="B388" s="201"/>
      <c r="C388" s="202"/>
      <c r="D388" s="203" t="s">
        <v>156</v>
      </c>
      <c r="E388" s="204" t="s">
        <v>21</v>
      </c>
      <c r="F388" s="205" t="s">
        <v>491</v>
      </c>
      <c r="G388" s="202"/>
      <c r="H388" s="206" t="s">
        <v>21</v>
      </c>
      <c r="I388" s="207"/>
      <c r="J388" s="202"/>
      <c r="K388" s="202"/>
      <c r="L388" s="208"/>
      <c r="M388" s="209"/>
      <c r="N388" s="210"/>
      <c r="O388" s="210"/>
      <c r="P388" s="210"/>
      <c r="Q388" s="210"/>
      <c r="R388" s="210"/>
      <c r="S388" s="210"/>
      <c r="T388" s="211"/>
      <c r="AT388" s="212" t="s">
        <v>156</v>
      </c>
      <c r="AU388" s="212" t="s">
        <v>87</v>
      </c>
      <c r="AV388" s="11" t="s">
        <v>78</v>
      </c>
      <c r="AW388" s="11" t="s">
        <v>37</v>
      </c>
      <c r="AX388" s="11" t="s">
        <v>73</v>
      </c>
      <c r="AY388" s="212" t="s">
        <v>148</v>
      </c>
    </row>
    <row r="389" spans="2:65" s="12" customFormat="1" ht="13.5">
      <c r="B389" s="213"/>
      <c r="C389" s="214"/>
      <c r="D389" s="203" t="s">
        <v>156</v>
      </c>
      <c r="E389" s="215" t="s">
        <v>21</v>
      </c>
      <c r="F389" s="216" t="s">
        <v>492</v>
      </c>
      <c r="G389" s="214"/>
      <c r="H389" s="217">
        <v>5239.9639999999999</v>
      </c>
      <c r="I389" s="218"/>
      <c r="J389" s="214"/>
      <c r="K389" s="214"/>
      <c r="L389" s="219"/>
      <c r="M389" s="220"/>
      <c r="N389" s="221"/>
      <c r="O389" s="221"/>
      <c r="P389" s="221"/>
      <c r="Q389" s="221"/>
      <c r="R389" s="221"/>
      <c r="S389" s="221"/>
      <c r="T389" s="222"/>
      <c r="AT389" s="223" t="s">
        <v>156</v>
      </c>
      <c r="AU389" s="223" t="s">
        <v>87</v>
      </c>
      <c r="AV389" s="12" t="s">
        <v>87</v>
      </c>
      <c r="AW389" s="12" t="s">
        <v>37</v>
      </c>
      <c r="AX389" s="12" t="s">
        <v>73</v>
      </c>
      <c r="AY389" s="223" t="s">
        <v>148</v>
      </c>
    </row>
    <row r="390" spans="2:65" s="12" customFormat="1" ht="13.5">
      <c r="B390" s="213"/>
      <c r="C390" s="214"/>
      <c r="D390" s="203" t="s">
        <v>156</v>
      </c>
      <c r="E390" s="215" t="s">
        <v>21</v>
      </c>
      <c r="F390" s="216" t="s">
        <v>493</v>
      </c>
      <c r="G390" s="214"/>
      <c r="H390" s="217">
        <v>474.3</v>
      </c>
      <c r="I390" s="218"/>
      <c r="J390" s="214"/>
      <c r="K390" s="214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156</v>
      </c>
      <c r="AU390" s="223" t="s">
        <v>87</v>
      </c>
      <c r="AV390" s="12" t="s">
        <v>87</v>
      </c>
      <c r="AW390" s="12" t="s">
        <v>37</v>
      </c>
      <c r="AX390" s="12" t="s">
        <v>73</v>
      </c>
      <c r="AY390" s="223" t="s">
        <v>148</v>
      </c>
    </row>
    <row r="391" spans="2:65" s="13" customFormat="1" ht="13.5">
      <c r="B391" s="224"/>
      <c r="C391" s="225"/>
      <c r="D391" s="203" t="s">
        <v>156</v>
      </c>
      <c r="E391" s="247" t="s">
        <v>21</v>
      </c>
      <c r="F391" s="248" t="s">
        <v>158</v>
      </c>
      <c r="G391" s="225"/>
      <c r="H391" s="249">
        <v>5714.2640000000001</v>
      </c>
      <c r="I391" s="230"/>
      <c r="J391" s="225"/>
      <c r="K391" s="225"/>
      <c r="L391" s="231"/>
      <c r="M391" s="232"/>
      <c r="N391" s="233"/>
      <c r="O391" s="233"/>
      <c r="P391" s="233"/>
      <c r="Q391" s="233"/>
      <c r="R391" s="233"/>
      <c r="S391" s="233"/>
      <c r="T391" s="234"/>
      <c r="AT391" s="235" t="s">
        <v>156</v>
      </c>
      <c r="AU391" s="235" t="s">
        <v>87</v>
      </c>
      <c r="AV391" s="13" t="s">
        <v>101</v>
      </c>
      <c r="AW391" s="13" t="s">
        <v>37</v>
      </c>
      <c r="AX391" s="13" t="s">
        <v>78</v>
      </c>
      <c r="AY391" s="235" t="s">
        <v>148</v>
      </c>
    </row>
    <row r="392" spans="2:65" s="10" customFormat="1" ht="29.85" customHeight="1">
      <c r="B392" s="172"/>
      <c r="C392" s="173"/>
      <c r="D392" s="186" t="s">
        <v>72</v>
      </c>
      <c r="E392" s="187" t="s">
        <v>204</v>
      </c>
      <c r="F392" s="187" t="s">
        <v>494</v>
      </c>
      <c r="G392" s="173"/>
      <c r="H392" s="173"/>
      <c r="I392" s="176"/>
      <c r="J392" s="188">
        <f>BK392</f>
        <v>0</v>
      </c>
      <c r="K392" s="173"/>
      <c r="L392" s="178"/>
      <c r="M392" s="179"/>
      <c r="N392" s="180"/>
      <c r="O392" s="180"/>
      <c r="P392" s="181">
        <f>SUM(P393:P462)</f>
        <v>0</v>
      </c>
      <c r="Q392" s="180"/>
      <c r="R392" s="181">
        <f>SUM(R393:R462)</f>
        <v>364.74604399999998</v>
      </c>
      <c r="S392" s="180"/>
      <c r="T392" s="182">
        <f>SUM(T393:T462)</f>
        <v>0</v>
      </c>
      <c r="AR392" s="183" t="s">
        <v>78</v>
      </c>
      <c r="AT392" s="184" t="s">
        <v>72</v>
      </c>
      <c r="AU392" s="184" t="s">
        <v>78</v>
      </c>
      <c r="AY392" s="183" t="s">
        <v>148</v>
      </c>
      <c r="BK392" s="185">
        <f>SUM(BK393:BK462)</f>
        <v>0</v>
      </c>
    </row>
    <row r="393" spans="2:65" s="1" customFormat="1" ht="31.5" customHeight="1">
      <c r="B393" s="41"/>
      <c r="C393" s="189" t="s">
        <v>495</v>
      </c>
      <c r="D393" s="189" t="s">
        <v>150</v>
      </c>
      <c r="E393" s="190" t="s">
        <v>496</v>
      </c>
      <c r="F393" s="191" t="s">
        <v>497</v>
      </c>
      <c r="G393" s="192" t="s">
        <v>404</v>
      </c>
      <c r="H393" s="193">
        <v>19</v>
      </c>
      <c r="I393" s="194"/>
      <c r="J393" s="195">
        <f>ROUND(I393*H393,2)</f>
        <v>0</v>
      </c>
      <c r="K393" s="191" t="s">
        <v>498</v>
      </c>
      <c r="L393" s="61"/>
      <c r="M393" s="196" t="s">
        <v>21</v>
      </c>
      <c r="N393" s="197" t="s">
        <v>44</v>
      </c>
      <c r="O393" s="42"/>
      <c r="P393" s="198">
        <f>O393*H393</f>
        <v>0</v>
      </c>
      <c r="Q393" s="198">
        <v>0</v>
      </c>
      <c r="R393" s="198">
        <f>Q393*H393</f>
        <v>0</v>
      </c>
      <c r="S393" s="198">
        <v>0</v>
      </c>
      <c r="T393" s="199">
        <f>S393*H393</f>
        <v>0</v>
      </c>
      <c r="AR393" s="24" t="s">
        <v>101</v>
      </c>
      <c r="AT393" s="24" t="s">
        <v>150</v>
      </c>
      <c r="AU393" s="24" t="s">
        <v>87</v>
      </c>
      <c r="AY393" s="24" t="s">
        <v>148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24" t="s">
        <v>78</v>
      </c>
      <c r="BK393" s="200">
        <f>ROUND(I393*H393,2)</f>
        <v>0</v>
      </c>
      <c r="BL393" s="24" t="s">
        <v>101</v>
      </c>
      <c r="BM393" s="24" t="s">
        <v>499</v>
      </c>
    </row>
    <row r="394" spans="2:65" s="11" customFormat="1" ht="13.5">
      <c r="B394" s="201"/>
      <c r="C394" s="202"/>
      <c r="D394" s="203" t="s">
        <v>156</v>
      </c>
      <c r="E394" s="204" t="s">
        <v>21</v>
      </c>
      <c r="F394" s="205" t="s">
        <v>500</v>
      </c>
      <c r="G394" s="202"/>
      <c r="H394" s="206" t="s">
        <v>21</v>
      </c>
      <c r="I394" s="207"/>
      <c r="J394" s="202"/>
      <c r="K394" s="202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156</v>
      </c>
      <c r="AU394" s="212" t="s">
        <v>87</v>
      </c>
      <c r="AV394" s="11" t="s">
        <v>78</v>
      </c>
      <c r="AW394" s="11" t="s">
        <v>37</v>
      </c>
      <c r="AX394" s="11" t="s">
        <v>73</v>
      </c>
      <c r="AY394" s="212" t="s">
        <v>148</v>
      </c>
    </row>
    <row r="395" spans="2:65" s="12" customFormat="1" ht="13.5">
      <c r="B395" s="213"/>
      <c r="C395" s="214"/>
      <c r="D395" s="203" t="s">
        <v>156</v>
      </c>
      <c r="E395" s="215" t="s">
        <v>21</v>
      </c>
      <c r="F395" s="216" t="s">
        <v>415</v>
      </c>
      <c r="G395" s="214"/>
      <c r="H395" s="217">
        <v>10</v>
      </c>
      <c r="I395" s="218"/>
      <c r="J395" s="214"/>
      <c r="K395" s="214"/>
      <c r="L395" s="219"/>
      <c r="M395" s="220"/>
      <c r="N395" s="221"/>
      <c r="O395" s="221"/>
      <c r="P395" s="221"/>
      <c r="Q395" s="221"/>
      <c r="R395" s="221"/>
      <c r="S395" s="221"/>
      <c r="T395" s="222"/>
      <c r="AT395" s="223" t="s">
        <v>156</v>
      </c>
      <c r="AU395" s="223" t="s">
        <v>87</v>
      </c>
      <c r="AV395" s="12" t="s">
        <v>87</v>
      </c>
      <c r="AW395" s="12" t="s">
        <v>37</v>
      </c>
      <c r="AX395" s="12" t="s">
        <v>73</v>
      </c>
      <c r="AY395" s="223" t="s">
        <v>148</v>
      </c>
    </row>
    <row r="396" spans="2:65" s="12" customFormat="1" ht="13.5">
      <c r="B396" s="213"/>
      <c r="C396" s="214"/>
      <c r="D396" s="203" t="s">
        <v>156</v>
      </c>
      <c r="E396" s="215" t="s">
        <v>21</v>
      </c>
      <c r="F396" s="216" t="s">
        <v>416</v>
      </c>
      <c r="G396" s="214"/>
      <c r="H396" s="217">
        <v>9</v>
      </c>
      <c r="I396" s="218"/>
      <c r="J396" s="214"/>
      <c r="K396" s="214"/>
      <c r="L396" s="219"/>
      <c r="M396" s="220"/>
      <c r="N396" s="221"/>
      <c r="O396" s="221"/>
      <c r="P396" s="221"/>
      <c r="Q396" s="221"/>
      <c r="R396" s="221"/>
      <c r="S396" s="221"/>
      <c r="T396" s="222"/>
      <c r="AT396" s="223" t="s">
        <v>156</v>
      </c>
      <c r="AU396" s="223" t="s">
        <v>87</v>
      </c>
      <c r="AV396" s="12" t="s">
        <v>87</v>
      </c>
      <c r="AW396" s="12" t="s">
        <v>37</v>
      </c>
      <c r="AX396" s="12" t="s">
        <v>73</v>
      </c>
      <c r="AY396" s="223" t="s">
        <v>148</v>
      </c>
    </row>
    <row r="397" spans="2:65" s="13" customFormat="1" ht="13.5">
      <c r="B397" s="224"/>
      <c r="C397" s="225"/>
      <c r="D397" s="226" t="s">
        <v>156</v>
      </c>
      <c r="E397" s="227" t="s">
        <v>21</v>
      </c>
      <c r="F397" s="228" t="s">
        <v>158</v>
      </c>
      <c r="G397" s="225"/>
      <c r="H397" s="229">
        <v>19</v>
      </c>
      <c r="I397" s="230"/>
      <c r="J397" s="225"/>
      <c r="K397" s="225"/>
      <c r="L397" s="231"/>
      <c r="M397" s="232"/>
      <c r="N397" s="233"/>
      <c r="O397" s="233"/>
      <c r="P397" s="233"/>
      <c r="Q397" s="233"/>
      <c r="R397" s="233"/>
      <c r="S397" s="233"/>
      <c r="T397" s="234"/>
      <c r="AT397" s="235" t="s">
        <v>156</v>
      </c>
      <c r="AU397" s="235" t="s">
        <v>87</v>
      </c>
      <c r="AV397" s="13" t="s">
        <v>101</v>
      </c>
      <c r="AW397" s="13" t="s">
        <v>37</v>
      </c>
      <c r="AX397" s="13" t="s">
        <v>78</v>
      </c>
      <c r="AY397" s="235" t="s">
        <v>148</v>
      </c>
    </row>
    <row r="398" spans="2:65" s="1" customFormat="1" ht="22.5" customHeight="1">
      <c r="B398" s="41"/>
      <c r="C398" s="254" t="s">
        <v>501</v>
      </c>
      <c r="D398" s="254" t="s">
        <v>502</v>
      </c>
      <c r="E398" s="255" t="s">
        <v>503</v>
      </c>
      <c r="F398" s="256" t="s">
        <v>504</v>
      </c>
      <c r="G398" s="257" t="s">
        <v>404</v>
      </c>
      <c r="H398" s="258">
        <v>19.285</v>
      </c>
      <c r="I398" s="259"/>
      <c r="J398" s="260">
        <f>ROUND(I398*H398,2)</f>
        <v>0</v>
      </c>
      <c r="K398" s="256" t="s">
        <v>498</v>
      </c>
      <c r="L398" s="261"/>
      <c r="M398" s="262" t="s">
        <v>21</v>
      </c>
      <c r="N398" s="263" t="s">
        <v>44</v>
      </c>
      <c r="O398" s="42"/>
      <c r="P398" s="198">
        <f>O398*H398</f>
        <v>0</v>
      </c>
      <c r="Q398" s="198">
        <v>9.5999999999999992E-3</v>
      </c>
      <c r="R398" s="198">
        <f>Q398*H398</f>
        <v>0.185136</v>
      </c>
      <c r="S398" s="198">
        <v>0</v>
      </c>
      <c r="T398" s="199">
        <f>S398*H398</f>
        <v>0</v>
      </c>
      <c r="AR398" s="24" t="s">
        <v>199</v>
      </c>
      <c r="AT398" s="24" t="s">
        <v>502</v>
      </c>
      <c r="AU398" s="24" t="s">
        <v>87</v>
      </c>
      <c r="AY398" s="24" t="s">
        <v>148</v>
      </c>
      <c r="BE398" s="200">
        <f>IF(N398="základní",J398,0)</f>
        <v>0</v>
      </c>
      <c r="BF398" s="200">
        <f>IF(N398="snížená",J398,0)</f>
        <v>0</v>
      </c>
      <c r="BG398" s="200">
        <f>IF(N398="zákl. přenesená",J398,0)</f>
        <v>0</v>
      </c>
      <c r="BH398" s="200">
        <f>IF(N398="sníž. přenesená",J398,0)</f>
        <v>0</v>
      </c>
      <c r="BI398" s="200">
        <f>IF(N398="nulová",J398,0)</f>
        <v>0</v>
      </c>
      <c r="BJ398" s="24" t="s">
        <v>78</v>
      </c>
      <c r="BK398" s="200">
        <f>ROUND(I398*H398,2)</f>
        <v>0</v>
      </c>
      <c r="BL398" s="24" t="s">
        <v>101</v>
      </c>
      <c r="BM398" s="24" t="s">
        <v>505</v>
      </c>
    </row>
    <row r="399" spans="2:65" s="1" customFormat="1" ht="54">
      <c r="B399" s="41"/>
      <c r="C399" s="63"/>
      <c r="D399" s="203" t="s">
        <v>406</v>
      </c>
      <c r="E399" s="63"/>
      <c r="F399" s="252" t="s">
        <v>506</v>
      </c>
      <c r="G399" s="63"/>
      <c r="H399" s="63"/>
      <c r="I399" s="159"/>
      <c r="J399" s="63"/>
      <c r="K399" s="63"/>
      <c r="L399" s="61"/>
      <c r="M399" s="253"/>
      <c r="N399" s="42"/>
      <c r="O399" s="42"/>
      <c r="P399" s="42"/>
      <c r="Q399" s="42"/>
      <c r="R399" s="42"/>
      <c r="S399" s="42"/>
      <c r="T399" s="78"/>
      <c r="AT399" s="24" t="s">
        <v>406</v>
      </c>
      <c r="AU399" s="24" t="s">
        <v>87</v>
      </c>
    </row>
    <row r="400" spans="2:65" s="12" customFormat="1" ht="13.5">
      <c r="B400" s="213"/>
      <c r="C400" s="214"/>
      <c r="D400" s="226" t="s">
        <v>156</v>
      </c>
      <c r="E400" s="214"/>
      <c r="F400" s="250" t="s">
        <v>507</v>
      </c>
      <c r="G400" s="214"/>
      <c r="H400" s="251">
        <v>19.285</v>
      </c>
      <c r="I400" s="218"/>
      <c r="J400" s="214"/>
      <c r="K400" s="214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156</v>
      </c>
      <c r="AU400" s="223" t="s">
        <v>87</v>
      </c>
      <c r="AV400" s="12" t="s">
        <v>87</v>
      </c>
      <c r="AW400" s="12" t="s">
        <v>6</v>
      </c>
      <c r="AX400" s="12" t="s">
        <v>78</v>
      </c>
      <c r="AY400" s="223" t="s">
        <v>148</v>
      </c>
    </row>
    <row r="401" spans="2:65" s="1" customFormat="1" ht="31.5" customHeight="1">
      <c r="B401" s="41"/>
      <c r="C401" s="189" t="s">
        <v>508</v>
      </c>
      <c r="D401" s="189" t="s">
        <v>150</v>
      </c>
      <c r="E401" s="190" t="s">
        <v>509</v>
      </c>
      <c r="F401" s="191" t="s">
        <v>510</v>
      </c>
      <c r="G401" s="192" t="s">
        <v>404</v>
      </c>
      <c r="H401" s="193">
        <v>30</v>
      </c>
      <c r="I401" s="194"/>
      <c r="J401" s="195">
        <f>ROUND(I401*H401,2)</f>
        <v>0</v>
      </c>
      <c r="K401" s="191" t="s">
        <v>162</v>
      </c>
      <c r="L401" s="61"/>
      <c r="M401" s="196" t="s">
        <v>21</v>
      </c>
      <c r="N401" s="197" t="s">
        <v>44</v>
      </c>
      <c r="O401" s="42"/>
      <c r="P401" s="198">
        <f>O401*H401</f>
        <v>0</v>
      </c>
      <c r="Q401" s="198">
        <v>0</v>
      </c>
      <c r="R401" s="198">
        <f>Q401*H401</f>
        <v>0</v>
      </c>
      <c r="S401" s="198">
        <v>0</v>
      </c>
      <c r="T401" s="199">
        <f>S401*H401</f>
        <v>0</v>
      </c>
      <c r="AR401" s="24" t="s">
        <v>101</v>
      </c>
      <c r="AT401" s="24" t="s">
        <v>150</v>
      </c>
      <c r="AU401" s="24" t="s">
        <v>87</v>
      </c>
      <c r="AY401" s="24" t="s">
        <v>148</v>
      </c>
      <c r="BE401" s="200">
        <f>IF(N401="základní",J401,0)</f>
        <v>0</v>
      </c>
      <c r="BF401" s="200">
        <f>IF(N401="snížená",J401,0)</f>
        <v>0</v>
      </c>
      <c r="BG401" s="200">
        <f>IF(N401="zákl. přenesená",J401,0)</f>
        <v>0</v>
      </c>
      <c r="BH401" s="200">
        <f>IF(N401="sníž. přenesená",J401,0)</f>
        <v>0</v>
      </c>
      <c r="BI401" s="200">
        <f>IF(N401="nulová",J401,0)</f>
        <v>0</v>
      </c>
      <c r="BJ401" s="24" t="s">
        <v>78</v>
      </c>
      <c r="BK401" s="200">
        <f>ROUND(I401*H401,2)</f>
        <v>0</v>
      </c>
      <c r="BL401" s="24" t="s">
        <v>101</v>
      </c>
      <c r="BM401" s="24" t="s">
        <v>511</v>
      </c>
    </row>
    <row r="402" spans="2:65" s="11" customFormat="1" ht="13.5">
      <c r="B402" s="201"/>
      <c r="C402" s="202"/>
      <c r="D402" s="203" t="s">
        <v>156</v>
      </c>
      <c r="E402" s="204" t="s">
        <v>21</v>
      </c>
      <c r="F402" s="205" t="s">
        <v>512</v>
      </c>
      <c r="G402" s="202"/>
      <c r="H402" s="206" t="s">
        <v>21</v>
      </c>
      <c r="I402" s="207"/>
      <c r="J402" s="202"/>
      <c r="K402" s="202"/>
      <c r="L402" s="208"/>
      <c r="M402" s="209"/>
      <c r="N402" s="210"/>
      <c r="O402" s="210"/>
      <c r="P402" s="210"/>
      <c r="Q402" s="210"/>
      <c r="R402" s="210"/>
      <c r="S402" s="210"/>
      <c r="T402" s="211"/>
      <c r="AT402" s="212" t="s">
        <v>156</v>
      </c>
      <c r="AU402" s="212" t="s">
        <v>87</v>
      </c>
      <c r="AV402" s="11" t="s">
        <v>78</v>
      </c>
      <c r="AW402" s="11" t="s">
        <v>37</v>
      </c>
      <c r="AX402" s="11" t="s">
        <v>73</v>
      </c>
      <c r="AY402" s="212" t="s">
        <v>148</v>
      </c>
    </row>
    <row r="403" spans="2:65" s="12" customFormat="1" ht="13.5">
      <c r="B403" s="213"/>
      <c r="C403" s="214"/>
      <c r="D403" s="203" t="s">
        <v>156</v>
      </c>
      <c r="E403" s="215" t="s">
        <v>21</v>
      </c>
      <c r="F403" s="216" t="s">
        <v>409</v>
      </c>
      <c r="G403" s="214"/>
      <c r="H403" s="217">
        <v>6</v>
      </c>
      <c r="I403" s="218"/>
      <c r="J403" s="214"/>
      <c r="K403" s="214"/>
      <c r="L403" s="219"/>
      <c r="M403" s="220"/>
      <c r="N403" s="221"/>
      <c r="O403" s="221"/>
      <c r="P403" s="221"/>
      <c r="Q403" s="221"/>
      <c r="R403" s="221"/>
      <c r="S403" s="221"/>
      <c r="T403" s="222"/>
      <c r="AT403" s="223" t="s">
        <v>156</v>
      </c>
      <c r="AU403" s="223" t="s">
        <v>87</v>
      </c>
      <c r="AV403" s="12" t="s">
        <v>87</v>
      </c>
      <c r="AW403" s="12" t="s">
        <v>37</v>
      </c>
      <c r="AX403" s="12" t="s">
        <v>73</v>
      </c>
      <c r="AY403" s="223" t="s">
        <v>148</v>
      </c>
    </row>
    <row r="404" spans="2:65" s="12" customFormat="1" ht="13.5">
      <c r="B404" s="213"/>
      <c r="C404" s="214"/>
      <c r="D404" s="203" t="s">
        <v>156</v>
      </c>
      <c r="E404" s="215" t="s">
        <v>21</v>
      </c>
      <c r="F404" s="216" t="s">
        <v>410</v>
      </c>
      <c r="G404" s="214"/>
      <c r="H404" s="217">
        <v>6</v>
      </c>
      <c r="I404" s="218"/>
      <c r="J404" s="214"/>
      <c r="K404" s="214"/>
      <c r="L404" s="219"/>
      <c r="M404" s="220"/>
      <c r="N404" s="221"/>
      <c r="O404" s="221"/>
      <c r="P404" s="221"/>
      <c r="Q404" s="221"/>
      <c r="R404" s="221"/>
      <c r="S404" s="221"/>
      <c r="T404" s="222"/>
      <c r="AT404" s="223" t="s">
        <v>156</v>
      </c>
      <c r="AU404" s="223" t="s">
        <v>87</v>
      </c>
      <c r="AV404" s="12" t="s">
        <v>87</v>
      </c>
      <c r="AW404" s="12" t="s">
        <v>37</v>
      </c>
      <c r="AX404" s="12" t="s">
        <v>73</v>
      </c>
      <c r="AY404" s="223" t="s">
        <v>148</v>
      </c>
    </row>
    <row r="405" spans="2:65" s="12" customFormat="1" ht="13.5">
      <c r="B405" s="213"/>
      <c r="C405" s="214"/>
      <c r="D405" s="203" t="s">
        <v>156</v>
      </c>
      <c r="E405" s="215" t="s">
        <v>21</v>
      </c>
      <c r="F405" s="216" t="s">
        <v>411</v>
      </c>
      <c r="G405" s="214"/>
      <c r="H405" s="217">
        <v>6</v>
      </c>
      <c r="I405" s="218"/>
      <c r="J405" s="214"/>
      <c r="K405" s="214"/>
      <c r="L405" s="219"/>
      <c r="M405" s="220"/>
      <c r="N405" s="221"/>
      <c r="O405" s="221"/>
      <c r="P405" s="221"/>
      <c r="Q405" s="221"/>
      <c r="R405" s="221"/>
      <c r="S405" s="221"/>
      <c r="T405" s="222"/>
      <c r="AT405" s="223" t="s">
        <v>156</v>
      </c>
      <c r="AU405" s="223" t="s">
        <v>87</v>
      </c>
      <c r="AV405" s="12" t="s">
        <v>87</v>
      </c>
      <c r="AW405" s="12" t="s">
        <v>37</v>
      </c>
      <c r="AX405" s="12" t="s">
        <v>73</v>
      </c>
      <c r="AY405" s="223" t="s">
        <v>148</v>
      </c>
    </row>
    <row r="406" spans="2:65" s="12" customFormat="1" ht="13.5">
      <c r="B406" s="213"/>
      <c r="C406" s="214"/>
      <c r="D406" s="203" t="s">
        <v>156</v>
      </c>
      <c r="E406" s="215" t="s">
        <v>21</v>
      </c>
      <c r="F406" s="216" t="s">
        <v>412</v>
      </c>
      <c r="G406" s="214"/>
      <c r="H406" s="217">
        <v>6</v>
      </c>
      <c r="I406" s="218"/>
      <c r="J406" s="214"/>
      <c r="K406" s="214"/>
      <c r="L406" s="219"/>
      <c r="M406" s="220"/>
      <c r="N406" s="221"/>
      <c r="O406" s="221"/>
      <c r="P406" s="221"/>
      <c r="Q406" s="221"/>
      <c r="R406" s="221"/>
      <c r="S406" s="221"/>
      <c r="T406" s="222"/>
      <c r="AT406" s="223" t="s">
        <v>156</v>
      </c>
      <c r="AU406" s="223" t="s">
        <v>87</v>
      </c>
      <c r="AV406" s="12" t="s">
        <v>87</v>
      </c>
      <c r="AW406" s="12" t="s">
        <v>37</v>
      </c>
      <c r="AX406" s="12" t="s">
        <v>73</v>
      </c>
      <c r="AY406" s="223" t="s">
        <v>148</v>
      </c>
    </row>
    <row r="407" spans="2:65" s="12" customFormat="1" ht="13.5">
      <c r="B407" s="213"/>
      <c r="C407" s="214"/>
      <c r="D407" s="203" t="s">
        <v>156</v>
      </c>
      <c r="E407" s="215" t="s">
        <v>21</v>
      </c>
      <c r="F407" s="216" t="s">
        <v>413</v>
      </c>
      <c r="G407" s="214"/>
      <c r="H407" s="217">
        <v>6</v>
      </c>
      <c r="I407" s="218"/>
      <c r="J407" s="214"/>
      <c r="K407" s="214"/>
      <c r="L407" s="219"/>
      <c r="M407" s="220"/>
      <c r="N407" s="221"/>
      <c r="O407" s="221"/>
      <c r="P407" s="221"/>
      <c r="Q407" s="221"/>
      <c r="R407" s="221"/>
      <c r="S407" s="221"/>
      <c r="T407" s="222"/>
      <c r="AT407" s="223" t="s">
        <v>156</v>
      </c>
      <c r="AU407" s="223" t="s">
        <v>87</v>
      </c>
      <c r="AV407" s="12" t="s">
        <v>87</v>
      </c>
      <c r="AW407" s="12" t="s">
        <v>37</v>
      </c>
      <c r="AX407" s="12" t="s">
        <v>73</v>
      </c>
      <c r="AY407" s="223" t="s">
        <v>148</v>
      </c>
    </row>
    <row r="408" spans="2:65" s="13" customFormat="1" ht="13.5">
      <c r="B408" s="224"/>
      <c r="C408" s="225"/>
      <c r="D408" s="226" t="s">
        <v>156</v>
      </c>
      <c r="E408" s="227" t="s">
        <v>21</v>
      </c>
      <c r="F408" s="228" t="s">
        <v>158</v>
      </c>
      <c r="G408" s="225"/>
      <c r="H408" s="229">
        <v>30</v>
      </c>
      <c r="I408" s="230"/>
      <c r="J408" s="225"/>
      <c r="K408" s="225"/>
      <c r="L408" s="231"/>
      <c r="M408" s="232"/>
      <c r="N408" s="233"/>
      <c r="O408" s="233"/>
      <c r="P408" s="233"/>
      <c r="Q408" s="233"/>
      <c r="R408" s="233"/>
      <c r="S408" s="233"/>
      <c r="T408" s="234"/>
      <c r="AT408" s="235" t="s">
        <v>156</v>
      </c>
      <c r="AU408" s="235" t="s">
        <v>87</v>
      </c>
      <c r="AV408" s="13" t="s">
        <v>101</v>
      </c>
      <c r="AW408" s="13" t="s">
        <v>37</v>
      </c>
      <c r="AX408" s="13" t="s">
        <v>78</v>
      </c>
      <c r="AY408" s="235" t="s">
        <v>148</v>
      </c>
    </row>
    <row r="409" spans="2:65" s="1" customFormat="1" ht="22.5" customHeight="1">
      <c r="B409" s="41"/>
      <c r="C409" s="254" t="s">
        <v>513</v>
      </c>
      <c r="D409" s="254" t="s">
        <v>502</v>
      </c>
      <c r="E409" s="255" t="s">
        <v>514</v>
      </c>
      <c r="F409" s="256" t="s">
        <v>515</v>
      </c>
      <c r="G409" s="257" t="s">
        <v>404</v>
      </c>
      <c r="H409" s="258">
        <v>30.45</v>
      </c>
      <c r="I409" s="259"/>
      <c r="J409" s="260">
        <f>ROUND(I409*H409,2)</f>
        <v>0</v>
      </c>
      <c r="K409" s="256" t="s">
        <v>162</v>
      </c>
      <c r="L409" s="261"/>
      <c r="M409" s="262" t="s">
        <v>21</v>
      </c>
      <c r="N409" s="263" t="s">
        <v>44</v>
      </c>
      <c r="O409" s="42"/>
      <c r="P409" s="198">
        <f>O409*H409</f>
        <v>0</v>
      </c>
      <c r="Q409" s="198">
        <v>1.9099999999999999E-2</v>
      </c>
      <c r="R409" s="198">
        <f>Q409*H409</f>
        <v>0.58159499999999997</v>
      </c>
      <c r="S409" s="198">
        <v>0</v>
      </c>
      <c r="T409" s="199">
        <f>S409*H409</f>
        <v>0</v>
      </c>
      <c r="AR409" s="24" t="s">
        <v>199</v>
      </c>
      <c r="AT409" s="24" t="s">
        <v>502</v>
      </c>
      <c r="AU409" s="24" t="s">
        <v>87</v>
      </c>
      <c r="AY409" s="24" t="s">
        <v>148</v>
      </c>
      <c r="BE409" s="200">
        <f>IF(N409="základní",J409,0)</f>
        <v>0</v>
      </c>
      <c r="BF409" s="200">
        <f>IF(N409="snížená",J409,0)</f>
        <v>0</v>
      </c>
      <c r="BG409" s="200">
        <f>IF(N409="zákl. přenesená",J409,0)</f>
        <v>0</v>
      </c>
      <c r="BH409" s="200">
        <f>IF(N409="sníž. přenesená",J409,0)</f>
        <v>0</v>
      </c>
      <c r="BI409" s="200">
        <f>IF(N409="nulová",J409,0)</f>
        <v>0</v>
      </c>
      <c r="BJ409" s="24" t="s">
        <v>78</v>
      </c>
      <c r="BK409" s="200">
        <f>ROUND(I409*H409,2)</f>
        <v>0</v>
      </c>
      <c r="BL409" s="24" t="s">
        <v>101</v>
      </c>
      <c r="BM409" s="24" t="s">
        <v>516</v>
      </c>
    </row>
    <row r="410" spans="2:65" s="1" customFormat="1" ht="54">
      <c r="B410" s="41"/>
      <c r="C410" s="63"/>
      <c r="D410" s="203" t="s">
        <v>406</v>
      </c>
      <c r="E410" s="63"/>
      <c r="F410" s="252" t="s">
        <v>517</v>
      </c>
      <c r="G410" s="63"/>
      <c r="H410" s="63"/>
      <c r="I410" s="159"/>
      <c r="J410" s="63"/>
      <c r="K410" s="63"/>
      <c r="L410" s="61"/>
      <c r="M410" s="253"/>
      <c r="N410" s="42"/>
      <c r="O410" s="42"/>
      <c r="P410" s="42"/>
      <c r="Q410" s="42"/>
      <c r="R410" s="42"/>
      <c r="S410" s="42"/>
      <c r="T410" s="78"/>
      <c r="AT410" s="24" t="s">
        <v>406</v>
      </c>
      <c r="AU410" s="24" t="s">
        <v>87</v>
      </c>
    </row>
    <row r="411" spans="2:65" s="12" customFormat="1" ht="13.5">
      <c r="B411" s="213"/>
      <c r="C411" s="214"/>
      <c r="D411" s="226" t="s">
        <v>156</v>
      </c>
      <c r="E411" s="214"/>
      <c r="F411" s="250" t="s">
        <v>518</v>
      </c>
      <c r="G411" s="214"/>
      <c r="H411" s="251">
        <v>30.45</v>
      </c>
      <c r="I411" s="218"/>
      <c r="J411" s="214"/>
      <c r="K411" s="214"/>
      <c r="L411" s="219"/>
      <c r="M411" s="220"/>
      <c r="N411" s="221"/>
      <c r="O411" s="221"/>
      <c r="P411" s="221"/>
      <c r="Q411" s="221"/>
      <c r="R411" s="221"/>
      <c r="S411" s="221"/>
      <c r="T411" s="222"/>
      <c r="AT411" s="223" t="s">
        <v>156</v>
      </c>
      <c r="AU411" s="223" t="s">
        <v>87</v>
      </c>
      <c r="AV411" s="12" t="s">
        <v>87</v>
      </c>
      <c r="AW411" s="12" t="s">
        <v>6</v>
      </c>
      <c r="AX411" s="12" t="s">
        <v>78</v>
      </c>
      <c r="AY411" s="223" t="s">
        <v>148</v>
      </c>
    </row>
    <row r="412" spans="2:65" s="1" customFormat="1" ht="22.5" customHeight="1">
      <c r="B412" s="41"/>
      <c r="C412" s="189" t="s">
        <v>519</v>
      </c>
      <c r="D412" s="189" t="s">
        <v>150</v>
      </c>
      <c r="E412" s="190" t="s">
        <v>520</v>
      </c>
      <c r="F412" s="191" t="s">
        <v>521</v>
      </c>
      <c r="G412" s="192" t="s">
        <v>179</v>
      </c>
      <c r="H412" s="193">
        <v>32.549999999999997</v>
      </c>
      <c r="I412" s="194"/>
      <c r="J412" s="195">
        <f>ROUND(I412*H412,2)</f>
        <v>0</v>
      </c>
      <c r="K412" s="191" t="s">
        <v>162</v>
      </c>
      <c r="L412" s="61"/>
      <c r="M412" s="196" t="s">
        <v>21</v>
      </c>
      <c r="N412" s="197" t="s">
        <v>44</v>
      </c>
      <c r="O412" s="42"/>
      <c r="P412" s="198">
        <f>O412*H412</f>
        <v>0</v>
      </c>
      <c r="Q412" s="198">
        <v>1.9695</v>
      </c>
      <c r="R412" s="198">
        <f>Q412*H412</f>
        <v>64.107225</v>
      </c>
      <c r="S412" s="198">
        <v>0</v>
      </c>
      <c r="T412" s="199">
        <f>S412*H412</f>
        <v>0</v>
      </c>
      <c r="AR412" s="24" t="s">
        <v>101</v>
      </c>
      <c r="AT412" s="24" t="s">
        <v>150</v>
      </c>
      <c r="AU412" s="24" t="s">
        <v>87</v>
      </c>
      <c r="AY412" s="24" t="s">
        <v>148</v>
      </c>
      <c r="BE412" s="200">
        <f>IF(N412="základní",J412,0)</f>
        <v>0</v>
      </c>
      <c r="BF412" s="200">
        <f>IF(N412="snížená",J412,0)</f>
        <v>0</v>
      </c>
      <c r="BG412" s="200">
        <f>IF(N412="zákl. přenesená",J412,0)</f>
        <v>0</v>
      </c>
      <c r="BH412" s="200">
        <f>IF(N412="sníž. přenesená",J412,0)</f>
        <v>0</v>
      </c>
      <c r="BI412" s="200">
        <f>IF(N412="nulová",J412,0)</f>
        <v>0</v>
      </c>
      <c r="BJ412" s="24" t="s">
        <v>78</v>
      </c>
      <c r="BK412" s="200">
        <f>ROUND(I412*H412,2)</f>
        <v>0</v>
      </c>
      <c r="BL412" s="24" t="s">
        <v>101</v>
      </c>
      <c r="BM412" s="24" t="s">
        <v>522</v>
      </c>
    </row>
    <row r="413" spans="2:65" s="11" customFormat="1" ht="13.5">
      <c r="B413" s="201"/>
      <c r="C413" s="202"/>
      <c r="D413" s="203" t="s">
        <v>156</v>
      </c>
      <c r="E413" s="204" t="s">
        <v>21</v>
      </c>
      <c r="F413" s="205" t="s">
        <v>523</v>
      </c>
      <c r="G413" s="202"/>
      <c r="H413" s="206" t="s">
        <v>21</v>
      </c>
      <c r="I413" s="207"/>
      <c r="J413" s="202"/>
      <c r="K413" s="202"/>
      <c r="L413" s="208"/>
      <c r="M413" s="209"/>
      <c r="N413" s="210"/>
      <c r="O413" s="210"/>
      <c r="P413" s="210"/>
      <c r="Q413" s="210"/>
      <c r="R413" s="210"/>
      <c r="S413" s="210"/>
      <c r="T413" s="211"/>
      <c r="AT413" s="212" t="s">
        <v>156</v>
      </c>
      <c r="AU413" s="212" t="s">
        <v>87</v>
      </c>
      <c r="AV413" s="11" t="s">
        <v>78</v>
      </c>
      <c r="AW413" s="11" t="s">
        <v>37</v>
      </c>
      <c r="AX413" s="11" t="s">
        <v>73</v>
      </c>
      <c r="AY413" s="212" t="s">
        <v>148</v>
      </c>
    </row>
    <row r="414" spans="2:65" s="12" customFormat="1" ht="13.5">
      <c r="B414" s="213"/>
      <c r="C414" s="214"/>
      <c r="D414" s="203" t="s">
        <v>156</v>
      </c>
      <c r="E414" s="215" t="s">
        <v>21</v>
      </c>
      <c r="F414" s="216" t="s">
        <v>524</v>
      </c>
      <c r="G414" s="214"/>
      <c r="H414" s="217">
        <v>4.8</v>
      </c>
      <c r="I414" s="218"/>
      <c r="J414" s="214"/>
      <c r="K414" s="214"/>
      <c r="L414" s="219"/>
      <c r="M414" s="220"/>
      <c r="N414" s="221"/>
      <c r="O414" s="221"/>
      <c r="P414" s="221"/>
      <c r="Q414" s="221"/>
      <c r="R414" s="221"/>
      <c r="S414" s="221"/>
      <c r="T414" s="222"/>
      <c r="AT414" s="223" t="s">
        <v>156</v>
      </c>
      <c r="AU414" s="223" t="s">
        <v>87</v>
      </c>
      <c r="AV414" s="12" t="s">
        <v>87</v>
      </c>
      <c r="AW414" s="12" t="s">
        <v>37</v>
      </c>
      <c r="AX414" s="12" t="s">
        <v>73</v>
      </c>
      <c r="AY414" s="223" t="s">
        <v>148</v>
      </c>
    </row>
    <row r="415" spans="2:65" s="12" customFormat="1" ht="13.5">
      <c r="B415" s="213"/>
      <c r="C415" s="214"/>
      <c r="D415" s="203" t="s">
        <v>156</v>
      </c>
      <c r="E415" s="215" t="s">
        <v>21</v>
      </c>
      <c r="F415" s="216" t="s">
        <v>525</v>
      </c>
      <c r="G415" s="214"/>
      <c r="H415" s="217">
        <v>4.8</v>
      </c>
      <c r="I415" s="218"/>
      <c r="J415" s="214"/>
      <c r="K415" s="214"/>
      <c r="L415" s="219"/>
      <c r="M415" s="220"/>
      <c r="N415" s="221"/>
      <c r="O415" s="221"/>
      <c r="P415" s="221"/>
      <c r="Q415" s="221"/>
      <c r="R415" s="221"/>
      <c r="S415" s="221"/>
      <c r="T415" s="222"/>
      <c r="AT415" s="223" t="s">
        <v>156</v>
      </c>
      <c r="AU415" s="223" t="s">
        <v>87</v>
      </c>
      <c r="AV415" s="12" t="s">
        <v>87</v>
      </c>
      <c r="AW415" s="12" t="s">
        <v>37</v>
      </c>
      <c r="AX415" s="12" t="s">
        <v>73</v>
      </c>
      <c r="AY415" s="223" t="s">
        <v>148</v>
      </c>
    </row>
    <row r="416" spans="2:65" s="12" customFormat="1" ht="13.5">
      <c r="B416" s="213"/>
      <c r="C416" s="214"/>
      <c r="D416" s="203" t="s">
        <v>156</v>
      </c>
      <c r="E416" s="215" t="s">
        <v>21</v>
      </c>
      <c r="F416" s="216" t="s">
        <v>526</v>
      </c>
      <c r="G416" s="214"/>
      <c r="H416" s="217">
        <v>4.8</v>
      </c>
      <c r="I416" s="218"/>
      <c r="J416" s="214"/>
      <c r="K416" s="214"/>
      <c r="L416" s="219"/>
      <c r="M416" s="220"/>
      <c r="N416" s="221"/>
      <c r="O416" s="221"/>
      <c r="P416" s="221"/>
      <c r="Q416" s="221"/>
      <c r="R416" s="221"/>
      <c r="S416" s="221"/>
      <c r="T416" s="222"/>
      <c r="AT416" s="223" t="s">
        <v>156</v>
      </c>
      <c r="AU416" s="223" t="s">
        <v>87</v>
      </c>
      <c r="AV416" s="12" t="s">
        <v>87</v>
      </c>
      <c r="AW416" s="12" t="s">
        <v>37</v>
      </c>
      <c r="AX416" s="12" t="s">
        <v>73</v>
      </c>
      <c r="AY416" s="223" t="s">
        <v>148</v>
      </c>
    </row>
    <row r="417" spans="2:65" s="12" customFormat="1" ht="13.5">
      <c r="B417" s="213"/>
      <c r="C417" s="214"/>
      <c r="D417" s="203" t="s">
        <v>156</v>
      </c>
      <c r="E417" s="215" t="s">
        <v>21</v>
      </c>
      <c r="F417" s="216" t="s">
        <v>527</v>
      </c>
      <c r="G417" s="214"/>
      <c r="H417" s="217">
        <v>4.8</v>
      </c>
      <c r="I417" s="218"/>
      <c r="J417" s="214"/>
      <c r="K417" s="214"/>
      <c r="L417" s="219"/>
      <c r="M417" s="220"/>
      <c r="N417" s="221"/>
      <c r="O417" s="221"/>
      <c r="P417" s="221"/>
      <c r="Q417" s="221"/>
      <c r="R417" s="221"/>
      <c r="S417" s="221"/>
      <c r="T417" s="222"/>
      <c r="AT417" s="223" t="s">
        <v>156</v>
      </c>
      <c r="AU417" s="223" t="s">
        <v>87</v>
      </c>
      <c r="AV417" s="12" t="s">
        <v>87</v>
      </c>
      <c r="AW417" s="12" t="s">
        <v>37</v>
      </c>
      <c r="AX417" s="12" t="s">
        <v>73</v>
      </c>
      <c r="AY417" s="223" t="s">
        <v>148</v>
      </c>
    </row>
    <row r="418" spans="2:65" s="12" customFormat="1" ht="13.5">
      <c r="B418" s="213"/>
      <c r="C418" s="214"/>
      <c r="D418" s="203" t="s">
        <v>156</v>
      </c>
      <c r="E418" s="215" t="s">
        <v>21</v>
      </c>
      <c r="F418" s="216" t="s">
        <v>528</v>
      </c>
      <c r="G418" s="214"/>
      <c r="H418" s="217">
        <v>4.8</v>
      </c>
      <c r="I418" s="218"/>
      <c r="J418" s="214"/>
      <c r="K418" s="214"/>
      <c r="L418" s="219"/>
      <c r="M418" s="220"/>
      <c r="N418" s="221"/>
      <c r="O418" s="221"/>
      <c r="P418" s="221"/>
      <c r="Q418" s="221"/>
      <c r="R418" s="221"/>
      <c r="S418" s="221"/>
      <c r="T418" s="222"/>
      <c r="AT418" s="223" t="s">
        <v>156</v>
      </c>
      <c r="AU418" s="223" t="s">
        <v>87</v>
      </c>
      <c r="AV418" s="12" t="s">
        <v>87</v>
      </c>
      <c r="AW418" s="12" t="s">
        <v>37</v>
      </c>
      <c r="AX418" s="12" t="s">
        <v>73</v>
      </c>
      <c r="AY418" s="223" t="s">
        <v>148</v>
      </c>
    </row>
    <row r="419" spans="2:65" s="14" customFormat="1" ht="13.5">
      <c r="B419" s="236"/>
      <c r="C419" s="237"/>
      <c r="D419" s="203" t="s">
        <v>156</v>
      </c>
      <c r="E419" s="238" t="s">
        <v>21</v>
      </c>
      <c r="F419" s="239" t="s">
        <v>183</v>
      </c>
      <c r="G419" s="237"/>
      <c r="H419" s="240">
        <v>24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5"/>
      <c r="AT419" s="246" t="s">
        <v>156</v>
      </c>
      <c r="AU419" s="246" t="s">
        <v>87</v>
      </c>
      <c r="AV419" s="14" t="s">
        <v>165</v>
      </c>
      <c r="AW419" s="14" t="s">
        <v>37</v>
      </c>
      <c r="AX419" s="14" t="s">
        <v>73</v>
      </c>
      <c r="AY419" s="246" t="s">
        <v>148</v>
      </c>
    </row>
    <row r="420" spans="2:65" s="11" customFormat="1" ht="13.5">
      <c r="B420" s="201"/>
      <c r="C420" s="202"/>
      <c r="D420" s="203" t="s">
        <v>156</v>
      </c>
      <c r="E420" s="204" t="s">
        <v>21</v>
      </c>
      <c r="F420" s="205" t="s">
        <v>529</v>
      </c>
      <c r="G420" s="202"/>
      <c r="H420" s="206" t="s">
        <v>21</v>
      </c>
      <c r="I420" s="207"/>
      <c r="J420" s="202"/>
      <c r="K420" s="202"/>
      <c r="L420" s="208"/>
      <c r="M420" s="209"/>
      <c r="N420" s="210"/>
      <c r="O420" s="210"/>
      <c r="P420" s="210"/>
      <c r="Q420" s="210"/>
      <c r="R420" s="210"/>
      <c r="S420" s="210"/>
      <c r="T420" s="211"/>
      <c r="AT420" s="212" t="s">
        <v>156</v>
      </c>
      <c r="AU420" s="212" t="s">
        <v>87</v>
      </c>
      <c r="AV420" s="11" t="s">
        <v>78</v>
      </c>
      <c r="AW420" s="11" t="s">
        <v>37</v>
      </c>
      <c r="AX420" s="11" t="s">
        <v>73</v>
      </c>
      <c r="AY420" s="212" t="s">
        <v>148</v>
      </c>
    </row>
    <row r="421" spans="2:65" s="12" customFormat="1" ht="13.5">
      <c r="B421" s="213"/>
      <c r="C421" s="214"/>
      <c r="D421" s="203" t="s">
        <v>156</v>
      </c>
      <c r="E421" s="215" t="s">
        <v>21</v>
      </c>
      <c r="F421" s="216" t="s">
        <v>530</v>
      </c>
      <c r="G421" s="214"/>
      <c r="H421" s="217">
        <v>4.5</v>
      </c>
      <c r="I421" s="218"/>
      <c r="J421" s="214"/>
      <c r="K421" s="214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156</v>
      </c>
      <c r="AU421" s="223" t="s">
        <v>87</v>
      </c>
      <c r="AV421" s="12" t="s">
        <v>87</v>
      </c>
      <c r="AW421" s="12" t="s">
        <v>37</v>
      </c>
      <c r="AX421" s="12" t="s">
        <v>73</v>
      </c>
      <c r="AY421" s="223" t="s">
        <v>148</v>
      </c>
    </row>
    <row r="422" spans="2:65" s="12" customFormat="1" ht="13.5">
      <c r="B422" s="213"/>
      <c r="C422" s="214"/>
      <c r="D422" s="203" t="s">
        <v>156</v>
      </c>
      <c r="E422" s="215" t="s">
        <v>21</v>
      </c>
      <c r="F422" s="216" t="s">
        <v>531</v>
      </c>
      <c r="G422" s="214"/>
      <c r="H422" s="217">
        <v>4.05</v>
      </c>
      <c r="I422" s="218"/>
      <c r="J422" s="214"/>
      <c r="K422" s="214"/>
      <c r="L422" s="219"/>
      <c r="M422" s="220"/>
      <c r="N422" s="221"/>
      <c r="O422" s="221"/>
      <c r="P422" s="221"/>
      <c r="Q422" s="221"/>
      <c r="R422" s="221"/>
      <c r="S422" s="221"/>
      <c r="T422" s="222"/>
      <c r="AT422" s="223" t="s">
        <v>156</v>
      </c>
      <c r="AU422" s="223" t="s">
        <v>87</v>
      </c>
      <c r="AV422" s="12" t="s">
        <v>87</v>
      </c>
      <c r="AW422" s="12" t="s">
        <v>37</v>
      </c>
      <c r="AX422" s="12" t="s">
        <v>73</v>
      </c>
      <c r="AY422" s="223" t="s">
        <v>148</v>
      </c>
    </row>
    <row r="423" spans="2:65" s="14" customFormat="1" ht="13.5">
      <c r="B423" s="236"/>
      <c r="C423" s="237"/>
      <c r="D423" s="203" t="s">
        <v>156</v>
      </c>
      <c r="E423" s="238" t="s">
        <v>21</v>
      </c>
      <c r="F423" s="239" t="s">
        <v>183</v>
      </c>
      <c r="G423" s="237"/>
      <c r="H423" s="240">
        <v>8.5500000000000007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AT423" s="246" t="s">
        <v>156</v>
      </c>
      <c r="AU423" s="246" t="s">
        <v>87</v>
      </c>
      <c r="AV423" s="14" t="s">
        <v>165</v>
      </c>
      <c r="AW423" s="14" t="s">
        <v>37</v>
      </c>
      <c r="AX423" s="14" t="s">
        <v>73</v>
      </c>
      <c r="AY423" s="246" t="s">
        <v>148</v>
      </c>
    </row>
    <row r="424" spans="2:65" s="13" customFormat="1" ht="13.5">
      <c r="B424" s="224"/>
      <c r="C424" s="225"/>
      <c r="D424" s="226" t="s">
        <v>156</v>
      </c>
      <c r="E424" s="227" t="s">
        <v>21</v>
      </c>
      <c r="F424" s="228" t="s">
        <v>158</v>
      </c>
      <c r="G424" s="225"/>
      <c r="H424" s="229">
        <v>32.549999999999997</v>
      </c>
      <c r="I424" s="230"/>
      <c r="J424" s="225"/>
      <c r="K424" s="225"/>
      <c r="L424" s="231"/>
      <c r="M424" s="232"/>
      <c r="N424" s="233"/>
      <c r="O424" s="233"/>
      <c r="P424" s="233"/>
      <c r="Q424" s="233"/>
      <c r="R424" s="233"/>
      <c r="S424" s="233"/>
      <c r="T424" s="234"/>
      <c r="AT424" s="235" t="s">
        <v>156</v>
      </c>
      <c r="AU424" s="235" t="s">
        <v>87</v>
      </c>
      <c r="AV424" s="13" t="s">
        <v>101</v>
      </c>
      <c r="AW424" s="13" t="s">
        <v>37</v>
      </c>
      <c r="AX424" s="13" t="s">
        <v>78</v>
      </c>
      <c r="AY424" s="235" t="s">
        <v>148</v>
      </c>
    </row>
    <row r="425" spans="2:65" s="1" customFormat="1" ht="22.5" customHeight="1">
      <c r="B425" s="41"/>
      <c r="C425" s="189" t="s">
        <v>89</v>
      </c>
      <c r="D425" s="189" t="s">
        <v>150</v>
      </c>
      <c r="E425" s="190" t="s">
        <v>532</v>
      </c>
      <c r="F425" s="191" t="s">
        <v>533</v>
      </c>
      <c r="G425" s="192" t="s">
        <v>161</v>
      </c>
      <c r="H425" s="193">
        <v>5</v>
      </c>
      <c r="I425" s="194"/>
      <c r="J425" s="195">
        <f>ROUND(I425*H425,2)</f>
        <v>0</v>
      </c>
      <c r="K425" s="191" t="s">
        <v>21</v>
      </c>
      <c r="L425" s="61"/>
      <c r="M425" s="196" t="s">
        <v>21</v>
      </c>
      <c r="N425" s="197" t="s">
        <v>44</v>
      </c>
      <c r="O425" s="42"/>
      <c r="P425" s="198">
        <f>O425*H425</f>
        <v>0</v>
      </c>
      <c r="Q425" s="198">
        <v>14.14974</v>
      </c>
      <c r="R425" s="198">
        <f>Q425*H425</f>
        <v>70.748699999999999</v>
      </c>
      <c r="S425" s="198">
        <v>0</v>
      </c>
      <c r="T425" s="199">
        <f>S425*H425</f>
        <v>0</v>
      </c>
      <c r="AR425" s="24" t="s">
        <v>101</v>
      </c>
      <c r="AT425" s="24" t="s">
        <v>150</v>
      </c>
      <c r="AU425" s="24" t="s">
        <v>87</v>
      </c>
      <c r="AY425" s="24" t="s">
        <v>148</v>
      </c>
      <c r="BE425" s="200">
        <f>IF(N425="základní",J425,0)</f>
        <v>0</v>
      </c>
      <c r="BF425" s="200">
        <f>IF(N425="snížená",J425,0)</f>
        <v>0</v>
      </c>
      <c r="BG425" s="200">
        <f>IF(N425="zákl. přenesená",J425,0)</f>
        <v>0</v>
      </c>
      <c r="BH425" s="200">
        <f>IF(N425="sníž. přenesená",J425,0)</f>
        <v>0</v>
      </c>
      <c r="BI425" s="200">
        <f>IF(N425="nulová",J425,0)</f>
        <v>0</v>
      </c>
      <c r="BJ425" s="24" t="s">
        <v>78</v>
      </c>
      <c r="BK425" s="200">
        <f>ROUND(I425*H425,2)</f>
        <v>0</v>
      </c>
      <c r="BL425" s="24" t="s">
        <v>101</v>
      </c>
      <c r="BM425" s="24" t="s">
        <v>534</v>
      </c>
    </row>
    <row r="426" spans="2:65" s="1" customFormat="1" ht="67.5">
      <c r="B426" s="41"/>
      <c r="C426" s="63"/>
      <c r="D426" s="203" t="s">
        <v>406</v>
      </c>
      <c r="E426" s="63"/>
      <c r="F426" s="252" t="s">
        <v>535</v>
      </c>
      <c r="G426" s="63"/>
      <c r="H426" s="63"/>
      <c r="I426" s="159"/>
      <c r="J426" s="63"/>
      <c r="K426" s="63"/>
      <c r="L426" s="61"/>
      <c r="M426" s="253"/>
      <c r="N426" s="42"/>
      <c r="O426" s="42"/>
      <c r="P426" s="42"/>
      <c r="Q426" s="42"/>
      <c r="R426" s="42"/>
      <c r="S426" s="42"/>
      <c r="T426" s="78"/>
      <c r="AT426" s="24" t="s">
        <v>406</v>
      </c>
      <c r="AU426" s="24" t="s">
        <v>87</v>
      </c>
    </row>
    <row r="427" spans="2:65" s="11" customFormat="1" ht="13.5">
      <c r="B427" s="201"/>
      <c r="C427" s="202"/>
      <c r="D427" s="203" t="s">
        <v>156</v>
      </c>
      <c r="E427" s="204" t="s">
        <v>21</v>
      </c>
      <c r="F427" s="205" t="s">
        <v>536</v>
      </c>
      <c r="G427" s="202"/>
      <c r="H427" s="206" t="s">
        <v>21</v>
      </c>
      <c r="I427" s="207"/>
      <c r="J427" s="202"/>
      <c r="K427" s="202"/>
      <c r="L427" s="208"/>
      <c r="M427" s="209"/>
      <c r="N427" s="210"/>
      <c r="O427" s="210"/>
      <c r="P427" s="210"/>
      <c r="Q427" s="210"/>
      <c r="R427" s="210"/>
      <c r="S427" s="210"/>
      <c r="T427" s="211"/>
      <c r="AT427" s="212" t="s">
        <v>156</v>
      </c>
      <c r="AU427" s="212" t="s">
        <v>87</v>
      </c>
      <c r="AV427" s="11" t="s">
        <v>78</v>
      </c>
      <c r="AW427" s="11" t="s">
        <v>37</v>
      </c>
      <c r="AX427" s="11" t="s">
        <v>73</v>
      </c>
      <c r="AY427" s="212" t="s">
        <v>148</v>
      </c>
    </row>
    <row r="428" spans="2:65" s="12" customFormat="1" ht="13.5">
      <c r="B428" s="213"/>
      <c r="C428" s="214"/>
      <c r="D428" s="203" t="s">
        <v>156</v>
      </c>
      <c r="E428" s="215" t="s">
        <v>21</v>
      </c>
      <c r="F428" s="216" t="s">
        <v>537</v>
      </c>
      <c r="G428" s="214"/>
      <c r="H428" s="217">
        <v>1</v>
      </c>
      <c r="I428" s="218"/>
      <c r="J428" s="214"/>
      <c r="K428" s="214"/>
      <c r="L428" s="219"/>
      <c r="M428" s="220"/>
      <c r="N428" s="221"/>
      <c r="O428" s="221"/>
      <c r="P428" s="221"/>
      <c r="Q428" s="221"/>
      <c r="R428" s="221"/>
      <c r="S428" s="221"/>
      <c r="T428" s="222"/>
      <c r="AT428" s="223" t="s">
        <v>156</v>
      </c>
      <c r="AU428" s="223" t="s">
        <v>87</v>
      </c>
      <c r="AV428" s="12" t="s">
        <v>87</v>
      </c>
      <c r="AW428" s="12" t="s">
        <v>37</v>
      </c>
      <c r="AX428" s="12" t="s">
        <v>73</v>
      </c>
      <c r="AY428" s="223" t="s">
        <v>148</v>
      </c>
    </row>
    <row r="429" spans="2:65" s="12" customFormat="1" ht="13.5">
      <c r="B429" s="213"/>
      <c r="C429" s="214"/>
      <c r="D429" s="203" t="s">
        <v>156</v>
      </c>
      <c r="E429" s="215" t="s">
        <v>21</v>
      </c>
      <c r="F429" s="216" t="s">
        <v>538</v>
      </c>
      <c r="G429" s="214"/>
      <c r="H429" s="217">
        <v>1</v>
      </c>
      <c r="I429" s="218"/>
      <c r="J429" s="214"/>
      <c r="K429" s="214"/>
      <c r="L429" s="219"/>
      <c r="M429" s="220"/>
      <c r="N429" s="221"/>
      <c r="O429" s="221"/>
      <c r="P429" s="221"/>
      <c r="Q429" s="221"/>
      <c r="R429" s="221"/>
      <c r="S429" s="221"/>
      <c r="T429" s="222"/>
      <c r="AT429" s="223" t="s">
        <v>156</v>
      </c>
      <c r="AU429" s="223" t="s">
        <v>87</v>
      </c>
      <c r="AV429" s="12" t="s">
        <v>87</v>
      </c>
      <c r="AW429" s="12" t="s">
        <v>37</v>
      </c>
      <c r="AX429" s="12" t="s">
        <v>73</v>
      </c>
      <c r="AY429" s="223" t="s">
        <v>148</v>
      </c>
    </row>
    <row r="430" spans="2:65" s="12" customFormat="1" ht="13.5">
      <c r="B430" s="213"/>
      <c r="C430" s="214"/>
      <c r="D430" s="203" t="s">
        <v>156</v>
      </c>
      <c r="E430" s="215" t="s">
        <v>21</v>
      </c>
      <c r="F430" s="216" t="s">
        <v>539</v>
      </c>
      <c r="G430" s="214"/>
      <c r="H430" s="217">
        <v>1</v>
      </c>
      <c r="I430" s="218"/>
      <c r="J430" s="214"/>
      <c r="K430" s="214"/>
      <c r="L430" s="219"/>
      <c r="M430" s="220"/>
      <c r="N430" s="221"/>
      <c r="O430" s="221"/>
      <c r="P430" s="221"/>
      <c r="Q430" s="221"/>
      <c r="R430" s="221"/>
      <c r="S430" s="221"/>
      <c r="T430" s="222"/>
      <c r="AT430" s="223" t="s">
        <v>156</v>
      </c>
      <c r="AU430" s="223" t="s">
        <v>87</v>
      </c>
      <c r="AV430" s="12" t="s">
        <v>87</v>
      </c>
      <c r="AW430" s="12" t="s">
        <v>37</v>
      </c>
      <c r="AX430" s="12" t="s">
        <v>73</v>
      </c>
      <c r="AY430" s="223" t="s">
        <v>148</v>
      </c>
    </row>
    <row r="431" spans="2:65" s="12" customFormat="1" ht="13.5">
      <c r="B431" s="213"/>
      <c r="C431" s="214"/>
      <c r="D431" s="203" t="s">
        <v>156</v>
      </c>
      <c r="E431" s="215" t="s">
        <v>21</v>
      </c>
      <c r="F431" s="216" t="s">
        <v>540</v>
      </c>
      <c r="G431" s="214"/>
      <c r="H431" s="217">
        <v>1</v>
      </c>
      <c r="I431" s="218"/>
      <c r="J431" s="214"/>
      <c r="K431" s="214"/>
      <c r="L431" s="219"/>
      <c r="M431" s="220"/>
      <c r="N431" s="221"/>
      <c r="O431" s="221"/>
      <c r="P431" s="221"/>
      <c r="Q431" s="221"/>
      <c r="R431" s="221"/>
      <c r="S431" s="221"/>
      <c r="T431" s="222"/>
      <c r="AT431" s="223" t="s">
        <v>156</v>
      </c>
      <c r="AU431" s="223" t="s">
        <v>87</v>
      </c>
      <c r="AV431" s="12" t="s">
        <v>87</v>
      </c>
      <c r="AW431" s="12" t="s">
        <v>37</v>
      </c>
      <c r="AX431" s="12" t="s">
        <v>73</v>
      </c>
      <c r="AY431" s="223" t="s">
        <v>148</v>
      </c>
    </row>
    <row r="432" spans="2:65" s="12" customFormat="1" ht="13.5">
      <c r="B432" s="213"/>
      <c r="C432" s="214"/>
      <c r="D432" s="203" t="s">
        <v>156</v>
      </c>
      <c r="E432" s="215" t="s">
        <v>21</v>
      </c>
      <c r="F432" s="216" t="s">
        <v>541</v>
      </c>
      <c r="G432" s="214"/>
      <c r="H432" s="217">
        <v>1</v>
      </c>
      <c r="I432" s="218"/>
      <c r="J432" s="214"/>
      <c r="K432" s="214"/>
      <c r="L432" s="219"/>
      <c r="M432" s="220"/>
      <c r="N432" s="221"/>
      <c r="O432" s="221"/>
      <c r="P432" s="221"/>
      <c r="Q432" s="221"/>
      <c r="R432" s="221"/>
      <c r="S432" s="221"/>
      <c r="T432" s="222"/>
      <c r="AT432" s="223" t="s">
        <v>156</v>
      </c>
      <c r="AU432" s="223" t="s">
        <v>87</v>
      </c>
      <c r="AV432" s="12" t="s">
        <v>87</v>
      </c>
      <c r="AW432" s="12" t="s">
        <v>37</v>
      </c>
      <c r="AX432" s="12" t="s">
        <v>73</v>
      </c>
      <c r="AY432" s="223" t="s">
        <v>148</v>
      </c>
    </row>
    <row r="433" spans="2:65" s="13" customFormat="1" ht="13.5">
      <c r="B433" s="224"/>
      <c r="C433" s="225"/>
      <c r="D433" s="226" t="s">
        <v>156</v>
      </c>
      <c r="E433" s="227" t="s">
        <v>21</v>
      </c>
      <c r="F433" s="228" t="s">
        <v>158</v>
      </c>
      <c r="G433" s="225"/>
      <c r="H433" s="229">
        <v>5</v>
      </c>
      <c r="I433" s="230"/>
      <c r="J433" s="225"/>
      <c r="K433" s="225"/>
      <c r="L433" s="231"/>
      <c r="M433" s="232"/>
      <c r="N433" s="233"/>
      <c r="O433" s="233"/>
      <c r="P433" s="233"/>
      <c r="Q433" s="233"/>
      <c r="R433" s="233"/>
      <c r="S433" s="233"/>
      <c r="T433" s="234"/>
      <c r="AT433" s="235" t="s">
        <v>156</v>
      </c>
      <c r="AU433" s="235" t="s">
        <v>87</v>
      </c>
      <c r="AV433" s="13" t="s">
        <v>101</v>
      </c>
      <c r="AW433" s="13" t="s">
        <v>37</v>
      </c>
      <c r="AX433" s="13" t="s">
        <v>78</v>
      </c>
      <c r="AY433" s="235" t="s">
        <v>148</v>
      </c>
    </row>
    <row r="434" spans="2:65" s="1" customFormat="1" ht="22.5" customHeight="1">
      <c r="B434" s="41"/>
      <c r="C434" s="189" t="s">
        <v>542</v>
      </c>
      <c r="D434" s="189" t="s">
        <v>150</v>
      </c>
      <c r="E434" s="190" t="s">
        <v>543</v>
      </c>
      <c r="F434" s="191" t="s">
        <v>544</v>
      </c>
      <c r="G434" s="192" t="s">
        <v>161</v>
      </c>
      <c r="H434" s="193">
        <v>5</v>
      </c>
      <c r="I434" s="194"/>
      <c r="J434" s="195">
        <f>ROUND(I434*H434,2)</f>
        <v>0</v>
      </c>
      <c r="K434" s="191" t="s">
        <v>21</v>
      </c>
      <c r="L434" s="61"/>
      <c r="M434" s="196" t="s">
        <v>21</v>
      </c>
      <c r="N434" s="197" t="s">
        <v>44</v>
      </c>
      <c r="O434" s="42"/>
      <c r="P434" s="198">
        <f>O434*H434</f>
        <v>0</v>
      </c>
      <c r="Q434" s="198">
        <v>14.14974</v>
      </c>
      <c r="R434" s="198">
        <f>Q434*H434</f>
        <v>70.748699999999999</v>
      </c>
      <c r="S434" s="198">
        <v>0</v>
      </c>
      <c r="T434" s="199">
        <f>S434*H434</f>
        <v>0</v>
      </c>
      <c r="AR434" s="24" t="s">
        <v>101</v>
      </c>
      <c r="AT434" s="24" t="s">
        <v>150</v>
      </c>
      <c r="AU434" s="24" t="s">
        <v>87</v>
      </c>
      <c r="AY434" s="24" t="s">
        <v>148</v>
      </c>
      <c r="BE434" s="200">
        <f>IF(N434="základní",J434,0)</f>
        <v>0</v>
      </c>
      <c r="BF434" s="200">
        <f>IF(N434="snížená",J434,0)</f>
        <v>0</v>
      </c>
      <c r="BG434" s="200">
        <f>IF(N434="zákl. přenesená",J434,0)</f>
        <v>0</v>
      </c>
      <c r="BH434" s="200">
        <f>IF(N434="sníž. přenesená",J434,0)</f>
        <v>0</v>
      </c>
      <c r="BI434" s="200">
        <f>IF(N434="nulová",J434,0)</f>
        <v>0</v>
      </c>
      <c r="BJ434" s="24" t="s">
        <v>78</v>
      </c>
      <c r="BK434" s="200">
        <f>ROUND(I434*H434,2)</f>
        <v>0</v>
      </c>
      <c r="BL434" s="24" t="s">
        <v>101</v>
      </c>
      <c r="BM434" s="24" t="s">
        <v>545</v>
      </c>
    </row>
    <row r="435" spans="2:65" s="1" customFormat="1" ht="67.5">
      <c r="B435" s="41"/>
      <c r="C435" s="63"/>
      <c r="D435" s="203" t="s">
        <v>406</v>
      </c>
      <c r="E435" s="63"/>
      <c r="F435" s="252" t="s">
        <v>546</v>
      </c>
      <c r="G435" s="63"/>
      <c r="H435" s="63"/>
      <c r="I435" s="159"/>
      <c r="J435" s="63"/>
      <c r="K435" s="63"/>
      <c r="L435" s="61"/>
      <c r="M435" s="253"/>
      <c r="N435" s="42"/>
      <c r="O435" s="42"/>
      <c r="P435" s="42"/>
      <c r="Q435" s="42"/>
      <c r="R435" s="42"/>
      <c r="S435" s="42"/>
      <c r="T435" s="78"/>
      <c r="AT435" s="24" t="s">
        <v>406</v>
      </c>
      <c r="AU435" s="24" t="s">
        <v>87</v>
      </c>
    </row>
    <row r="436" spans="2:65" s="11" customFormat="1" ht="13.5">
      <c r="B436" s="201"/>
      <c r="C436" s="202"/>
      <c r="D436" s="203" t="s">
        <v>156</v>
      </c>
      <c r="E436" s="204" t="s">
        <v>21</v>
      </c>
      <c r="F436" s="205" t="s">
        <v>547</v>
      </c>
      <c r="G436" s="202"/>
      <c r="H436" s="206" t="s">
        <v>21</v>
      </c>
      <c r="I436" s="207"/>
      <c r="J436" s="202"/>
      <c r="K436" s="202"/>
      <c r="L436" s="208"/>
      <c r="M436" s="209"/>
      <c r="N436" s="210"/>
      <c r="O436" s="210"/>
      <c r="P436" s="210"/>
      <c r="Q436" s="210"/>
      <c r="R436" s="210"/>
      <c r="S436" s="210"/>
      <c r="T436" s="211"/>
      <c r="AT436" s="212" t="s">
        <v>156</v>
      </c>
      <c r="AU436" s="212" t="s">
        <v>87</v>
      </c>
      <c r="AV436" s="11" t="s">
        <v>78</v>
      </c>
      <c r="AW436" s="11" t="s">
        <v>37</v>
      </c>
      <c r="AX436" s="11" t="s">
        <v>73</v>
      </c>
      <c r="AY436" s="212" t="s">
        <v>148</v>
      </c>
    </row>
    <row r="437" spans="2:65" s="12" customFormat="1" ht="13.5">
      <c r="B437" s="213"/>
      <c r="C437" s="214"/>
      <c r="D437" s="203" t="s">
        <v>156</v>
      </c>
      <c r="E437" s="215" t="s">
        <v>21</v>
      </c>
      <c r="F437" s="216" t="s">
        <v>537</v>
      </c>
      <c r="G437" s="214"/>
      <c r="H437" s="217">
        <v>1</v>
      </c>
      <c r="I437" s="218"/>
      <c r="J437" s="214"/>
      <c r="K437" s="214"/>
      <c r="L437" s="219"/>
      <c r="M437" s="220"/>
      <c r="N437" s="221"/>
      <c r="O437" s="221"/>
      <c r="P437" s="221"/>
      <c r="Q437" s="221"/>
      <c r="R437" s="221"/>
      <c r="S437" s="221"/>
      <c r="T437" s="222"/>
      <c r="AT437" s="223" t="s">
        <v>156</v>
      </c>
      <c r="AU437" s="223" t="s">
        <v>87</v>
      </c>
      <c r="AV437" s="12" t="s">
        <v>87</v>
      </c>
      <c r="AW437" s="12" t="s">
        <v>37</v>
      </c>
      <c r="AX437" s="12" t="s">
        <v>73</v>
      </c>
      <c r="AY437" s="223" t="s">
        <v>148</v>
      </c>
    </row>
    <row r="438" spans="2:65" s="12" customFormat="1" ht="13.5">
      <c r="B438" s="213"/>
      <c r="C438" s="214"/>
      <c r="D438" s="203" t="s">
        <v>156</v>
      </c>
      <c r="E438" s="215" t="s">
        <v>21</v>
      </c>
      <c r="F438" s="216" t="s">
        <v>538</v>
      </c>
      <c r="G438" s="214"/>
      <c r="H438" s="217">
        <v>1</v>
      </c>
      <c r="I438" s="218"/>
      <c r="J438" s="214"/>
      <c r="K438" s="214"/>
      <c r="L438" s="219"/>
      <c r="M438" s="220"/>
      <c r="N438" s="221"/>
      <c r="O438" s="221"/>
      <c r="P438" s="221"/>
      <c r="Q438" s="221"/>
      <c r="R438" s="221"/>
      <c r="S438" s="221"/>
      <c r="T438" s="222"/>
      <c r="AT438" s="223" t="s">
        <v>156</v>
      </c>
      <c r="AU438" s="223" t="s">
        <v>87</v>
      </c>
      <c r="AV438" s="12" t="s">
        <v>87</v>
      </c>
      <c r="AW438" s="12" t="s">
        <v>37</v>
      </c>
      <c r="AX438" s="12" t="s">
        <v>73</v>
      </c>
      <c r="AY438" s="223" t="s">
        <v>148</v>
      </c>
    </row>
    <row r="439" spans="2:65" s="12" customFormat="1" ht="13.5">
      <c r="B439" s="213"/>
      <c r="C439" s="214"/>
      <c r="D439" s="203" t="s">
        <v>156</v>
      </c>
      <c r="E439" s="215" t="s">
        <v>21</v>
      </c>
      <c r="F439" s="216" t="s">
        <v>539</v>
      </c>
      <c r="G439" s="214"/>
      <c r="H439" s="217">
        <v>1</v>
      </c>
      <c r="I439" s="218"/>
      <c r="J439" s="214"/>
      <c r="K439" s="214"/>
      <c r="L439" s="219"/>
      <c r="M439" s="220"/>
      <c r="N439" s="221"/>
      <c r="O439" s="221"/>
      <c r="P439" s="221"/>
      <c r="Q439" s="221"/>
      <c r="R439" s="221"/>
      <c r="S439" s="221"/>
      <c r="T439" s="222"/>
      <c r="AT439" s="223" t="s">
        <v>156</v>
      </c>
      <c r="AU439" s="223" t="s">
        <v>87</v>
      </c>
      <c r="AV439" s="12" t="s">
        <v>87</v>
      </c>
      <c r="AW439" s="12" t="s">
        <v>37</v>
      </c>
      <c r="AX439" s="12" t="s">
        <v>73</v>
      </c>
      <c r="AY439" s="223" t="s">
        <v>148</v>
      </c>
    </row>
    <row r="440" spans="2:65" s="12" customFormat="1" ht="13.5">
      <c r="B440" s="213"/>
      <c r="C440" s="214"/>
      <c r="D440" s="203" t="s">
        <v>156</v>
      </c>
      <c r="E440" s="215" t="s">
        <v>21</v>
      </c>
      <c r="F440" s="216" t="s">
        <v>540</v>
      </c>
      <c r="G440" s="214"/>
      <c r="H440" s="217">
        <v>1</v>
      </c>
      <c r="I440" s="218"/>
      <c r="J440" s="214"/>
      <c r="K440" s="214"/>
      <c r="L440" s="219"/>
      <c r="M440" s="220"/>
      <c r="N440" s="221"/>
      <c r="O440" s="221"/>
      <c r="P440" s="221"/>
      <c r="Q440" s="221"/>
      <c r="R440" s="221"/>
      <c r="S440" s="221"/>
      <c r="T440" s="222"/>
      <c r="AT440" s="223" t="s">
        <v>156</v>
      </c>
      <c r="AU440" s="223" t="s">
        <v>87</v>
      </c>
      <c r="AV440" s="12" t="s">
        <v>87</v>
      </c>
      <c r="AW440" s="12" t="s">
        <v>37</v>
      </c>
      <c r="AX440" s="12" t="s">
        <v>73</v>
      </c>
      <c r="AY440" s="223" t="s">
        <v>148</v>
      </c>
    </row>
    <row r="441" spans="2:65" s="12" customFormat="1" ht="13.5">
      <c r="B441" s="213"/>
      <c r="C441" s="214"/>
      <c r="D441" s="203" t="s">
        <v>156</v>
      </c>
      <c r="E441" s="215" t="s">
        <v>21</v>
      </c>
      <c r="F441" s="216" t="s">
        <v>541</v>
      </c>
      <c r="G441" s="214"/>
      <c r="H441" s="217">
        <v>1</v>
      </c>
      <c r="I441" s="218"/>
      <c r="J441" s="214"/>
      <c r="K441" s="214"/>
      <c r="L441" s="219"/>
      <c r="M441" s="220"/>
      <c r="N441" s="221"/>
      <c r="O441" s="221"/>
      <c r="P441" s="221"/>
      <c r="Q441" s="221"/>
      <c r="R441" s="221"/>
      <c r="S441" s="221"/>
      <c r="T441" s="222"/>
      <c r="AT441" s="223" t="s">
        <v>156</v>
      </c>
      <c r="AU441" s="223" t="s">
        <v>87</v>
      </c>
      <c r="AV441" s="12" t="s">
        <v>87</v>
      </c>
      <c r="AW441" s="12" t="s">
        <v>37</v>
      </c>
      <c r="AX441" s="12" t="s">
        <v>73</v>
      </c>
      <c r="AY441" s="223" t="s">
        <v>148</v>
      </c>
    </row>
    <row r="442" spans="2:65" s="13" customFormat="1" ht="13.5">
      <c r="B442" s="224"/>
      <c r="C442" s="225"/>
      <c r="D442" s="226" t="s">
        <v>156</v>
      </c>
      <c r="E442" s="227" t="s">
        <v>21</v>
      </c>
      <c r="F442" s="228" t="s">
        <v>158</v>
      </c>
      <c r="G442" s="225"/>
      <c r="H442" s="229">
        <v>5</v>
      </c>
      <c r="I442" s="230"/>
      <c r="J442" s="225"/>
      <c r="K442" s="225"/>
      <c r="L442" s="231"/>
      <c r="M442" s="232"/>
      <c r="N442" s="233"/>
      <c r="O442" s="233"/>
      <c r="P442" s="233"/>
      <c r="Q442" s="233"/>
      <c r="R442" s="233"/>
      <c r="S442" s="233"/>
      <c r="T442" s="234"/>
      <c r="AT442" s="235" t="s">
        <v>156</v>
      </c>
      <c r="AU442" s="235" t="s">
        <v>87</v>
      </c>
      <c r="AV442" s="13" t="s">
        <v>101</v>
      </c>
      <c r="AW442" s="13" t="s">
        <v>37</v>
      </c>
      <c r="AX442" s="13" t="s">
        <v>78</v>
      </c>
      <c r="AY442" s="235" t="s">
        <v>148</v>
      </c>
    </row>
    <row r="443" spans="2:65" s="1" customFormat="1" ht="22.5" customHeight="1">
      <c r="B443" s="41"/>
      <c r="C443" s="189" t="s">
        <v>548</v>
      </c>
      <c r="D443" s="189" t="s">
        <v>150</v>
      </c>
      <c r="E443" s="190" t="s">
        <v>549</v>
      </c>
      <c r="F443" s="191" t="s">
        <v>550</v>
      </c>
      <c r="G443" s="192" t="s">
        <v>161</v>
      </c>
      <c r="H443" s="193">
        <v>4</v>
      </c>
      <c r="I443" s="194"/>
      <c r="J443" s="195">
        <f>ROUND(I443*H443,2)</f>
        <v>0</v>
      </c>
      <c r="K443" s="191" t="s">
        <v>21</v>
      </c>
      <c r="L443" s="61"/>
      <c r="M443" s="196" t="s">
        <v>21</v>
      </c>
      <c r="N443" s="197" t="s">
        <v>44</v>
      </c>
      <c r="O443" s="42"/>
      <c r="P443" s="198">
        <f>O443*H443</f>
        <v>0</v>
      </c>
      <c r="Q443" s="198">
        <v>14.14974</v>
      </c>
      <c r="R443" s="198">
        <f>Q443*H443</f>
        <v>56.598959999999998</v>
      </c>
      <c r="S443" s="198">
        <v>0</v>
      </c>
      <c r="T443" s="199">
        <f>S443*H443</f>
        <v>0</v>
      </c>
      <c r="AR443" s="24" t="s">
        <v>101</v>
      </c>
      <c r="AT443" s="24" t="s">
        <v>150</v>
      </c>
      <c r="AU443" s="24" t="s">
        <v>87</v>
      </c>
      <c r="AY443" s="24" t="s">
        <v>148</v>
      </c>
      <c r="BE443" s="200">
        <f>IF(N443="základní",J443,0)</f>
        <v>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24" t="s">
        <v>78</v>
      </c>
      <c r="BK443" s="200">
        <f>ROUND(I443*H443,2)</f>
        <v>0</v>
      </c>
      <c r="BL443" s="24" t="s">
        <v>101</v>
      </c>
      <c r="BM443" s="24" t="s">
        <v>551</v>
      </c>
    </row>
    <row r="444" spans="2:65" s="1" customFormat="1" ht="67.5">
      <c r="B444" s="41"/>
      <c r="C444" s="63"/>
      <c r="D444" s="203" t="s">
        <v>406</v>
      </c>
      <c r="E444" s="63"/>
      <c r="F444" s="252" t="s">
        <v>552</v>
      </c>
      <c r="G444" s="63"/>
      <c r="H444" s="63"/>
      <c r="I444" s="159"/>
      <c r="J444" s="63"/>
      <c r="K444" s="63"/>
      <c r="L444" s="61"/>
      <c r="M444" s="253"/>
      <c r="N444" s="42"/>
      <c r="O444" s="42"/>
      <c r="P444" s="42"/>
      <c r="Q444" s="42"/>
      <c r="R444" s="42"/>
      <c r="S444" s="42"/>
      <c r="T444" s="78"/>
      <c r="AT444" s="24" t="s">
        <v>406</v>
      </c>
      <c r="AU444" s="24" t="s">
        <v>87</v>
      </c>
    </row>
    <row r="445" spans="2:65" s="11" customFormat="1" ht="13.5">
      <c r="B445" s="201"/>
      <c r="C445" s="202"/>
      <c r="D445" s="203" t="s">
        <v>156</v>
      </c>
      <c r="E445" s="204" t="s">
        <v>21</v>
      </c>
      <c r="F445" s="205" t="s">
        <v>553</v>
      </c>
      <c r="G445" s="202"/>
      <c r="H445" s="206" t="s">
        <v>21</v>
      </c>
      <c r="I445" s="207"/>
      <c r="J445" s="202"/>
      <c r="K445" s="202"/>
      <c r="L445" s="208"/>
      <c r="M445" s="209"/>
      <c r="N445" s="210"/>
      <c r="O445" s="210"/>
      <c r="P445" s="210"/>
      <c r="Q445" s="210"/>
      <c r="R445" s="210"/>
      <c r="S445" s="210"/>
      <c r="T445" s="211"/>
      <c r="AT445" s="212" t="s">
        <v>156</v>
      </c>
      <c r="AU445" s="212" t="s">
        <v>87</v>
      </c>
      <c r="AV445" s="11" t="s">
        <v>78</v>
      </c>
      <c r="AW445" s="11" t="s">
        <v>37</v>
      </c>
      <c r="AX445" s="11" t="s">
        <v>73</v>
      </c>
      <c r="AY445" s="212" t="s">
        <v>148</v>
      </c>
    </row>
    <row r="446" spans="2:65" s="12" customFormat="1" ht="13.5">
      <c r="B446" s="213"/>
      <c r="C446" s="214"/>
      <c r="D446" s="203" t="s">
        <v>156</v>
      </c>
      <c r="E446" s="215" t="s">
        <v>21</v>
      </c>
      <c r="F446" s="216" t="s">
        <v>554</v>
      </c>
      <c r="G446" s="214"/>
      <c r="H446" s="217">
        <v>2</v>
      </c>
      <c r="I446" s="218"/>
      <c r="J446" s="214"/>
      <c r="K446" s="214"/>
      <c r="L446" s="219"/>
      <c r="M446" s="220"/>
      <c r="N446" s="221"/>
      <c r="O446" s="221"/>
      <c r="P446" s="221"/>
      <c r="Q446" s="221"/>
      <c r="R446" s="221"/>
      <c r="S446" s="221"/>
      <c r="T446" s="222"/>
      <c r="AT446" s="223" t="s">
        <v>156</v>
      </c>
      <c r="AU446" s="223" t="s">
        <v>87</v>
      </c>
      <c r="AV446" s="12" t="s">
        <v>87</v>
      </c>
      <c r="AW446" s="12" t="s">
        <v>37</v>
      </c>
      <c r="AX446" s="12" t="s">
        <v>73</v>
      </c>
      <c r="AY446" s="223" t="s">
        <v>148</v>
      </c>
    </row>
    <row r="447" spans="2:65" s="12" customFormat="1" ht="13.5">
      <c r="B447" s="213"/>
      <c r="C447" s="214"/>
      <c r="D447" s="203" t="s">
        <v>156</v>
      </c>
      <c r="E447" s="215" t="s">
        <v>21</v>
      </c>
      <c r="F447" s="216" t="s">
        <v>555</v>
      </c>
      <c r="G447" s="214"/>
      <c r="H447" s="217">
        <v>2</v>
      </c>
      <c r="I447" s="218"/>
      <c r="J447" s="214"/>
      <c r="K447" s="214"/>
      <c r="L447" s="219"/>
      <c r="M447" s="220"/>
      <c r="N447" s="221"/>
      <c r="O447" s="221"/>
      <c r="P447" s="221"/>
      <c r="Q447" s="221"/>
      <c r="R447" s="221"/>
      <c r="S447" s="221"/>
      <c r="T447" s="222"/>
      <c r="AT447" s="223" t="s">
        <v>156</v>
      </c>
      <c r="AU447" s="223" t="s">
        <v>87</v>
      </c>
      <c r="AV447" s="12" t="s">
        <v>87</v>
      </c>
      <c r="AW447" s="12" t="s">
        <v>37</v>
      </c>
      <c r="AX447" s="12" t="s">
        <v>73</v>
      </c>
      <c r="AY447" s="223" t="s">
        <v>148</v>
      </c>
    </row>
    <row r="448" spans="2:65" s="13" customFormat="1" ht="13.5">
      <c r="B448" s="224"/>
      <c r="C448" s="225"/>
      <c r="D448" s="226" t="s">
        <v>156</v>
      </c>
      <c r="E448" s="227" t="s">
        <v>21</v>
      </c>
      <c r="F448" s="228" t="s">
        <v>158</v>
      </c>
      <c r="G448" s="225"/>
      <c r="H448" s="229">
        <v>4</v>
      </c>
      <c r="I448" s="230"/>
      <c r="J448" s="225"/>
      <c r="K448" s="225"/>
      <c r="L448" s="231"/>
      <c r="M448" s="232"/>
      <c r="N448" s="233"/>
      <c r="O448" s="233"/>
      <c r="P448" s="233"/>
      <c r="Q448" s="233"/>
      <c r="R448" s="233"/>
      <c r="S448" s="233"/>
      <c r="T448" s="234"/>
      <c r="AT448" s="235" t="s">
        <v>156</v>
      </c>
      <c r="AU448" s="235" t="s">
        <v>87</v>
      </c>
      <c r="AV448" s="13" t="s">
        <v>101</v>
      </c>
      <c r="AW448" s="13" t="s">
        <v>37</v>
      </c>
      <c r="AX448" s="13" t="s">
        <v>78</v>
      </c>
      <c r="AY448" s="235" t="s">
        <v>148</v>
      </c>
    </row>
    <row r="449" spans="2:65" s="1" customFormat="1" ht="22.5" customHeight="1">
      <c r="B449" s="41"/>
      <c r="C449" s="189" t="s">
        <v>556</v>
      </c>
      <c r="D449" s="189" t="s">
        <v>150</v>
      </c>
      <c r="E449" s="190" t="s">
        <v>557</v>
      </c>
      <c r="F449" s="191" t="s">
        <v>558</v>
      </c>
      <c r="G449" s="192" t="s">
        <v>179</v>
      </c>
      <c r="H449" s="193">
        <v>44.9</v>
      </c>
      <c r="I449" s="194"/>
      <c r="J449" s="195">
        <f>ROUND(I449*H449,2)</f>
        <v>0</v>
      </c>
      <c r="K449" s="191" t="s">
        <v>21</v>
      </c>
      <c r="L449" s="61"/>
      <c r="M449" s="196" t="s">
        <v>21</v>
      </c>
      <c r="N449" s="197" t="s">
        <v>44</v>
      </c>
      <c r="O449" s="42"/>
      <c r="P449" s="198">
        <f>O449*H449</f>
        <v>0</v>
      </c>
      <c r="Q449" s="198">
        <v>2.2667199999999998</v>
      </c>
      <c r="R449" s="198">
        <f>Q449*H449</f>
        <v>101.77572799999999</v>
      </c>
      <c r="S449" s="198">
        <v>0</v>
      </c>
      <c r="T449" s="199">
        <f>S449*H449</f>
        <v>0</v>
      </c>
      <c r="AR449" s="24" t="s">
        <v>101</v>
      </c>
      <c r="AT449" s="24" t="s">
        <v>150</v>
      </c>
      <c r="AU449" s="24" t="s">
        <v>87</v>
      </c>
      <c r="AY449" s="24" t="s">
        <v>148</v>
      </c>
      <c r="BE449" s="200">
        <f>IF(N449="základní",J449,0)</f>
        <v>0</v>
      </c>
      <c r="BF449" s="200">
        <f>IF(N449="snížená",J449,0)</f>
        <v>0</v>
      </c>
      <c r="BG449" s="200">
        <f>IF(N449="zákl. přenesená",J449,0)</f>
        <v>0</v>
      </c>
      <c r="BH449" s="200">
        <f>IF(N449="sníž. přenesená",J449,0)</f>
        <v>0</v>
      </c>
      <c r="BI449" s="200">
        <f>IF(N449="nulová",J449,0)</f>
        <v>0</v>
      </c>
      <c r="BJ449" s="24" t="s">
        <v>78</v>
      </c>
      <c r="BK449" s="200">
        <f>ROUND(I449*H449,2)</f>
        <v>0</v>
      </c>
      <c r="BL449" s="24" t="s">
        <v>101</v>
      </c>
      <c r="BM449" s="24" t="s">
        <v>559</v>
      </c>
    </row>
    <row r="450" spans="2:65" s="1" customFormat="1" ht="40.5">
      <c r="B450" s="41"/>
      <c r="C450" s="63"/>
      <c r="D450" s="203" t="s">
        <v>406</v>
      </c>
      <c r="E450" s="63"/>
      <c r="F450" s="252" t="s">
        <v>560</v>
      </c>
      <c r="G450" s="63"/>
      <c r="H450" s="63"/>
      <c r="I450" s="159"/>
      <c r="J450" s="63"/>
      <c r="K450" s="63"/>
      <c r="L450" s="61"/>
      <c r="M450" s="253"/>
      <c r="N450" s="42"/>
      <c r="O450" s="42"/>
      <c r="P450" s="42"/>
      <c r="Q450" s="42"/>
      <c r="R450" s="42"/>
      <c r="S450" s="42"/>
      <c r="T450" s="78"/>
      <c r="AT450" s="24" t="s">
        <v>406</v>
      </c>
      <c r="AU450" s="24" t="s">
        <v>87</v>
      </c>
    </row>
    <row r="451" spans="2:65" s="11" customFormat="1" ht="13.5">
      <c r="B451" s="201"/>
      <c r="C451" s="202"/>
      <c r="D451" s="203" t="s">
        <v>156</v>
      </c>
      <c r="E451" s="204" t="s">
        <v>21</v>
      </c>
      <c r="F451" s="205" t="s">
        <v>561</v>
      </c>
      <c r="G451" s="202"/>
      <c r="H451" s="206" t="s">
        <v>21</v>
      </c>
      <c r="I451" s="207"/>
      <c r="J451" s="202"/>
      <c r="K451" s="202"/>
      <c r="L451" s="208"/>
      <c r="M451" s="209"/>
      <c r="N451" s="210"/>
      <c r="O451" s="210"/>
      <c r="P451" s="210"/>
      <c r="Q451" s="210"/>
      <c r="R451" s="210"/>
      <c r="S451" s="210"/>
      <c r="T451" s="211"/>
      <c r="AT451" s="212" t="s">
        <v>156</v>
      </c>
      <c r="AU451" s="212" t="s">
        <v>87</v>
      </c>
      <c r="AV451" s="11" t="s">
        <v>78</v>
      </c>
      <c r="AW451" s="11" t="s">
        <v>37</v>
      </c>
      <c r="AX451" s="11" t="s">
        <v>73</v>
      </c>
      <c r="AY451" s="212" t="s">
        <v>148</v>
      </c>
    </row>
    <row r="452" spans="2:65" s="12" customFormat="1" ht="13.5">
      <c r="B452" s="213"/>
      <c r="C452" s="214"/>
      <c r="D452" s="203" t="s">
        <v>156</v>
      </c>
      <c r="E452" s="215" t="s">
        <v>21</v>
      </c>
      <c r="F452" s="216" t="s">
        <v>562</v>
      </c>
      <c r="G452" s="214"/>
      <c r="H452" s="217">
        <v>5.75</v>
      </c>
      <c r="I452" s="218"/>
      <c r="J452" s="214"/>
      <c r="K452" s="214"/>
      <c r="L452" s="219"/>
      <c r="M452" s="220"/>
      <c r="N452" s="221"/>
      <c r="O452" s="221"/>
      <c r="P452" s="221"/>
      <c r="Q452" s="221"/>
      <c r="R452" s="221"/>
      <c r="S452" s="221"/>
      <c r="T452" s="222"/>
      <c r="AT452" s="223" t="s">
        <v>156</v>
      </c>
      <c r="AU452" s="223" t="s">
        <v>87</v>
      </c>
      <c r="AV452" s="12" t="s">
        <v>87</v>
      </c>
      <c r="AW452" s="12" t="s">
        <v>37</v>
      </c>
      <c r="AX452" s="12" t="s">
        <v>73</v>
      </c>
      <c r="AY452" s="223" t="s">
        <v>148</v>
      </c>
    </row>
    <row r="453" spans="2:65" s="12" customFormat="1" ht="13.5">
      <c r="B453" s="213"/>
      <c r="C453" s="214"/>
      <c r="D453" s="203" t="s">
        <v>156</v>
      </c>
      <c r="E453" s="215" t="s">
        <v>21</v>
      </c>
      <c r="F453" s="216" t="s">
        <v>563</v>
      </c>
      <c r="G453" s="214"/>
      <c r="H453" s="217">
        <v>5.75</v>
      </c>
      <c r="I453" s="218"/>
      <c r="J453" s="214"/>
      <c r="K453" s="214"/>
      <c r="L453" s="219"/>
      <c r="M453" s="220"/>
      <c r="N453" s="221"/>
      <c r="O453" s="221"/>
      <c r="P453" s="221"/>
      <c r="Q453" s="221"/>
      <c r="R453" s="221"/>
      <c r="S453" s="221"/>
      <c r="T453" s="222"/>
      <c r="AT453" s="223" t="s">
        <v>156</v>
      </c>
      <c r="AU453" s="223" t="s">
        <v>87</v>
      </c>
      <c r="AV453" s="12" t="s">
        <v>87</v>
      </c>
      <c r="AW453" s="12" t="s">
        <v>37</v>
      </c>
      <c r="AX453" s="12" t="s">
        <v>73</v>
      </c>
      <c r="AY453" s="223" t="s">
        <v>148</v>
      </c>
    </row>
    <row r="454" spans="2:65" s="12" customFormat="1" ht="13.5">
      <c r="B454" s="213"/>
      <c r="C454" s="214"/>
      <c r="D454" s="203" t="s">
        <v>156</v>
      </c>
      <c r="E454" s="215" t="s">
        <v>21</v>
      </c>
      <c r="F454" s="216" t="s">
        <v>564</v>
      </c>
      <c r="G454" s="214"/>
      <c r="H454" s="217">
        <v>5.75</v>
      </c>
      <c r="I454" s="218"/>
      <c r="J454" s="214"/>
      <c r="K454" s="214"/>
      <c r="L454" s="219"/>
      <c r="M454" s="220"/>
      <c r="N454" s="221"/>
      <c r="O454" s="221"/>
      <c r="P454" s="221"/>
      <c r="Q454" s="221"/>
      <c r="R454" s="221"/>
      <c r="S454" s="221"/>
      <c r="T454" s="222"/>
      <c r="AT454" s="223" t="s">
        <v>156</v>
      </c>
      <c r="AU454" s="223" t="s">
        <v>87</v>
      </c>
      <c r="AV454" s="12" t="s">
        <v>87</v>
      </c>
      <c r="AW454" s="12" t="s">
        <v>37</v>
      </c>
      <c r="AX454" s="12" t="s">
        <v>73</v>
      </c>
      <c r="AY454" s="223" t="s">
        <v>148</v>
      </c>
    </row>
    <row r="455" spans="2:65" s="12" customFormat="1" ht="13.5">
      <c r="B455" s="213"/>
      <c r="C455" s="214"/>
      <c r="D455" s="203" t="s">
        <v>156</v>
      </c>
      <c r="E455" s="215" t="s">
        <v>21</v>
      </c>
      <c r="F455" s="216" t="s">
        <v>565</v>
      </c>
      <c r="G455" s="214"/>
      <c r="H455" s="217">
        <v>5.75</v>
      </c>
      <c r="I455" s="218"/>
      <c r="J455" s="214"/>
      <c r="K455" s="214"/>
      <c r="L455" s="219"/>
      <c r="M455" s="220"/>
      <c r="N455" s="221"/>
      <c r="O455" s="221"/>
      <c r="P455" s="221"/>
      <c r="Q455" s="221"/>
      <c r="R455" s="221"/>
      <c r="S455" s="221"/>
      <c r="T455" s="222"/>
      <c r="AT455" s="223" t="s">
        <v>156</v>
      </c>
      <c r="AU455" s="223" t="s">
        <v>87</v>
      </c>
      <c r="AV455" s="12" t="s">
        <v>87</v>
      </c>
      <c r="AW455" s="12" t="s">
        <v>37</v>
      </c>
      <c r="AX455" s="12" t="s">
        <v>73</v>
      </c>
      <c r="AY455" s="223" t="s">
        <v>148</v>
      </c>
    </row>
    <row r="456" spans="2:65" s="12" customFormat="1" ht="13.5">
      <c r="B456" s="213"/>
      <c r="C456" s="214"/>
      <c r="D456" s="203" t="s">
        <v>156</v>
      </c>
      <c r="E456" s="215" t="s">
        <v>21</v>
      </c>
      <c r="F456" s="216" t="s">
        <v>566</v>
      </c>
      <c r="G456" s="214"/>
      <c r="H456" s="217">
        <v>5.75</v>
      </c>
      <c r="I456" s="218"/>
      <c r="J456" s="214"/>
      <c r="K456" s="214"/>
      <c r="L456" s="219"/>
      <c r="M456" s="220"/>
      <c r="N456" s="221"/>
      <c r="O456" s="221"/>
      <c r="P456" s="221"/>
      <c r="Q456" s="221"/>
      <c r="R456" s="221"/>
      <c r="S456" s="221"/>
      <c r="T456" s="222"/>
      <c r="AT456" s="223" t="s">
        <v>156</v>
      </c>
      <c r="AU456" s="223" t="s">
        <v>87</v>
      </c>
      <c r="AV456" s="12" t="s">
        <v>87</v>
      </c>
      <c r="AW456" s="12" t="s">
        <v>37</v>
      </c>
      <c r="AX456" s="12" t="s">
        <v>73</v>
      </c>
      <c r="AY456" s="223" t="s">
        <v>148</v>
      </c>
    </row>
    <row r="457" spans="2:65" s="14" customFormat="1" ht="13.5">
      <c r="B457" s="236"/>
      <c r="C457" s="237"/>
      <c r="D457" s="203" t="s">
        <v>156</v>
      </c>
      <c r="E457" s="238" t="s">
        <v>21</v>
      </c>
      <c r="F457" s="239" t="s">
        <v>183</v>
      </c>
      <c r="G457" s="237"/>
      <c r="H457" s="240">
        <v>28.75</v>
      </c>
      <c r="I457" s="241"/>
      <c r="J457" s="237"/>
      <c r="K457" s="237"/>
      <c r="L457" s="242"/>
      <c r="M457" s="243"/>
      <c r="N457" s="244"/>
      <c r="O457" s="244"/>
      <c r="P457" s="244"/>
      <c r="Q457" s="244"/>
      <c r="R457" s="244"/>
      <c r="S457" s="244"/>
      <c r="T457" s="245"/>
      <c r="AT457" s="246" t="s">
        <v>156</v>
      </c>
      <c r="AU457" s="246" t="s">
        <v>87</v>
      </c>
      <c r="AV457" s="14" t="s">
        <v>165</v>
      </c>
      <c r="AW457" s="14" t="s">
        <v>37</v>
      </c>
      <c r="AX457" s="14" t="s">
        <v>73</v>
      </c>
      <c r="AY457" s="246" t="s">
        <v>148</v>
      </c>
    </row>
    <row r="458" spans="2:65" s="11" customFormat="1" ht="13.5">
      <c r="B458" s="201"/>
      <c r="C458" s="202"/>
      <c r="D458" s="203" t="s">
        <v>156</v>
      </c>
      <c r="E458" s="204" t="s">
        <v>21</v>
      </c>
      <c r="F458" s="205" t="s">
        <v>567</v>
      </c>
      <c r="G458" s="202"/>
      <c r="H458" s="206" t="s">
        <v>21</v>
      </c>
      <c r="I458" s="207"/>
      <c r="J458" s="202"/>
      <c r="K458" s="202"/>
      <c r="L458" s="208"/>
      <c r="M458" s="209"/>
      <c r="N458" s="210"/>
      <c r="O458" s="210"/>
      <c r="P458" s="210"/>
      <c r="Q458" s="210"/>
      <c r="R458" s="210"/>
      <c r="S458" s="210"/>
      <c r="T458" s="211"/>
      <c r="AT458" s="212" t="s">
        <v>156</v>
      </c>
      <c r="AU458" s="212" t="s">
        <v>87</v>
      </c>
      <c r="AV458" s="11" t="s">
        <v>78</v>
      </c>
      <c r="AW458" s="11" t="s">
        <v>37</v>
      </c>
      <c r="AX458" s="11" t="s">
        <v>73</v>
      </c>
      <c r="AY458" s="212" t="s">
        <v>148</v>
      </c>
    </row>
    <row r="459" spans="2:65" s="12" customFormat="1" ht="13.5">
      <c r="B459" s="213"/>
      <c r="C459" s="214"/>
      <c r="D459" s="203" t="s">
        <v>156</v>
      </c>
      <c r="E459" s="215" t="s">
        <v>21</v>
      </c>
      <c r="F459" s="216" t="s">
        <v>568</v>
      </c>
      <c r="G459" s="214"/>
      <c r="H459" s="217">
        <v>8.5500000000000007</v>
      </c>
      <c r="I459" s="218"/>
      <c r="J459" s="214"/>
      <c r="K459" s="214"/>
      <c r="L459" s="219"/>
      <c r="M459" s="220"/>
      <c r="N459" s="221"/>
      <c r="O459" s="221"/>
      <c r="P459" s="221"/>
      <c r="Q459" s="221"/>
      <c r="R459" s="221"/>
      <c r="S459" s="221"/>
      <c r="T459" s="222"/>
      <c r="AT459" s="223" t="s">
        <v>156</v>
      </c>
      <c r="AU459" s="223" t="s">
        <v>87</v>
      </c>
      <c r="AV459" s="12" t="s">
        <v>87</v>
      </c>
      <c r="AW459" s="12" t="s">
        <v>37</v>
      </c>
      <c r="AX459" s="12" t="s">
        <v>73</v>
      </c>
      <c r="AY459" s="223" t="s">
        <v>148</v>
      </c>
    </row>
    <row r="460" spans="2:65" s="12" customFormat="1" ht="13.5">
      <c r="B460" s="213"/>
      <c r="C460" s="214"/>
      <c r="D460" s="203" t="s">
        <v>156</v>
      </c>
      <c r="E460" s="215" t="s">
        <v>21</v>
      </c>
      <c r="F460" s="216" t="s">
        <v>569</v>
      </c>
      <c r="G460" s="214"/>
      <c r="H460" s="217">
        <v>7.6</v>
      </c>
      <c r="I460" s="218"/>
      <c r="J460" s="214"/>
      <c r="K460" s="214"/>
      <c r="L460" s="219"/>
      <c r="M460" s="220"/>
      <c r="N460" s="221"/>
      <c r="O460" s="221"/>
      <c r="P460" s="221"/>
      <c r="Q460" s="221"/>
      <c r="R460" s="221"/>
      <c r="S460" s="221"/>
      <c r="T460" s="222"/>
      <c r="AT460" s="223" t="s">
        <v>156</v>
      </c>
      <c r="AU460" s="223" t="s">
        <v>87</v>
      </c>
      <c r="AV460" s="12" t="s">
        <v>87</v>
      </c>
      <c r="AW460" s="12" t="s">
        <v>37</v>
      </c>
      <c r="AX460" s="12" t="s">
        <v>73</v>
      </c>
      <c r="AY460" s="223" t="s">
        <v>148</v>
      </c>
    </row>
    <row r="461" spans="2:65" s="14" customFormat="1" ht="13.5">
      <c r="B461" s="236"/>
      <c r="C461" s="237"/>
      <c r="D461" s="203" t="s">
        <v>156</v>
      </c>
      <c r="E461" s="238" t="s">
        <v>21</v>
      </c>
      <c r="F461" s="239" t="s">
        <v>183</v>
      </c>
      <c r="G461" s="237"/>
      <c r="H461" s="240">
        <v>16.149999999999999</v>
      </c>
      <c r="I461" s="241"/>
      <c r="J461" s="237"/>
      <c r="K461" s="237"/>
      <c r="L461" s="242"/>
      <c r="M461" s="243"/>
      <c r="N461" s="244"/>
      <c r="O461" s="244"/>
      <c r="P461" s="244"/>
      <c r="Q461" s="244"/>
      <c r="R461" s="244"/>
      <c r="S461" s="244"/>
      <c r="T461" s="245"/>
      <c r="AT461" s="246" t="s">
        <v>156</v>
      </c>
      <c r="AU461" s="246" t="s">
        <v>87</v>
      </c>
      <c r="AV461" s="14" t="s">
        <v>165</v>
      </c>
      <c r="AW461" s="14" t="s">
        <v>37</v>
      </c>
      <c r="AX461" s="14" t="s">
        <v>73</v>
      </c>
      <c r="AY461" s="246" t="s">
        <v>148</v>
      </c>
    </row>
    <row r="462" spans="2:65" s="13" customFormat="1" ht="13.5">
      <c r="B462" s="224"/>
      <c r="C462" s="225"/>
      <c r="D462" s="203" t="s">
        <v>156</v>
      </c>
      <c r="E462" s="247" t="s">
        <v>21</v>
      </c>
      <c r="F462" s="248" t="s">
        <v>158</v>
      </c>
      <c r="G462" s="225"/>
      <c r="H462" s="249">
        <v>44.9</v>
      </c>
      <c r="I462" s="230"/>
      <c r="J462" s="225"/>
      <c r="K462" s="225"/>
      <c r="L462" s="231"/>
      <c r="M462" s="232"/>
      <c r="N462" s="233"/>
      <c r="O462" s="233"/>
      <c r="P462" s="233"/>
      <c r="Q462" s="233"/>
      <c r="R462" s="233"/>
      <c r="S462" s="233"/>
      <c r="T462" s="234"/>
      <c r="AT462" s="235" t="s">
        <v>156</v>
      </c>
      <c r="AU462" s="235" t="s">
        <v>87</v>
      </c>
      <c r="AV462" s="13" t="s">
        <v>101</v>
      </c>
      <c r="AW462" s="13" t="s">
        <v>37</v>
      </c>
      <c r="AX462" s="13" t="s">
        <v>78</v>
      </c>
      <c r="AY462" s="235" t="s">
        <v>148</v>
      </c>
    </row>
    <row r="463" spans="2:65" s="10" customFormat="1" ht="29.85" customHeight="1">
      <c r="B463" s="172"/>
      <c r="C463" s="173"/>
      <c r="D463" s="186" t="s">
        <v>72</v>
      </c>
      <c r="E463" s="187" t="s">
        <v>570</v>
      </c>
      <c r="F463" s="187" t="s">
        <v>571</v>
      </c>
      <c r="G463" s="173"/>
      <c r="H463" s="173"/>
      <c r="I463" s="176"/>
      <c r="J463" s="188">
        <f>BK463</f>
        <v>0</v>
      </c>
      <c r="K463" s="173"/>
      <c r="L463" s="178"/>
      <c r="M463" s="179"/>
      <c r="N463" s="180"/>
      <c r="O463" s="180"/>
      <c r="P463" s="181">
        <f>P464</f>
        <v>0</v>
      </c>
      <c r="Q463" s="180"/>
      <c r="R463" s="181">
        <f>R464</f>
        <v>0</v>
      </c>
      <c r="S463" s="180"/>
      <c r="T463" s="182">
        <f>T464</f>
        <v>0</v>
      </c>
      <c r="AR463" s="183" t="s">
        <v>78</v>
      </c>
      <c r="AT463" s="184" t="s">
        <v>72</v>
      </c>
      <c r="AU463" s="184" t="s">
        <v>78</v>
      </c>
      <c r="AY463" s="183" t="s">
        <v>148</v>
      </c>
      <c r="BK463" s="185">
        <f>BK464</f>
        <v>0</v>
      </c>
    </row>
    <row r="464" spans="2:65" s="1" customFormat="1" ht="31.5" customHeight="1">
      <c r="B464" s="41"/>
      <c r="C464" s="189" t="s">
        <v>572</v>
      </c>
      <c r="D464" s="189" t="s">
        <v>150</v>
      </c>
      <c r="E464" s="190" t="s">
        <v>573</v>
      </c>
      <c r="F464" s="191" t="s">
        <v>574</v>
      </c>
      <c r="G464" s="192" t="s">
        <v>427</v>
      </c>
      <c r="H464" s="193">
        <v>7055.8770000000004</v>
      </c>
      <c r="I464" s="194"/>
      <c r="J464" s="195">
        <f>ROUND(I464*H464,2)</f>
        <v>0</v>
      </c>
      <c r="K464" s="191" t="s">
        <v>154</v>
      </c>
      <c r="L464" s="61"/>
      <c r="M464" s="196" t="s">
        <v>21</v>
      </c>
      <c r="N464" s="197" t="s">
        <v>44</v>
      </c>
      <c r="O464" s="42"/>
      <c r="P464" s="198">
        <f>O464*H464</f>
        <v>0</v>
      </c>
      <c r="Q464" s="198">
        <v>0</v>
      </c>
      <c r="R464" s="198">
        <f>Q464*H464</f>
        <v>0</v>
      </c>
      <c r="S464" s="198">
        <v>0</v>
      </c>
      <c r="T464" s="199">
        <f>S464*H464</f>
        <v>0</v>
      </c>
      <c r="AR464" s="24" t="s">
        <v>101</v>
      </c>
      <c r="AT464" s="24" t="s">
        <v>150</v>
      </c>
      <c r="AU464" s="24" t="s">
        <v>87</v>
      </c>
      <c r="AY464" s="24" t="s">
        <v>148</v>
      </c>
      <c r="BE464" s="200">
        <f>IF(N464="základní",J464,0)</f>
        <v>0</v>
      </c>
      <c r="BF464" s="200">
        <f>IF(N464="snížená",J464,0)</f>
        <v>0</v>
      </c>
      <c r="BG464" s="200">
        <f>IF(N464="zákl. přenesená",J464,0)</f>
        <v>0</v>
      </c>
      <c r="BH464" s="200">
        <f>IF(N464="sníž. přenesená",J464,0)</f>
        <v>0</v>
      </c>
      <c r="BI464" s="200">
        <f>IF(N464="nulová",J464,0)</f>
        <v>0</v>
      </c>
      <c r="BJ464" s="24" t="s">
        <v>78</v>
      </c>
      <c r="BK464" s="200">
        <f>ROUND(I464*H464,2)</f>
        <v>0</v>
      </c>
      <c r="BL464" s="24" t="s">
        <v>101</v>
      </c>
      <c r="BM464" s="24" t="s">
        <v>575</v>
      </c>
    </row>
    <row r="465" spans="2:65" s="10" customFormat="1" ht="37.35" customHeight="1">
      <c r="B465" s="172"/>
      <c r="C465" s="173"/>
      <c r="D465" s="174" t="s">
        <v>72</v>
      </c>
      <c r="E465" s="175" t="s">
        <v>576</v>
      </c>
      <c r="F465" s="175" t="s">
        <v>576</v>
      </c>
      <c r="G465" s="173"/>
      <c r="H465" s="173"/>
      <c r="I465" s="176"/>
      <c r="J465" s="177">
        <f>BK465</f>
        <v>0</v>
      </c>
      <c r="K465" s="173"/>
      <c r="L465" s="178"/>
      <c r="M465" s="179"/>
      <c r="N465" s="180"/>
      <c r="O465" s="180"/>
      <c r="P465" s="181">
        <f>P466</f>
        <v>0</v>
      </c>
      <c r="Q465" s="180"/>
      <c r="R465" s="181">
        <f>R466</f>
        <v>0</v>
      </c>
      <c r="S465" s="180"/>
      <c r="T465" s="182">
        <f>T466</f>
        <v>0</v>
      </c>
      <c r="AR465" s="183" t="s">
        <v>101</v>
      </c>
      <c r="AT465" s="184" t="s">
        <v>72</v>
      </c>
      <c r="AU465" s="184" t="s">
        <v>73</v>
      </c>
      <c r="AY465" s="183" t="s">
        <v>148</v>
      </c>
      <c r="BK465" s="185">
        <f>BK466</f>
        <v>0</v>
      </c>
    </row>
    <row r="466" spans="2:65" s="10" customFormat="1" ht="19.899999999999999" customHeight="1">
      <c r="B466" s="172"/>
      <c r="C466" s="173"/>
      <c r="D466" s="186" t="s">
        <v>72</v>
      </c>
      <c r="E466" s="187" t="s">
        <v>577</v>
      </c>
      <c r="F466" s="187" t="s">
        <v>578</v>
      </c>
      <c r="G466" s="173"/>
      <c r="H466" s="173"/>
      <c r="I466" s="176"/>
      <c r="J466" s="188">
        <f>BK466</f>
        <v>0</v>
      </c>
      <c r="K466" s="173"/>
      <c r="L466" s="178"/>
      <c r="M466" s="179"/>
      <c r="N466" s="180"/>
      <c r="O466" s="180"/>
      <c r="P466" s="181">
        <f>SUM(P467:P501)</f>
        <v>0</v>
      </c>
      <c r="Q466" s="180"/>
      <c r="R466" s="181">
        <f>SUM(R467:R501)</f>
        <v>0</v>
      </c>
      <c r="S466" s="180"/>
      <c r="T466" s="182">
        <f>SUM(T467:T501)</f>
        <v>0</v>
      </c>
      <c r="AR466" s="183" t="s">
        <v>101</v>
      </c>
      <c r="AT466" s="184" t="s">
        <v>72</v>
      </c>
      <c r="AU466" s="184" t="s">
        <v>78</v>
      </c>
      <c r="AY466" s="183" t="s">
        <v>148</v>
      </c>
      <c r="BK466" s="185">
        <f>SUM(BK467:BK501)</f>
        <v>0</v>
      </c>
    </row>
    <row r="467" spans="2:65" s="1" customFormat="1" ht="22.5" customHeight="1">
      <c r="B467" s="41"/>
      <c r="C467" s="189" t="s">
        <v>579</v>
      </c>
      <c r="D467" s="189" t="s">
        <v>150</v>
      </c>
      <c r="E467" s="190" t="s">
        <v>580</v>
      </c>
      <c r="F467" s="191" t="s">
        <v>581</v>
      </c>
      <c r="G467" s="192" t="s">
        <v>582</v>
      </c>
      <c r="H467" s="193">
        <v>1</v>
      </c>
      <c r="I467" s="194"/>
      <c r="J467" s="195">
        <f>ROUND(I467*H467,2)</f>
        <v>0</v>
      </c>
      <c r="K467" s="191" t="s">
        <v>21</v>
      </c>
      <c r="L467" s="61"/>
      <c r="M467" s="196" t="s">
        <v>21</v>
      </c>
      <c r="N467" s="197" t="s">
        <v>44</v>
      </c>
      <c r="O467" s="42"/>
      <c r="P467" s="198">
        <f>O467*H467</f>
        <v>0</v>
      </c>
      <c r="Q467" s="198">
        <v>0</v>
      </c>
      <c r="R467" s="198">
        <f>Q467*H467</f>
        <v>0</v>
      </c>
      <c r="S467" s="198">
        <v>0</v>
      </c>
      <c r="T467" s="199">
        <f>S467*H467</f>
        <v>0</v>
      </c>
      <c r="AR467" s="24" t="s">
        <v>101</v>
      </c>
      <c r="AT467" s="24" t="s">
        <v>150</v>
      </c>
      <c r="AU467" s="24" t="s">
        <v>87</v>
      </c>
      <c r="AY467" s="24" t="s">
        <v>148</v>
      </c>
      <c r="BE467" s="200">
        <f>IF(N467="základní",J467,0)</f>
        <v>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24" t="s">
        <v>78</v>
      </c>
      <c r="BK467" s="200">
        <f>ROUND(I467*H467,2)</f>
        <v>0</v>
      </c>
      <c r="BL467" s="24" t="s">
        <v>101</v>
      </c>
      <c r="BM467" s="24" t="s">
        <v>583</v>
      </c>
    </row>
    <row r="468" spans="2:65" s="1" customFormat="1" ht="67.5">
      <c r="B468" s="41"/>
      <c r="C468" s="63"/>
      <c r="D468" s="203" t="s">
        <v>406</v>
      </c>
      <c r="E468" s="63"/>
      <c r="F468" s="252" t="s">
        <v>584</v>
      </c>
      <c r="G468" s="63"/>
      <c r="H468" s="63"/>
      <c r="I468" s="159"/>
      <c r="J468" s="63"/>
      <c r="K468" s="63"/>
      <c r="L468" s="61"/>
      <c r="M468" s="253"/>
      <c r="N468" s="42"/>
      <c r="O468" s="42"/>
      <c r="P468" s="42"/>
      <c r="Q468" s="42"/>
      <c r="R468" s="42"/>
      <c r="S468" s="42"/>
      <c r="T468" s="78"/>
      <c r="AT468" s="24" t="s">
        <v>406</v>
      </c>
      <c r="AU468" s="24" t="s">
        <v>87</v>
      </c>
    </row>
    <row r="469" spans="2:65" s="11" customFormat="1" ht="13.5">
      <c r="B469" s="201"/>
      <c r="C469" s="202"/>
      <c r="D469" s="203" t="s">
        <v>156</v>
      </c>
      <c r="E469" s="204" t="s">
        <v>21</v>
      </c>
      <c r="F469" s="205" t="s">
        <v>585</v>
      </c>
      <c r="G469" s="202"/>
      <c r="H469" s="206" t="s">
        <v>21</v>
      </c>
      <c r="I469" s="207"/>
      <c r="J469" s="202"/>
      <c r="K469" s="202"/>
      <c r="L469" s="208"/>
      <c r="M469" s="209"/>
      <c r="N469" s="210"/>
      <c r="O469" s="210"/>
      <c r="P469" s="210"/>
      <c r="Q469" s="210"/>
      <c r="R469" s="210"/>
      <c r="S469" s="210"/>
      <c r="T469" s="211"/>
      <c r="AT469" s="212" t="s">
        <v>156</v>
      </c>
      <c r="AU469" s="212" t="s">
        <v>87</v>
      </c>
      <c r="AV469" s="11" t="s">
        <v>78</v>
      </c>
      <c r="AW469" s="11" t="s">
        <v>37</v>
      </c>
      <c r="AX469" s="11" t="s">
        <v>73</v>
      </c>
      <c r="AY469" s="212" t="s">
        <v>148</v>
      </c>
    </row>
    <row r="470" spans="2:65" s="12" customFormat="1" ht="13.5">
      <c r="B470" s="213"/>
      <c r="C470" s="214"/>
      <c r="D470" s="203" t="s">
        <v>156</v>
      </c>
      <c r="E470" s="215" t="s">
        <v>21</v>
      </c>
      <c r="F470" s="216" t="s">
        <v>78</v>
      </c>
      <c r="G470" s="214"/>
      <c r="H470" s="217">
        <v>1</v>
      </c>
      <c r="I470" s="218"/>
      <c r="J470" s="214"/>
      <c r="K470" s="214"/>
      <c r="L470" s="219"/>
      <c r="M470" s="220"/>
      <c r="N470" s="221"/>
      <c r="O470" s="221"/>
      <c r="P470" s="221"/>
      <c r="Q470" s="221"/>
      <c r="R470" s="221"/>
      <c r="S470" s="221"/>
      <c r="T470" s="222"/>
      <c r="AT470" s="223" t="s">
        <v>156</v>
      </c>
      <c r="AU470" s="223" t="s">
        <v>87</v>
      </c>
      <c r="AV470" s="12" t="s">
        <v>87</v>
      </c>
      <c r="AW470" s="12" t="s">
        <v>37</v>
      </c>
      <c r="AX470" s="12" t="s">
        <v>73</v>
      </c>
      <c r="AY470" s="223" t="s">
        <v>148</v>
      </c>
    </row>
    <row r="471" spans="2:65" s="13" customFormat="1" ht="13.5">
      <c r="B471" s="224"/>
      <c r="C471" s="225"/>
      <c r="D471" s="226" t="s">
        <v>156</v>
      </c>
      <c r="E471" s="227" t="s">
        <v>21</v>
      </c>
      <c r="F471" s="228" t="s">
        <v>158</v>
      </c>
      <c r="G471" s="225"/>
      <c r="H471" s="229">
        <v>1</v>
      </c>
      <c r="I471" s="230"/>
      <c r="J471" s="225"/>
      <c r="K471" s="225"/>
      <c r="L471" s="231"/>
      <c r="M471" s="232"/>
      <c r="N471" s="233"/>
      <c r="O471" s="233"/>
      <c r="P471" s="233"/>
      <c r="Q471" s="233"/>
      <c r="R471" s="233"/>
      <c r="S471" s="233"/>
      <c r="T471" s="234"/>
      <c r="AT471" s="235" t="s">
        <v>156</v>
      </c>
      <c r="AU471" s="235" t="s">
        <v>87</v>
      </c>
      <c r="AV471" s="13" t="s">
        <v>101</v>
      </c>
      <c r="AW471" s="13" t="s">
        <v>37</v>
      </c>
      <c r="AX471" s="13" t="s">
        <v>78</v>
      </c>
      <c r="AY471" s="235" t="s">
        <v>148</v>
      </c>
    </row>
    <row r="472" spans="2:65" s="1" customFormat="1" ht="22.5" customHeight="1">
      <c r="B472" s="41"/>
      <c r="C472" s="189" t="s">
        <v>586</v>
      </c>
      <c r="D472" s="189" t="s">
        <v>150</v>
      </c>
      <c r="E472" s="190" t="s">
        <v>587</v>
      </c>
      <c r="F472" s="191" t="s">
        <v>588</v>
      </c>
      <c r="G472" s="192" t="s">
        <v>582</v>
      </c>
      <c r="H472" s="193">
        <v>1</v>
      </c>
      <c r="I472" s="194"/>
      <c r="J472" s="195">
        <f>ROUND(I472*H472,2)</f>
        <v>0</v>
      </c>
      <c r="K472" s="191" t="s">
        <v>21</v>
      </c>
      <c r="L472" s="61"/>
      <c r="M472" s="196" t="s">
        <v>21</v>
      </c>
      <c r="N472" s="197" t="s">
        <v>44</v>
      </c>
      <c r="O472" s="42"/>
      <c r="P472" s="198">
        <f>O472*H472</f>
        <v>0</v>
      </c>
      <c r="Q472" s="198">
        <v>0</v>
      </c>
      <c r="R472" s="198">
        <f>Q472*H472</f>
        <v>0</v>
      </c>
      <c r="S472" s="198">
        <v>0</v>
      </c>
      <c r="T472" s="199">
        <f>S472*H472</f>
        <v>0</v>
      </c>
      <c r="AR472" s="24" t="s">
        <v>101</v>
      </c>
      <c r="AT472" s="24" t="s">
        <v>150</v>
      </c>
      <c r="AU472" s="24" t="s">
        <v>87</v>
      </c>
      <c r="AY472" s="24" t="s">
        <v>148</v>
      </c>
      <c r="BE472" s="200">
        <f>IF(N472="základní",J472,0)</f>
        <v>0</v>
      </c>
      <c r="BF472" s="200">
        <f>IF(N472="snížená",J472,0)</f>
        <v>0</v>
      </c>
      <c r="BG472" s="200">
        <f>IF(N472="zákl. přenesená",J472,0)</f>
        <v>0</v>
      </c>
      <c r="BH472" s="200">
        <f>IF(N472="sníž. přenesená",J472,0)</f>
        <v>0</v>
      </c>
      <c r="BI472" s="200">
        <f>IF(N472="nulová",J472,0)</f>
        <v>0</v>
      </c>
      <c r="BJ472" s="24" t="s">
        <v>78</v>
      </c>
      <c r="BK472" s="200">
        <f>ROUND(I472*H472,2)</f>
        <v>0</v>
      </c>
      <c r="BL472" s="24" t="s">
        <v>101</v>
      </c>
      <c r="BM472" s="24" t="s">
        <v>589</v>
      </c>
    </row>
    <row r="473" spans="2:65" s="1" customFormat="1" ht="67.5">
      <c r="B473" s="41"/>
      <c r="C473" s="63"/>
      <c r="D473" s="203" t="s">
        <v>406</v>
      </c>
      <c r="E473" s="63"/>
      <c r="F473" s="252" t="s">
        <v>590</v>
      </c>
      <c r="G473" s="63"/>
      <c r="H473" s="63"/>
      <c r="I473" s="159"/>
      <c r="J473" s="63"/>
      <c r="K473" s="63"/>
      <c r="L473" s="61"/>
      <c r="M473" s="253"/>
      <c r="N473" s="42"/>
      <c r="O473" s="42"/>
      <c r="P473" s="42"/>
      <c r="Q473" s="42"/>
      <c r="R473" s="42"/>
      <c r="S473" s="42"/>
      <c r="T473" s="78"/>
      <c r="AT473" s="24" t="s">
        <v>406</v>
      </c>
      <c r="AU473" s="24" t="s">
        <v>87</v>
      </c>
    </row>
    <row r="474" spans="2:65" s="11" customFormat="1" ht="13.5">
      <c r="B474" s="201"/>
      <c r="C474" s="202"/>
      <c r="D474" s="203" t="s">
        <v>156</v>
      </c>
      <c r="E474" s="204" t="s">
        <v>21</v>
      </c>
      <c r="F474" s="205" t="s">
        <v>591</v>
      </c>
      <c r="G474" s="202"/>
      <c r="H474" s="206" t="s">
        <v>21</v>
      </c>
      <c r="I474" s="207"/>
      <c r="J474" s="202"/>
      <c r="K474" s="202"/>
      <c r="L474" s="208"/>
      <c r="M474" s="209"/>
      <c r="N474" s="210"/>
      <c r="O474" s="210"/>
      <c r="P474" s="210"/>
      <c r="Q474" s="210"/>
      <c r="R474" s="210"/>
      <c r="S474" s="210"/>
      <c r="T474" s="211"/>
      <c r="AT474" s="212" t="s">
        <v>156</v>
      </c>
      <c r="AU474" s="212" t="s">
        <v>87</v>
      </c>
      <c r="AV474" s="11" t="s">
        <v>78</v>
      </c>
      <c r="AW474" s="11" t="s">
        <v>37</v>
      </c>
      <c r="AX474" s="11" t="s">
        <v>73</v>
      </c>
      <c r="AY474" s="212" t="s">
        <v>148</v>
      </c>
    </row>
    <row r="475" spans="2:65" s="12" customFormat="1" ht="13.5">
      <c r="B475" s="213"/>
      <c r="C475" s="214"/>
      <c r="D475" s="203" t="s">
        <v>156</v>
      </c>
      <c r="E475" s="215" t="s">
        <v>21</v>
      </c>
      <c r="F475" s="216" t="s">
        <v>78</v>
      </c>
      <c r="G475" s="214"/>
      <c r="H475" s="217">
        <v>1</v>
      </c>
      <c r="I475" s="218"/>
      <c r="J475" s="214"/>
      <c r="K475" s="214"/>
      <c r="L475" s="219"/>
      <c r="M475" s="220"/>
      <c r="N475" s="221"/>
      <c r="O475" s="221"/>
      <c r="P475" s="221"/>
      <c r="Q475" s="221"/>
      <c r="R475" s="221"/>
      <c r="S475" s="221"/>
      <c r="T475" s="222"/>
      <c r="AT475" s="223" t="s">
        <v>156</v>
      </c>
      <c r="AU475" s="223" t="s">
        <v>87</v>
      </c>
      <c r="AV475" s="12" t="s">
        <v>87</v>
      </c>
      <c r="AW475" s="12" t="s">
        <v>37</v>
      </c>
      <c r="AX475" s="12" t="s">
        <v>73</v>
      </c>
      <c r="AY475" s="223" t="s">
        <v>148</v>
      </c>
    </row>
    <row r="476" spans="2:65" s="13" customFormat="1" ht="13.5">
      <c r="B476" s="224"/>
      <c r="C476" s="225"/>
      <c r="D476" s="226" t="s">
        <v>156</v>
      </c>
      <c r="E476" s="227" t="s">
        <v>21</v>
      </c>
      <c r="F476" s="228" t="s">
        <v>158</v>
      </c>
      <c r="G476" s="225"/>
      <c r="H476" s="229">
        <v>1</v>
      </c>
      <c r="I476" s="230"/>
      <c r="J476" s="225"/>
      <c r="K476" s="225"/>
      <c r="L476" s="231"/>
      <c r="M476" s="232"/>
      <c r="N476" s="233"/>
      <c r="O476" s="233"/>
      <c r="P476" s="233"/>
      <c r="Q476" s="233"/>
      <c r="R476" s="233"/>
      <c r="S476" s="233"/>
      <c r="T476" s="234"/>
      <c r="AT476" s="235" t="s">
        <v>156</v>
      </c>
      <c r="AU476" s="235" t="s">
        <v>87</v>
      </c>
      <c r="AV476" s="13" t="s">
        <v>101</v>
      </c>
      <c r="AW476" s="13" t="s">
        <v>37</v>
      </c>
      <c r="AX476" s="13" t="s">
        <v>78</v>
      </c>
      <c r="AY476" s="235" t="s">
        <v>148</v>
      </c>
    </row>
    <row r="477" spans="2:65" s="1" customFormat="1" ht="22.5" customHeight="1">
      <c r="B477" s="41"/>
      <c r="C477" s="189" t="s">
        <v>592</v>
      </c>
      <c r="D477" s="189" t="s">
        <v>150</v>
      </c>
      <c r="E477" s="190" t="s">
        <v>593</v>
      </c>
      <c r="F477" s="191" t="s">
        <v>594</v>
      </c>
      <c r="G477" s="192" t="s">
        <v>582</v>
      </c>
      <c r="H477" s="193">
        <v>1</v>
      </c>
      <c r="I477" s="194"/>
      <c r="J477" s="195">
        <f>ROUND(I477*H477,2)</f>
        <v>0</v>
      </c>
      <c r="K477" s="191" t="s">
        <v>21</v>
      </c>
      <c r="L477" s="61"/>
      <c r="M477" s="196" t="s">
        <v>21</v>
      </c>
      <c r="N477" s="197" t="s">
        <v>44</v>
      </c>
      <c r="O477" s="42"/>
      <c r="P477" s="198">
        <f>O477*H477</f>
        <v>0</v>
      </c>
      <c r="Q477" s="198">
        <v>0</v>
      </c>
      <c r="R477" s="198">
        <f>Q477*H477</f>
        <v>0</v>
      </c>
      <c r="S477" s="198">
        <v>0</v>
      </c>
      <c r="T477" s="199">
        <f>S477*H477</f>
        <v>0</v>
      </c>
      <c r="AR477" s="24" t="s">
        <v>101</v>
      </c>
      <c r="AT477" s="24" t="s">
        <v>150</v>
      </c>
      <c r="AU477" s="24" t="s">
        <v>87</v>
      </c>
      <c r="AY477" s="24" t="s">
        <v>148</v>
      </c>
      <c r="BE477" s="200">
        <f>IF(N477="základní",J477,0)</f>
        <v>0</v>
      </c>
      <c r="BF477" s="200">
        <f>IF(N477="snížená",J477,0)</f>
        <v>0</v>
      </c>
      <c r="BG477" s="200">
        <f>IF(N477="zákl. přenesená",J477,0)</f>
        <v>0</v>
      </c>
      <c r="BH477" s="200">
        <f>IF(N477="sníž. přenesená",J477,0)</f>
        <v>0</v>
      </c>
      <c r="BI477" s="200">
        <f>IF(N477="nulová",J477,0)</f>
        <v>0</v>
      </c>
      <c r="BJ477" s="24" t="s">
        <v>78</v>
      </c>
      <c r="BK477" s="200">
        <f>ROUND(I477*H477,2)</f>
        <v>0</v>
      </c>
      <c r="BL477" s="24" t="s">
        <v>101</v>
      </c>
      <c r="BM477" s="24" t="s">
        <v>595</v>
      </c>
    </row>
    <row r="478" spans="2:65" s="1" customFormat="1" ht="81">
      <c r="B478" s="41"/>
      <c r="C478" s="63"/>
      <c r="D478" s="203" t="s">
        <v>406</v>
      </c>
      <c r="E478" s="63"/>
      <c r="F478" s="252" t="s">
        <v>596</v>
      </c>
      <c r="G478" s="63"/>
      <c r="H478" s="63"/>
      <c r="I478" s="159"/>
      <c r="J478" s="63"/>
      <c r="K478" s="63"/>
      <c r="L478" s="61"/>
      <c r="M478" s="253"/>
      <c r="N478" s="42"/>
      <c r="O478" s="42"/>
      <c r="P478" s="42"/>
      <c r="Q478" s="42"/>
      <c r="R478" s="42"/>
      <c r="S478" s="42"/>
      <c r="T478" s="78"/>
      <c r="AT478" s="24" t="s">
        <v>406</v>
      </c>
      <c r="AU478" s="24" t="s">
        <v>87</v>
      </c>
    </row>
    <row r="479" spans="2:65" s="11" customFormat="1" ht="13.5">
      <c r="B479" s="201"/>
      <c r="C479" s="202"/>
      <c r="D479" s="203" t="s">
        <v>156</v>
      </c>
      <c r="E479" s="204" t="s">
        <v>21</v>
      </c>
      <c r="F479" s="205" t="s">
        <v>597</v>
      </c>
      <c r="G479" s="202"/>
      <c r="H479" s="206" t="s">
        <v>21</v>
      </c>
      <c r="I479" s="207"/>
      <c r="J479" s="202"/>
      <c r="K479" s="202"/>
      <c r="L479" s="208"/>
      <c r="M479" s="209"/>
      <c r="N479" s="210"/>
      <c r="O479" s="210"/>
      <c r="P479" s="210"/>
      <c r="Q479" s="210"/>
      <c r="R479" s="210"/>
      <c r="S479" s="210"/>
      <c r="T479" s="211"/>
      <c r="AT479" s="212" t="s">
        <v>156</v>
      </c>
      <c r="AU479" s="212" t="s">
        <v>87</v>
      </c>
      <c r="AV479" s="11" t="s">
        <v>78</v>
      </c>
      <c r="AW479" s="11" t="s">
        <v>37</v>
      </c>
      <c r="AX479" s="11" t="s">
        <v>73</v>
      </c>
      <c r="AY479" s="212" t="s">
        <v>148</v>
      </c>
    </row>
    <row r="480" spans="2:65" s="12" customFormat="1" ht="13.5">
      <c r="B480" s="213"/>
      <c r="C480" s="214"/>
      <c r="D480" s="203" t="s">
        <v>156</v>
      </c>
      <c r="E480" s="215" t="s">
        <v>21</v>
      </c>
      <c r="F480" s="216" t="s">
        <v>78</v>
      </c>
      <c r="G480" s="214"/>
      <c r="H480" s="217">
        <v>1</v>
      </c>
      <c r="I480" s="218"/>
      <c r="J480" s="214"/>
      <c r="K480" s="214"/>
      <c r="L480" s="219"/>
      <c r="M480" s="220"/>
      <c r="N480" s="221"/>
      <c r="O480" s="221"/>
      <c r="P480" s="221"/>
      <c r="Q480" s="221"/>
      <c r="R480" s="221"/>
      <c r="S480" s="221"/>
      <c r="T480" s="222"/>
      <c r="AT480" s="223" t="s">
        <v>156</v>
      </c>
      <c r="AU480" s="223" t="s">
        <v>87</v>
      </c>
      <c r="AV480" s="12" t="s">
        <v>87</v>
      </c>
      <c r="AW480" s="12" t="s">
        <v>37</v>
      </c>
      <c r="AX480" s="12" t="s">
        <v>73</v>
      </c>
      <c r="AY480" s="223" t="s">
        <v>148</v>
      </c>
    </row>
    <row r="481" spans="2:65" s="13" customFormat="1" ht="13.5">
      <c r="B481" s="224"/>
      <c r="C481" s="225"/>
      <c r="D481" s="226" t="s">
        <v>156</v>
      </c>
      <c r="E481" s="227" t="s">
        <v>21</v>
      </c>
      <c r="F481" s="228" t="s">
        <v>158</v>
      </c>
      <c r="G481" s="225"/>
      <c r="H481" s="229">
        <v>1</v>
      </c>
      <c r="I481" s="230"/>
      <c r="J481" s="225"/>
      <c r="K481" s="225"/>
      <c r="L481" s="231"/>
      <c r="M481" s="232"/>
      <c r="N481" s="233"/>
      <c r="O481" s="233"/>
      <c r="P481" s="233"/>
      <c r="Q481" s="233"/>
      <c r="R481" s="233"/>
      <c r="S481" s="233"/>
      <c r="T481" s="234"/>
      <c r="AT481" s="235" t="s">
        <v>156</v>
      </c>
      <c r="AU481" s="235" t="s">
        <v>87</v>
      </c>
      <c r="AV481" s="13" t="s">
        <v>101</v>
      </c>
      <c r="AW481" s="13" t="s">
        <v>37</v>
      </c>
      <c r="AX481" s="13" t="s">
        <v>78</v>
      </c>
      <c r="AY481" s="235" t="s">
        <v>148</v>
      </c>
    </row>
    <row r="482" spans="2:65" s="1" customFormat="1" ht="22.5" customHeight="1">
      <c r="B482" s="41"/>
      <c r="C482" s="189" t="s">
        <v>598</v>
      </c>
      <c r="D482" s="189" t="s">
        <v>150</v>
      </c>
      <c r="E482" s="190" t="s">
        <v>599</v>
      </c>
      <c r="F482" s="191" t="s">
        <v>600</v>
      </c>
      <c r="G482" s="192" t="s">
        <v>582</v>
      </c>
      <c r="H482" s="193">
        <v>1</v>
      </c>
      <c r="I482" s="194"/>
      <c r="J482" s="195">
        <f>ROUND(I482*H482,2)</f>
        <v>0</v>
      </c>
      <c r="K482" s="191" t="s">
        <v>21</v>
      </c>
      <c r="L482" s="61"/>
      <c r="M482" s="196" t="s">
        <v>21</v>
      </c>
      <c r="N482" s="197" t="s">
        <v>44</v>
      </c>
      <c r="O482" s="42"/>
      <c r="P482" s="198">
        <f>O482*H482</f>
        <v>0</v>
      </c>
      <c r="Q482" s="198">
        <v>0</v>
      </c>
      <c r="R482" s="198">
        <f>Q482*H482</f>
        <v>0</v>
      </c>
      <c r="S482" s="198">
        <v>0</v>
      </c>
      <c r="T482" s="199">
        <f>S482*H482</f>
        <v>0</v>
      </c>
      <c r="AR482" s="24" t="s">
        <v>101</v>
      </c>
      <c r="AT482" s="24" t="s">
        <v>150</v>
      </c>
      <c r="AU482" s="24" t="s">
        <v>87</v>
      </c>
      <c r="AY482" s="24" t="s">
        <v>148</v>
      </c>
      <c r="BE482" s="200">
        <f>IF(N482="základní",J482,0)</f>
        <v>0</v>
      </c>
      <c r="BF482" s="200">
        <f>IF(N482="snížená",J482,0)</f>
        <v>0</v>
      </c>
      <c r="BG482" s="200">
        <f>IF(N482="zákl. přenesená",J482,0)</f>
        <v>0</v>
      </c>
      <c r="BH482" s="200">
        <f>IF(N482="sníž. přenesená",J482,0)</f>
        <v>0</v>
      </c>
      <c r="BI482" s="200">
        <f>IF(N482="nulová",J482,0)</f>
        <v>0</v>
      </c>
      <c r="BJ482" s="24" t="s">
        <v>78</v>
      </c>
      <c r="BK482" s="200">
        <f>ROUND(I482*H482,2)</f>
        <v>0</v>
      </c>
      <c r="BL482" s="24" t="s">
        <v>101</v>
      </c>
      <c r="BM482" s="24" t="s">
        <v>601</v>
      </c>
    </row>
    <row r="483" spans="2:65" s="1" customFormat="1" ht="67.5">
      <c r="B483" s="41"/>
      <c r="C483" s="63"/>
      <c r="D483" s="203" t="s">
        <v>406</v>
      </c>
      <c r="E483" s="63"/>
      <c r="F483" s="252" t="s">
        <v>602</v>
      </c>
      <c r="G483" s="63"/>
      <c r="H483" s="63"/>
      <c r="I483" s="159"/>
      <c r="J483" s="63"/>
      <c r="K483" s="63"/>
      <c r="L483" s="61"/>
      <c r="M483" s="253"/>
      <c r="N483" s="42"/>
      <c r="O483" s="42"/>
      <c r="P483" s="42"/>
      <c r="Q483" s="42"/>
      <c r="R483" s="42"/>
      <c r="S483" s="42"/>
      <c r="T483" s="78"/>
      <c r="AT483" s="24" t="s">
        <v>406</v>
      </c>
      <c r="AU483" s="24" t="s">
        <v>87</v>
      </c>
    </row>
    <row r="484" spans="2:65" s="11" customFormat="1" ht="13.5">
      <c r="B484" s="201"/>
      <c r="C484" s="202"/>
      <c r="D484" s="203" t="s">
        <v>156</v>
      </c>
      <c r="E484" s="204" t="s">
        <v>21</v>
      </c>
      <c r="F484" s="205" t="s">
        <v>603</v>
      </c>
      <c r="G484" s="202"/>
      <c r="H484" s="206" t="s">
        <v>21</v>
      </c>
      <c r="I484" s="207"/>
      <c r="J484" s="202"/>
      <c r="K484" s="202"/>
      <c r="L484" s="208"/>
      <c r="M484" s="209"/>
      <c r="N484" s="210"/>
      <c r="O484" s="210"/>
      <c r="P484" s="210"/>
      <c r="Q484" s="210"/>
      <c r="R484" s="210"/>
      <c r="S484" s="210"/>
      <c r="T484" s="211"/>
      <c r="AT484" s="212" t="s">
        <v>156</v>
      </c>
      <c r="AU484" s="212" t="s">
        <v>87</v>
      </c>
      <c r="AV484" s="11" t="s">
        <v>78</v>
      </c>
      <c r="AW484" s="11" t="s">
        <v>37</v>
      </c>
      <c r="AX484" s="11" t="s">
        <v>73</v>
      </c>
      <c r="AY484" s="212" t="s">
        <v>148</v>
      </c>
    </row>
    <row r="485" spans="2:65" s="12" customFormat="1" ht="13.5">
      <c r="B485" s="213"/>
      <c r="C485" s="214"/>
      <c r="D485" s="203" t="s">
        <v>156</v>
      </c>
      <c r="E485" s="215" t="s">
        <v>21</v>
      </c>
      <c r="F485" s="216" t="s">
        <v>78</v>
      </c>
      <c r="G485" s="214"/>
      <c r="H485" s="217">
        <v>1</v>
      </c>
      <c r="I485" s="218"/>
      <c r="J485" s="214"/>
      <c r="K485" s="214"/>
      <c r="L485" s="219"/>
      <c r="M485" s="220"/>
      <c r="N485" s="221"/>
      <c r="O485" s="221"/>
      <c r="P485" s="221"/>
      <c r="Q485" s="221"/>
      <c r="R485" s="221"/>
      <c r="S485" s="221"/>
      <c r="T485" s="222"/>
      <c r="AT485" s="223" t="s">
        <v>156</v>
      </c>
      <c r="AU485" s="223" t="s">
        <v>87</v>
      </c>
      <c r="AV485" s="12" t="s">
        <v>87</v>
      </c>
      <c r="AW485" s="12" t="s">
        <v>37</v>
      </c>
      <c r="AX485" s="12" t="s">
        <v>73</v>
      </c>
      <c r="AY485" s="223" t="s">
        <v>148</v>
      </c>
    </row>
    <row r="486" spans="2:65" s="13" customFormat="1" ht="13.5">
      <c r="B486" s="224"/>
      <c r="C486" s="225"/>
      <c r="D486" s="226" t="s">
        <v>156</v>
      </c>
      <c r="E486" s="227" t="s">
        <v>21</v>
      </c>
      <c r="F486" s="228" t="s">
        <v>158</v>
      </c>
      <c r="G486" s="225"/>
      <c r="H486" s="229">
        <v>1</v>
      </c>
      <c r="I486" s="230"/>
      <c r="J486" s="225"/>
      <c r="K486" s="225"/>
      <c r="L486" s="231"/>
      <c r="M486" s="232"/>
      <c r="N486" s="233"/>
      <c r="O486" s="233"/>
      <c r="P486" s="233"/>
      <c r="Q486" s="233"/>
      <c r="R486" s="233"/>
      <c r="S486" s="233"/>
      <c r="T486" s="234"/>
      <c r="AT486" s="235" t="s">
        <v>156</v>
      </c>
      <c r="AU486" s="235" t="s">
        <v>87</v>
      </c>
      <c r="AV486" s="13" t="s">
        <v>101</v>
      </c>
      <c r="AW486" s="13" t="s">
        <v>37</v>
      </c>
      <c r="AX486" s="13" t="s">
        <v>78</v>
      </c>
      <c r="AY486" s="235" t="s">
        <v>148</v>
      </c>
    </row>
    <row r="487" spans="2:65" s="1" customFormat="1" ht="22.5" customHeight="1">
      <c r="B487" s="41"/>
      <c r="C487" s="189" t="s">
        <v>604</v>
      </c>
      <c r="D487" s="189" t="s">
        <v>150</v>
      </c>
      <c r="E487" s="190" t="s">
        <v>605</v>
      </c>
      <c r="F487" s="191" t="s">
        <v>606</v>
      </c>
      <c r="G487" s="192" t="s">
        <v>582</v>
      </c>
      <c r="H487" s="193">
        <v>1</v>
      </c>
      <c r="I487" s="194"/>
      <c r="J487" s="195">
        <f>ROUND(I487*H487,2)</f>
        <v>0</v>
      </c>
      <c r="K487" s="191" t="s">
        <v>21</v>
      </c>
      <c r="L487" s="61"/>
      <c r="M487" s="196" t="s">
        <v>21</v>
      </c>
      <c r="N487" s="197" t="s">
        <v>44</v>
      </c>
      <c r="O487" s="42"/>
      <c r="P487" s="198">
        <f>O487*H487</f>
        <v>0</v>
      </c>
      <c r="Q487" s="198">
        <v>0</v>
      </c>
      <c r="R487" s="198">
        <f>Q487*H487</f>
        <v>0</v>
      </c>
      <c r="S487" s="198">
        <v>0</v>
      </c>
      <c r="T487" s="199">
        <f>S487*H487</f>
        <v>0</v>
      </c>
      <c r="AR487" s="24" t="s">
        <v>101</v>
      </c>
      <c r="AT487" s="24" t="s">
        <v>150</v>
      </c>
      <c r="AU487" s="24" t="s">
        <v>87</v>
      </c>
      <c r="AY487" s="24" t="s">
        <v>148</v>
      </c>
      <c r="BE487" s="200">
        <f>IF(N487="základní",J487,0)</f>
        <v>0</v>
      </c>
      <c r="BF487" s="200">
        <f>IF(N487="snížená",J487,0)</f>
        <v>0</v>
      </c>
      <c r="BG487" s="200">
        <f>IF(N487="zákl. přenesená",J487,0)</f>
        <v>0</v>
      </c>
      <c r="BH487" s="200">
        <f>IF(N487="sníž. přenesená",J487,0)</f>
        <v>0</v>
      </c>
      <c r="BI487" s="200">
        <f>IF(N487="nulová",J487,0)</f>
        <v>0</v>
      </c>
      <c r="BJ487" s="24" t="s">
        <v>78</v>
      </c>
      <c r="BK487" s="200">
        <f>ROUND(I487*H487,2)</f>
        <v>0</v>
      </c>
      <c r="BL487" s="24" t="s">
        <v>101</v>
      </c>
      <c r="BM487" s="24" t="s">
        <v>607</v>
      </c>
    </row>
    <row r="488" spans="2:65" s="1" customFormat="1" ht="54">
      <c r="B488" s="41"/>
      <c r="C488" s="63"/>
      <c r="D488" s="203" t="s">
        <v>406</v>
      </c>
      <c r="E488" s="63"/>
      <c r="F488" s="252" t="s">
        <v>608</v>
      </c>
      <c r="G488" s="63"/>
      <c r="H488" s="63"/>
      <c r="I488" s="159"/>
      <c r="J488" s="63"/>
      <c r="K488" s="63"/>
      <c r="L488" s="61"/>
      <c r="M488" s="253"/>
      <c r="N488" s="42"/>
      <c r="O488" s="42"/>
      <c r="P488" s="42"/>
      <c r="Q488" s="42"/>
      <c r="R488" s="42"/>
      <c r="S488" s="42"/>
      <c r="T488" s="78"/>
      <c r="AT488" s="24" t="s">
        <v>406</v>
      </c>
      <c r="AU488" s="24" t="s">
        <v>87</v>
      </c>
    </row>
    <row r="489" spans="2:65" s="11" customFormat="1" ht="13.5">
      <c r="B489" s="201"/>
      <c r="C489" s="202"/>
      <c r="D489" s="203" t="s">
        <v>156</v>
      </c>
      <c r="E489" s="204" t="s">
        <v>21</v>
      </c>
      <c r="F489" s="205" t="s">
        <v>609</v>
      </c>
      <c r="G489" s="202"/>
      <c r="H489" s="206" t="s">
        <v>21</v>
      </c>
      <c r="I489" s="207"/>
      <c r="J489" s="202"/>
      <c r="K489" s="202"/>
      <c r="L489" s="208"/>
      <c r="M489" s="209"/>
      <c r="N489" s="210"/>
      <c r="O489" s="210"/>
      <c r="P489" s="210"/>
      <c r="Q489" s="210"/>
      <c r="R489" s="210"/>
      <c r="S489" s="210"/>
      <c r="T489" s="211"/>
      <c r="AT489" s="212" t="s">
        <v>156</v>
      </c>
      <c r="AU489" s="212" t="s">
        <v>87</v>
      </c>
      <c r="AV489" s="11" t="s">
        <v>78</v>
      </c>
      <c r="AW489" s="11" t="s">
        <v>37</v>
      </c>
      <c r="AX489" s="11" t="s">
        <v>73</v>
      </c>
      <c r="AY489" s="212" t="s">
        <v>148</v>
      </c>
    </row>
    <row r="490" spans="2:65" s="12" customFormat="1" ht="13.5">
      <c r="B490" s="213"/>
      <c r="C490" s="214"/>
      <c r="D490" s="203" t="s">
        <v>156</v>
      </c>
      <c r="E490" s="215" t="s">
        <v>21</v>
      </c>
      <c r="F490" s="216" t="s">
        <v>78</v>
      </c>
      <c r="G490" s="214"/>
      <c r="H490" s="217">
        <v>1</v>
      </c>
      <c r="I490" s="218"/>
      <c r="J490" s="214"/>
      <c r="K490" s="214"/>
      <c r="L490" s="219"/>
      <c r="M490" s="220"/>
      <c r="N490" s="221"/>
      <c r="O490" s="221"/>
      <c r="P490" s="221"/>
      <c r="Q490" s="221"/>
      <c r="R490" s="221"/>
      <c r="S490" s="221"/>
      <c r="T490" s="222"/>
      <c r="AT490" s="223" t="s">
        <v>156</v>
      </c>
      <c r="AU490" s="223" t="s">
        <v>87</v>
      </c>
      <c r="AV490" s="12" t="s">
        <v>87</v>
      </c>
      <c r="AW490" s="12" t="s">
        <v>37</v>
      </c>
      <c r="AX490" s="12" t="s">
        <v>73</v>
      </c>
      <c r="AY490" s="223" t="s">
        <v>148</v>
      </c>
    </row>
    <row r="491" spans="2:65" s="13" customFormat="1" ht="13.5">
      <c r="B491" s="224"/>
      <c r="C491" s="225"/>
      <c r="D491" s="226" t="s">
        <v>156</v>
      </c>
      <c r="E491" s="227" t="s">
        <v>21</v>
      </c>
      <c r="F491" s="228" t="s">
        <v>158</v>
      </c>
      <c r="G491" s="225"/>
      <c r="H491" s="229">
        <v>1</v>
      </c>
      <c r="I491" s="230"/>
      <c r="J491" s="225"/>
      <c r="K491" s="225"/>
      <c r="L491" s="231"/>
      <c r="M491" s="232"/>
      <c r="N491" s="233"/>
      <c r="O491" s="233"/>
      <c r="P491" s="233"/>
      <c r="Q491" s="233"/>
      <c r="R491" s="233"/>
      <c r="S491" s="233"/>
      <c r="T491" s="234"/>
      <c r="AT491" s="235" t="s">
        <v>156</v>
      </c>
      <c r="AU491" s="235" t="s">
        <v>87</v>
      </c>
      <c r="AV491" s="13" t="s">
        <v>101</v>
      </c>
      <c r="AW491" s="13" t="s">
        <v>37</v>
      </c>
      <c r="AX491" s="13" t="s">
        <v>78</v>
      </c>
      <c r="AY491" s="235" t="s">
        <v>148</v>
      </c>
    </row>
    <row r="492" spans="2:65" s="1" customFormat="1" ht="22.5" customHeight="1">
      <c r="B492" s="41"/>
      <c r="C492" s="189" t="s">
        <v>610</v>
      </c>
      <c r="D492" s="189" t="s">
        <v>150</v>
      </c>
      <c r="E492" s="190" t="s">
        <v>611</v>
      </c>
      <c r="F492" s="191" t="s">
        <v>612</v>
      </c>
      <c r="G492" s="192" t="s">
        <v>582</v>
      </c>
      <c r="H492" s="193">
        <v>1</v>
      </c>
      <c r="I492" s="194"/>
      <c r="J492" s="195">
        <f>ROUND(I492*H492,2)</f>
        <v>0</v>
      </c>
      <c r="K492" s="191" t="s">
        <v>21</v>
      </c>
      <c r="L492" s="61"/>
      <c r="M492" s="196" t="s">
        <v>21</v>
      </c>
      <c r="N492" s="197" t="s">
        <v>44</v>
      </c>
      <c r="O492" s="42"/>
      <c r="P492" s="198">
        <f>O492*H492</f>
        <v>0</v>
      </c>
      <c r="Q492" s="198">
        <v>0</v>
      </c>
      <c r="R492" s="198">
        <f>Q492*H492</f>
        <v>0</v>
      </c>
      <c r="S492" s="198">
        <v>0</v>
      </c>
      <c r="T492" s="199">
        <f>S492*H492</f>
        <v>0</v>
      </c>
      <c r="AR492" s="24" t="s">
        <v>101</v>
      </c>
      <c r="AT492" s="24" t="s">
        <v>150</v>
      </c>
      <c r="AU492" s="24" t="s">
        <v>87</v>
      </c>
      <c r="AY492" s="24" t="s">
        <v>148</v>
      </c>
      <c r="BE492" s="200">
        <f>IF(N492="základní",J492,0)</f>
        <v>0</v>
      </c>
      <c r="BF492" s="200">
        <f>IF(N492="snížená",J492,0)</f>
        <v>0</v>
      </c>
      <c r="BG492" s="200">
        <f>IF(N492="zákl. přenesená",J492,0)</f>
        <v>0</v>
      </c>
      <c r="BH492" s="200">
        <f>IF(N492="sníž. přenesená",J492,0)</f>
        <v>0</v>
      </c>
      <c r="BI492" s="200">
        <f>IF(N492="nulová",J492,0)</f>
        <v>0</v>
      </c>
      <c r="BJ492" s="24" t="s">
        <v>78</v>
      </c>
      <c r="BK492" s="200">
        <f>ROUND(I492*H492,2)</f>
        <v>0</v>
      </c>
      <c r="BL492" s="24" t="s">
        <v>101</v>
      </c>
      <c r="BM492" s="24" t="s">
        <v>613</v>
      </c>
    </row>
    <row r="493" spans="2:65" s="1" customFormat="1" ht="108">
      <c r="B493" s="41"/>
      <c r="C493" s="63"/>
      <c r="D493" s="203" t="s">
        <v>406</v>
      </c>
      <c r="E493" s="63"/>
      <c r="F493" s="252" t="s">
        <v>614</v>
      </c>
      <c r="G493" s="63"/>
      <c r="H493" s="63"/>
      <c r="I493" s="159"/>
      <c r="J493" s="63"/>
      <c r="K493" s="63"/>
      <c r="L493" s="61"/>
      <c r="M493" s="253"/>
      <c r="N493" s="42"/>
      <c r="O493" s="42"/>
      <c r="P493" s="42"/>
      <c r="Q493" s="42"/>
      <c r="R493" s="42"/>
      <c r="S493" s="42"/>
      <c r="T493" s="78"/>
      <c r="AT493" s="24" t="s">
        <v>406</v>
      </c>
      <c r="AU493" s="24" t="s">
        <v>87</v>
      </c>
    </row>
    <row r="494" spans="2:65" s="11" customFormat="1" ht="13.5">
      <c r="B494" s="201"/>
      <c r="C494" s="202"/>
      <c r="D494" s="203" t="s">
        <v>156</v>
      </c>
      <c r="E494" s="204" t="s">
        <v>21</v>
      </c>
      <c r="F494" s="205" t="s">
        <v>615</v>
      </c>
      <c r="G494" s="202"/>
      <c r="H494" s="206" t="s">
        <v>21</v>
      </c>
      <c r="I494" s="207"/>
      <c r="J494" s="202"/>
      <c r="K494" s="202"/>
      <c r="L494" s="208"/>
      <c r="M494" s="209"/>
      <c r="N494" s="210"/>
      <c r="O494" s="210"/>
      <c r="P494" s="210"/>
      <c r="Q494" s="210"/>
      <c r="R494" s="210"/>
      <c r="S494" s="210"/>
      <c r="T494" s="211"/>
      <c r="AT494" s="212" t="s">
        <v>156</v>
      </c>
      <c r="AU494" s="212" t="s">
        <v>87</v>
      </c>
      <c r="AV494" s="11" t="s">
        <v>78</v>
      </c>
      <c r="AW494" s="11" t="s">
        <v>37</v>
      </c>
      <c r="AX494" s="11" t="s">
        <v>73</v>
      </c>
      <c r="AY494" s="212" t="s">
        <v>148</v>
      </c>
    </row>
    <row r="495" spans="2:65" s="12" customFormat="1" ht="13.5">
      <c r="B495" s="213"/>
      <c r="C495" s="214"/>
      <c r="D495" s="203" t="s">
        <v>156</v>
      </c>
      <c r="E495" s="215" t="s">
        <v>21</v>
      </c>
      <c r="F495" s="216" t="s">
        <v>78</v>
      </c>
      <c r="G495" s="214"/>
      <c r="H495" s="217">
        <v>1</v>
      </c>
      <c r="I495" s="218"/>
      <c r="J495" s="214"/>
      <c r="K495" s="214"/>
      <c r="L495" s="219"/>
      <c r="M495" s="220"/>
      <c r="N495" s="221"/>
      <c r="O495" s="221"/>
      <c r="P495" s="221"/>
      <c r="Q495" s="221"/>
      <c r="R495" s="221"/>
      <c r="S495" s="221"/>
      <c r="T495" s="222"/>
      <c r="AT495" s="223" t="s">
        <v>156</v>
      </c>
      <c r="AU495" s="223" t="s">
        <v>87</v>
      </c>
      <c r="AV495" s="12" t="s">
        <v>87</v>
      </c>
      <c r="AW495" s="12" t="s">
        <v>37</v>
      </c>
      <c r="AX495" s="12" t="s">
        <v>73</v>
      </c>
      <c r="AY495" s="223" t="s">
        <v>148</v>
      </c>
    </row>
    <row r="496" spans="2:65" s="13" customFormat="1" ht="13.5">
      <c r="B496" s="224"/>
      <c r="C496" s="225"/>
      <c r="D496" s="226" t="s">
        <v>156</v>
      </c>
      <c r="E496" s="227" t="s">
        <v>21</v>
      </c>
      <c r="F496" s="228" t="s">
        <v>158</v>
      </c>
      <c r="G496" s="225"/>
      <c r="H496" s="229">
        <v>1</v>
      </c>
      <c r="I496" s="230"/>
      <c r="J496" s="225"/>
      <c r="K496" s="225"/>
      <c r="L496" s="231"/>
      <c r="M496" s="232"/>
      <c r="N496" s="233"/>
      <c r="O496" s="233"/>
      <c r="P496" s="233"/>
      <c r="Q496" s="233"/>
      <c r="R496" s="233"/>
      <c r="S496" s="233"/>
      <c r="T496" s="234"/>
      <c r="AT496" s="235" t="s">
        <v>156</v>
      </c>
      <c r="AU496" s="235" t="s">
        <v>87</v>
      </c>
      <c r="AV496" s="13" t="s">
        <v>101</v>
      </c>
      <c r="AW496" s="13" t="s">
        <v>37</v>
      </c>
      <c r="AX496" s="13" t="s">
        <v>78</v>
      </c>
      <c r="AY496" s="235" t="s">
        <v>148</v>
      </c>
    </row>
    <row r="497" spans="2:65" s="1" customFormat="1" ht="22.5" customHeight="1">
      <c r="B497" s="41"/>
      <c r="C497" s="189" t="s">
        <v>616</v>
      </c>
      <c r="D497" s="189" t="s">
        <v>150</v>
      </c>
      <c r="E497" s="190" t="s">
        <v>617</v>
      </c>
      <c r="F497" s="191" t="s">
        <v>618</v>
      </c>
      <c r="G497" s="192" t="s">
        <v>582</v>
      </c>
      <c r="H497" s="193">
        <v>1</v>
      </c>
      <c r="I497" s="194"/>
      <c r="J497" s="195">
        <f>ROUND(I497*H497,2)</f>
        <v>0</v>
      </c>
      <c r="K497" s="191" t="s">
        <v>21</v>
      </c>
      <c r="L497" s="61"/>
      <c r="M497" s="196" t="s">
        <v>21</v>
      </c>
      <c r="N497" s="197" t="s">
        <v>44</v>
      </c>
      <c r="O497" s="42"/>
      <c r="P497" s="198">
        <f>O497*H497</f>
        <v>0</v>
      </c>
      <c r="Q497" s="198">
        <v>0</v>
      </c>
      <c r="R497" s="198">
        <f>Q497*H497</f>
        <v>0</v>
      </c>
      <c r="S497" s="198">
        <v>0</v>
      </c>
      <c r="T497" s="199">
        <f>S497*H497</f>
        <v>0</v>
      </c>
      <c r="AR497" s="24" t="s">
        <v>101</v>
      </c>
      <c r="AT497" s="24" t="s">
        <v>150</v>
      </c>
      <c r="AU497" s="24" t="s">
        <v>87</v>
      </c>
      <c r="AY497" s="24" t="s">
        <v>148</v>
      </c>
      <c r="BE497" s="200">
        <f>IF(N497="základní",J497,0)</f>
        <v>0</v>
      </c>
      <c r="BF497" s="200">
        <f>IF(N497="snížená",J497,0)</f>
        <v>0</v>
      </c>
      <c r="BG497" s="200">
        <f>IF(N497="zákl. přenesená",J497,0)</f>
        <v>0</v>
      </c>
      <c r="BH497" s="200">
        <f>IF(N497="sníž. přenesená",J497,0)</f>
        <v>0</v>
      </c>
      <c r="BI497" s="200">
        <f>IF(N497="nulová",J497,0)</f>
        <v>0</v>
      </c>
      <c r="BJ497" s="24" t="s">
        <v>78</v>
      </c>
      <c r="BK497" s="200">
        <f>ROUND(I497*H497,2)</f>
        <v>0</v>
      </c>
      <c r="BL497" s="24" t="s">
        <v>101</v>
      </c>
      <c r="BM497" s="24" t="s">
        <v>619</v>
      </c>
    </row>
    <row r="498" spans="2:65" s="1" customFormat="1" ht="67.5">
      <c r="B498" s="41"/>
      <c r="C498" s="63"/>
      <c r="D498" s="203" t="s">
        <v>406</v>
      </c>
      <c r="E498" s="63"/>
      <c r="F498" s="252" t="s">
        <v>620</v>
      </c>
      <c r="G498" s="63"/>
      <c r="H498" s="63"/>
      <c r="I498" s="159"/>
      <c r="J498" s="63"/>
      <c r="K498" s="63"/>
      <c r="L498" s="61"/>
      <c r="M498" s="253"/>
      <c r="N498" s="42"/>
      <c r="O498" s="42"/>
      <c r="P498" s="42"/>
      <c r="Q498" s="42"/>
      <c r="R498" s="42"/>
      <c r="S498" s="42"/>
      <c r="T498" s="78"/>
      <c r="AT498" s="24" t="s">
        <v>406</v>
      </c>
      <c r="AU498" s="24" t="s">
        <v>87</v>
      </c>
    </row>
    <row r="499" spans="2:65" s="11" customFormat="1" ht="13.5">
      <c r="B499" s="201"/>
      <c r="C499" s="202"/>
      <c r="D499" s="203" t="s">
        <v>156</v>
      </c>
      <c r="E499" s="204" t="s">
        <v>21</v>
      </c>
      <c r="F499" s="205" t="s">
        <v>621</v>
      </c>
      <c r="G499" s="202"/>
      <c r="H499" s="206" t="s">
        <v>21</v>
      </c>
      <c r="I499" s="207"/>
      <c r="J499" s="202"/>
      <c r="K499" s="202"/>
      <c r="L499" s="208"/>
      <c r="M499" s="209"/>
      <c r="N499" s="210"/>
      <c r="O499" s="210"/>
      <c r="P499" s="210"/>
      <c r="Q499" s="210"/>
      <c r="R499" s="210"/>
      <c r="S499" s="210"/>
      <c r="T499" s="211"/>
      <c r="AT499" s="212" t="s">
        <v>156</v>
      </c>
      <c r="AU499" s="212" t="s">
        <v>87</v>
      </c>
      <c r="AV499" s="11" t="s">
        <v>78</v>
      </c>
      <c r="AW499" s="11" t="s">
        <v>37</v>
      </c>
      <c r="AX499" s="11" t="s">
        <v>73</v>
      </c>
      <c r="AY499" s="212" t="s">
        <v>148</v>
      </c>
    </row>
    <row r="500" spans="2:65" s="12" customFormat="1" ht="13.5">
      <c r="B500" s="213"/>
      <c r="C500" s="214"/>
      <c r="D500" s="203" t="s">
        <v>156</v>
      </c>
      <c r="E500" s="215" t="s">
        <v>21</v>
      </c>
      <c r="F500" s="216" t="s">
        <v>78</v>
      </c>
      <c r="G500" s="214"/>
      <c r="H500" s="217">
        <v>1</v>
      </c>
      <c r="I500" s="218"/>
      <c r="J500" s="214"/>
      <c r="K500" s="214"/>
      <c r="L500" s="219"/>
      <c r="M500" s="220"/>
      <c r="N500" s="221"/>
      <c r="O500" s="221"/>
      <c r="P500" s="221"/>
      <c r="Q500" s="221"/>
      <c r="R500" s="221"/>
      <c r="S500" s="221"/>
      <c r="T500" s="222"/>
      <c r="AT500" s="223" t="s">
        <v>156</v>
      </c>
      <c r="AU500" s="223" t="s">
        <v>87</v>
      </c>
      <c r="AV500" s="12" t="s">
        <v>87</v>
      </c>
      <c r="AW500" s="12" t="s">
        <v>37</v>
      </c>
      <c r="AX500" s="12" t="s">
        <v>73</v>
      </c>
      <c r="AY500" s="223" t="s">
        <v>148</v>
      </c>
    </row>
    <row r="501" spans="2:65" s="13" customFormat="1" ht="13.5">
      <c r="B501" s="224"/>
      <c r="C501" s="225"/>
      <c r="D501" s="203" t="s">
        <v>156</v>
      </c>
      <c r="E501" s="247" t="s">
        <v>21</v>
      </c>
      <c r="F501" s="248" t="s">
        <v>158</v>
      </c>
      <c r="G501" s="225"/>
      <c r="H501" s="249">
        <v>1</v>
      </c>
      <c r="I501" s="230"/>
      <c r="J501" s="225"/>
      <c r="K501" s="225"/>
      <c r="L501" s="231"/>
      <c r="M501" s="264"/>
      <c r="N501" s="265"/>
      <c r="O501" s="265"/>
      <c r="P501" s="265"/>
      <c r="Q501" s="265"/>
      <c r="R501" s="265"/>
      <c r="S501" s="265"/>
      <c r="T501" s="266"/>
      <c r="AT501" s="235" t="s">
        <v>156</v>
      </c>
      <c r="AU501" s="235" t="s">
        <v>87</v>
      </c>
      <c r="AV501" s="13" t="s">
        <v>101</v>
      </c>
      <c r="AW501" s="13" t="s">
        <v>37</v>
      </c>
      <c r="AX501" s="13" t="s">
        <v>78</v>
      </c>
      <c r="AY501" s="235" t="s">
        <v>148</v>
      </c>
    </row>
    <row r="502" spans="2:65" s="1" customFormat="1" ht="6.95" customHeight="1">
      <c r="B502" s="56"/>
      <c r="C502" s="57"/>
      <c r="D502" s="57"/>
      <c r="E502" s="57"/>
      <c r="F502" s="57"/>
      <c r="G502" s="57"/>
      <c r="H502" s="57"/>
      <c r="I502" s="135"/>
      <c r="J502" s="57"/>
      <c r="K502" s="57"/>
      <c r="L502" s="61"/>
    </row>
  </sheetData>
  <sheetProtection password="CC35" sheet="1" objects="1" scenarios="1" formatCells="0" formatColumns="0" formatRows="0" sort="0" autoFilter="0"/>
  <autoFilter ref="C78:K501"/>
  <mergeCells count="6">
    <mergeCell ref="L2:V2"/>
    <mergeCell ref="E7:H7"/>
    <mergeCell ref="E22:H22"/>
    <mergeCell ref="E43:H43"/>
    <mergeCell ref="E71:H71"/>
    <mergeCell ref="G1:H1"/>
  </mergeCells>
  <hyperlinks>
    <hyperlink ref="F1:G1" location="C2" display="1) Krycí list soupisu"/>
    <hyperlink ref="G1:H1" location="C50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7" customWidth="1"/>
    <col min="2" max="2" width="1.6640625" style="267" customWidth="1"/>
    <col min="3" max="4" width="5" style="267" customWidth="1"/>
    <col min="5" max="5" width="11.6640625" style="267" customWidth="1"/>
    <col min="6" max="6" width="9.1640625" style="267" customWidth="1"/>
    <col min="7" max="7" width="5" style="267" customWidth="1"/>
    <col min="8" max="8" width="77.83203125" style="267" customWidth="1"/>
    <col min="9" max="10" width="20" style="267" customWidth="1"/>
    <col min="11" max="11" width="1.6640625" style="267" customWidth="1"/>
  </cols>
  <sheetData>
    <row r="1" spans="2:11" ht="37.5" customHeight="1"/>
    <row r="2" spans="2:1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pans="2:11" s="15" customFormat="1" ht="45" customHeight="1">
      <c r="B3" s="271"/>
      <c r="C3" s="390" t="s">
        <v>622</v>
      </c>
      <c r="D3" s="390"/>
      <c r="E3" s="390"/>
      <c r="F3" s="390"/>
      <c r="G3" s="390"/>
      <c r="H3" s="390"/>
      <c r="I3" s="390"/>
      <c r="J3" s="390"/>
      <c r="K3" s="272"/>
    </row>
    <row r="4" spans="2:11" ht="25.5" customHeight="1">
      <c r="B4" s="273"/>
      <c r="C4" s="394" t="s">
        <v>623</v>
      </c>
      <c r="D4" s="394"/>
      <c r="E4" s="394"/>
      <c r="F4" s="394"/>
      <c r="G4" s="394"/>
      <c r="H4" s="394"/>
      <c r="I4" s="394"/>
      <c r="J4" s="394"/>
      <c r="K4" s="274"/>
    </row>
    <row r="5" spans="2:11" ht="5.25" customHeight="1">
      <c r="B5" s="273"/>
      <c r="C5" s="275"/>
      <c r="D5" s="275"/>
      <c r="E5" s="275"/>
      <c r="F5" s="275"/>
      <c r="G5" s="275"/>
      <c r="H5" s="275"/>
      <c r="I5" s="275"/>
      <c r="J5" s="275"/>
      <c r="K5" s="274"/>
    </row>
    <row r="6" spans="2:11" ht="15" customHeight="1">
      <c r="B6" s="273"/>
      <c r="C6" s="393" t="s">
        <v>624</v>
      </c>
      <c r="D6" s="393"/>
      <c r="E6" s="393"/>
      <c r="F6" s="393"/>
      <c r="G6" s="393"/>
      <c r="H6" s="393"/>
      <c r="I6" s="393"/>
      <c r="J6" s="393"/>
      <c r="K6" s="274"/>
    </row>
    <row r="7" spans="2:11" ht="15" customHeight="1">
      <c r="B7" s="277"/>
      <c r="C7" s="393" t="s">
        <v>625</v>
      </c>
      <c r="D7" s="393"/>
      <c r="E7" s="393"/>
      <c r="F7" s="393"/>
      <c r="G7" s="393"/>
      <c r="H7" s="393"/>
      <c r="I7" s="393"/>
      <c r="J7" s="393"/>
      <c r="K7" s="274"/>
    </row>
    <row r="8" spans="2:1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pans="2:11" ht="15" customHeight="1">
      <c r="B9" s="277"/>
      <c r="C9" s="393" t="s">
        <v>626</v>
      </c>
      <c r="D9" s="393"/>
      <c r="E9" s="393"/>
      <c r="F9" s="393"/>
      <c r="G9" s="393"/>
      <c r="H9" s="393"/>
      <c r="I9" s="393"/>
      <c r="J9" s="393"/>
      <c r="K9" s="274"/>
    </row>
    <row r="10" spans="2:11" ht="15" customHeight="1">
      <c r="B10" s="277"/>
      <c r="C10" s="276"/>
      <c r="D10" s="393" t="s">
        <v>627</v>
      </c>
      <c r="E10" s="393"/>
      <c r="F10" s="393"/>
      <c r="G10" s="393"/>
      <c r="H10" s="393"/>
      <c r="I10" s="393"/>
      <c r="J10" s="393"/>
      <c r="K10" s="274"/>
    </row>
    <row r="11" spans="2:11" ht="15" customHeight="1">
      <c r="B11" s="277"/>
      <c r="C11" s="278"/>
      <c r="D11" s="393" t="s">
        <v>628</v>
      </c>
      <c r="E11" s="393"/>
      <c r="F11" s="393"/>
      <c r="G11" s="393"/>
      <c r="H11" s="393"/>
      <c r="I11" s="393"/>
      <c r="J11" s="393"/>
      <c r="K11" s="274"/>
    </row>
    <row r="12" spans="2:11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spans="2:11" ht="15" customHeight="1">
      <c r="B13" s="277"/>
      <c r="C13" s="278"/>
      <c r="D13" s="393" t="s">
        <v>629</v>
      </c>
      <c r="E13" s="393"/>
      <c r="F13" s="393"/>
      <c r="G13" s="393"/>
      <c r="H13" s="393"/>
      <c r="I13" s="393"/>
      <c r="J13" s="393"/>
      <c r="K13" s="274"/>
    </row>
    <row r="14" spans="2:11" ht="15" customHeight="1">
      <c r="B14" s="277"/>
      <c r="C14" s="278"/>
      <c r="D14" s="393" t="s">
        <v>630</v>
      </c>
      <c r="E14" s="393"/>
      <c r="F14" s="393"/>
      <c r="G14" s="393"/>
      <c r="H14" s="393"/>
      <c r="I14" s="393"/>
      <c r="J14" s="393"/>
      <c r="K14" s="274"/>
    </row>
    <row r="15" spans="2:11" ht="15" customHeight="1">
      <c r="B15" s="277"/>
      <c r="C15" s="278"/>
      <c r="D15" s="393" t="s">
        <v>631</v>
      </c>
      <c r="E15" s="393"/>
      <c r="F15" s="393"/>
      <c r="G15" s="393"/>
      <c r="H15" s="393"/>
      <c r="I15" s="393"/>
      <c r="J15" s="393"/>
      <c r="K15" s="274"/>
    </row>
    <row r="16" spans="2:11" ht="15" customHeight="1">
      <c r="B16" s="277"/>
      <c r="C16" s="278"/>
      <c r="D16" s="278"/>
      <c r="E16" s="279" t="s">
        <v>77</v>
      </c>
      <c r="F16" s="393" t="s">
        <v>632</v>
      </c>
      <c r="G16" s="393"/>
      <c r="H16" s="393"/>
      <c r="I16" s="393"/>
      <c r="J16" s="393"/>
      <c r="K16" s="274"/>
    </row>
    <row r="17" spans="2:11" ht="15" customHeight="1">
      <c r="B17" s="277"/>
      <c r="C17" s="278"/>
      <c r="D17" s="278"/>
      <c r="E17" s="279" t="s">
        <v>633</v>
      </c>
      <c r="F17" s="393" t="s">
        <v>634</v>
      </c>
      <c r="G17" s="393"/>
      <c r="H17" s="393"/>
      <c r="I17" s="393"/>
      <c r="J17" s="393"/>
      <c r="K17" s="274"/>
    </row>
    <row r="18" spans="2:11" ht="15" customHeight="1">
      <c r="B18" s="277"/>
      <c r="C18" s="278"/>
      <c r="D18" s="278"/>
      <c r="E18" s="279" t="s">
        <v>635</v>
      </c>
      <c r="F18" s="393" t="s">
        <v>636</v>
      </c>
      <c r="G18" s="393"/>
      <c r="H18" s="393"/>
      <c r="I18" s="393"/>
      <c r="J18" s="393"/>
      <c r="K18" s="274"/>
    </row>
    <row r="19" spans="2:11" ht="15" customHeight="1">
      <c r="B19" s="277"/>
      <c r="C19" s="278"/>
      <c r="D19" s="278"/>
      <c r="E19" s="279" t="s">
        <v>637</v>
      </c>
      <c r="F19" s="393" t="s">
        <v>638</v>
      </c>
      <c r="G19" s="393"/>
      <c r="H19" s="393"/>
      <c r="I19" s="393"/>
      <c r="J19" s="393"/>
      <c r="K19" s="274"/>
    </row>
    <row r="20" spans="2:11" ht="15" customHeight="1">
      <c r="B20" s="277"/>
      <c r="C20" s="278"/>
      <c r="D20" s="278"/>
      <c r="E20" s="279" t="s">
        <v>639</v>
      </c>
      <c r="F20" s="393" t="s">
        <v>576</v>
      </c>
      <c r="G20" s="393"/>
      <c r="H20" s="393"/>
      <c r="I20" s="393"/>
      <c r="J20" s="393"/>
      <c r="K20" s="274"/>
    </row>
    <row r="21" spans="2:11" ht="15" customHeight="1">
      <c r="B21" s="277"/>
      <c r="C21" s="278"/>
      <c r="D21" s="278"/>
      <c r="E21" s="279" t="s">
        <v>640</v>
      </c>
      <c r="F21" s="393" t="s">
        <v>641</v>
      </c>
      <c r="G21" s="393"/>
      <c r="H21" s="393"/>
      <c r="I21" s="393"/>
      <c r="J21" s="393"/>
      <c r="K21" s="274"/>
    </row>
    <row r="22" spans="2:11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spans="2:11" ht="15" customHeight="1">
      <c r="B23" s="277"/>
      <c r="C23" s="393" t="s">
        <v>642</v>
      </c>
      <c r="D23" s="393"/>
      <c r="E23" s="393"/>
      <c r="F23" s="393"/>
      <c r="G23" s="393"/>
      <c r="H23" s="393"/>
      <c r="I23" s="393"/>
      <c r="J23" s="393"/>
      <c r="K23" s="274"/>
    </row>
    <row r="24" spans="2:11" ht="15" customHeight="1">
      <c r="B24" s="277"/>
      <c r="C24" s="393" t="s">
        <v>643</v>
      </c>
      <c r="D24" s="393"/>
      <c r="E24" s="393"/>
      <c r="F24" s="393"/>
      <c r="G24" s="393"/>
      <c r="H24" s="393"/>
      <c r="I24" s="393"/>
      <c r="J24" s="393"/>
      <c r="K24" s="274"/>
    </row>
    <row r="25" spans="2:11" ht="15" customHeight="1">
      <c r="B25" s="277"/>
      <c r="C25" s="276"/>
      <c r="D25" s="393" t="s">
        <v>644</v>
      </c>
      <c r="E25" s="393"/>
      <c r="F25" s="393"/>
      <c r="G25" s="393"/>
      <c r="H25" s="393"/>
      <c r="I25" s="393"/>
      <c r="J25" s="393"/>
      <c r="K25" s="274"/>
    </row>
    <row r="26" spans="2:11" ht="15" customHeight="1">
      <c r="B26" s="277"/>
      <c r="C26" s="278"/>
      <c r="D26" s="393" t="s">
        <v>645</v>
      </c>
      <c r="E26" s="393"/>
      <c r="F26" s="393"/>
      <c r="G26" s="393"/>
      <c r="H26" s="393"/>
      <c r="I26" s="393"/>
      <c r="J26" s="393"/>
      <c r="K26" s="274"/>
    </row>
    <row r="27" spans="2:11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spans="2:11" ht="15" customHeight="1">
      <c r="B28" s="277"/>
      <c r="C28" s="278"/>
      <c r="D28" s="393" t="s">
        <v>646</v>
      </c>
      <c r="E28" s="393"/>
      <c r="F28" s="393"/>
      <c r="G28" s="393"/>
      <c r="H28" s="393"/>
      <c r="I28" s="393"/>
      <c r="J28" s="393"/>
      <c r="K28" s="274"/>
    </row>
    <row r="29" spans="2:11" ht="15" customHeight="1">
      <c r="B29" s="277"/>
      <c r="C29" s="278"/>
      <c r="D29" s="393" t="s">
        <v>647</v>
      </c>
      <c r="E29" s="393"/>
      <c r="F29" s="393"/>
      <c r="G29" s="393"/>
      <c r="H29" s="393"/>
      <c r="I29" s="393"/>
      <c r="J29" s="393"/>
      <c r="K29" s="274"/>
    </row>
    <row r="30" spans="2:11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spans="2:11" ht="15" customHeight="1">
      <c r="B31" s="277"/>
      <c r="C31" s="278"/>
      <c r="D31" s="393" t="s">
        <v>648</v>
      </c>
      <c r="E31" s="393"/>
      <c r="F31" s="393"/>
      <c r="G31" s="393"/>
      <c r="H31" s="393"/>
      <c r="I31" s="393"/>
      <c r="J31" s="393"/>
      <c r="K31" s="274"/>
    </row>
    <row r="32" spans="2:11" ht="15" customHeight="1">
      <c r="B32" s="277"/>
      <c r="C32" s="278"/>
      <c r="D32" s="393" t="s">
        <v>649</v>
      </c>
      <c r="E32" s="393"/>
      <c r="F32" s="393"/>
      <c r="G32" s="393"/>
      <c r="H32" s="393"/>
      <c r="I32" s="393"/>
      <c r="J32" s="393"/>
      <c r="K32" s="274"/>
    </row>
    <row r="33" spans="2:11" ht="15" customHeight="1">
      <c r="B33" s="277"/>
      <c r="C33" s="278"/>
      <c r="D33" s="393" t="s">
        <v>650</v>
      </c>
      <c r="E33" s="393"/>
      <c r="F33" s="393"/>
      <c r="G33" s="393"/>
      <c r="H33" s="393"/>
      <c r="I33" s="393"/>
      <c r="J33" s="393"/>
      <c r="K33" s="274"/>
    </row>
    <row r="34" spans="2:11" ht="15" customHeight="1">
      <c r="B34" s="277"/>
      <c r="C34" s="278"/>
      <c r="D34" s="276"/>
      <c r="E34" s="280" t="s">
        <v>133</v>
      </c>
      <c r="F34" s="276"/>
      <c r="G34" s="393" t="s">
        <v>651</v>
      </c>
      <c r="H34" s="393"/>
      <c r="I34" s="393"/>
      <c r="J34" s="393"/>
      <c r="K34" s="274"/>
    </row>
    <row r="35" spans="2:11" ht="30.75" customHeight="1">
      <c r="B35" s="277"/>
      <c r="C35" s="278"/>
      <c r="D35" s="276"/>
      <c r="E35" s="280" t="s">
        <v>652</v>
      </c>
      <c r="F35" s="276"/>
      <c r="G35" s="393" t="s">
        <v>653</v>
      </c>
      <c r="H35" s="393"/>
      <c r="I35" s="393"/>
      <c r="J35" s="393"/>
      <c r="K35" s="274"/>
    </row>
    <row r="36" spans="2:11" ht="15" customHeight="1">
      <c r="B36" s="277"/>
      <c r="C36" s="278"/>
      <c r="D36" s="276"/>
      <c r="E36" s="280" t="s">
        <v>54</v>
      </c>
      <c r="F36" s="276"/>
      <c r="G36" s="393" t="s">
        <v>654</v>
      </c>
      <c r="H36" s="393"/>
      <c r="I36" s="393"/>
      <c r="J36" s="393"/>
      <c r="K36" s="274"/>
    </row>
    <row r="37" spans="2:11" ht="15" customHeight="1">
      <c r="B37" s="277"/>
      <c r="C37" s="278"/>
      <c r="D37" s="276"/>
      <c r="E37" s="280" t="s">
        <v>134</v>
      </c>
      <c r="F37" s="276"/>
      <c r="G37" s="393" t="s">
        <v>655</v>
      </c>
      <c r="H37" s="393"/>
      <c r="I37" s="393"/>
      <c r="J37" s="393"/>
      <c r="K37" s="274"/>
    </row>
    <row r="38" spans="2:11" ht="15" customHeight="1">
      <c r="B38" s="277"/>
      <c r="C38" s="278"/>
      <c r="D38" s="276"/>
      <c r="E38" s="280" t="s">
        <v>135</v>
      </c>
      <c r="F38" s="276"/>
      <c r="G38" s="393" t="s">
        <v>656</v>
      </c>
      <c r="H38" s="393"/>
      <c r="I38" s="393"/>
      <c r="J38" s="393"/>
      <c r="K38" s="274"/>
    </row>
    <row r="39" spans="2:11" ht="15" customHeight="1">
      <c r="B39" s="277"/>
      <c r="C39" s="278"/>
      <c r="D39" s="276"/>
      <c r="E39" s="280" t="s">
        <v>136</v>
      </c>
      <c r="F39" s="276"/>
      <c r="G39" s="393" t="s">
        <v>657</v>
      </c>
      <c r="H39" s="393"/>
      <c r="I39" s="393"/>
      <c r="J39" s="393"/>
      <c r="K39" s="274"/>
    </row>
    <row r="40" spans="2:11" ht="15" customHeight="1">
      <c r="B40" s="277"/>
      <c r="C40" s="278"/>
      <c r="D40" s="276"/>
      <c r="E40" s="280" t="s">
        <v>658</v>
      </c>
      <c r="F40" s="276"/>
      <c r="G40" s="393" t="s">
        <v>659</v>
      </c>
      <c r="H40" s="393"/>
      <c r="I40" s="393"/>
      <c r="J40" s="393"/>
      <c r="K40" s="274"/>
    </row>
    <row r="41" spans="2:11" ht="15" customHeight="1">
      <c r="B41" s="277"/>
      <c r="C41" s="278"/>
      <c r="D41" s="276"/>
      <c r="E41" s="280"/>
      <c r="F41" s="276"/>
      <c r="G41" s="393" t="s">
        <v>660</v>
      </c>
      <c r="H41" s="393"/>
      <c r="I41" s="393"/>
      <c r="J41" s="393"/>
      <c r="K41" s="274"/>
    </row>
    <row r="42" spans="2:11" ht="15" customHeight="1">
      <c r="B42" s="277"/>
      <c r="C42" s="278"/>
      <c r="D42" s="276"/>
      <c r="E42" s="280" t="s">
        <v>661</v>
      </c>
      <c r="F42" s="276"/>
      <c r="G42" s="393" t="s">
        <v>662</v>
      </c>
      <c r="H42" s="393"/>
      <c r="I42" s="393"/>
      <c r="J42" s="393"/>
      <c r="K42" s="274"/>
    </row>
    <row r="43" spans="2:11" ht="15" customHeight="1">
      <c r="B43" s="277"/>
      <c r="C43" s="278"/>
      <c r="D43" s="276"/>
      <c r="E43" s="280" t="s">
        <v>138</v>
      </c>
      <c r="F43" s="276"/>
      <c r="G43" s="393" t="s">
        <v>663</v>
      </c>
      <c r="H43" s="393"/>
      <c r="I43" s="393"/>
      <c r="J43" s="393"/>
      <c r="K43" s="274"/>
    </row>
    <row r="44" spans="2:11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spans="2:11" ht="15" customHeight="1">
      <c r="B45" s="277"/>
      <c r="C45" s="278"/>
      <c r="D45" s="393" t="s">
        <v>664</v>
      </c>
      <c r="E45" s="393"/>
      <c r="F45" s="393"/>
      <c r="G45" s="393"/>
      <c r="H45" s="393"/>
      <c r="I45" s="393"/>
      <c r="J45" s="393"/>
      <c r="K45" s="274"/>
    </row>
    <row r="46" spans="2:11" ht="15" customHeight="1">
      <c r="B46" s="277"/>
      <c r="C46" s="278"/>
      <c r="D46" s="278"/>
      <c r="E46" s="393" t="s">
        <v>665</v>
      </c>
      <c r="F46" s="393"/>
      <c r="G46" s="393"/>
      <c r="H46" s="393"/>
      <c r="I46" s="393"/>
      <c r="J46" s="393"/>
      <c r="K46" s="274"/>
    </row>
    <row r="47" spans="2:11" ht="15" customHeight="1">
      <c r="B47" s="277"/>
      <c r="C47" s="278"/>
      <c r="D47" s="278"/>
      <c r="E47" s="393" t="s">
        <v>666</v>
      </c>
      <c r="F47" s="393"/>
      <c r="G47" s="393"/>
      <c r="H47" s="393"/>
      <c r="I47" s="393"/>
      <c r="J47" s="393"/>
      <c r="K47" s="274"/>
    </row>
    <row r="48" spans="2:11" ht="15" customHeight="1">
      <c r="B48" s="277"/>
      <c r="C48" s="278"/>
      <c r="D48" s="278"/>
      <c r="E48" s="393" t="s">
        <v>667</v>
      </c>
      <c r="F48" s="393"/>
      <c r="G48" s="393"/>
      <c r="H48" s="393"/>
      <c r="I48" s="393"/>
      <c r="J48" s="393"/>
      <c r="K48" s="274"/>
    </row>
    <row r="49" spans="2:11" ht="15" customHeight="1">
      <c r="B49" s="277"/>
      <c r="C49" s="278"/>
      <c r="D49" s="393" t="s">
        <v>668</v>
      </c>
      <c r="E49" s="393"/>
      <c r="F49" s="393"/>
      <c r="G49" s="393"/>
      <c r="H49" s="393"/>
      <c r="I49" s="393"/>
      <c r="J49" s="393"/>
      <c r="K49" s="274"/>
    </row>
    <row r="50" spans="2:11" ht="25.5" customHeight="1">
      <c r="B50" s="273"/>
      <c r="C50" s="394" t="s">
        <v>669</v>
      </c>
      <c r="D50" s="394"/>
      <c r="E50" s="394"/>
      <c r="F50" s="394"/>
      <c r="G50" s="394"/>
      <c r="H50" s="394"/>
      <c r="I50" s="394"/>
      <c r="J50" s="394"/>
      <c r="K50" s="274"/>
    </row>
    <row r="51" spans="2:11" ht="5.25" customHeight="1">
      <c r="B51" s="273"/>
      <c r="C51" s="275"/>
      <c r="D51" s="275"/>
      <c r="E51" s="275"/>
      <c r="F51" s="275"/>
      <c r="G51" s="275"/>
      <c r="H51" s="275"/>
      <c r="I51" s="275"/>
      <c r="J51" s="275"/>
      <c r="K51" s="274"/>
    </row>
    <row r="52" spans="2:11" ht="15" customHeight="1">
      <c r="B52" s="273"/>
      <c r="C52" s="393" t="s">
        <v>670</v>
      </c>
      <c r="D52" s="393"/>
      <c r="E52" s="393"/>
      <c r="F52" s="393"/>
      <c r="G52" s="393"/>
      <c r="H52" s="393"/>
      <c r="I52" s="393"/>
      <c r="J52" s="393"/>
      <c r="K52" s="274"/>
    </row>
    <row r="53" spans="2:11" ht="15" customHeight="1">
      <c r="B53" s="273"/>
      <c r="C53" s="393" t="s">
        <v>671</v>
      </c>
      <c r="D53" s="393"/>
      <c r="E53" s="393"/>
      <c r="F53" s="393"/>
      <c r="G53" s="393"/>
      <c r="H53" s="393"/>
      <c r="I53" s="393"/>
      <c r="J53" s="393"/>
      <c r="K53" s="274"/>
    </row>
    <row r="54" spans="2:11" ht="12.75" customHeight="1">
      <c r="B54" s="273"/>
      <c r="C54" s="276"/>
      <c r="D54" s="276"/>
      <c r="E54" s="276"/>
      <c r="F54" s="276"/>
      <c r="G54" s="276"/>
      <c r="H54" s="276"/>
      <c r="I54" s="276"/>
      <c r="J54" s="276"/>
      <c r="K54" s="274"/>
    </row>
    <row r="55" spans="2:11" ht="15" customHeight="1">
      <c r="B55" s="273"/>
      <c r="C55" s="393" t="s">
        <v>672</v>
      </c>
      <c r="D55" s="393"/>
      <c r="E55" s="393"/>
      <c r="F55" s="393"/>
      <c r="G55" s="393"/>
      <c r="H55" s="393"/>
      <c r="I55" s="393"/>
      <c r="J55" s="393"/>
      <c r="K55" s="274"/>
    </row>
    <row r="56" spans="2:11" ht="15" customHeight="1">
      <c r="B56" s="273"/>
      <c r="C56" s="278"/>
      <c r="D56" s="393" t="s">
        <v>673</v>
      </c>
      <c r="E56" s="393"/>
      <c r="F56" s="393"/>
      <c r="G56" s="393"/>
      <c r="H56" s="393"/>
      <c r="I56" s="393"/>
      <c r="J56" s="393"/>
      <c r="K56" s="274"/>
    </row>
    <row r="57" spans="2:11" ht="15" customHeight="1">
      <c r="B57" s="273"/>
      <c r="C57" s="278"/>
      <c r="D57" s="393" t="s">
        <v>674</v>
      </c>
      <c r="E57" s="393"/>
      <c r="F57" s="393"/>
      <c r="G57" s="393"/>
      <c r="H57" s="393"/>
      <c r="I57" s="393"/>
      <c r="J57" s="393"/>
      <c r="K57" s="274"/>
    </row>
    <row r="58" spans="2:11" ht="15" customHeight="1">
      <c r="B58" s="273"/>
      <c r="C58" s="278"/>
      <c r="D58" s="393" t="s">
        <v>675</v>
      </c>
      <c r="E58" s="393"/>
      <c r="F58" s="393"/>
      <c r="G58" s="393"/>
      <c r="H58" s="393"/>
      <c r="I58" s="393"/>
      <c r="J58" s="393"/>
      <c r="K58" s="274"/>
    </row>
    <row r="59" spans="2:11" ht="15" customHeight="1">
      <c r="B59" s="273"/>
      <c r="C59" s="278"/>
      <c r="D59" s="393" t="s">
        <v>676</v>
      </c>
      <c r="E59" s="393"/>
      <c r="F59" s="393"/>
      <c r="G59" s="393"/>
      <c r="H59" s="393"/>
      <c r="I59" s="393"/>
      <c r="J59" s="393"/>
      <c r="K59" s="274"/>
    </row>
    <row r="60" spans="2:11" ht="15" customHeight="1">
      <c r="B60" s="273"/>
      <c r="C60" s="278"/>
      <c r="D60" s="392" t="s">
        <v>677</v>
      </c>
      <c r="E60" s="392"/>
      <c r="F60" s="392"/>
      <c r="G60" s="392"/>
      <c r="H60" s="392"/>
      <c r="I60" s="392"/>
      <c r="J60" s="392"/>
      <c r="K60" s="274"/>
    </row>
    <row r="61" spans="2:11" ht="15" customHeight="1">
      <c r="B61" s="273"/>
      <c r="C61" s="278"/>
      <c r="D61" s="393" t="s">
        <v>678</v>
      </c>
      <c r="E61" s="393"/>
      <c r="F61" s="393"/>
      <c r="G61" s="393"/>
      <c r="H61" s="393"/>
      <c r="I61" s="393"/>
      <c r="J61" s="393"/>
      <c r="K61" s="274"/>
    </row>
    <row r="62" spans="2:11" ht="12.75" customHeight="1">
      <c r="B62" s="273"/>
      <c r="C62" s="278"/>
      <c r="D62" s="278"/>
      <c r="E62" s="281"/>
      <c r="F62" s="278"/>
      <c r="G62" s="278"/>
      <c r="H62" s="278"/>
      <c r="I62" s="278"/>
      <c r="J62" s="278"/>
      <c r="K62" s="274"/>
    </row>
    <row r="63" spans="2:11" ht="15" customHeight="1">
      <c r="B63" s="273"/>
      <c r="C63" s="278"/>
      <c r="D63" s="393" t="s">
        <v>679</v>
      </c>
      <c r="E63" s="393"/>
      <c r="F63" s="393"/>
      <c r="G63" s="393"/>
      <c r="H63" s="393"/>
      <c r="I63" s="393"/>
      <c r="J63" s="393"/>
      <c r="K63" s="274"/>
    </row>
    <row r="64" spans="2:11" ht="15" customHeight="1">
      <c r="B64" s="273"/>
      <c r="C64" s="278"/>
      <c r="D64" s="392" t="s">
        <v>680</v>
      </c>
      <c r="E64" s="392"/>
      <c r="F64" s="392"/>
      <c r="G64" s="392"/>
      <c r="H64" s="392"/>
      <c r="I64" s="392"/>
      <c r="J64" s="392"/>
      <c r="K64" s="274"/>
    </row>
    <row r="65" spans="2:11" ht="15" customHeight="1">
      <c r="B65" s="273"/>
      <c r="C65" s="278"/>
      <c r="D65" s="393" t="s">
        <v>681</v>
      </c>
      <c r="E65" s="393"/>
      <c r="F65" s="393"/>
      <c r="G65" s="393"/>
      <c r="H65" s="393"/>
      <c r="I65" s="393"/>
      <c r="J65" s="393"/>
      <c r="K65" s="274"/>
    </row>
    <row r="66" spans="2:11" ht="15" customHeight="1">
      <c r="B66" s="273"/>
      <c r="C66" s="278"/>
      <c r="D66" s="393" t="s">
        <v>682</v>
      </c>
      <c r="E66" s="393"/>
      <c r="F66" s="393"/>
      <c r="G66" s="393"/>
      <c r="H66" s="393"/>
      <c r="I66" s="393"/>
      <c r="J66" s="393"/>
      <c r="K66" s="274"/>
    </row>
    <row r="67" spans="2:11" ht="15" customHeight="1">
      <c r="B67" s="273"/>
      <c r="C67" s="278"/>
      <c r="D67" s="393" t="s">
        <v>683</v>
      </c>
      <c r="E67" s="393"/>
      <c r="F67" s="393"/>
      <c r="G67" s="393"/>
      <c r="H67" s="393"/>
      <c r="I67" s="393"/>
      <c r="J67" s="393"/>
      <c r="K67" s="274"/>
    </row>
    <row r="68" spans="2:11" ht="15" customHeight="1">
      <c r="B68" s="273"/>
      <c r="C68" s="278"/>
      <c r="D68" s="393" t="s">
        <v>684</v>
      </c>
      <c r="E68" s="393"/>
      <c r="F68" s="393"/>
      <c r="G68" s="393"/>
      <c r="H68" s="393"/>
      <c r="I68" s="393"/>
      <c r="J68" s="393"/>
      <c r="K68" s="274"/>
    </row>
    <row r="69" spans="2:11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spans="2:11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spans="2:1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spans="2:11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spans="2:11" ht="45" customHeight="1">
      <c r="B73" s="290"/>
      <c r="C73" s="391" t="s">
        <v>84</v>
      </c>
      <c r="D73" s="391"/>
      <c r="E73" s="391"/>
      <c r="F73" s="391"/>
      <c r="G73" s="391"/>
      <c r="H73" s="391"/>
      <c r="I73" s="391"/>
      <c r="J73" s="391"/>
      <c r="K73" s="291"/>
    </row>
    <row r="74" spans="2:11" ht="17.25" customHeight="1">
      <c r="B74" s="290"/>
      <c r="C74" s="292" t="s">
        <v>685</v>
      </c>
      <c r="D74" s="292"/>
      <c r="E74" s="292"/>
      <c r="F74" s="292" t="s">
        <v>686</v>
      </c>
      <c r="G74" s="293"/>
      <c r="H74" s="292" t="s">
        <v>134</v>
      </c>
      <c r="I74" s="292" t="s">
        <v>58</v>
      </c>
      <c r="J74" s="292" t="s">
        <v>687</v>
      </c>
      <c r="K74" s="291"/>
    </row>
    <row r="75" spans="2:11" ht="17.25" customHeight="1">
      <c r="B75" s="290"/>
      <c r="C75" s="294" t="s">
        <v>688</v>
      </c>
      <c r="D75" s="294"/>
      <c r="E75" s="294"/>
      <c r="F75" s="295" t="s">
        <v>689</v>
      </c>
      <c r="G75" s="296"/>
      <c r="H75" s="294"/>
      <c r="I75" s="294"/>
      <c r="J75" s="294" t="s">
        <v>690</v>
      </c>
      <c r="K75" s="291"/>
    </row>
    <row r="76" spans="2:11" ht="5.25" customHeight="1">
      <c r="B76" s="290"/>
      <c r="C76" s="297"/>
      <c r="D76" s="297"/>
      <c r="E76" s="297"/>
      <c r="F76" s="297"/>
      <c r="G76" s="298"/>
      <c r="H76" s="297"/>
      <c r="I76" s="297"/>
      <c r="J76" s="297"/>
      <c r="K76" s="291"/>
    </row>
    <row r="77" spans="2:11" ht="15" customHeight="1">
      <c r="B77" s="290"/>
      <c r="C77" s="280" t="s">
        <v>54</v>
      </c>
      <c r="D77" s="297"/>
      <c r="E77" s="297"/>
      <c r="F77" s="299" t="s">
        <v>691</v>
      </c>
      <c r="G77" s="298"/>
      <c r="H77" s="280" t="s">
        <v>692</v>
      </c>
      <c r="I77" s="280" t="s">
        <v>693</v>
      </c>
      <c r="J77" s="280">
        <v>20</v>
      </c>
      <c r="K77" s="291"/>
    </row>
    <row r="78" spans="2:11" ht="15" customHeight="1">
      <c r="B78" s="290"/>
      <c r="C78" s="280" t="s">
        <v>694</v>
      </c>
      <c r="D78" s="280"/>
      <c r="E78" s="280"/>
      <c r="F78" s="299" t="s">
        <v>691</v>
      </c>
      <c r="G78" s="298"/>
      <c r="H78" s="280" t="s">
        <v>695</v>
      </c>
      <c r="I78" s="280" t="s">
        <v>693</v>
      </c>
      <c r="J78" s="280">
        <v>120</v>
      </c>
      <c r="K78" s="291"/>
    </row>
    <row r="79" spans="2:11" ht="15" customHeight="1">
      <c r="B79" s="300"/>
      <c r="C79" s="280" t="s">
        <v>696</v>
      </c>
      <c r="D79" s="280"/>
      <c r="E79" s="280"/>
      <c r="F79" s="299" t="s">
        <v>697</v>
      </c>
      <c r="G79" s="298"/>
      <c r="H79" s="280" t="s">
        <v>698</v>
      </c>
      <c r="I79" s="280" t="s">
        <v>693</v>
      </c>
      <c r="J79" s="280">
        <v>50</v>
      </c>
      <c r="K79" s="291"/>
    </row>
    <row r="80" spans="2:11" ht="15" customHeight="1">
      <c r="B80" s="300"/>
      <c r="C80" s="280" t="s">
        <v>699</v>
      </c>
      <c r="D80" s="280"/>
      <c r="E80" s="280"/>
      <c r="F80" s="299" t="s">
        <v>691</v>
      </c>
      <c r="G80" s="298"/>
      <c r="H80" s="280" t="s">
        <v>700</v>
      </c>
      <c r="I80" s="280" t="s">
        <v>701</v>
      </c>
      <c r="J80" s="280"/>
      <c r="K80" s="291"/>
    </row>
    <row r="81" spans="2:11" ht="15" customHeight="1">
      <c r="B81" s="300"/>
      <c r="C81" s="301" t="s">
        <v>702</v>
      </c>
      <c r="D81" s="301"/>
      <c r="E81" s="301"/>
      <c r="F81" s="302" t="s">
        <v>697</v>
      </c>
      <c r="G81" s="301"/>
      <c r="H81" s="301" t="s">
        <v>703</v>
      </c>
      <c r="I81" s="301" t="s">
        <v>693</v>
      </c>
      <c r="J81" s="301">
        <v>15</v>
      </c>
      <c r="K81" s="291"/>
    </row>
    <row r="82" spans="2:11" ht="15" customHeight="1">
      <c r="B82" s="300"/>
      <c r="C82" s="301" t="s">
        <v>704</v>
      </c>
      <c r="D82" s="301"/>
      <c r="E82" s="301"/>
      <c r="F82" s="302" t="s">
        <v>697</v>
      </c>
      <c r="G82" s="301"/>
      <c r="H82" s="301" t="s">
        <v>705</v>
      </c>
      <c r="I82" s="301" t="s">
        <v>693</v>
      </c>
      <c r="J82" s="301">
        <v>15</v>
      </c>
      <c r="K82" s="291"/>
    </row>
    <row r="83" spans="2:11" ht="15" customHeight="1">
      <c r="B83" s="300"/>
      <c r="C83" s="301" t="s">
        <v>706</v>
      </c>
      <c r="D83" s="301"/>
      <c r="E83" s="301"/>
      <c r="F83" s="302" t="s">
        <v>697</v>
      </c>
      <c r="G83" s="301"/>
      <c r="H83" s="301" t="s">
        <v>707</v>
      </c>
      <c r="I83" s="301" t="s">
        <v>693</v>
      </c>
      <c r="J83" s="301">
        <v>20</v>
      </c>
      <c r="K83" s="291"/>
    </row>
    <row r="84" spans="2:11" ht="15" customHeight="1">
      <c r="B84" s="300"/>
      <c r="C84" s="301" t="s">
        <v>708</v>
      </c>
      <c r="D84" s="301"/>
      <c r="E84" s="301"/>
      <c r="F84" s="302" t="s">
        <v>697</v>
      </c>
      <c r="G84" s="301"/>
      <c r="H84" s="301" t="s">
        <v>709</v>
      </c>
      <c r="I84" s="301" t="s">
        <v>693</v>
      </c>
      <c r="J84" s="301">
        <v>20</v>
      </c>
      <c r="K84" s="291"/>
    </row>
    <row r="85" spans="2:11" ht="15" customHeight="1">
      <c r="B85" s="300"/>
      <c r="C85" s="280" t="s">
        <v>710</v>
      </c>
      <c r="D85" s="280"/>
      <c r="E85" s="280"/>
      <c r="F85" s="299" t="s">
        <v>697</v>
      </c>
      <c r="G85" s="298"/>
      <c r="H85" s="280" t="s">
        <v>711</v>
      </c>
      <c r="I85" s="280" t="s">
        <v>693</v>
      </c>
      <c r="J85" s="280">
        <v>50</v>
      </c>
      <c r="K85" s="291"/>
    </row>
    <row r="86" spans="2:11" ht="15" customHeight="1">
      <c r="B86" s="300"/>
      <c r="C86" s="280" t="s">
        <v>712</v>
      </c>
      <c r="D86" s="280"/>
      <c r="E86" s="280"/>
      <c r="F86" s="299" t="s">
        <v>697</v>
      </c>
      <c r="G86" s="298"/>
      <c r="H86" s="280" t="s">
        <v>713</v>
      </c>
      <c r="I86" s="280" t="s">
        <v>693</v>
      </c>
      <c r="J86" s="280">
        <v>20</v>
      </c>
      <c r="K86" s="291"/>
    </row>
    <row r="87" spans="2:11" ht="15" customHeight="1">
      <c r="B87" s="300"/>
      <c r="C87" s="280" t="s">
        <v>714</v>
      </c>
      <c r="D87" s="280"/>
      <c r="E87" s="280"/>
      <c r="F87" s="299" t="s">
        <v>697</v>
      </c>
      <c r="G87" s="298"/>
      <c r="H87" s="280" t="s">
        <v>715</v>
      </c>
      <c r="I87" s="280" t="s">
        <v>693</v>
      </c>
      <c r="J87" s="280">
        <v>20</v>
      </c>
      <c r="K87" s="291"/>
    </row>
    <row r="88" spans="2:11" ht="15" customHeight="1">
      <c r="B88" s="300"/>
      <c r="C88" s="280" t="s">
        <v>716</v>
      </c>
      <c r="D88" s="280"/>
      <c r="E88" s="280"/>
      <c r="F88" s="299" t="s">
        <v>697</v>
      </c>
      <c r="G88" s="298"/>
      <c r="H88" s="280" t="s">
        <v>717</v>
      </c>
      <c r="I88" s="280" t="s">
        <v>693</v>
      </c>
      <c r="J88" s="280">
        <v>50</v>
      </c>
      <c r="K88" s="291"/>
    </row>
    <row r="89" spans="2:11" ht="15" customHeight="1">
      <c r="B89" s="300"/>
      <c r="C89" s="280" t="s">
        <v>718</v>
      </c>
      <c r="D89" s="280"/>
      <c r="E89" s="280"/>
      <c r="F89" s="299" t="s">
        <v>697</v>
      </c>
      <c r="G89" s="298"/>
      <c r="H89" s="280" t="s">
        <v>718</v>
      </c>
      <c r="I89" s="280" t="s">
        <v>693</v>
      </c>
      <c r="J89" s="280">
        <v>50</v>
      </c>
      <c r="K89" s="291"/>
    </row>
    <row r="90" spans="2:11" ht="15" customHeight="1">
      <c r="B90" s="300"/>
      <c r="C90" s="280" t="s">
        <v>139</v>
      </c>
      <c r="D90" s="280"/>
      <c r="E90" s="280"/>
      <c r="F90" s="299" t="s">
        <v>697</v>
      </c>
      <c r="G90" s="298"/>
      <c r="H90" s="280" t="s">
        <v>719</v>
      </c>
      <c r="I90" s="280" t="s">
        <v>693</v>
      </c>
      <c r="J90" s="280">
        <v>255</v>
      </c>
      <c r="K90" s="291"/>
    </row>
    <row r="91" spans="2:11" ht="15" customHeight="1">
      <c r="B91" s="300"/>
      <c r="C91" s="280" t="s">
        <v>720</v>
      </c>
      <c r="D91" s="280"/>
      <c r="E91" s="280"/>
      <c r="F91" s="299" t="s">
        <v>691</v>
      </c>
      <c r="G91" s="298"/>
      <c r="H91" s="280" t="s">
        <v>721</v>
      </c>
      <c r="I91" s="280" t="s">
        <v>722</v>
      </c>
      <c r="J91" s="280"/>
      <c r="K91" s="291"/>
    </row>
    <row r="92" spans="2:11" ht="15" customHeight="1">
      <c r="B92" s="300"/>
      <c r="C92" s="280" t="s">
        <v>723</v>
      </c>
      <c r="D92" s="280"/>
      <c r="E92" s="280"/>
      <c r="F92" s="299" t="s">
        <v>691</v>
      </c>
      <c r="G92" s="298"/>
      <c r="H92" s="280" t="s">
        <v>724</v>
      </c>
      <c r="I92" s="280" t="s">
        <v>725</v>
      </c>
      <c r="J92" s="280"/>
      <c r="K92" s="291"/>
    </row>
    <row r="93" spans="2:11" ht="15" customHeight="1">
      <c r="B93" s="300"/>
      <c r="C93" s="280" t="s">
        <v>726</v>
      </c>
      <c r="D93" s="280"/>
      <c r="E93" s="280"/>
      <c r="F93" s="299" t="s">
        <v>691</v>
      </c>
      <c r="G93" s="298"/>
      <c r="H93" s="280" t="s">
        <v>726</v>
      </c>
      <c r="I93" s="280" t="s">
        <v>725</v>
      </c>
      <c r="J93" s="280"/>
      <c r="K93" s="291"/>
    </row>
    <row r="94" spans="2:11" ht="15" customHeight="1">
      <c r="B94" s="300"/>
      <c r="C94" s="280" t="s">
        <v>39</v>
      </c>
      <c r="D94" s="280"/>
      <c r="E94" s="280"/>
      <c r="F94" s="299" t="s">
        <v>691</v>
      </c>
      <c r="G94" s="298"/>
      <c r="H94" s="280" t="s">
        <v>727</v>
      </c>
      <c r="I94" s="280" t="s">
        <v>725</v>
      </c>
      <c r="J94" s="280"/>
      <c r="K94" s="291"/>
    </row>
    <row r="95" spans="2:11" ht="15" customHeight="1">
      <c r="B95" s="300"/>
      <c r="C95" s="280" t="s">
        <v>49</v>
      </c>
      <c r="D95" s="280"/>
      <c r="E95" s="280"/>
      <c r="F95" s="299" t="s">
        <v>691</v>
      </c>
      <c r="G95" s="298"/>
      <c r="H95" s="280" t="s">
        <v>728</v>
      </c>
      <c r="I95" s="280" t="s">
        <v>725</v>
      </c>
      <c r="J95" s="280"/>
      <c r="K95" s="291"/>
    </row>
    <row r="96" spans="2:11" ht="15" customHeight="1">
      <c r="B96" s="303"/>
      <c r="C96" s="304"/>
      <c r="D96" s="304"/>
      <c r="E96" s="304"/>
      <c r="F96" s="304"/>
      <c r="G96" s="304"/>
      <c r="H96" s="304"/>
      <c r="I96" s="304"/>
      <c r="J96" s="304"/>
      <c r="K96" s="305"/>
    </row>
    <row r="97" spans="2:11" ht="18.75" customHeight="1">
      <c r="B97" s="306"/>
      <c r="C97" s="307"/>
      <c r="D97" s="307"/>
      <c r="E97" s="307"/>
      <c r="F97" s="307"/>
      <c r="G97" s="307"/>
      <c r="H97" s="307"/>
      <c r="I97" s="307"/>
      <c r="J97" s="307"/>
      <c r="K97" s="306"/>
    </row>
    <row r="98" spans="2:11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spans="2:11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spans="2:11" ht="45" customHeight="1">
      <c r="B100" s="290"/>
      <c r="C100" s="391" t="s">
        <v>729</v>
      </c>
      <c r="D100" s="391"/>
      <c r="E100" s="391"/>
      <c r="F100" s="391"/>
      <c r="G100" s="391"/>
      <c r="H100" s="391"/>
      <c r="I100" s="391"/>
      <c r="J100" s="391"/>
      <c r="K100" s="291"/>
    </row>
    <row r="101" spans="2:11" ht="17.25" customHeight="1">
      <c r="B101" s="290"/>
      <c r="C101" s="292" t="s">
        <v>685</v>
      </c>
      <c r="D101" s="292"/>
      <c r="E101" s="292"/>
      <c r="F101" s="292" t="s">
        <v>686</v>
      </c>
      <c r="G101" s="293"/>
      <c r="H101" s="292" t="s">
        <v>134</v>
      </c>
      <c r="I101" s="292" t="s">
        <v>58</v>
      </c>
      <c r="J101" s="292" t="s">
        <v>687</v>
      </c>
      <c r="K101" s="291"/>
    </row>
    <row r="102" spans="2:11" ht="17.25" customHeight="1">
      <c r="B102" s="290"/>
      <c r="C102" s="294" t="s">
        <v>688</v>
      </c>
      <c r="D102" s="294"/>
      <c r="E102" s="294"/>
      <c r="F102" s="295" t="s">
        <v>689</v>
      </c>
      <c r="G102" s="296"/>
      <c r="H102" s="294"/>
      <c r="I102" s="294"/>
      <c r="J102" s="294" t="s">
        <v>690</v>
      </c>
      <c r="K102" s="291"/>
    </row>
    <row r="103" spans="2:11" ht="5.25" customHeight="1">
      <c r="B103" s="290"/>
      <c r="C103" s="292"/>
      <c r="D103" s="292"/>
      <c r="E103" s="292"/>
      <c r="F103" s="292"/>
      <c r="G103" s="308"/>
      <c r="H103" s="292"/>
      <c r="I103" s="292"/>
      <c r="J103" s="292"/>
      <c r="K103" s="291"/>
    </row>
    <row r="104" spans="2:11" ht="15" customHeight="1">
      <c r="B104" s="290"/>
      <c r="C104" s="280" t="s">
        <v>54</v>
      </c>
      <c r="D104" s="297"/>
      <c r="E104" s="297"/>
      <c r="F104" s="299" t="s">
        <v>691</v>
      </c>
      <c r="G104" s="308"/>
      <c r="H104" s="280" t="s">
        <v>730</v>
      </c>
      <c r="I104" s="280" t="s">
        <v>693</v>
      </c>
      <c r="J104" s="280">
        <v>20</v>
      </c>
      <c r="K104" s="291"/>
    </row>
    <row r="105" spans="2:11" ht="15" customHeight="1">
      <c r="B105" s="290"/>
      <c r="C105" s="280" t="s">
        <v>694</v>
      </c>
      <c r="D105" s="280"/>
      <c r="E105" s="280"/>
      <c r="F105" s="299" t="s">
        <v>691</v>
      </c>
      <c r="G105" s="280"/>
      <c r="H105" s="280" t="s">
        <v>730</v>
      </c>
      <c r="I105" s="280" t="s">
        <v>693</v>
      </c>
      <c r="J105" s="280">
        <v>120</v>
      </c>
      <c r="K105" s="291"/>
    </row>
    <row r="106" spans="2:11" ht="15" customHeight="1">
      <c r="B106" s="300"/>
      <c r="C106" s="280" t="s">
        <v>696</v>
      </c>
      <c r="D106" s="280"/>
      <c r="E106" s="280"/>
      <c r="F106" s="299" t="s">
        <v>697</v>
      </c>
      <c r="G106" s="280"/>
      <c r="H106" s="280" t="s">
        <v>730</v>
      </c>
      <c r="I106" s="280" t="s">
        <v>693</v>
      </c>
      <c r="J106" s="280">
        <v>50</v>
      </c>
      <c r="K106" s="291"/>
    </row>
    <row r="107" spans="2:11" ht="15" customHeight="1">
      <c r="B107" s="300"/>
      <c r="C107" s="280" t="s">
        <v>699</v>
      </c>
      <c r="D107" s="280"/>
      <c r="E107" s="280"/>
      <c r="F107" s="299" t="s">
        <v>691</v>
      </c>
      <c r="G107" s="280"/>
      <c r="H107" s="280" t="s">
        <v>730</v>
      </c>
      <c r="I107" s="280" t="s">
        <v>701</v>
      </c>
      <c r="J107" s="280"/>
      <c r="K107" s="291"/>
    </row>
    <row r="108" spans="2:11" ht="15" customHeight="1">
      <c r="B108" s="300"/>
      <c r="C108" s="280" t="s">
        <v>710</v>
      </c>
      <c r="D108" s="280"/>
      <c r="E108" s="280"/>
      <c r="F108" s="299" t="s">
        <v>697</v>
      </c>
      <c r="G108" s="280"/>
      <c r="H108" s="280" t="s">
        <v>730</v>
      </c>
      <c r="I108" s="280" t="s">
        <v>693</v>
      </c>
      <c r="J108" s="280">
        <v>50</v>
      </c>
      <c r="K108" s="291"/>
    </row>
    <row r="109" spans="2:11" ht="15" customHeight="1">
      <c r="B109" s="300"/>
      <c r="C109" s="280" t="s">
        <v>718</v>
      </c>
      <c r="D109" s="280"/>
      <c r="E109" s="280"/>
      <c r="F109" s="299" t="s">
        <v>697</v>
      </c>
      <c r="G109" s="280"/>
      <c r="H109" s="280" t="s">
        <v>730</v>
      </c>
      <c r="I109" s="280" t="s">
        <v>693</v>
      </c>
      <c r="J109" s="280">
        <v>50</v>
      </c>
      <c r="K109" s="291"/>
    </row>
    <row r="110" spans="2:11" ht="15" customHeight="1">
      <c r="B110" s="300"/>
      <c r="C110" s="280" t="s">
        <v>716</v>
      </c>
      <c r="D110" s="280"/>
      <c r="E110" s="280"/>
      <c r="F110" s="299" t="s">
        <v>697</v>
      </c>
      <c r="G110" s="280"/>
      <c r="H110" s="280" t="s">
        <v>730</v>
      </c>
      <c r="I110" s="280" t="s">
        <v>693</v>
      </c>
      <c r="J110" s="280">
        <v>50</v>
      </c>
      <c r="K110" s="291"/>
    </row>
    <row r="111" spans="2:11" ht="15" customHeight="1">
      <c r="B111" s="300"/>
      <c r="C111" s="280" t="s">
        <v>54</v>
      </c>
      <c r="D111" s="280"/>
      <c r="E111" s="280"/>
      <c r="F111" s="299" t="s">
        <v>691</v>
      </c>
      <c r="G111" s="280"/>
      <c r="H111" s="280" t="s">
        <v>731</v>
      </c>
      <c r="I111" s="280" t="s">
        <v>693</v>
      </c>
      <c r="J111" s="280">
        <v>20</v>
      </c>
      <c r="K111" s="291"/>
    </row>
    <row r="112" spans="2:11" ht="15" customHeight="1">
      <c r="B112" s="300"/>
      <c r="C112" s="280" t="s">
        <v>732</v>
      </c>
      <c r="D112" s="280"/>
      <c r="E112" s="280"/>
      <c r="F112" s="299" t="s">
        <v>691</v>
      </c>
      <c r="G112" s="280"/>
      <c r="H112" s="280" t="s">
        <v>733</v>
      </c>
      <c r="I112" s="280" t="s">
        <v>693</v>
      </c>
      <c r="J112" s="280">
        <v>120</v>
      </c>
      <c r="K112" s="291"/>
    </row>
    <row r="113" spans="2:11" ht="15" customHeight="1">
      <c r="B113" s="300"/>
      <c r="C113" s="280" t="s">
        <v>39</v>
      </c>
      <c r="D113" s="280"/>
      <c r="E113" s="280"/>
      <c r="F113" s="299" t="s">
        <v>691</v>
      </c>
      <c r="G113" s="280"/>
      <c r="H113" s="280" t="s">
        <v>734</v>
      </c>
      <c r="I113" s="280" t="s">
        <v>725</v>
      </c>
      <c r="J113" s="280"/>
      <c r="K113" s="291"/>
    </row>
    <row r="114" spans="2:11" ht="15" customHeight="1">
      <c r="B114" s="300"/>
      <c r="C114" s="280" t="s">
        <v>49</v>
      </c>
      <c r="D114" s="280"/>
      <c r="E114" s="280"/>
      <c r="F114" s="299" t="s">
        <v>691</v>
      </c>
      <c r="G114" s="280"/>
      <c r="H114" s="280" t="s">
        <v>735</v>
      </c>
      <c r="I114" s="280" t="s">
        <v>725</v>
      </c>
      <c r="J114" s="280"/>
      <c r="K114" s="291"/>
    </row>
    <row r="115" spans="2:11" ht="15" customHeight="1">
      <c r="B115" s="300"/>
      <c r="C115" s="280" t="s">
        <v>58</v>
      </c>
      <c r="D115" s="280"/>
      <c r="E115" s="280"/>
      <c r="F115" s="299" t="s">
        <v>691</v>
      </c>
      <c r="G115" s="280"/>
      <c r="H115" s="280" t="s">
        <v>736</v>
      </c>
      <c r="I115" s="280" t="s">
        <v>737</v>
      </c>
      <c r="J115" s="280"/>
      <c r="K115" s="291"/>
    </row>
    <row r="116" spans="2:11" ht="15" customHeight="1">
      <c r="B116" s="303"/>
      <c r="C116" s="309"/>
      <c r="D116" s="309"/>
      <c r="E116" s="309"/>
      <c r="F116" s="309"/>
      <c r="G116" s="309"/>
      <c r="H116" s="309"/>
      <c r="I116" s="309"/>
      <c r="J116" s="309"/>
      <c r="K116" s="305"/>
    </row>
    <row r="117" spans="2:11" ht="18.75" customHeight="1">
      <c r="B117" s="310"/>
      <c r="C117" s="276"/>
      <c r="D117" s="276"/>
      <c r="E117" s="276"/>
      <c r="F117" s="311"/>
      <c r="G117" s="276"/>
      <c r="H117" s="276"/>
      <c r="I117" s="276"/>
      <c r="J117" s="276"/>
      <c r="K117" s="310"/>
    </row>
    <row r="118" spans="2:11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spans="2:11" ht="7.5" customHeight="1">
      <c r="B119" s="312"/>
      <c r="C119" s="313"/>
      <c r="D119" s="313"/>
      <c r="E119" s="313"/>
      <c r="F119" s="313"/>
      <c r="G119" s="313"/>
      <c r="H119" s="313"/>
      <c r="I119" s="313"/>
      <c r="J119" s="313"/>
      <c r="K119" s="314"/>
    </row>
    <row r="120" spans="2:11" ht="45" customHeight="1">
      <c r="B120" s="315"/>
      <c r="C120" s="390" t="s">
        <v>738</v>
      </c>
      <c r="D120" s="390"/>
      <c r="E120" s="390"/>
      <c r="F120" s="390"/>
      <c r="G120" s="390"/>
      <c r="H120" s="390"/>
      <c r="I120" s="390"/>
      <c r="J120" s="390"/>
      <c r="K120" s="316"/>
    </row>
    <row r="121" spans="2:11" ht="17.25" customHeight="1">
      <c r="B121" s="317"/>
      <c r="C121" s="292" t="s">
        <v>685</v>
      </c>
      <c r="D121" s="292"/>
      <c r="E121" s="292"/>
      <c r="F121" s="292" t="s">
        <v>686</v>
      </c>
      <c r="G121" s="293"/>
      <c r="H121" s="292" t="s">
        <v>134</v>
      </c>
      <c r="I121" s="292" t="s">
        <v>58</v>
      </c>
      <c r="J121" s="292" t="s">
        <v>687</v>
      </c>
      <c r="K121" s="318"/>
    </row>
    <row r="122" spans="2:11" ht="17.25" customHeight="1">
      <c r="B122" s="317"/>
      <c r="C122" s="294" t="s">
        <v>688</v>
      </c>
      <c r="D122" s="294"/>
      <c r="E122" s="294"/>
      <c r="F122" s="295" t="s">
        <v>689</v>
      </c>
      <c r="G122" s="296"/>
      <c r="H122" s="294"/>
      <c r="I122" s="294"/>
      <c r="J122" s="294" t="s">
        <v>690</v>
      </c>
      <c r="K122" s="318"/>
    </row>
    <row r="123" spans="2:11" ht="5.25" customHeight="1">
      <c r="B123" s="319"/>
      <c r="C123" s="297"/>
      <c r="D123" s="297"/>
      <c r="E123" s="297"/>
      <c r="F123" s="297"/>
      <c r="G123" s="280"/>
      <c r="H123" s="297"/>
      <c r="I123" s="297"/>
      <c r="J123" s="297"/>
      <c r="K123" s="320"/>
    </row>
    <row r="124" spans="2:11" ht="15" customHeight="1">
      <c r="B124" s="319"/>
      <c r="C124" s="280" t="s">
        <v>694</v>
      </c>
      <c r="D124" s="297"/>
      <c r="E124" s="297"/>
      <c r="F124" s="299" t="s">
        <v>691</v>
      </c>
      <c r="G124" s="280"/>
      <c r="H124" s="280" t="s">
        <v>730</v>
      </c>
      <c r="I124" s="280" t="s">
        <v>693</v>
      </c>
      <c r="J124" s="280">
        <v>120</v>
      </c>
      <c r="K124" s="321"/>
    </row>
    <row r="125" spans="2:11" ht="15" customHeight="1">
      <c r="B125" s="319"/>
      <c r="C125" s="280" t="s">
        <v>739</v>
      </c>
      <c r="D125" s="280"/>
      <c r="E125" s="280"/>
      <c r="F125" s="299" t="s">
        <v>691</v>
      </c>
      <c r="G125" s="280"/>
      <c r="H125" s="280" t="s">
        <v>740</v>
      </c>
      <c r="I125" s="280" t="s">
        <v>693</v>
      </c>
      <c r="J125" s="280" t="s">
        <v>741</v>
      </c>
      <c r="K125" s="321"/>
    </row>
    <row r="126" spans="2:11" ht="15" customHeight="1">
      <c r="B126" s="319"/>
      <c r="C126" s="280" t="s">
        <v>640</v>
      </c>
      <c r="D126" s="280"/>
      <c r="E126" s="280"/>
      <c r="F126" s="299" t="s">
        <v>691</v>
      </c>
      <c r="G126" s="280"/>
      <c r="H126" s="280" t="s">
        <v>742</v>
      </c>
      <c r="I126" s="280" t="s">
        <v>693</v>
      </c>
      <c r="J126" s="280" t="s">
        <v>741</v>
      </c>
      <c r="K126" s="321"/>
    </row>
    <row r="127" spans="2:11" ht="15" customHeight="1">
      <c r="B127" s="319"/>
      <c r="C127" s="280" t="s">
        <v>702</v>
      </c>
      <c r="D127" s="280"/>
      <c r="E127" s="280"/>
      <c r="F127" s="299" t="s">
        <v>697</v>
      </c>
      <c r="G127" s="280"/>
      <c r="H127" s="280" t="s">
        <v>703</v>
      </c>
      <c r="I127" s="280" t="s">
        <v>693</v>
      </c>
      <c r="J127" s="280">
        <v>15</v>
      </c>
      <c r="K127" s="321"/>
    </row>
    <row r="128" spans="2:11" ht="15" customHeight="1">
      <c r="B128" s="319"/>
      <c r="C128" s="301" t="s">
        <v>704</v>
      </c>
      <c r="D128" s="301"/>
      <c r="E128" s="301"/>
      <c r="F128" s="302" t="s">
        <v>697</v>
      </c>
      <c r="G128" s="301"/>
      <c r="H128" s="301" t="s">
        <v>705</v>
      </c>
      <c r="I128" s="301" t="s">
        <v>693</v>
      </c>
      <c r="J128" s="301">
        <v>15</v>
      </c>
      <c r="K128" s="321"/>
    </row>
    <row r="129" spans="2:11" ht="15" customHeight="1">
      <c r="B129" s="319"/>
      <c r="C129" s="301" t="s">
        <v>706</v>
      </c>
      <c r="D129" s="301"/>
      <c r="E129" s="301"/>
      <c r="F129" s="302" t="s">
        <v>697</v>
      </c>
      <c r="G129" s="301"/>
      <c r="H129" s="301" t="s">
        <v>707</v>
      </c>
      <c r="I129" s="301" t="s">
        <v>693</v>
      </c>
      <c r="J129" s="301">
        <v>20</v>
      </c>
      <c r="K129" s="321"/>
    </row>
    <row r="130" spans="2:11" ht="15" customHeight="1">
      <c r="B130" s="319"/>
      <c r="C130" s="301" t="s">
        <v>708</v>
      </c>
      <c r="D130" s="301"/>
      <c r="E130" s="301"/>
      <c r="F130" s="302" t="s">
        <v>697</v>
      </c>
      <c r="G130" s="301"/>
      <c r="H130" s="301" t="s">
        <v>709</v>
      </c>
      <c r="I130" s="301" t="s">
        <v>693</v>
      </c>
      <c r="J130" s="301">
        <v>20</v>
      </c>
      <c r="K130" s="321"/>
    </row>
    <row r="131" spans="2:11" ht="15" customHeight="1">
      <c r="B131" s="319"/>
      <c r="C131" s="280" t="s">
        <v>696</v>
      </c>
      <c r="D131" s="280"/>
      <c r="E131" s="280"/>
      <c r="F131" s="299" t="s">
        <v>697</v>
      </c>
      <c r="G131" s="280"/>
      <c r="H131" s="280" t="s">
        <v>730</v>
      </c>
      <c r="I131" s="280" t="s">
        <v>693</v>
      </c>
      <c r="J131" s="280">
        <v>50</v>
      </c>
      <c r="K131" s="321"/>
    </row>
    <row r="132" spans="2:11" ht="15" customHeight="1">
      <c r="B132" s="319"/>
      <c r="C132" s="280" t="s">
        <v>710</v>
      </c>
      <c r="D132" s="280"/>
      <c r="E132" s="280"/>
      <c r="F132" s="299" t="s">
        <v>697</v>
      </c>
      <c r="G132" s="280"/>
      <c r="H132" s="280" t="s">
        <v>730</v>
      </c>
      <c r="I132" s="280" t="s">
        <v>693</v>
      </c>
      <c r="J132" s="280">
        <v>50</v>
      </c>
      <c r="K132" s="321"/>
    </row>
    <row r="133" spans="2:11" ht="15" customHeight="1">
      <c r="B133" s="319"/>
      <c r="C133" s="280" t="s">
        <v>716</v>
      </c>
      <c r="D133" s="280"/>
      <c r="E133" s="280"/>
      <c r="F133" s="299" t="s">
        <v>697</v>
      </c>
      <c r="G133" s="280"/>
      <c r="H133" s="280" t="s">
        <v>730</v>
      </c>
      <c r="I133" s="280" t="s">
        <v>693</v>
      </c>
      <c r="J133" s="280">
        <v>50</v>
      </c>
      <c r="K133" s="321"/>
    </row>
    <row r="134" spans="2:11" ht="15" customHeight="1">
      <c r="B134" s="319"/>
      <c r="C134" s="280" t="s">
        <v>718</v>
      </c>
      <c r="D134" s="280"/>
      <c r="E134" s="280"/>
      <c r="F134" s="299" t="s">
        <v>697</v>
      </c>
      <c r="G134" s="280"/>
      <c r="H134" s="280" t="s">
        <v>730</v>
      </c>
      <c r="I134" s="280" t="s">
        <v>693</v>
      </c>
      <c r="J134" s="280">
        <v>50</v>
      </c>
      <c r="K134" s="321"/>
    </row>
    <row r="135" spans="2:11" ht="15" customHeight="1">
      <c r="B135" s="319"/>
      <c r="C135" s="280" t="s">
        <v>139</v>
      </c>
      <c r="D135" s="280"/>
      <c r="E135" s="280"/>
      <c r="F135" s="299" t="s">
        <v>697</v>
      </c>
      <c r="G135" s="280"/>
      <c r="H135" s="280" t="s">
        <v>743</v>
      </c>
      <c r="I135" s="280" t="s">
        <v>693</v>
      </c>
      <c r="J135" s="280">
        <v>255</v>
      </c>
      <c r="K135" s="321"/>
    </row>
    <row r="136" spans="2:11" ht="15" customHeight="1">
      <c r="B136" s="319"/>
      <c r="C136" s="280" t="s">
        <v>720</v>
      </c>
      <c r="D136" s="280"/>
      <c r="E136" s="280"/>
      <c r="F136" s="299" t="s">
        <v>691</v>
      </c>
      <c r="G136" s="280"/>
      <c r="H136" s="280" t="s">
        <v>744</v>
      </c>
      <c r="I136" s="280" t="s">
        <v>722</v>
      </c>
      <c r="J136" s="280"/>
      <c r="K136" s="321"/>
    </row>
    <row r="137" spans="2:11" ht="15" customHeight="1">
      <c r="B137" s="319"/>
      <c r="C137" s="280" t="s">
        <v>723</v>
      </c>
      <c r="D137" s="280"/>
      <c r="E137" s="280"/>
      <c r="F137" s="299" t="s">
        <v>691</v>
      </c>
      <c r="G137" s="280"/>
      <c r="H137" s="280" t="s">
        <v>745</v>
      </c>
      <c r="I137" s="280" t="s">
        <v>725</v>
      </c>
      <c r="J137" s="280"/>
      <c r="K137" s="321"/>
    </row>
    <row r="138" spans="2:11" ht="15" customHeight="1">
      <c r="B138" s="319"/>
      <c r="C138" s="280" t="s">
        <v>726</v>
      </c>
      <c r="D138" s="280"/>
      <c r="E138" s="280"/>
      <c r="F138" s="299" t="s">
        <v>691</v>
      </c>
      <c r="G138" s="280"/>
      <c r="H138" s="280" t="s">
        <v>726</v>
      </c>
      <c r="I138" s="280" t="s">
        <v>725</v>
      </c>
      <c r="J138" s="280"/>
      <c r="K138" s="321"/>
    </row>
    <row r="139" spans="2:11" ht="15" customHeight="1">
      <c r="B139" s="319"/>
      <c r="C139" s="280" t="s">
        <v>39</v>
      </c>
      <c r="D139" s="280"/>
      <c r="E139" s="280"/>
      <c r="F139" s="299" t="s">
        <v>691</v>
      </c>
      <c r="G139" s="280"/>
      <c r="H139" s="280" t="s">
        <v>746</v>
      </c>
      <c r="I139" s="280" t="s">
        <v>725</v>
      </c>
      <c r="J139" s="280"/>
      <c r="K139" s="321"/>
    </row>
    <row r="140" spans="2:11" ht="15" customHeight="1">
      <c r="B140" s="319"/>
      <c r="C140" s="280" t="s">
        <v>747</v>
      </c>
      <c r="D140" s="280"/>
      <c r="E140" s="280"/>
      <c r="F140" s="299" t="s">
        <v>691</v>
      </c>
      <c r="G140" s="280"/>
      <c r="H140" s="280" t="s">
        <v>748</v>
      </c>
      <c r="I140" s="280" t="s">
        <v>725</v>
      </c>
      <c r="J140" s="280"/>
      <c r="K140" s="321"/>
    </row>
    <row r="141" spans="2:11" ht="15" customHeight="1">
      <c r="B141" s="322"/>
      <c r="C141" s="323"/>
      <c r="D141" s="323"/>
      <c r="E141" s="323"/>
      <c r="F141" s="323"/>
      <c r="G141" s="323"/>
      <c r="H141" s="323"/>
      <c r="I141" s="323"/>
      <c r="J141" s="323"/>
      <c r="K141" s="324"/>
    </row>
    <row r="142" spans="2:11" ht="18.75" customHeight="1">
      <c r="B142" s="276"/>
      <c r="C142" s="276"/>
      <c r="D142" s="276"/>
      <c r="E142" s="276"/>
      <c r="F142" s="311"/>
      <c r="G142" s="276"/>
      <c r="H142" s="276"/>
      <c r="I142" s="276"/>
      <c r="J142" s="276"/>
      <c r="K142" s="276"/>
    </row>
    <row r="143" spans="2:11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spans="2:11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spans="2:11" ht="45" customHeight="1">
      <c r="B145" s="290"/>
      <c r="C145" s="391" t="s">
        <v>749</v>
      </c>
      <c r="D145" s="391"/>
      <c r="E145" s="391"/>
      <c r="F145" s="391"/>
      <c r="G145" s="391"/>
      <c r="H145" s="391"/>
      <c r="I145" s="391"/>
      <c r="J145" s="391"/>
      <c r="K145" s="291"/>
    </row>
    <row r="146" spans="2:11" ht="17.25" customHeight="1">
      <c r="B146" s="290"/>
      <c r="C146" s="292" t="s">
        <v>685</v>
      </c>
      <c r="D146" s="292"/>
      <c r="E146" s="292"/>
      <c r="F146" s="292" t="s">
        <v>686</v>
      </c>
      <c r="G146" s="293"/>
      <c r="H146" s="292" t="s">
        <v>134</v>
      </c>
      <c r="I146" s="292" t="s">
        <v>58</v>
      </c>
      <c r="J146" s="292" t="s">
        <v>687</v>
      </c>
      <c r="K146" s="291"/>
    </row>
    <row r="147" spans="2:11" ht="17.25" customHeight="1">
      <c r="B147" s="290"/>
      <c r="C147" s="294" t="s">
        <v>688</v>
      </c>
      <c r="D147" s="294"/>
      <c r="E147" s="294"/>
      <c r="F147" s="295" t="s">
        <v>689</v>
      </c>
      <c r="G147" s="296"/>
      <c r="H147" s="294"/>
      <c r="I147" s="294"/>
      <c r="J147" s="294" t="s">
        <v>690</v>
      </c>
      <c r="K147" s="291"/>
    </row>
    <row r="148" spans="2:11" ht="5.25" customHeight="1">
      <c r="B148" s="300"/>
      <c r="C148" s="297"/>
      <c r="D148" s="297"/>
      <c r="E148" s="297"/>
      <c r="F148" s="297"/>
      <c r="G148" s="298"/>
      <c r="H148" s="297"/>
      <c r="I148" s="297"/>
      <c r="J148" s="297"/>
      <c r="K148" s="321"/>
    </row>
    <row r="149" spans="2:11" ht="15" customHeight="1">
      <c r="B149" s="300"/>
      <c r="C149" s="325" t="s">
        <v>694</v>
      </c>
      <c r="D149" s="280"/>
      <c r="E149" s="280"/>
      <c r="F149" s="326" t="s">
        <v>691</v>
      </c>
      <c r="G149" s="280"/>
      <c r="H149" s="325" t="s">
        <v>730</v>
      </c>
      <c r="I149" s="325" t="s">
        <v>693</v>
      </c>
      <c r="J149" s="325">
        <v>120</v>
      </c>
      <c r="K149" s="321"/>
    </row>
    <row r="150" spans="2:11" ht="15" customHeight="1">
      <c r="B150" s="300"/>
      <c r="C150" s="325" t="s">
        <v>739</v>
      </c>
      <c r="D150" s="280"/>
      <c r="E150" s="280"/>
      <c r="F150" s="326" t="s">
        <v>691</v>
      </c>
      <c r="G150" s="280"/>
      <c r="H150" s="325" t="s">
        <v>750</v>
      </c>
      <c r="I150" s="325" t="s">
        <v>693</v>
      </c>
      <c r="J150" s="325" t="s">
        <v>741</v>
      </c>
      <c r="K150" s="321"/>
    </row>
    <row r="151" spans="2:11" ht="15" customHeight="1">
      <c r="B151" s="300"/>
      <c r="C151" s="325" t="s">
        <v>640</v>
      </c>
      <c r="D151" s="280"/>
      <c r="E151" s="280"/>
      <c r="F151" s="326" t="s">
        <v>691</v>
      </c>
      <c r="G151" s="280"/>
      <c r="H151" s="325" t="s">
        <v>751</v>
      </c>
      <c r="I151" s="325" t="s">
        <v>693</v>
      </c>
      <c r="J151" s="325" t="s">
        <v>741</v>
      </c>
      <c r="K151" s="321"/>
    </row>
    <row r="152" spans="2:11" ht="15" customHeight="1">
      <c r="B152" s="300"/>
      <c r="C152" s="325" t="s">
        <v>696</v>
      </c>
      <c r="D152" s="280"/>
      <c r="E152" s="280"/>
      <c r="F152" s="326" t="s">
        <v>697</v>
      </c>
      <c r="G152" s="280"/>
      <c r="H152" s="325" t="s">
        <v>730</v>
      </c>
      <c r="I152" s="325" t="s">
        <v>693</v>
      </c>
      <c r="J152" s="325">
        <v>50</v>
      </c>
      <c r="K152" s="321"/>
    </row>
    <row r="153" spans="2:11" ht="15" customHeight="1">
      <c r="B153" s="300"/>
      <c r="C153" s="325" t="s">
        <v>699</v>
      </c>
      <c r="D153" s="280"/>
      <c r="E153" s="280"/>
      <c r="F153" s="326" t="s">
        <v>691</v>
      </c>
      <c r="G153" s="280"/>
      <c r="H153" s="325" t="s">
        <v>730</v>
      </c>
      <c r="I153" s="325" t="s">
        <v>701</v>
      </c>
      <c r="J153" s="325"/>
      <c r="K153" s="321"/>
    </row>
    <row r="154" spans="2:11" ht="15" customHeight="1">
      <c r="B154" s="300"/>
      <c r="C154" s="325" t="s">
        <v>710</v>
      </c>
      <c r="D154" s="280"/>
      <c r="E154" s="280"/>
      <c r="F154" s="326" t="s">
        <v>697</v>
      </c>
      <c r="G154" s="280"/>
      <c r="H154" s="325" t="s">
        <v>730</v>
      </c>
      <c r="I154" s="325" t="s">
        <v>693</v>
      </c>
      <c r="J154" s="325">
        <v>50</v>
      </c>
      <c r="K154" s="321"/>
    </row>
    <row r="155" spans="2:11" ht="15" customHeight="1">
      <c r="B155" s="300"/>
      <c r="C155" s="325" t="s">
        <v>718</v>
      </c>
      <c r="D155" s="280"/>
      <c r="E155" s="280"/>
      <c r="F155" s="326" t="s">
        <v>697</v>
      </c>
      <c r="G155" s="280"/>
      <c r="H155" s="325" t="s">
        <v>730</v>
      </c>
      <c r="I155" s="325" t="s">
        <v>693</v>
      </c>
      <c r="J155" s="325">
        <v>50</v>
      </c>
      <c r="K155" s="321"/>
    </row>
    <row r="156" spans="2:11" ht="15" customHeight="1">
      <c r="B156" s="300"/>
      <c r="C156" s="325" t="s">
        <v>716</v>
      </c>
      <c r="D156" s="280"/>
      <c r="E156" s="280"/>
      <c r="F156" s="326" t="s">
        <v>697</v>
      </c>
      <c r="G156" s="280"/>
      <c r="H156" s="325" t="s">
        <v>730</v>
      </c>
      <c r="I156" s="325" t="s">
        <v>693</v>
      </c>
      <c r="J156" s="325">
        <v>50</v>
      </c>
      <c r="K156" s="321"/>
    </row>
    <row r="157" spans="2:11" ht="15" customHeight="1">
      <c r="B157" s="300"/>
      <c r="C157" s="325" t="s">
        <v>119</v>
      </c>
      <c r="D157" s="280"/>
      <c r="E157" s="280"/>
      <c r="F157" s="326" t="s">
        <v>691</v>
      </c>
      <c r="G157" s="280"/>
      <c r="H157" s="325" t="s">
        <v>752</v>
      </c>
      <c r="I157" s="325" t="s">
        <v>693</v>
      </c>
      <c r="J157" s="325" t="s">
        <v>753</v>
      </c>
      <c r="K157" s="321"/>
    </row>
    <row r="158" spans="2:11" ht="15" customHeight="1">
      <c r="B158" s="300"/>
      <c r="C158" s="325" t="s">
        <v>754</v>
      </c>
      <c r="D158" s="280"/>
      <c r="E158" s="280"/>
      <c r="F158" s="326" t="s">
        <v>691</v>
      </c>
      <c r="G158" s="280"/>
      <c r="H158" s="325" t="s">
        <v>755</v>
      </c>
      <c r="I158" s="325" t="s">
        <v>725</v>
      </c>
      <c r="J158" s="325"/>
      <c r="K158" s="321"/>
    </row>
    <row r="159" spans="2:11" ht="15" customHeight="1">
      <c r="B159" s="327"/>
      <c r="C159" s="309"/>
      <c r="D159" s="309"/>
      <c r="E159" s="309"/>
      <c r="F159" s="309"/>
      <c r="G159" s="309"/>
      <c r="H159" s="309"/>
      <c r="I159" s="309"/>
      <c r="J159" s="309"/>
      <c r="K159" s="328"/>
    </row>
    <row r="160" spans="2:11" ht="18.75" customHeight="1">
      <c r="B160" s="276"/>
      <c r="C160" s="280"/>
      <c r="D160" s="280"/>
      <c r="E160" s="280"/>
      <c r="F160" s="299"/>
      <c r="G160" s="280"/>
      <c r="H160" s="280"/>
      <c r="I160" s="280"/>
      <c r="J160" s="280"/>
      <c r="K160" s="276"/>
    </row>
    <row r="161" spans="2:1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spans="2:11" ht="7.5" customHeight="1">
      <c r="B162" s="268"/>
      <c r="C162" s="269"/>
      <c r="D162" s="269"/>
      <c r="E162" s="269"/>
      <c r="F162" s="269"/>
      <c r="G162" s="269"/>
      <c r="H162" s="269"/>
      <c r="I162" s="269"/>
      <c r="J162" s="269"/>
      <c r="K162" s="270"/>
    </row>
    <row r="163" spans="2:11" ht="45" customHeight="1">
      <c r="B163" s="271"/>
      <c r="C163" s="390" t="s">
        <v>756</v>
      </c>
      <c r="D163" s="390"/>
      <c r="E163" s="390"/>
      <c r="F163" s="390"/>
      <c r="G163" s="390"/>
      <c r="H163" s="390"/>
      <c r="I163" s="390"/>
      <c r="J163" s="390"/>
      <c r="K163" s="272"/>
    </row>
    <row r="164" spans="2:11" ht="17.25" customHeight="1">
      <c r="B164" s="271"/>
      <c r="C164" s="292" t="s">
        <v>685</v>
      </c>
      <c r="D164" s="292"/>
      <c r="E164" s="292"/>
      <c r="F164" s="292" t="s">
        <v>686</v>
      </c>
      <c r="G164" s="329"/>
      <c r="H164" s="330" t="s">
        <v>134</v>
      </c>
      <c r="I164" s="330" t="s">
        <v>58</v>
      </c>
      <c r="J164" s="292" t="s">
        <v>687</v>
      </c>
      <c r="K164" s="272"/>
    </row>
    <row r="165" spans="2:11" ht="17.25" customHeight="1">
      <c r="B165" s="273"/>
      <c r="C165" s="294" t="s">
        <v>688</v>
      </c>
      <c r="D165" s="294"/>
      <c r="E165" s="294"/>
      <c r="F165" s="295" t="s">
        <v>689</v>
      </c>
      <c r="G165" s="331"/>
      <c r="H165" s="332"/>
      <c r="I165" s="332"/>
      <c r="J165" s="294" t="s">
        <v>690</v>
      </c>
      <c r="K165" s="274"/>
    </row>
    <row r="166" spans="2:11" ht="5.25" customHeight="1">
      <c r="B166" s="300"/>
      <c r="C166" s="297"/>
      <c r="D166" s="297"/>
      <c r="E166" s="297"/>
      <c r="F166" s="297"/>
      <c r="G166" s="298"/>
      <c r="H166" s="297"/>
      <c r="I166" s="297"/>
      <c r="J166" s="297"/>
      <c r="K166" s="321"/>
    </row>
    <row r="167" spans="2:11" ht="15" customHeight="1">
      <c r="B167" s="300"/>
      <c r="C167" s="280" t="s">
        <v>694</v>
      </c>
      <c r="D167" s="280"/>
      <c r="E167" s="280"/>
      <c r="F167" s="299" t="s">
        <v>691</v>
      </c>
      <c r="G167" s="280"/>
      <c r="H167" s="280" t="s">
        <v>730</v>
      </c>
      <c r="I167" s="280" t="s">
        <v>693</v>
      </c>
      <c r="J167" s="280">
        <v>120</v>
      </c>
      <c r="K167" s="321"/>
    </row>
    <row r="168" spans="2:11" ht="15" customHeight="1">
      <c r="B168" s="300"/>
      <c r="C168" s="280" t="s">
        <v>739</v>
      </c>
      <c r="D168" s="280"/>
      <c r="E168" s="280"/>
      <c r="F168" s="299" t="s">
        <v>691</v>
      </c>
      <c r="G168" s="280"/>
      <c r="H168" s="280" t="s">
        <v>740</v>
      </c>
      <c r="I168" s="280" t="s">
        <v>693</v>
      </c>
      <c r="J168" s="280" t="s">
        <v>741</v>
      </c>
      <c r="K168" s="321"/>
    </row>
    <row r="169" spans="2:11" ht="15" customHeight="1">
      <c r="B169" s="300"/>
      <c r="C169" s="280" t="s">
        <v>640</v>
      </c>
      <c r="D169" s="280"/>
      <c r="E169" s="280"/>
      <c r="F169" s="299" t="s">
        <v>691</v>
      </c>
      <c r="G169" s="280"/>
      <c r="H169" s="280" t="s">
        <v>757</v>
      </c>
      <c r="I169" s="280" t="s">
        <v>693</v>
      </c>
      <c r="J169" s="280" t="s">
        <v>741</v>
      </c>
      <c r="K169" s="321"/>
    </row>
    <row r="170" spans="2:11" ht="15" customHeight="1">
      <c r="B170" s="300"/>
      <c r="C170" s="280" t="s">
        <v>696</v>
      </c>
      <c r="D170" s="280"/>
      <c r="E170" s="280"/>
      <c r="F170" s="299" t="s">
        <v>697</v>
      </c>
      <c r="G170" s="280"/>
      <c r="H170" s="280" t="s">
        <v>757</v>
      </c>
      <c r="I170" s="280" t="s">
        <v>693</v>
      </c>
      <c r="J170" s="280">
        <v>50</v>
      </c>
      <c r="K170" s="321"/>
    </row>
    <row r="171" spans="2:11" ht="15" customHeight="1">
      <c r="B171" s="300"/>
      <c r="C171" s="280" t="s">
        <v>699</v>
      </c>
      <c r="D171" s="280"/>
      <c r="E171" s="280"/>
      <c r="F171" s="299" t="s">
        <v>691</v>
      </c>
      <c r="G171" s="280"/>
      <c r="H171" s="280" t="s">
        <v>757</v>
      </c>
      <c r="I171" s="280" t="s">
        <v>701</v>
      </c>
      <c r="J171" s="280"/>
      <c r="K171" s="321"/>
    </row>
    <row r="172" spans="2:11" ht="15" customHeight="1">
      <c r="B172" s="300"/>
      <c r="C172" s="280" t="s">
        <v>710</v>
      </c>
      <c r="D172" s="280"/>
      <c r="E172" s="280"/>
      <c r="F172" s="299" t="s">
        <v>697</v>
      </c>
      <c r="G172" s="280"/>
      <c r="H172" s="280" t="s">
        <v>757</v>
      </c>
      <c r="I172" s="280" t="s">
        <v>693</v>
      </c>
      <c r="J172" s="280">
        <v>50</v>
      </c>
      <c r="K172" s="321"/>
    </row>
    <row r="173" spans="2:11" ht="15" customHeight="1">
      <c r="B173" s="300"/>
      <c r="C173" s="280" t="s">
        <v>718</v>
      </c>
      <c r="D173" s="280"/>
      <c r="E173" s="280"/>
      <c r="F173" s="299" t="s">
        <v>697</v>
      </c>
      <c r="G173" s="280"/>
      <c r="H173" s="280" t="s">
        <v>757</v>
      </c>
      <c r="I173" s="280" t="s">
        <v>693</v>
      </c>
      <c r="J173" s="280">
        <v>50</v>
      </c>
      <c r="K173" s="321"/>
    </row>
    <row r="174" spans="2:11" ht="15" customHeight="1">
      <c r="B174" s="300"/>
      <c r="C174" s="280" t="s">
        <v>716</v>
      </c>
      <c r="D174" s="280"/>
      <c r="E174" s="280"/>
      <c r="F174" s="299" t="s">
        <v>697</v>
      </c>
      <c r="G174" s="280"/>
      <c r="H174" s="280" t="s">
        <v>757</v>
      </c>
      <c r="I174" s="280" t="s">
        <v>693</v>
      </c>
      <c r="J174" s="280">
        <v>50</v>
      </c>
      <c r="K174" s="321"/>
    </row>
    <row r="175" spans="2:11" ht="15" customHeight="1">
      <c r="B175" s="300"/>
      <c r="C175" s="280" t="s">
        <v>133</v>
      </c>
      <c r="D175" s="280"/>
      <c r="E175" s="280"/>
      <c r="F175" s="299" t="s">
        <v>691</v>
      </c>
      <c r="G175" s="280"/>
      <c r="H175" s="280" t="s">
        <v>758</v>
      </c>
      <c r="I175" s="280" t="s">
        <v>759</v>
      </c>
      <c r="J175" s="280"/>
      <c r="K175" s="321"/>
    </row>
    <row r="176" spans="2:11" ht="15" customHeight="1">
      <c r="B176" s="300"/>
      <c r="C176" s="280" t="s">
        <v>58</v>
      </c>
      <c r="D176" s="280"/>
      <c r="E176" s="280"/>
      <c r="F176" s="299" t="s">
        <v>691</v>
      </c>
      <c r="G176" s="280"/>
      <c r="H176" s="280" t="s">
        <v>760</v>
      </c>
      <c r="I176" s="280" t="s">
        <v>761</v>
      </c>
      <c r="J176" s="280">
        <v>1</v>
      </c>
      <c r="K176" s="321"/>
    </row>
    <row r="177" spans="2:11" ht="15" customHeight="1">
      <c r="B177" s="300"/>
      <c r="C177" s="280" t="s">
        <v>54</v>
      </c>
      <c r="D177" s="280"/>
      <c r="E177" s="280"/>
      <c r="F177" s="299" t="s">
        <v>691</v>
      </c>
      <c r="G177" s="280"/>
      <c r="H177" s="280" t="s">
        <v>762</v>
      </c>
      <c r="I177" s="280" t="s">
        <v>693</v>
      </c>
      <c r="J177" s="280">
        <v>20</v>
      </c>
      <c r="K177" s="321"/>
    </row>
    <row r="178" spans="2:11" ht="15" customHeight="1">
      <c r="B178" s="300"/>
      <c r="C178" s="280" t="s">
        <v>134</v>
      </c>
      <c r="D178" s="280"/>
      <c r="E178" s="280"/>
      <c r="F178" s="299" t="s">
        <v>691</v>
      </c>
      <c r="G178" s="280"/>
      <c r="H178" s="280" t="s">
        <v>763</v>
      </c>
      <c r="I178" s="280" t="s">
        <v>693</v>
      </c>
      <c r="J178" s="280">
        <v>255</v>
      </c>
      <c r="K178" s="321"/>
    </row>
    <row r="179" spans="2:11" ht="15" customHeight="1">
      <c r="B179" s="300"/>
      <c r="C179" s="280" t="s">
        <v>135</v>
      </c>
      <c r="D179" s="280"/>
      <c r="E179" s="280"/>
      <c r="F179" s="299" t="s">
        <v>691</v>
      </c>
      <c r="G179" s="280"/>
      <c r="H179" s="280" t="s">
        <v>656</v>
      </c>
      <c r="I179" s="280" t="s">
        <v>693</v>
      </c>
      <c r="J179" s="280">
        <v>10</v>
      </c>
      <c r="K179" s="321"/>
    </row>
    <row r="180" spans="2:11" ht="15" customHeight="1">
      <c r="B180" s="300"/>
      <c r="C180" s="280" t="s">
        <v>136</v>
      </c>
      <c r="D180" s="280"/>
      <c r="E180" s="280"/>
      <c r="F180" s="299" t="s">
        <v>691</v>
      </c>
      <c r="G180" s="280"/>
      <c r="H180" s="280" t="s">
        <v>764</v>
      </c>
      <c r="I180" s="280" t="s">
        <v>725</v>
      </c>
      <c r="J180" s="280"/>
      <c r="K180" s="321"/>
    </row>
    <row r="181" spans="2:11" ht="15" customHeight="1">
      <c r="B181" s="300"/>
      <c r="C181" s="280" t="s">
        <v>765</v>
      </c>
      <c r="D181" s="280"/>
      <c r="E181" s="280"/>
      <c r="F181" s="299" t="s">
        <v>691</v>
      </c>
      <c r="G181" s="280"/>
      <c r="H181" s="280" t="s">
        <v>766</v>
      </c>
      <c r="I181" s="280" t="s">
        <v>725</v>
      </c>
      <c r="J181" s="280"/>
      <c r="K181" s="321"/>
    </row>
    <row r="182" spans="2:11" ht="15" customHeight="1">
      <c r="B182" s="300"/>
      <c r="C182" s="280" t="s">
        <v>754</v>
      </c>
      <c r="D182" s="280"/>
      <c r="E182" s="280"/>
      <c r="F182" s="299" t="s">
        <v>691</v>
      </c>
      <c r="G182" s="280"/>
      <c r="H182" s="280" t="s">
        <v>767</v>
      </c>
      <c r="I182" s="280" t="s">
        <v>725</v>
      </c>
      <c r="J182" s="280"/>
      <c r="K182" s="321"/>
    </row>
    <row r="183" spans="2:11" ht="15" customHeight="1">
      <c r="B183" s="300"/>
      <c r="C183" s="280" t="s">
        <v>138</v>
      </c>
      <c r="D183" s="280"/>
      <c r="E183" s="280"/>
      <c r="F183" s="299" t="s">
        <v>697</v>
      </c>
      <c r="G183" s="280"/>
      <c r="H183" s="280" t="s">
        <v>768</v>
      </c>
      <c r="I183" s="280" t="s">
        <v>693</v>
      </c>
      <c r="J183" s="280">
        <v>50</v>
      </c>
      <c r="K183" s="321"/>
    </row>
    <row r="184" spans="2:11" ht="15" customHeight="1">
      <c r="B184" s="300"/>
      <c r="C184" s="280" t="s">
        <v>769</v>
      </c>
      <c r="D184" s="280"/>
      <c r="E184" s="280"/>
      <c r="F184" s="299" t="s">
        <v>697</v>
      </c>
      <c r="G184" s="280"/>
      <c r="H184" s="280" t="s">
        <v>770</v>
      </c>
      <c r="I184" s="280" t="s">
        <v>771</v>
      </c>
      <c r="J184" s="280"/>
      <c r="K184" s="321"/>
    </row>
    <row r="185" spans="2:11" ht="15" customHeight="1">
      <c r="B185" s="300"/>
      <c r="C185" s="280" t="s">
        <v>772</v>
      </c>
      <c r="D185" s="280"/>
      <c r="E185" s="280"/>
      <c r="F185" s="299" t="s">
        <v>697</v>
      </c>
      <c r="G185" s="280"/>
      <c r="H185" s="280" t="s">
        <v>773</v>
      </c>
      <c r="I185" s="280" t="s">
        <v>771</v>
      </c>
      <c r="J185" s="280"/>
      <c r="K185" s="321"/>
    </row>
    <row r="186" spans="2:11" ht="15" customHeight="1">
      <c r="B186" s="300"/>
      <c r="C186" s="280" t="s">
        <v>774</v>
      </c>
      <c r="D186" s="280"/>
      <c r="E186" s="280"/>
      <c r="F186" s="299" t="s">
        <v>697</v>
      </c>
      <c r="G186" s="280"/>
      <c r="H186" s="280" t="s">
        <v>775</v>
      </c>
      <c r="I186" s="280" t="s">
        <v>771</v>
      </c>
      <c r="J186" s="280"/>
      <c r="K186" s="321"/>
    </row>
    <row r="187" spans="2:11" ht="15" customHeight="1">
      <c r="B187" s="300"/>
      <c r="C187" s="333" t="s">
        <v>776</v>
      </c>
      <c r="D187" s="280"/>
      <c r="E187" s="280"/>
      <c r="F187" s="299" t="s">
        <v>697</v>
      </c>
      <c r="G187" s="280"/>
      <c r="H187" s="280" t="s">
        <v>777</v>
      </c>
      <c r="I187" s="280" t="s">
        <v>778</v>
      </c>
      <c r="J187" s="334" t="s">
        <v>779</v>
      </c>
      <c r="K187" s="321"/>
    </row>
    <row r="188" spans="2:11" ht="15" customHeight="1">
      <c r="B188" s="300"/>
      <c r="C188" s="285" t="s">
        <v>43</v>
      </c>
      <c r="D188" s="280"/>
      <c r="E188" s="280"/>
      <c r="F188" s="299" t="s">
        <v>691</v>
      </c>
      <c r="G188" s="280"/>
      <c r="H188" s="276" t="s">
        <v>780</v>
      </c>
      <c r="I188" s="280" t="s">
        <v>781</v>
      </c>
      <c r="J188" s="280"/>
      <c r="K188" s="321"/>
    </row>
    <row r="189" spans="2:11" ht="15" customHeight="1">
      <c r="B189" s="300"/>
      <c r="C189" s="285" t="s">
        <v>782</v>
      </c>
      <c r="D189" s="280"/>
      <c r="E189" s="280"/>
      <c r="F189" s="299" t="s">
        <v>691</v>
      </c>
      <c r="G189" s="280"/>
      <c r="H189" s="280" t="s">
        <v>783</v>
      </c>
      <c r="I189" s="280" t="s">
        <v>725</v>
      </c>
      <c r="J189" s="280"/>
      <c r="K189" s="321"/>
    </row>
    <row r="190" spans="2:11" ht="15" customHeight="1">
      <c r="B190" s="300"/>
      <c r="C190" s="285" t="s">
        <v>784</v>
      </c>
      <c r="D190" s="280"/>
      <c r="E190" s="280"/>
      <c r="F190" s="299" t="s">
        <v>691</v>
      </c>
      <c r="G190" s="280"/>
      <c r="H190" s="280" t="s">
        <v>785</v>
      </c>
      <c r="I190" s="280" t="s">
        <v>725</v>
      </c>
      <c r="J190" s="280"/>
      <c r="K190" s="321"/>
    </row>
    <row r="191" spans="2:11" ht="15" customHeight="1">
      <c r="B191" s="300"/>
      <c r="C191" s="285" t="s">
        <v>786</v>
      </c>
      <c r="D191" s="280"/>
      <c r="E191" s="280"/>
      <c r="F191" s="299" t="s">
        <v>697</v>
      </c>
      <c r="G191" s="280"/>
      <c r="H191" s="280" t="s">
        <v>787</v>
      </c>
      <c r="I191" s="280" t="s">
        <v>725</v>
      </c>
      <c r="J191" s="280"/>
      <c r="K191" s="321"/>
    </row>
    <row r="192" spans="2:11" ht="15" customHeight="1">
      <c r="B192" s="327"/>
      <c r="C192" s="335"/>
      <c r="D192" s="309"/>
      <c r="E192" s="309"/>
      <c r="F192" s="309"/>
      <c r="G192" s="309"/>
      <c r="H192" s="309"/>
      <c r="I192" s="309"/>
      <c r="J192" s="309"/>
      <c r="K192" s="328"/>
    </row>
    <row r="193" spans="2:11" ht="18.75" customHeight="1">
      <c r="B193" s="276"/>
      <c r="C193" s="280"/>
      <c r="D193" s="280"/>
      <c r="E193" s="280"/>
      <c r="F193" s="299"/>
      <c r="G193" s="280"/>
      <c r="H193" s="280"/>
      <c r="I193" s="280"/>
      <c r="J193" s="280"/>
      <c r="K193" s="276"/>
    </row>
    <row r="194" spans="2:11" ht="18.75" customHeight="1">
      <c r="B194" s="276"/>
      <c r="C194" s="280"/>
      <c r="D194" s="280"/>
      <c r="E194" s="280"/>
      <c r="F194" s="299"/>
      <c r="G194" s="280"/>
      <c r="H194" s="280"/>
      <c r="I194" s="280"/>
      <c r="J194" s="280"/>
      <c r="K194" s="276"/>
    </row>
    <row r="195" spans="2:11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spans="2:11">
      <c r="B196" s="268"/>
      <c r="C196" s="269"/>
      <c r="D196" s="269"/>
      <c r="E196" s="269"/>
      <c r="F196" s="269"/>
      <c r="G196" s="269"/>
      <c r="H196" s="269"/>
      <c r="I196" s="269"/>
      <c r="J196" s="269"/>
      <c r="K196" s="270"/>
    </row>
    <row r="197" spans="2:11" ht="21">
      <c r="B197" s="271"/>
      <c r="C197" s="390" t="s">
        <v>788</v>
      </c>
      <c r="D197" s="390"/>
      <c r="E197" s="390"/>
      <c r="F197" s="390"/>
      <c r="G197" s="390"/>
      <c r="H197" s="390"/>
      <c r="I197" s="390"/>
      <c r="J197" s="390"/>
      <c r="K197" s="272"/>
    </row>
    <row r="198" spans="2:11" ht="25.5" customHeight="1">
      <c r="B198" s="271"/>
      <c r="C198" s="336" t="s">
        <v>789</v>
      </c>
      <c r="D198" s="336"/>
      <c r="E198" s="336"/>
      <c r="F198" s="336" t="s">
        <v>790</v>
      </c>
      <c r="G198" s="337"/>
      <c r="H198" s="389" t="s">
        <v>791</v>
      </c>
      <c r="I198" s="389"/>
      <c r="J198" s="389"/>
      <c r="K198" s="272"/>
    </row>
    <row r="199" spans="2:11" ht="5.25" customHeight="1">
      <c r="B199" s="300"/>
      <c r="C199" s="297"/>
      <c r="D199" s="297"/>
      <c r="E199" s="297"/>
      <c r="F199" s="297"/>
      <c r="G199" s="280"/>
      <c r="H199" s="297"/>
      <c r="I199" s="297"/>
      <c r="J199" s="297"/>
      <c r="K199" s="321"/>
    </row>
    <row r="200" spans="2:11" ht="15" customHeight="1">
      <c r="B200" s="300"/>
      <c r="C200" s="280" t="s">
        <v>781</v>
      </c>
      <c r="D200" s="280"/>
      <c r="E200" s="280"/>
      <c r="F200" s="299" t="s">
        <v>44</v>
      </c>
      <c r="G200" s="280"/>
      <c r="H200" s="387" t="s">
        <v>792</v>
      </c>
      <c r="I200" s="387"/>
      <c r="J200" s="387"/>
      <c r="K200" s="321"/>
    </row>
    <row r="201" spans="2:11" ht="15" customHeight="1">
      <c r="B201" s="300"/>
      <c r="C201" s="306"/>
      <c r="D201" s="280"/>
      <c r="E201" s="280"/>
      <c r="F201" s="299" t="s">
        <v>45</v>
      </c>
      <c r="G201" s="280"/>
      <c r="H201" s="387" t="s">
        <v>793</v>
      </c>
      <c r="I201" s="387"/>
      <c r="J201" s="387"/>
      <c r="K201" s="321"/>
    </row>
    <row r="202" spans="2:11" ht="15" customHeight="1">
      <c r="B202" s="300"/>
      <c r="C202" s="306"/>
      <c r="D202" s="280"/>
      <c r="E202" s="280"/>
      <c r="F202" s="299" t="s">
        <v>48</v>
      </c>
      <c r="G202" s="280"/>
      <c r="H202" s="387" t="s">
        <v>794</v>
      </c>
      <c r="I202" s="387"/>
      <c r="J202" s="387"/>
      <c r="K202" s="321"/>
    </row>
    <row r="203" spans="2:11" ht="15" customHeight="1">
      <c r="B203" s="300"/>
      <c r="C203" s="280"/>
      <c r="D203" s="280"/>
      <c r="E203" s="280"/>
      <c r="F203" s="299" t="s">
        <v>46</v>
      </c>
      <c r="G203" s="280"/>
      <c r="H203" s="387" t="s">
        <v>795</v>
      </c>
      <c r="I203" s="387"/>
      <c r="J203" s="387"/>
      <c r="K203" s="321"/>
    </row>
    <row r="204" spans="2:11" ht="15" customHeight="1">
      <c r="B204" s="300"/>
      <c r="C204" s="280"/>
      <c r="D204" s="280"/>
      <c r="E204" s="280"/>
      <c r="F204" s="299" t="s">
        <v>47</v>
      </c>
      <c r="G204" s="280"/>
      <c r="H204" s="387" t="s">
        <v>796</v>
      </c>
      <c r="I204" s="387"/>
      <c r="J204" s="387"/>
      <c r="K204" s="321"/>
    </row>
    <row r="205" spans="2:11" ht="15" customHeight="1">
      <c r="B205" s="300"/>
      <c r="C205" s="280"/>
      <c r="D205" s="280"/>
      <c r="E205" s="280"/>
      <c r="F205" s="299"/>
      <c r="G205" s="280"/>
      <c r="H205" s="280"/>
      <c r="I205" s="280"/>
      <c r="J205" s="280"/>
      <c r="K205" s="321"/>
    </row>
    <row r="206" spans="2:11" ht="15" customHeight="1">
      <c r="B206" s="300"/>
      <c r="C206" s="280" t="s">
        <v>737</v>
      </c>
      <c r="D206" s="280"/>
      <c r="E206" s="280"/>
      <c r="F206" s="299" t="s">
        <v>77</v>
      </c>
      <c r="G206" s="280"/>
      <c r="H206" s="387" t="s">
        <v>797</v>
      </c>
      <c r="I206" s="387"/>
      <c r="J206" s="387"/>
      <c r="K206" s="321"/>
    </row>
    <row r="207" spans="2:11" ht="15" customHeight="1">
      <c r="B207" s="300"/>
      <c r="C207" s="306"/>
      <c r="D207" s="280"/>
      <c r="E207" s="280"/>
      <c r="F207" s="299" t="s">
        <v>635</v>
      </c>
      <c r="G207" s="280"/>
      <c r="H207" s="387" t="s">
        <v>636</v>
      </c>
      <c r="I207" s="387"/>
      <c r="J207" s="387"/>
      <c r="K207" s="321"/>
    </row>
    <row r="208" spans="2:11" ht="15" customHeight="1">
      <c r="B208" s="300"/>
      <c r="C208" s="280"/>
      <c r="D208" s="280"/>
      <c r="E208" s="280"/>
      <c r="F208" s="299" t="s">
        <v>633</v>
      </c>
      <c r="G208" s="280"/>
      <c r="H208" s="387" t="s">
        <v>798</v>
      </c>
      <c r="I208" s="387"/>
      <c r="J208" s="387"/>
      <c r="K208" s="321"/>
    </row>
    <row r="209" spans="2:11" ht="15" customHeight="1">
      <c r="B209" s="338"/>
      <c r="C209" s="306"/>
      <c r="D209" s="306"/>
      <c r="E209" s="306"/>
      <c r="F209" s="299" t="s">
        <v>637</v>
      </c>
      <c r="G209" s="285"/>
      <c r="H209" s="388" t="s">
        <v>638</v>
      </c>
      <c r="I209" s="388"/>
      <c r="J209" s="388"/>
      <c r="K209" s="339"/>
    </row>
    <row r="210" spans="2:11" ht="15" customHeight="1">
      <c r="B210" s="338"/>
      <c r="C210" s="306"/>
      <c r="D210" s="306"/>
      <c r="E210" s="306"/>
      <c r="F210" s="299" t="s">
        <v>639</v>
      </c>
      <c r="G210" s="285"/>
      <c r="H210" s="388" t="s">
        <v>578</v>
      </c>
      <c r="I210" s="388"/>
      <c r="J210" s="388"/>
      <c r="K210" s="339"/>
    </row>
    <row r="211" spans="2:11" ht="15" customHeight="1">
      <c r="B211" s="338"/>
      <c r="C211" s="306"/>
      <c r="D211" s="306"/>
      <c r="E211" s="306"/>
      <c r="F211" s="340"/>
      <c r="G211" s="285"/>
      <c r="H211" s="341"/>
      <c r="I211" s="341"/>
      <c r="J211" s="341"/>
      <c r="K211" s="339"/>
    </row>
    <row r="212" spans="2:11" ht="15" customHeight="1">
      <c r="B212" s="338"/>
      <c r="C212" s="280" t="s">
        <v>761</v>
      </c>
      <c r="D212" s="306"/>
      <c r="E212" s="306"/>
      <c r="F212" s="299">
        <v>1</v>
      </c>
      <c r="G212" s="285"/>
      <c r="H212" s="388" t="s">
        <v>799</v>
      </c>
      <c r="I212" s="388"/>
      <c r="J212" s="388"/>
      <c r="K212" s="339"/>
    </row>
    <row r="213" spans="2:11" ht="15" customHeight="1">
      <c r="B213" s="338"/>
      <c r="C213" s="306"/>
      <c r="D213" s="306"/>
      <c r="E213" s="306"/>
      <c r="F213" s="299">
        <v>2</v>
      </c>
      <c r="G213" s="285"/>
      <c r="H213" s="388" t="s">
        <v>800</v>
      </c>
      <c r="I213" s="388"/>
      <c r="J213" s="388"/>
      <c r="K213" s="339"/>
    </row>
    <row r="214" spans="2:11" ht="15" customHeight="1">
      <c r="B214" s="338"/>
      <c r="C214" s="306"/>
      <c r="D214" s="306"/>
      <c r="E214" s="306"/>
      <c r="F214" s="299">
        <v>3</v>
      </c>
      <c r="G214" s="285"/>
      <c r="H214" s="388" t="s">
        <v>801</v>
      </c>
      <c r="I214" s="388"/>
      <c r="J214" s="388"/>
      <c r="K214" s="339"/>
    </row>
    <row r="215" spans="2:11" ht="15" customHeight="1">
      <c r="B215" s="338"/>
      <c r="C215" s="306"/>
      <c r="D215" s="306"/>
      <c r="E215" s="306"/>
      <c r="F215" s="299">
        <v>4</v>
      </c>
      <c r="G215" s="285"/>
      <c r="H215" s="388" t="s">
        <v>802</v>
      </c>
      <c r="I215" s="388"/>
      <c r="J215" s="388"/>
      <c r="K215" s="339"/>
    </row>
    <row r="216" spans="2:11" ht="12.75" customHeight="1">
      <c r="B216" s="342"/>
      <c r="C216" s="343"/>
      <c r="D216" s="343"/>
      <c r="E216" s="343"/>
      <c r="F216" s="343"/>
      <c r="G216" s="343"/>
      <c r="H216" s="343"/>
      <c r="I216" s="343"/>
      <c r="J216" s="343"/>
      <c r="K216" s="344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18007 - LC Svážnice</vt:lpstr>
      <vt:lpstr>Pokyny pro vyplnění</vt:lpstr>
      <vt:lpstr>'18007 - LC Svážnice'!Názvy_tisku</vt:lpstr>
      <vt:lpstr>'Rekapitulace stavby'!Názvy_tisku</vt:lpstr>
      <vt:lpstr>'18007 - LC Svážnice'!Oblast_tisku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Demel</dc:creator>
  <cp:lastModifiedBy>Filip Demel</cp:lastModifiedBy>
  <dcterms:created xsi:type="dcterms:W3CDTF">2018-03-05T10:49:58Z</dcterms:created>
  <dcterms:modified xsi:type="dcterms:W3CDTF">2018-03-05T10:50:08Z</dcterms:modified>
</cp:coreProperties>
</file>