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420" windowWidth="23715" windowHeight="949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'Rekapitulace'!$G$18</definedName>
    <definedName name="Dodavka0">'Položky'!#REF!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list'!$G$2</definedName>
    <definedName name="MJ">'Krycí list'!$G$5</definedName>
    <definedName name="Mont">'Rekapitulace'!$H$18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list'!$A$1:$G$44</definedName>
    <definedName name="_xlnm.Print_Area" localSheetId="2">'Položky'!$A$1:$G$73</definedName>
    <definedName name="_xlnm.Print_Area" localSheetId="1">'Rekapitulace'!$A$1:$I$32</definedName>
    <definedName name="PocetMJ">'Krycí list'!$G$6</definedName>
    <definedName name="Poznamka">'Krycí list'!$B$37</definedName>
    <definedName name="Projektant">'Krycí list'!$C$8</definedName>
    <definedName name="PSV">'Rekapitulace'!$F$18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25725"/>
</workbook>
</file>

<file path=xl/sharedStrings.xml><?xml version="1.0" encoding="utf-8"?>
<sst xmlns="http://schemas.openxmlformats.org/spreadsheetml/2006/main" count="274" uniqueCount="182">
  <si>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</si>
  <si>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</si>
  <si>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</si>
  <si>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</si>
  <si>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</si>
  <si>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</si>
  <si>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</si>
  <si>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</si>
  <si>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</si>
  <si>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</si>
  <si>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</si>
  <si>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</si>
  <si>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</si>
  <si>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</si>
  <si>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</si>
  <si>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</si>
  <si>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</si>
  <si>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</si>
  <si>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</si>
  <si>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</si>
  <si>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</si>
  <si>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</si>
  <si>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</si>
  <si>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</si>
  <si>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</si>
  <si>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</si>
  <si>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</si>
  <si>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</si>
  <si>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</si>
  <si>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</si>
  <si>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</si>
  <si>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</si>
  <si>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</si>
  <si>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</si>
  <si>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</si>
  <si>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</si>
  <si>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</si>
  <si>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</si>
  <si>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</si>
  <si>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</si>
  <si>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</si>
  <si>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</si>
  <si>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</si>
  <si>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</si>
  <si>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</si>
  <si>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</si>
  <si>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</si>
  <si>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</si>
  <si>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</si>
  <si>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</si>
  <si>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</si>
  <si>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</si>
  <si>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</si>
  <si>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</si>
  <si>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</si>
  <si>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</si>
  <si>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</si>
  <si>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</si>
  <si>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</si>
  <si>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</si>
  <si>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</si>
  <si>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</si>
  <si>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</si>
  <si>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</si>
  <si>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</si>
  <si>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</si>
  <si>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</si>
  <si>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</si>
  <si>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</si>
  <si>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</si>
  <si>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</si>
  <si>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</si>
  <si>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</si>
  <si>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</si>
  <si>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</si>
  <si>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</si>
  <si>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01</t>
  </si>
  <si>
    <t>MŠ Nové Město na Moravě - výměná oken</t>
  </si>
  <si>
    <t>Výměna oken</t>
  </si>
  <si>
    <t>Výměna oken MŠ Drobného 299</t>
  </si>
  <si>
    <t>61</t>
  </si>
  <si>
    <t>Úprava povrchů vnitřní</t>
  </si>
  <si>
    <t>610991111R00</t>
  </si>
  <si>
    <t xml:space="preserve">Zakrývání výplní vnitřních otvorů </t>
  </si>
  <si>
    <t>m2</t>
  </si>
  <si>
    <t>16*(1,75*1,15)*2</t>
  </si>
  <si>
    <t>612403399RT2</t>
  </si>
  <si>
    <t>Hrubá výplň rýh ve vnitřních stěnách maltou s použitím suché maltové směsi</t>
  </si>
  <si>
    <t>16*(1,75+1,15*2)*0,05</t>
  </si>
  <si>
    <t>612409991R00</t>
  </si>
  <si>
    <t xml:space="preserve">Začištění omítek kolem oken,dveří apod. </t>
  </si>
  <si>
    <t>m</t>
  </si>
  <si>
    <t>16*(1,75*2+1,15*2)*2</t>
  </si>
  <si>
    <t>612425931RT2</t>
  </si>
  <si>
    <t xml:space="preserve">Omítka vápenná vnitřního ostění - štuková </t>
  </si>
  <si>
    <t>16*(1,75+1,15*2)*0,20*2</t>
  </si>
  <si>
    <t>62</t>
  </si>
  <si>
    <t>629451112R00</t>
  </si>
  <si>
    <t>Vyrovnávací vrstva MC šířky do 30 cm pod parapety</t>
  </si>
  <si>
    <t>1,75*16</t>
  </si>
  <si>
    <t>64</t>
  </si>
  <si>
    <t>Výplně otvorů</t>
  </si>
  <si>
    <t>641960000R00</t>
  </si>
  <si>
    <t xml:space="preserve">Těsnění spár otvorových prvků PU pěnou </t>
  </si>
  <si>
    <t>16*(1,75*2+1,15*2)</t>
  </si>
  <si>
    <t>28350103.A</t>
  </si>
  <si>
    <t>Lišta podparapetní 2 m plast+tkanina</t>
  </si>
  <si>
    <t>16*1,75*2</t>
  </si>
  <si>
    <t>95</t>
  </si>
  <si>
    <t>Dokončovací konstrukce na pozemních stavbách</t>
  </si>
  <si>
    <t>952901110R00</t>
  </si>
  <si>
    <t xml:space="preserve">Čištění mytím ploch oken a dveří </t>
  </si>
  <si>
    <t>952901111R00</t>
  </si>
  <si>
    <t xml:space="preserve">Vyčištění budov o výšce podlaží do 4 m </t>
  </si>
  <si>
    <t>97</t>
  </si>
  <si>
    <t>Prorážení otvorů</t>
  </si>
  <si>
    <t>978057331R00</t>
  </si>
  <si>
    <t xml:space="preserve">Odsekání obkladů parapetů </t>
  </si>
  <si>
    <t>99</t>
  </si>
  <si>
    <t>Staveništní přesun hmot</t>
  </si>
  <si>
    <t>999281111RAA</t>
  </si>
  <si>
    <t>t</t>
  </si>
  <si>
    <t>okna pro zabudování</t>
  </si>
  <si>
    <t>999281111R00</t>
  </si>
  <si>
    <t xml:space="preserve">Přesun hmot pro opravy a údržbu do výšky 25 m </t>
  </si>
  <si>
    <t>766</t>
  </si>
  <si>
    <t>Konstrukce truhlářské</t>
  </si>
  <si>
    <t>766629302R00</t>
  </si>
  <si>
    <t xml:space="preserve">Montáž oken plastových plochy do 2,70 m2 </t>
  </si>
  <si>
    <t>kus</t>
  </si>
  <si>
    <t>766694113R00</t>
  </si>
  <si>
    <t xml:space="preserve">Montáž parapetních desek š.do 30 cm,dl.do 260 cm </t>
  </si>
  <si>
    <t>61187550</t>
  </si>
  <si>
    <t>Deska parapetní PVC bílá šířka 20 cm</t>
  </si>
  <si>
    <t>16*1,75*2*0,2*1,15</t>
  </si>
  <si>
    <t>767</t>
  </si>
  <si>
    <t>Konstrukce zámečnické</t>
  </si>
  <si>
    <t>767631800R00</t>
  </si>
  <si>
    <t xml:space="preserve">Demontáž oken pro beztmelé zasklení,vč.zasklení </t>
  </si>
  <si>
    <t>16*(1,75*1,15)</t>
  </si>
  <si>
    <t>767631800RAA</t>
  </si>
  <si>
    <t>Příprava vybouráných oken očištění rámu a oprava</t>
  </si>
  <si>
    <t>784</t>
  </si>
  <si>
    <t>Malby</t>
  </si>
  <si>
    <t>784121101R00</t>
  </si>
  <si>
    <t xml:space="preserve">Penetrace podkladu nátěrem JUB, Akril Emulze, 1 x </t>
  </si>
  <si>
    <t>784125222R00</t>
  </si>
  <si>
    <t xml:space="preserve">Malba tekutá JUB, Jupol, barva, bez penetrace, 2 x </t>
  </si>
  <si>
    <t>787</t>
  </si>
  <si>
    <t>Zasklívání</t>
  </si>
  <si>
    <t>787600802R00</t>
  </si>
  <si>
    <t xml:space="preserve">Vysklívání oken skla plochého o ploše do 3 m2 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</si>
  <si>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</si>
  <si>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</si>
  <si>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</si>
  <si>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</si>
  <si>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</si>
  <si>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</si>
  <si>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</si>
  <si>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</si>
  <si>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</si>
  <si>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</si>
  <si>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</si>
  <si>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</si>
  <si>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</si>
  <si>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</si>
  <si>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979087311R00</t>
  </si>
  <si>
    <t xml:space="preserve">Vodorovné přemístění suti nošením do 10 m </t>
  </si>
  <si>
    <t>979999996R00</t>
  </si>
  <si>
    <t>Poplatek za skládku suti a vybouraných hmot okna</t>
  </si>
  <si>
    <t>979999997R00</t>
  </si>
  <si>
    <t xml:space="preserve">Poplatek za skládku čistá suť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</si>
  <si>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</si>
  <si>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</si>
  <si>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</si>
  <si>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</si>
  <si>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</si>
  <si>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</si>
  <si>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</si>
  <si>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</si>
  <si>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Mateřská škola Nové Město na Moravě</t>
  </si>
  <si>
    <t>Přesun stávajících oken z MŠ Slavkovice na stavbu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</si>
</sst>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1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4" fillId="0" borderId="49" xfId="20" applyFont="1" applyBorder="1" applyAlignment="1">
      <alignment horizontal="center"/>
      <protection/>
    </xf>
    <xf numFmtId="49" fontId="4" fillId="0" borderId="49" xfId="20" applyNumberFormat="1" applyFont="1" applyBorder="1" applyAlignment="1">
      <alignment horizontal="left"/>
      <protection/>
    </xf>
    <xf numFmtId="0" fontId="18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9" fillId="3" borderId="52" xfId="20" applyNumberFormat="1" applyFont="1" applyFill="1" applyBorder="1" applyAlignment="1">
      <alignment horizontal="right" wrapText="1"/>
      <protection/>
    </xf>
    <xf numFmtId="0" fontId="19" fillId="3" borderId="33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9" fillId="3" borderId="61" xfId="20" applyNumberFormat="1" applyFont="1" applyFill="1" applyBorder="1" applyAlignment="1">
      <alignment horizontal="left" wrapText="1"/>
      <protection/>
    </xf>
    <xf numFmtId="49" fontId="20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  <xf numFmtId="0" fontId="16" fillId="3" borderId="33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view="pageBreakPreview" zoomScale="115" zoomScaleSheetLayoutView="115" workbookViewId="0" topLeftCell="A10">
      <selection activeCell="M18" sqref="M1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Výměna oken MŠ Drobného 299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76</v>
      </c>
      <c r="B5" s="16"/>
      <c r="C5" s="17" t="s">
        <v>78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 t="s">
        <v>76</v>
      </c>
      <c r="B7" s="24"/>
      <c r="C7" s="25" t="s">
        <v>77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2"/>
      <c r="D8" s="202"/>
      <c r="E8" s="203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2">
        <f>Projektant</f>
        <v>0</v>
      </c>
      <c r="D9" s="202"/>
      <c r="E9" s="203"/>
      <c r="F9" s="11"/>
      <c r="G9" s="33"/>
      <c r="H9" s="34"/>
    </row>
    <row r="10" spans="1:8" ht="12.75">
      <c r="A10" s="28" t="s">
        <v>14</v>
      </c>
      <c r="B10" s="11"/>
      <c r="C10" s="202" t="s">
        <v>180</v>
      </c>
      <c r="D10" s="202"/>
      <c r="E10" s="202"/>
      <c r="F10" s="35"/>
      <c r="G10" s="36"/>
      <c r="H10" s="37"/>
    </row>
    <row r="11" spans="1:57" ht="13.5" customHeight="1">
      <c r="A11" s="28" t="s">
        <v>15</v>
      </c>
      <c r="B11" s="11"/>
      <c r="C11" s="202"/>
      <c r="D11" s="202"/>
      <c r="E11" s="202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4"/>
      <c r="D12" s="204"/>
      <c r="E12" s="204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95" customHeight="1">
      <c r="A15" s="53"/>
      <c r="B15" s="54" t="s">
        <v>22</v>
      </c>
      <c r="C15" s="55">
        <f>HSV</f>
        <v>0</v>
      </c>
      <c r="D15" s="56" t="str">
        <f>Rekapitulace!A23</f>
        <v>Ztížené výrobní podmínky</v>
      </c>
      <c r="E15" s="57"/>
      <c r="F15" s="58"/>
      <c r="G15" s="55">
        <f>Rekapitulace!I23</f>
        <v>0</v>
      </c>
    </row>
    <row r="16" spans="1:7" ht="15.95" customHeight="1">
      <c r="A16" s="53" t="s">
        <v>23</v>
      </c>
      <c r="B16" s="54" t="s">
        <v>24</v>
      </c>
      <c r="C16" s="55">
        <f>PSV</f>
        <v>0</v>
      </c>
      <c r="D16" s="8" t="str">
        <f>Rekapitulace!A24</f>
        <v>Oborová přirážka</v>
      </c>
      <c r="E16" s="59"/>
      <c r="F16" s="60"/>
      <c r="G16" s="55">
        <f>Rekapitulace!I24</f>
        <v>0</v>
      </c>
    </row>
    <row r="17" spans="1:7" ht="15.95" customHeight="1">
      <c r="A17" s="53" t="s">
        <v>25</v>
      </c>
      <c r="B17" s="54" t="s">
        <v>26</v>
      </c>
      <c r="C17" s="55">
        <f>Mont</f>
        <v>0</v>
      </c>
      <c r="D17" s="8" t="str">
        <f>Rekapitulace!A25</f>
        <v>Přesun stavebních kapacit</v>
      </c>
      <c r="E17" s="59"/>
      <c r="F17" s="60"/>
      <c r="G17" s="55">
        <f>Rekapitulace!I25</f>
        <v>0</v>
      </c>
    </row>
    <row r="18" spans="1:7" ht="15.95" customHeight="1">
      <c r="A18" s="61" t="s">
        <v>27</v>
      </c>
      <c r="B18" s="62" t="s">
        <v>28</v>
      </c>
      <c r="C18" s="55">
        <f>Dodavka</f>
        <v>0</v>
      </c>
      <c r="D18" s="8" t="str">
        <f>Rekapitulace!A26</f>
        <v>Mimostaveništní doprava</v>
      </c>
      <c r="E18" s="59"/>
      <c r="F18" s="60"/>
      <c r="G18" s="55">
        <f>Rekapitulace!I26</f>
        <v>0</v>
      </c>
    </row>
    <row r="19" spans="1:7" ht="15.95" customHeight="1">
      <c r="A19" s="63" t="s">
        <v>29</v>
      </c>
      <c r="B19" s="54"/>
      <c r="C19" s="55">
        <f>SUM(C15:C18)</f>
        <v>0</v>
      </c>
      <c r="D19" s="8" t="str">
        <f>Rekapitulace!A27</f>
        <v>Zařízení staveniště</v>
      </c>
      <c r="E19" s="59"/>
      <c r="F19" s="60"/>
      <c r="G19" s="55">
        <f>Rekapitulace!I27</f>
        <v>0</v>
      </c>
    </row>
    <row r="20" spans="1:7" ht="15.95" customHeight="1">
      <c r="A20" s="63"/>
      <c r="B20" s="54"/>
      <c r="C20" s="55"/>
      <c r="D20" s="8" t="str">
        <f>Rekapitulace!A28</f>
        <v>Provoz investora</v>
      </c>
      <c r="E20" s="59"/>
      <c r="F20" s="60"/>
      <c r="G20" s="55">
        <f>Rekapitulace!I28</f>
        <v>0</v>
      </c>
    </row>
    <row r="21" spans="1:7" ht="15.95" customHeight="1">
      <c r="A21" s="63" t="s">
        <v>30</v>
      </c>
      <c r="B21" s="54"/>
      <c r="C21" s="55">
        <f>HZS</f>
        <v>0</v>
      </c>
      <c r="D21" s="8" t="str">
        <f>Rekapitulace!A29</f>
        <v>Kompletační činnost (IČD)</v>
      </c>
      <c r="E21" s="59"/>
      <c r="F21" s="60"/>
      <c r="G21" s="55">
        <f>Rekapitulace!I29</f>
        <v>0</v>
      </c>
    </row>
    <row r="22" spans="1:7" ht="15.9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95" customHeight="1" thickBot="1">
      <c r="A23" s="205" t="s">
        <v>33</v>
      </c>
      <c r="B23" s="206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7">
        <f>ROUND(C23-F32,0)</f>
        <v>0</v>
      </c>
      <c r="G30" s="208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7">
        <f>ROUND(PRODUCT(F30,C31/100),1)</f>
        <v>0</v>
      </c>
      <c r="G31" s="208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7">
        <v>0</v>
      </c>
      <c r="G32" s="208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7">
        <f>ROUND(PRODUCT(F32,C33/100),1)</f>
        <v>0</v>
      </c>
      <c r="G33" s="208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9">
        <f>CEILING(SUM(F30:F33),IF(SUM(F30:F33)&gt;=0,1,-1))</f>
        <v>0</v>
      </c>
      <c r="G34" s="210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1"/>
      <c r="C37" s="201"/>
      <c r="D37" s="201"/>
      <c r="E37" s="201"/>
      <c r="F37" s="201"/>
      <c r="G37" s="201"/>
      <c r="H37" t="s">
        <v>5</v>
      </c>
    </row>
    <row r="38" spans="1:8" ht="12.75" customHeight="1">
      <c r="A38" s="95"/>
      <c r="B38" s="201"/>
      <c r="C38" s="201"/>
      <c r="D38" s="201"/>
      <c r="E38" s="201"/>
      <c r="F38" s="201"/>
      <c r="G38" s="201"/>
      <c r="H38" t="s">
        <v>5</v>
      </c>
    </row>
    <row r="39" spans="1:8" ht="12.75">
      <c r="A39" s="95"/>
      <c r="B39" s="201"/>
      <c r="C39" s="201"/>
      <c r="D39" s="201"/>
      <c r="E39" s="201"/>
      <c r="F39" s="201"/>
      <c r="G39" s="201"/>
      <c r="H39" t="s">
        <v>5</v>
      </c>
    </row>
    <row r="40" spans="1:8" ht="12.75">
      <c r="A40" s="95"/>
      <c r="B40" s="201"/>
      <c r="C40" s="201"/>
      <c r="D40" s="201"/>
      <c r="E40" s="201"/>
      <c r="F40" s="201"/>
      <c r="G40" s="201"/>
      <c r="H40" t="s">
        <v>5</v>
      </c>
    </row>
    <row r="41" spans="1:8" ht="12.75">
      <c r="A41" s="95"/>
      <c r="B41" s="201"/>
      <c r="C41" s="201"/>
      <c r="D41" s="201"/>
      <c r="E41" s="201"/>
      <c r="F41" s="201"/>
      <c r="G41" s="201"/>
      <c r="H41" t="s">
        <v>5</v>
      </c>
    </row>
    <row r="42" spans="1:8" ht="12.75">
      <c r="A42" s="95"/>
      <c r="B42" s="201"/>
      <c r="C42" s="201"/>
      <c r="D42" s="201"/>
      <c r="E42" s="201"/>
      <c r="F42" s="201"/>
      <c r="G42" s="201"/>
      <c r="H42" t="s">
        <v>5</v>
      </c>
    </row>
    <row r="43" spans="1:8" ht="12.75">
      <c r="A43" s="95"/>
      <c r="B43" s="201"/>
      <c r="C43" s="201"/>
      <c r="D43" s="201"/>
      <c r="E43" s="201"/>
      <c r="F43" s="201"/>
      <c r="G43" s="201"/>
      <c r="H43" t="s">
        <v>5</v>
      </c>
    </row>
    <row r="44" spans="1:8" ht="3.75" customHeight="1">
      <c r="A44" s="95"/>
      <c r="B44" s="201"/>
      <c r="C44" s="201"/>
      <c r="D44" s="201"/>
      <c r="E44" s="201"/>
      <c r="F44" s="201"/>
      <c r="G44" s="201"/>
      <c r="H44" t="s">
        <v>5</v>
      </c>
    </row>
    <row r="45" spans="1:8" ht="0.75" customHeight="1">
      <c r="A45" s="95"/>
      <c r="B45" s="201"/>
      <c r="C45" s="201"/>
      <c r="D45" s="201"/>
      <c r="E45" s="201"/>
      <c r="F45" s="201"/>
      <c r="G45" s="201"/>
      <c r="H45" t="s">
        <v>5</v>
      </c>
    </row>
    <row r="46" spans="2:7" ht="12.75">
      <c r="B46" s="211"/>
      <c r="C46" s="211"/>
      <c r="D46" s="211"/>
      <c r="E46" s="211"/>
      <c r="F46" s="211"/>
      <c r="G46" s="211"/>
    </row>
    <row r="47" spans="2:7" ht="12.75">
      <c r="B47" s="211"/>
      <c r="C47" s="211"/>
      <c r="D47" s="211"/>
      <c r="E47" s="211"/>
      <c r="F47" s="211"/>
      <c r="G47" s="211"/>
    </row>
    <row r="48" spans="2:7" ht="12.75">
      <c r="B48" s="211"/>
      <c r="C48" s="211"/>
      <c r="D48" s="211"/>
      <c r="E48" s="211"/>
      <c r="F48" s="211"/>
      <c r="G48" s="211"/>
    </row>
    <row r="49" spans="2:7" ht="12.75">
      <c r="B49" s="211"/>
      <c r="C49" s="211"/>
      <c r="D49" s="211"/>
      <c r="E49" s="211"/>
      <c r="F49" s="211"/>
      <c r="G49" s="211"/>
    </row>
    <row r="50" spans="2:7" ht="12.75">
      <c r="B50" s="211"/>
      <c r="C50" s="211"/>
      <c r="D50" s="211"/>
      <c r="E50" s="211"/>
      <c r="F50" s="211"/>
      <c r="G50" s="211"/>
    </row>
    <row r="51" spans="2:7" ht="12.75">
      <c r="B51" s="211"/>
      <c r="C51" s="211"/>
      <c r="D51" s="211"/>
      <c r="E51" s="211"/>
      <c r="F51" s="211"/>
      <c r="G51" s="211"/>
    </row>
    <row r="52" spans="2:7" ht="12.75">
      <c r="B52" s="211"/>
      <c r="C52" s="211"/>
      <c r="D52" s="211"/>
      <c r="E52" s="211"/>
      <c r="F52" s="211"/>
      <c r="G52" s="211"/>
    </row>
    <row r="53" spans="2:7" ht="12.75">
      <c r="B53" s="211"/>
      <c r="C53" s="211"/>
      <c r="D53" s="211"/>
      <c r="E53" s="211"/>
      <c r="F53" s="211"/>
      <c r="G53" s="211"/>
    </row>
    <row r="54" spans="2:7" ht="12.75">
      <c r="B54" s="211"/>
      <c r="C54" s="211"/>
      <c r="D54" s="211"/>
      <c r="E54" s="211"/>
      <c r="F54" s="211"/>
      <c r="G54" s="211"/>
    </row>
    <row r="55" spans="2:7" ht="12.75">
      <c r="B55" s="211"/>
      <c r="C55" s="211"/>
      <c r="D55" s="211"/>
      <c r="E55" s="211"/>
      <c r="F55" s="211"/>
      <c r="G55" s="211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2"/>
  <sheetViews>
    <sheetView view="pageBreakPreview" zoomScaleSheetLayoutView="100" workbookViewId="0" topLeftCell="A1">
      <selection activeCell="H31" sqref="H31:I3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2" t="s">
        <v>48</v>
      </c>
      <c r="B1" s="213"/>
      <c r="C1" s="96" t="str">
        <f>CONCATENATE(cislostavby," ",nazevstavby)</f>
        <v>01 MŠ Nové Město na Moravě - výměná oken</v>
      </c>
      <c r="D1" s="97"/>
      <c r="E1" s="98"/>
      <c r="F1" s="97"/>
      <c r="G1" s="99" t="s">
        <v>49</v>
      </c>
      <c r="H1" s="100">
        <v>1</v>
      </c>
      <c r="I1" s="101"/>
    </row>
    <row r="2" spans="1:9" ht="13.5" thickBot="1">
      <c r="A2" s="214" t="s">
        <v>50</v>
      </c>
      <c r="B2" s="215"/>
      <c r="C2" s="102" t="str">
        <f>CONCATENATE(cisloobjektu," ",nazevobjektu)</f>
        <v>01 Výměna oken</v>
      </c>
      <c r="D2" s="103"/>
      <c r="E2" s="104"/>
      <c r="F2" s="103"/>
      <c r="G2" s="216" t="s">
        <v>79</v>
      </c>
      <c r="H2" s="217"/>
      <c r="I2" s="218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7" t="str">
        <f>Položky!B7</f>
        <v>61</v>
      </c>
      <c r="B7" s="114" t="str">
        <f>Položky!C7</f>
        <v>Úprava povrchů vnitřní</v>
      </c>
      <c r="C7" s="65"/>
      <c r="D7" s="115"/>
      <c r="E7" s="198">
        <f>Položky!BA16</f>
        <v>0</v>
      </c>
      <c r="F7" s="199">
        <f>Položky!BB16</f>
        <v>0</v>
      </c>
      <c r="G7" s="199">
        <f>Položky!BC16</f>
        <v>0</v>
      </c>
      <c r="H7" s="199">
        <f>Položky!BD16</f>
        <v>0</v>
      </c>
      <c r="I7" s="200">
        <f>Položky!BE16</f>
        <v>0</v>
      </c>
    </row>
    <row r="8" spans="1:9" s="34" customFormat="1" ht="12.75">
      <c r="A8" s="197" t="str">
        <f>Položky!B17</f>
        <v>62</v>
      </c>
      <c r="B8" s="114" t="str">
        <f>Položky!C17</f>
        <v>Úprava povrchů vnitřní</v>
      </c>
      <c r="C8" s="65"/>
      <c r="D8" s="115"/>
      <c r="E8" s="198">
        <f>Položky!BA20</f>
        <v>0</v>
      </c>
      <c r="F8" s="199">
        <f>Položky!BB20</f>
        <v>0</v>
      </c>
      <c r="G8" s="199">
        <f>Položky!BC20</f>
        <v>0</v>
      </c>
      <c r="H8" s="199">
        <f>Položky!BD20</f>
        <v>0</v>
      </c>
      <c r="I8" s="200">
        <f>Položky!BE20</f>
        <v>0</v>
      </c>
    </row>
    <row r="9" spans="1:9" s="34" customFormat="1" ht="12.75">
      <c r="A9" s="197" t="str">
        <f>Položky!B21</f>
        <v>64</v>
      </c>
      <c r="B9" s="114" t="str">
        <f>Položky!C21</f>
        <v>Výplně otvorů</v>
      </c>
      <c r="C9" s="65"/>
      <c r="D9" s="115"/>
      <c r="E9" s="198">
        <f>Položky!BA26</f>
        <v>0</v>
      </c>
      <c r="F9" s="199">
        <f>Položky!BB26</f>
        <v>0</v>
      </c>
      <c r="G9" s="199">
        <f>Položky!BC26</f>
        <v>0</v>
      </c>
      <c r="H9" s="199">
        <f>Položky!BD26</f>
        <v>0</v>
      </c>
      <c r="I9" s="200">
        <f>Položky!BE26</f>
        <v>0</v>
      </c>
    </row>
    <row r="10" spans="1:9" s="34" customFormat="1" ht="12.75">
      <c r="A10" s="197" t="str">
        <f>Položky!B27</f>
        <v>95</v>
      </c>
      <c r="B10" s="114" t="str">
        <f>Položky!C27</f>
        <v>Dokončovací konstrukce na pozemních stavbách</v>
      </c>
      <c r="C10" s="65"/>
      <c r="D10" s="115"/>
      <c r="E10" s="198">
        <f>Položky!BA31</f>
        <v>0</v>
      </c>
      <c r="F10" s="199">
        <f>Položky!BB31</f>
        <v>0</v>
      </c>
      <c r="G10" s="199">
        <f>Položky!BC31</f>
        <v>0</v>
      </c>
      <c r="H10" s="199">
        <f>Položky!BD31</f>
        <v>0</v>
      </c>
      <c r="I10" s="200">
        <f>Položky!BE31</f>
        <v>0</v>
      </c>
    </row>
    <row r="11" spans="1:9" s="34" customFormat="1" ht="12.75">
      <c r="A11" s="197" t="str">
        <f>Položky!B32</f>
        <v>97</v>
      </c>
      <c r="B11" s="114" t="str">
        <f>Položky!C32</f>
        <v>Prorážení otvorů</v>
      </c>
      <c r="C11" s="65"/>
      <c r="D11" s="115"/>
      <c r="E11" s="198">
        <f>Položky!BA35</f>
        <v>0</v>
      </c>
      <c r="F11" s="199">
        <f>Položky!BB35</f>
        <v>0</v>
      </c>
      <c r="G11" s="199">
        <f>Položky!BC35</f>
        <v>0</v>
      </c>
      <c r="H11" s="199">
        <f>Položky!BD35</f>
        <v>0</v>
      </c>
      <c r="I11" s="200">
        <f>Položky!BE35</f>
        <v>0</v>
      </c>
    </row>
    <row r="12" spans="1:9" s="34" customFormat="1" ht="12.75">
      <c r="A12" s="197" t="str">
        <f>Položky!B36</f>
        <v>99</v>
      </c>
      <c r="B12" s="114" t="str">
        <f>Položky!C36</f>
        <v>Staveništní přesun hmot</v>
      </c>
      <c r="C12" s="65"/>
      <c r="D12" s="115"/>
      <c r="E12" s="198">
        <f>Položky!BA40</f>
        <v>0</v>
      </c>
      <c r="F12" s="199">
        <f>Položky!BB40</f>
        <v>0</v>
      </c>
      <c r="G12" s="199">
        <f>Položky!BC40</f>
        <v>0</v>
      </c>
      <c r="H12" s="199">
        <f>Položky!BD40</f>
        <v>0</v>
      </c>
      <c r="I12" s="200">
        <f>Položky!BE40</f>
        <v>0</v>
      </c>
    </row>
    <row r="13" spans="1:9" s="34" customFormat="1" ht="12.75">
      <c r="A13" s="197" t="str">
        <f>Položky!B41</f>
        <v>766</v>
      </c>
      <c r="B13" s="114" t="str">
        <f>Položky!C41</f>
        <v>Konstrukce truhlářské</v>
      </c>
      <c r="C13" s="65"/>
      <c r="D13" s="115"/>
      <c r="E13" s="198">
        <f>Položky!BA46</f>
        <v>0</v>
      </c>
      <c r="F13" s="199">
        <f>Položky!BB46</f>
        <v>0</v>
      </c>
      <c r="G13" s="199">
        <f>Položky!BC46</f>
        <v>0</v>
      </c>
      <c r="H13" s="199">
        <f>Položky!BD46</f>
        <v>0</v>
      </c>
      <c r="I13" s="200">
        <f>Položky!BE46</f>
        <v>0</v>
      </c>
    </row>
    <row r="14" spans="1:9" s="34" customFormat="1" ht="12.75">
      <c r="A14" s="197" t="str">
        <f>Položky!B47</f>
        <v>767</v>
      </c>
      <c r="B14" s="114" t="str">
        <f>Položky!C47</f>
        <v>Konstrukce zámečnické</v>
      </c>
      <c r="C14" s="65"/>
      <c r="D14" s="115"/>
      <c r="E14" s="198">
        <f>Položky!BA52</f>
        <v>0</v>
      </c>
      <c r="F14" s="199">
        <f>Položky!BB52</f>
        <v>0</v>
      </c>
      <c r="G14" s="199">
        <f>Položky!BC52</f>
        <v>0</v>
      </c>
      <c r="H14" s="199">
        <f>Položky!BD52</f>
        <v>0</v>
      </c>
      <c r="I14" s="200">
        <f>Položky!BE52</f>
        <v>0</v>
      </c>
    </row>
    <row r="15" spans="1:9" s="34" customFormat="1" ht="12.75">
      <c r="A15" s="197" t="str">
        <f>Položky!B53</f>
        <v>784</v>
      </c>
      <c r="B15" s="114" t="str">
        <f>Položky!C53</f>
        <v>Malby</v>
      </c>
      <c r="C15" s="65"/>
      <c r="D15" s="115"/>
      <c r="E15" s="198">
        <f>Položky!BA58</f>
        <v>0</v>
      </c>
      <c r="F15" s="199">
        <f>Položky!BB58</f>
        <v>0</v>
      </c>
      <c r="G15" s="199">
        <f>Položky!BC58</f>
        <v>0</v>
      </c>
      <c r="H15" s="199">
        <f>Položky!BD58</f>
        <v>0</v>
      </c>
      <c r="I15" s="200">
        <f>Položky!BE58</f>
        <v>0</v>
      </c>
    </row>
    <row r="16" spans="1:9" s="34" customFormat="1" ht="12.75">
      <c r="A16" s="197" t="str">
        <f>Položky!B59</f>
        <v>787</v>
      </c>
      <c r="B16" s="114" t="str">
        <f>Položky!C59</f>
        <v>Zasklívání</v>
      </c>
      <c r="C16" s="65"/>
      <c r="D16" s="115"/>
      <c r="E16" s="198">
        <f>Položky!BA62</f>
        <v>0</v>
      </c>
      <c r="F16" s="199">
        <f>Položky!BB62</f>
        <v>0</v>
      </c>
      <c r="G16" s="199">
        <f>Položky!BC62</f>
        <v>0</v>
      </c>
      <c r="H16" s="199">
        <f>Položky!BD62</f>
        <v>0</v>
      </c>
      <c r="I16" s="200">
        <f>Položky!BE62</f>
        <v>0</v>
      </c>
    </row>
    <row r="17" spans="1:9" s="34" customFormat="1" ht="13.5" thickBot="1">
      <c r="A17" s="197" t="str">
        <f>Položky!B63</f>
        <v>D96</v>
      </c>
      <c r="B17" s="114" t="str">
        <f>Položky!C63</f>
        <v>Přesuny suti a vybouraných hmot</v>
      </c>
      <c r="C17" s="65"/>
      <c r="D17" s="115"/>
      <c r="E17" s="198">
        <f>Položky!BA73</f>
        <v>0</v>
      </c>
      <c r="F17" s="199">
        <f>Položky!BB73</f>
        <v>0</v>
      </c>
      <c r="G17" s="199">
        <f>Položky!BC73</f>
        <v>0</v>
      </c>
      <c r="H17" s="199">
        <f>Položky!BD73</f>
        <v>0</v>
      </c>
      <c r="I17" s="200">
        <f>Položky!BE73</f>
        <v>0</v>
      </c>
    </row>
    <row r="18" spans="1:9" s="122" customFormat="1" ht="13.5" thickBot="1">
      <c r="A18" s="116"/>
      <c r="B18" s="117" t="s">
        <v>57</v>
      </c>
      <c r="C18" s="117"/>
      <c r="D18" s="118"/>
      <c r="E18" s="119">
        <f>SUM(E7:E17)</f>
        <v>0</v>
      </c>
      <c r="F18" s="120">
        <f>SUM(F7:F17)</f>
        <v>0</v>
      </c>
      <c r="G18" s="120">
        <f>SUM(G7:G17)</f>
        <v>0</v>
      </c>
      <c r="H18" s="120">
        <f>SUM(H7:H17)</f>
        <v>0</v>
      </c>
      <c r="I18" s="121">
        <f>SUM(I7:I17)</f>
        <v>0</v>
      </c>
    </row>
    <row r="19" spans="1:9" ht="12.75">
      <c r="A19" s="65"/>
      <c r="B19" s="65"/>
      <c r="C19" s="65"/>
      <c r="D19" s="65"/>
      <c r="E19" s="65"/>
      <c r="F19" s="65"/>
      <c r="G19" s="65"/>
      <c r="H19" s="65"/>
      <c r="I19" s="65"/>
    </row>
    <row r="20" spans="1:57" ht="19.5" customHeight="1">
      <c r="A20" s="106" t="s">
        <v>58</v>
      </c>
      <c r="B20" s="106"/>
      <c r="C20" s="106"/>
      <c r="D20" s="106"/>
      <c r="E20" s="106"/>
      <c r="F20" s="106"/>
      <c r="G20" s="123"/>
      <c r="H20" s="106"/>
      <c r="I20" s="106"/>
      <c r="BA20" s="40"/>
      <c r="BB20" s="40"/>
      <c r="BC20" s="40"/>
      <c r="BD20" s="40"/>
      <c r="BE20" s="40"/>
    </row>
    <row r="21" spans="1:9" ht="13.5" thickBot="1">
      <c r="A21" s="76"/>
      <c r="B21" s="76"/>
      <c r="C21" s="76"/>
      <c r="D21" s="76"/>
      <c r="E21" s="76"/>
      <c r="F21" s="76"/>
      <c r="G21" s="76"/>
      <c r="H21" s="76"/>
      <c r="I21" s="76"/>
    </row>
    <row r="22" spans="1:9" ht="12.75">
      <c r="A22" s="70" t="s">
        <v>59</v>
      </c>
      <c r="B22" s="71"/>
      <c r="C22" s="71"/>
      <c r="D22" s="124"/>
      <c r="E22" s="125" t="s">
        <v>60</v>
      </c>
      <c r="F22" s="126" t="s">
        <v>61</v>
      </c>
      <c r="G22" s="127" t="s">
        <v>62</v>
      </c>
      <c r="H22" s="128"/>
      <c r="I22" s="129" t="s">
        <v>60</v>
      </c>
    </row>
    <row r="23" spans="1:53" ht="12.75">
      <c r="A23" s="63" t="s">
        <v>172</v>
      </c>
      <c r="B23" s="54"/>
      <c r="C23" s="54"/>
      <c r="D23" s="130"/>
      <c r="E23" s="131"/>
      <c r="F23" s="132"/>
      <c r="G23" s="133">
        <f aca="true" t="shared" si="0" ref="G23:G30">CHOOSE(BA23+1,HSV+PSV,HSV+PSV+Mont,HSV+PSV+Dodavka+Mont,HSV,PSV,Mont,Dodavka,Mont+Dodavka,0)</f>
        <v>0</v>
      </c>
      <c r="H23" s="134"/>
      <c r="I23" s="135">
        <f aca="true" t="shared" si="1" ref="I23:I30">E23+F23*G23/100</f>
        <v>0</v>
      </c>
      <c r="BA23">
        <v>0</v>
      </c>
    </row>
    <row r="24" spans="1:53" ht="12.75">
      <c r="A24" s="63" t="s">
        <v>173</v>
      </c>
      <c r="B24" s="54"/>
      <c r="C24" s="54"/>
      <c r="D24" s="130"/>
      <c r="E24" s="131"/>
      <c r="F24" s="132"/>
      <c r="G24" s="133">
        <f t="shared" si="0"/>
        <v>0</v>
      </c>
      <c r="H24" s="134"/>
      <c r="I24" s="135">
        <f t="shared" si="1"/>
        <v>0</v>
      </c>
      <c r="BA24">
        <v>0</v>
      </c>
    </row>
    <row r="25" spans="1:53" ht="12.75">
      <c r="A25" s="63" t="s">
        <v>174</v>
      </c>
      <c r="B25" s="54"/>
      <c r="C25" s="54"/>
      <c r="D25" s="130"/>
      <c r="E25" s="131"/>
      <c r="F25" s="132"/>
      <c r="G25" s="133">
        <f t="shared" si="0"/>
        <v>0</v>
      </c>
      <c r="H25" s="134"/>
      <c r="I25" s="135">
        <f t="shared" si="1"/>
        <v>0</v>
      </c>
      <c r="BA25">
        <v>0</v>
      </c>
    </row>
    <row r="26" spans="1:53" ht="12.75">
      <c r="A26" s="63" t="s">
        <v>175</v>
      </c>
      <c r="B26" s="54"/>
      <c r="C26" s="54"/>
      <c r="D26" s="130"/>
      <c r="E26" s="131"/>
      <c r="F26" s="132"/>
      <c r="G26" s="133">
        <f t="shared" si="0"/>
        <v>0</v>
      </c>
      <c r="H26" s="134"/>
      <c r="I26" s="135">
        <f t="shared" si="1"/>
        <v>0</v>
      </c>
      <c r="BA26">
        <v>0</v>
      </c>
    </row>
    <row r="27" spans="1:53" ht="12.75">
      <c r="A27" s="63" t="s">
        <v>176</v>
      </c>
      <c r="B27" s="54"/>
      <c r="C27" s="54"/>
      <c r="D27" s="130"/>
      <c r="E27" s="131"/>
      <c r="F27" s="132"/>
      <c r="G27" s="133">
        <f t="shared" si="0"/>
        <v>0</v>
      </c>
      <c r="H27" s="134"/>
      <c r="I27" s="135">
        <f t="shared" si="1"/>
        <v>0</v>
      </c>
      <c r="BA27">
        <v>1</v>
      </c>
    </row>
    <row r="28" spans="1:53" ht="12.75">
      <c r="A28" s="63" t="s">
        <v>177</v>
      </c>
      <c r="B28" s="54"/>
      <c r="C28" s="54"/>
      <c r="D28" s="130"/>
      <c r="E28" s="131"/>
      <c r="F28" s="132"/>
      <c r="G28" s="133">
        <f t="shared" si="0"/>
        <v>0</v>
      </c>
      <c r="H28" s="134"/>
      <c r="I28" s="135">
        <f t="shared" si="1"/>
        <v>0</v>
      </c>
      <c r="BA28">
        <v>1</v>
      </c>
    </row>
    <row r="29" spans="1:53" ht="12.75">
      <c r="A29" s="63" t="s">
        <v>178</v>
      </c>
      <c r="B29" s="54"/>
      <c r="C29" s="54"/>
      <c r="D29" s="130"/>
      <c r="E29" s="131"/>
      <c r="F29" s="132"/>
      <c r="G29" s="133">
        <f t="shared" si="0"/>
        <v>0</v>
      </c>
      <c r="H29" s="134"/>
      <c r="I29" s="135">
        <f t="shared" si="1"/>
        <v>0</v>
      </c>
      <c r="BA29">
        <v>2</v>
      </c>
    </row>
    <row r="30" spans="1:53" ht="12.75">
      <c r="A30" s="63" t="s">
        <v>179</v>
      </c>
      <c r="B30" s="54"/>
      <c r="C30" s="54"/>
      <c r="D30" s="130"/>
      <c r="E30" s="131"/>
      <c r="F30" s="132"/>
      <c r="G30" s="133">
        <f t="shared" si="0"/>
        <v>0</v>
      </c>
      <c r="H30" s="134"/>
      <c r="I30" s="135">
        <f t="shared" si="1"/>
        <v>0</v>
      </c>
      <c r="BA30">
        <v>2</v>
      </c>
    </row>
    <row r="31" spans="1:9" ht="13.5" thickBot="1">
      <c r="A31" s="136"/>
      <c r="B31" s="137" t="s">
        <v>63</v>
      </c>
      <c r="C31" s="138"/>
      <c r="D31" s="139"/>
      <c r="E31" s="140"/>
      <c r="F31" s="141"/>
      <c r="G31" s="141"/>
      <c r="H31" s="219">
        <f>SUM(I23:I30)</f>
        <v>0</v>
      </c>
      <c r="I31" s="220"/>
    </row>
    <row r="33" spans="2:9" ht="12.75">
      <c r="B33" s="122"/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</sheetData>
  <mergeCells count="4">
    <mergeCell ref="A1:B1"/>
    <mergeCell ref="A2:B2"/>
    <mergeCell ref="G2:I2"/>
    <mergeCell ref="H31:I3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46"/>
  <sheetViews>
    <sheetView showGridLines="0" showZeros="0" tabSelected="1" view="pageBreakPreview" zoomScale="115" zoomScaleSheetLayoutView="115" workbookViewId="0" topLeftCell="A16">
      <selection activeCell="F40" sqref="F40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1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3" t="s">
        <v>75</v>
      </c>
      <c r="B1" s="223"/>
      <c r="C1" s="223"/>
      <c r="D1" s="223"/>
      <c r="E1" s="223"/>
      <c r="F1" s="223"/>
      <c r="G1" s="223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2" t="s">
        <v>48</v>
      </c>
      <c r="B3" s="213"/>
      <c r="C3" s="96" t="str">
        <f>CONCATENATE(cislostavby," ",nazevstavby)</f>
        <v>01 MŠ Nové Město na Moravě - výměná oken</v>
      </c>
      <c r="D3" s="97"/>
      <c r="E3" s="150" t="s">
        <v>64</v>
      </c>
      <c r="F3" s="151">
        <f>Rekapitulace!H1</f>
        <v>1</v>
      </c>
      <c r="G3" s="152"/>
    </row>
    <row r="4" spans="1:7" ht="13.5" thickBot="1">
      <c r="A4" s="224" t="s">
        <v>50</v>
      </c>
      <c r="B4" s="215"/>
      <c r="C4" s="102" t="str">
        <f>CONCATENATE(cisloobjektu," ",nazevobjektu)</f>
        <v>01 Výměna oken</v>
      </c>
      <c r="D4" s="103"/>
      <c r="E4" s="225" t="str">
        <f>Rekapitulace!G2</f>
        <v>Výměna oken MŠ Drobného 299</v>
      </c>
      <c r="F4" s="226"/>
      <c r="G4" s="227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80</v>
      </c>
      <c r="C7" s="162" t="s">
        <v>81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82</v>
      </c>
      <c r="C8" s="170" t="s">
        <v>83</v>
      </c>
      <c r="D8" s="171" t="s">
        <v>84</v>
      </c>
      <c r="E8" s="172">
        <v>64.4</v>
      </c>
      <c r="F8" s="172">
        <v>0</v>
      </c>
      <c r="G8" s="173">
        <f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67">
        <v>1</v>
      </c>
      <c r="CB8" s="167">
        <v>1</v>
      </c>
      <c r="CZ8" s="145">
        <v>7.9999999999969E-05</v>
      </c>
    </row>
    <row r="9" spans="1:15" ht="12.75">
      <c r="A9" s="174"/>
      <c r="B9" s="177"/>
      <c r="C9" s="221" t="s">
        <v>85</v>
      </c>
      <c r="D9" s="222"/>
      <c r="E9" s="178">
        <v>64.4</v>
      </c>
      <c r="F9" s="179"/>
      <c r="G9" s="180"/>
      <c r="M9" s="176" t="s">
        <v>85</v>
      </c>
      <c r="O9" s="167"/>
    </row>
    <row r="10" spans="1:104" ht="22.5">
      <c r="A10" s="168">
        <v>2</v>
      </c>
      <c r="B10" s="169" t="s">
        <v>86</v>
      </c>
      <c r="C10" s="170" t="s">
        <v>87</v>
      </c>
      <c r="D10" s="171" t="s">
        <v>84</v>
      </c>
      <c r="E10" s="172">
        <v>3.24</v>
      </c>
      <c r="F10" s="172">
        <v>0</v>
      </c>
      <c r="G10" s="173">
        <f>E10*F10</f>
        <v>0</v>
      </c>
      <c r="O10" s="167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67">
        <v>1</v>
      </c>
      <c r="CB10" s="167">
        <v>1</v>
      </c>
      <c r="CZ10" s="145">
        <v>0.0639999999999645</v>
      </c>
    </row>
    <row r="11" spans="1:15" ht="12.75">
      <c r="A11" s="174"/>
      <c r="B11" s="177"/>
      <c r="C11" s="221" t="s">
        <v>88</v>
      </c>
      <c r="D11" s="222"/>
      <c r="E11" s="178">
        <v>3.24</v>
      </c>
      <c r="F11" s="179"/>
      <c r="G11" s="180"/>
      <c r="M11" s="176" t="s">
        <v>88</v>
      </c>
      <c r="O11" s="167"/>
    </row>
    <row r="12" spans="1:104" ht="12.75">
      <c r="A12" s="168">
        <v>3</v>
      </c>
      <c r="B12" s="169" t="s">
        <v>89</v>
      </c>
      <c r="C12" s="170" t="s">
        <v>90</v>
      </c>
      <c r="D12" s="171" t="s">
        <v>91</v>
      </c>
      <c r="E12" s="172">
        <v>185.6</v>
      </c>
      <c r="F12" s="172">
        <v>0</v>
      </c>
      <c r="G12" s="173">
        <f>E12*F12</f>
        <v>0</v>
      </c>
      <c r="O12" s="167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67">
        <v>1</v>
      </c>
      <c r="CB12" s="167">
        <v>1</v>
      </c>
      <c r="CZ12" s="145">
        <v>0.00430999999999671</v>
      </c>
    </row>
    <row r="13" spans="1:15" ht="12.75">
      <c r="A13" s="174"/>
      <c r="B13" s="177"/>
      <c r="C13" s="221" t="s">
        <v>92</v>
      </c>
      <c r="D13" s="222"/>
      <c r="E13" s="178">
        <v>185.6</v>
      </c>
      <c r="F13" s="179"/>
      <c r="G13" s="180"/>
      <c r="M13" s="176" t="s">
        <v>92</v>
      </c>
      <c r="O13" s="167"/>
    </row>
    <row r="14" spans="1:104" ht="12.75">
      <c r="A14" s="168">
        <v>4</v>
      </c>
      <c r="B14" s="169" t="s">
        <v>93</v>
      </c>
      <c r="C14" s="170" t="s">
        <v>94</v>
      </c>
      <c r="D14" s="171" t="s">
        <v>84</v>
      </c>
      <c r="E14" s="172">
        <v>25.92</v>
      </c>
      <c r="F14" s="172">
        <v>0</v>
      </c>
      <c r="G14" s="173">
        <f>E14*F14</f>
        <v>0</v>
      </c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67">
        <v>1</v>
      </c>
      <c r="CB14" s="167">
        <v>1</v>
      </c>
      <c r="CZ14" s="145">
        <v>0</v>
      </c>
    </row>
    <row r="15" spans="1:15" ht="12.75">
      <c r="A15" s="174"/>
      <c r="B15" s="177"/>
      <c r="C15" s="221" t="s">
        <v>95</v>
      </c>
      <c r="D15" s="222"/>
      <c r="E15" s="178">
        <v>25.92</v>
      </c>
      <c r="F15" s="179"/>
      <c r="G15" s="180"/>
      <c r="M15" s="176" t="s">
        <v>95</v>
      </c>
      <c r="O15" s="167"/>
    </row>
    <row r="16" spans="1:57" ht="12.75">
      <c r="A16" s="181"/>
      <c r="B16" s="182" t="s">
        <v>73</v>
      </c>
      <c r="C16" s="183" t="str">
        <f>CONCATENATE(B7," ",C7)</f>
        <v>61 Úprava povrchů vnitřní</v>
      </c>
      <c r="D16" s="184"/>
      <c r="E16" s="185"/>
      <c r="F16" s="186"/>
      <c r="G16" s="187">
        <f>SUM(G7:G15)</f>
        <v>0</v>
      </c>
      <c r="O16" s="167">
        <v>4</v>
      </c>
      <c r="BA16" s="188">
        <f>SUM(BA7:BA15)</f>
        <v>0</v>
      </c>
      <c r="BB16" s="188">
        <f>SUM(BB7:BB15)</f>
        <v>0</v>
      </c>
      <c r="BC16" s="188">
        <f>SUM(BC7:BC15)</f>
        <v>0</v>
      </c>
      <c r="BD16" s="188">
        <f>SUM(BD7:BD15)</f>
        <v>0</v>
      </c>
      <c r="BE16" s="188">
        <f>SUM(BE7:BE15)</f>
        <v>0</v>
      </c>
    </row>
    <row r="17" spans="1:15" ht="12.75">
      <c r="A17" s="160" t="s">
        <v>72</v>
      </c>
      <c r="B17" s="161" t="s">
        <v>96</v>
      </c>
      <c r="C17" s="162" t="s">
        <v>81</v>
      </c>
      <c r="D17" s="163"/>
      <c r="E17" s="164"/>
      <c r="F17" s="164"/>
      <c r="G17" s="165"/>
      <c r="H17" s="166"/>
      <c r="I17" s="166"/>
      <c r="O17" s="167">
        <v>1</v>
      </c>
    </row>
    <row r="18" spans="1:104" ht="12.75">
      <c r="A18" s="168">
        <v>5</v>
      </c>
      <c r="B18" s="169" t="s">
        <v>97</v>
      </c>
      <c r="C18" s="170" t="s">
        <v>98</v>
      </c>
      <c r="D18" s="171" t="s">
        <v>91</v>
      </c>
      <c r="E18" s="172">
        <v>28</v>
      </c>
      <c r="F18" s="172">
        <v>0</v>
      </c>
      <c r="G18" s="173">
        <f>E18*F18</f>
        <v>0</v>
      </c>
      <c r="O18" s="167">
        <v>2</v>
      </c>
      <c r="AA18" s="145">
        <v>1</v>
      </c>
      <c r="AB18" s="145">
        <v>1</v>
      </c>
      <c r="AC18" s="145">
        <v>1</v>
      </c>
      <c r="AZ18" s="145">
        <v>1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67">
        <v>1</v>
      </c>
      <c r="CB18" s="167">
        <v>1</v>
      </c>
      <c r="CZ18" s="145">
        <v>0.0211999999999932</v>
      </c>
    </row>
    <row r="19" spans="1:15" ht="12.75">
      <c r="A19" s="174"/>
      <c r="B19" s="177"/>
      <c r="C19" s="221" t="s">
        <v>99</v>
      </c>
      <c r="D19" s="222"/>
      <c r="E19" s="178">
        <v>28</v>
      </c>
      <c r="F19" s="179"/>
      <c r="G19" s="180"/>
      <c r="M19" s="176" t="s">
        <v>99</v>
      </c>
      <c r="O19" s="167"/>
    </row>
    <row r="20" spans="1:57" ht="12.75">
      <c r="A20" s="181"/>
      <c r="B20" s="182" t="s">
        <v>73</v>
      </c>
      <c r="C20" s="183" t="str">
        <f>CONCATENATE(B17," ",C17)</f>
        <v>62 Úprava povrchů vnitřní</v>
      </c>
      <c r="D20" s="184"/>
      <c r="E20" s="185"/>
      <c r="F20" s="186"/>
      <c r="G20" s="187">
        <f>SUM(G17:G19)</f>
        <v>0</v>
      </c>
      <c r="O20" s="167">
        <v>4</v>
      </c>
      <c r="BA20" s="188">
        <f>SUM(BA17:BA19)</f>
        <v>0</v>
      </c>
      <c r="BB20" s="188">
        <f>SUM(BB17:BB19)</f>
        <v>0</v>
      </c>
      <c r="BC20" s="188">
        <f>SUM(BC17:BC19)</f>
        <v>0</v>
      </c>
      <c r="BD20" s="188">
        <f>SUM(BD17:BD19)</f>
        <v>0</v>
      </c>
      <c r="BE20" s="188">
        <f>SUM(BE17:BE19)</f>
        <v>0</v>
      </c>
    </row>
    <row r="21" spans="1:15" ht="12.75">
      <c r="A21" s="160" t="s">
        <v>72</v>
      </c>
      <c r="B21" s="161" t="s">
        <v>100</v>
      </c>
      <c r="C21" s="162" t="s">
        <v>101</v>
      </c>
      <c r="D21" s="163"/>
      <c r="E21" s="164"/>
      <c r="F21" s="164"/>
      <c r="G21" s="165"/>
      <c r="H21" s="166"/>
      <c r="I21" s="166"/>
      <c r="O21" s="167">
        <v>1</v>
      </c>
    </row>
    <row r="22" spans="1:104" ht="12.75">
      <c r="A22" s="168">
        <v>6</v>
      </c>
      <c r="B22" s="169" t="s">
        <v>102</v>
      </c>
      <c r="C22" s="170" t="s">
        <v>103</v>
      </c>
      <c r="D22" s="171" t="s">
        <v>91</v>
      </c>
      <c r="E22" s="172">
        <v>92.8</v>
      </c>
      <c r="F22" s="172">
        <v>0</v>
      </c>
      <c r="G22" s="173">
        <f>E22*F22</f>
        <v>0</v>
      </c>
      <c r="O22" s="167">
        <v>2</v>
      </c>
      <c r="AA22" s="145">
        <v>1</v>
      </c>
      <c r="AB22" s="145">
        <v>1</v>
      </c>
      <c r="AC22" s="145">
        <v>1</v>
      </c>
      <c r="AZ22" s="145">
        <v>1</v>
      </c>
      <c r="BA22" s="145">
        <f>IF(AZ22=1,G22,0)</f>
        <v>0</v>
      </c>
      <c r="BB22" s="145">
        <f>IF(AZ22=2,G22,0)</f>
        <v>0</v>
      </c>
      <c r="BC22" s="145">
        <f>IF(AZ22=3,G22,0)</f>
        <v>0</v>
      </c>
      <c r="BD22" s="145">
        <f>IF(AZ22=4,G22,0)</f>
        <v>0</v>
      </c>
      <c r="BE22" s="145">
        <f>IF(AZ22=5,G22,0)</f>
        <v>0</v>
      </c>
      <c r="CA22" s="167">
        <v>1</v>
      </c>
      <c r="CB22" s="167">
        <v>1</v>
      </c>
      <c r="CZ22" s="145">
        <v>9.9999999999989E-05</v>
      </c>
    </row>
    <row r="23" spans="1:15" ht="12.75">
      <c r="A23" s="174"/>
      <c r="B23" s="177"/>
      <c r="C23" s="221" t="s">
        <v>104</v>
      </c>
      <c r="D23" s="222"/>
      <c r="E23" s="178">
        <v>92.8</v>
      </c>
      <c r="F23" s="179"/>
      <c r="G23" s="180"/>
      <c r="M23" s="176" t="s">
        <v>104</v>
      </c>
      <c r="O23" s="167"/>
    </row>
    <row r="24" spans="1:104" ht="12.75">
      <c r="A24" s="168">
        <v>7</v>
      </c>
      <c r="B24" s="169" t="s">
        <v>105</v>
      </c>
      <c r="C24" s="170" t="s">
        <v>106</v>
      </c>
      <c r="D24" s="171" t="s">
        <v>91</v>
      </c>
      <c r="E24" s="172">
        <v>56</v>
      </c>
      <c r="F24" s="172">
        <v>0</v>
      </c>
      <c r="G24" s="173">
        <f>E24*F24</f>
        <v>0</v>
      </c>
      <c r="O24" s="167">
        <v>2</v>
      </c>
      <c r="AA24" s="145">
        <v>3</v>
      </c>
      <c r="AB24" s="145">
        <v>1</v>
      </c>
      <c r="AC24" s="145" t="s">
        <v>105</v>
      </c>
      <c r="AZ24" s="145">
        <v>1</v>
      </c>
      <c r="BA24" s="145">
        <f>IF(AZ24=1,G24,0)</f>
        <v>0</v>
      </c>
      <c r="BB24" s="145">
        <f>IF(AZ24=2,G24,0)</f>
        <v>0</v>
      </c>
      <c r="BC24" s="145">
        <f>IF(AZ24=3,G24,0)</f>
        <v>0</v>
      </c>
      <c r="BD24" s="145">
        <f>IF(AZ24=4,G24,0)</f>
        <v>0</v>
      </c>
      <c r="BE24" s="145">
        <f>IF(AZ24=5,G24,0)</f>
        <v>0</v>
      </c>
      <c r="CA24" s="167">
        <v>3</v>
      </c>
      <c r="CB24" s="167">
        <v>1</v>
      </c>
      <c r="CZ24" s="145">
        <v>0</v>
      </c>
    </row>
    <row r="25" spans="1:15" ht="12.75">
      <c r="A25" s="174"/>
      <c r="B25" s="177"/>
      <c r="C25" s="221" t="s">
        <v>107</v>
      </c>
      <c r="D25" s="222"/>
      <c r="E25" s="178">
        <v>56</v>
      </c>
      <c r="F25" s="179"/>
      <c r="G25" s="180"/>
      <c r="M25" s="176" t="s">
        <v>107</v>
      </c>
      <c r="O25" s="167"/>
    </row>
    <row r="26" spans="1:57" ht="12.75">
      <c r="A26" s="181"/>
      <c r="B26" s="182" t="s">
        <v>73</v>
      </c>
      <c r="C26" s="183" t="str">
        <f>CONCATENATE(B21," ",C21)</f>
        <v>64 Výplně otvorů</v>
      </c>
      <c r="D26" s="184"/>
      <c r="E26" s="185"/>
      <c r="F26" s="186"/>
      <c r="G26" s="187">
        <f>SUM(G21:G25)</f>
        <v>0</v>
      </c>
      <c r="O26" s="167">
        <v>4</v>
      </c>
      <c r="BA26" s="188">
        <f>SUM(BA21:BA25)</f>
        <v>0</v>
      </c>
      <c r="BB26" s="188">
        <f>SUM(BB21:BB25)</f>
        <v>0</v>
      </c>
      <c r="BC26" s="188">
        <f>SUM(BC21:BC25)</f>
        <v>0</v>
      </c>
      <c r="BD26" s="188">
        <f>SUM(BD21:BD25)</f>
        <v>0</v>
      </c>
      <c r="BE26" s="188">
        <f>SUM(BE21:BE25)</f>
        <v>0</v>
      </c>
    </row>
    <row r="27" spans="1:15" ht="12.75">
      <c r="A27" s="160" t="s">
        <v>72</v>
      </c>
      <c r="B27" s="161" t="s">
        <v>108</v>
      </c>
      <c r="C27" s="162" t="s">
        <v>109</v>
      </c>
      <c r="D27" s="163"/>
      <c r="E27" s="164"/>
      <c r="F27" s="164"/>
      <c r="G27" s="165"/>
      <c r="H27" s="166"/>
      <c r="I27" s="166"/>
      <c r="O27" s="167">
        <v>1</v>
      </c>
    </row>
    <row r="28" spans="1:104" ht="12.75">
      <c r="A28" s="168">
        <v>8</v>
      </c>
      <c r="B28" s="169" t="s">
        <v>110</v>
      </c>
      <c r="C28" s="170" t="s">
        <v>111</v>
      </c>
      <c r="D28" s="171" t="s">
        <v>84</v>
      </c>
      <c r="E28" s="172">
        <v>64.4</v>
      </c>
      <c r="F28" s="172">
        <v>0</v>
      </c>
      <c r="G28" s="173">
        <f>E28*F28</f>
        <v>0</v>
      </c>
      <c r="O28" s="167">
        <v>2</v>
      </c>
      <c r="AA28" s="145">
        <v>1</v>
      </c>
      <c r="AB28" s="145">
        <v>0</v>
      </c>
      <c r="AC28" s="145">
        <v>0</v>
      </c>
      <c r="AZ28" s="145">
        <v>1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67">
        <v>1</v>
      </c>
      <c r="CB28" s="167">
        <v>0</v>
      </c>
      <c r="CZ28" s="145">
        <v>3.00000000000022E-05</v>
      </c>
    </row>
    <row r="29" spans="1:15" ht="12.75">
      <c r="A29" s="174"/>
      <c r="B29" s="177"/>
      <c r="C29" s="221" t="s">
        <v>85</v>
      </c>
      <c r="D29" s="222"/>
      <c r="E29" s="178">
        <v>64.4</v>
      </c>
      <c r="F29" s="179"/>
      <c r="G29" s="180"/>
      <c r="M29" s="176" t="s">
        <v>85</v>
      </c>
      <c r="O29" s="167"/>
    </row>
    <row r="30" spans="1:104" ht="12.75">
      <c r="A30" s="168">
        <v>9</v>
      </c>
      <c r="B30" s="169" t="s">
        <v>112</v>
      </c>
      <c r="C30" s="170" t="s">
        <v>113</v>
      </c>
      <c r="D30" s="171" t="s">
        <v>84</v>
      </c>
      <c r="E30" s="172">
        <v>40</v>
      </c>
      <c r="F30" s="172">
        <v>0</v>
      </c>
      <c r="G30" s="173">
        <f>E30*F30</f>
        <v>0</v>
      </c>
      <c r="O30" s="167">
        <v>2</v>
      </c>
      <c r="AA30" s="145">
        <v>1</v>
      </c>
      <c r="AB30" s="145">
        <v>1</v>
      </c>
      <c r="AC30" s="145">
        <v>1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67">
        <v>1</v>
      </c>
      <c r="CB30" s="167">
        <v>1</v>
      </c>
      <c r="CZ30" s="145">
        <v>3.99999999999845E-05</v>
      </c>
    </row>
    <row r="31" spans="1:57" ht="12.75">
      <c r="A31" s="181"/>
      <c r="B31" s="182" t="s">
        <v>73</v>
      </c>
      <c r="C31" s="183" t="str">
        <f>CONCATENATE(B27," ",C27)</f>
        <v>95 Dokončovací konstrukce na pozemních stavbách</v>
      </c>
      <c r="D31" s="184"/>
      <c r="E31" s="185"/>
      <c r="F31" s="186"/>
      <c r="G31" s="187">
        <f>SUM(G27:G30)</f>
        <v>0</v>
      </c>
      <c r="O31" s="167">
        <v>4</v>
      </c>
      <c r="BA31" s="188">
        <f>SUM(BA27:BA30)</f>
        <v>0</v>
      </c>
      <c r="BB31" s="188">
        <f>SUM(BB27:BB30)</f>
        <v>0</v>
      </c>
      <c r="BC31" s="188">
        <f>SUM(BC27:BC30)</f>
        <v>0</v>
      </c>
      <c r="BD31" s="188">
        <f>SUM(BD27:BD30)</f>
        <v>0</v>
      </c>
      <c r="BE31" s="188">
        <f>SUM(BE27:BE30)</f>
        <v>0</v>
      </c>
    </row>
    <row r="32" spans="1:15" ht="12.75">
      <c r="A32" s="160" t="s">
        <v>72</v>
      </c>
      <c r="B32" s="161" t="s">
        <v>114</v>
      </c>
      <c r="C32" s="162" t="s">
        <v>115</v>
      </c>
      <c r="D32" s="163"/>
      <c r="E32" s="164"/>
      <c r="F32" s="164"/>
      <c r="G32" s="165"/>
      <c r="H32" s="166"/>
      <c r="I32" s="166"/>
      <c r="O32" s="167">
        <v>1</v>
      </c>
    </row>
    <row r="33" spans="1:104" ht="12.75">
      <c r="A33" s="168">
        <v>10</v>
      </c>
      <c r="B33" s="169" t="s">
        <v>116</v>
      </c>
      <c r="C33" s="170" t="s">
        <v>117</v>
      </c>
      <c r="D33" s="171" t="s">
        <v>91</v>
      </c>
      <c r="E33" s="172">
        <v>56</v>
      </c>
      <c r="F33" s="172">
        <v>0</v>
      </c>
      <c r="G33" s="173">
        <f>E33*F33</f>
        <v>0</v>
      </c>
      <c r="O33" s="167">
        <v>2</v>
      </c>
      <c r="AA33" s="145">
        <v>1</v>
      </c>
      <c r="AB33" s="145">
        <v>1</v>
      </c>
      <c r="AC33" s="145">
        <v>1</v>
      </c>
      <c r="AZ33" s="145">
        <v>1</v>
      </c>
      <c r="BA33" s="145">
        <f>IF(AZ33=1,G33,0)</f>
        <v>0</v>
      </c>
      <c r="BB33" s="145">
        <f>IF(AZ33=2,G33,0)</f>
        <v>0</v>
      </c>
      <c r="BC33" s="145">
        <f>IF(AZ33=3,G33,0)</f>
        <v>0</v>
      </c>
      <c r="BD33" s="145">
        <f>IF(AZ33=4,G33,0)</f>
        <v>0</v>
      </c>
      <c r="BE33" s="145">
        <f>IF(AZ33=5,G33,0)</f>
        <v>0</v>
      </c>
      <c r="CA33" s="167">
        <v>1</v>
      </c>
      <c r="CB33" s="167">
        <v>1</v>
      </c>
      <c r="CZ33" s="145">
        <v>0</v>
      </c>
    </row>
    <row r="34" spans="1:15" ht="12.75">
      <c r="A34" s="174"/>
      <c r="B34" s="177"/>
      <c r="C34" s="221" t="s">
        <v>107</v>
      </c>
      <c r="D34" s="222"/>
      <c r="E34" s="178">
        <v>56</v>
      </c>
      <c r="F34" s="179"/>
      <c r="G34" s="180"/>
      <c r="M34" s="176" t="s">
        <v>107</v>
      </c>
      <c r="O34" s="167"/>
    </row>
    <row r="35" spans="1:57" ht="12.75">
      <c r="A35" s="181"/>
      <c r="B35" s="182" t="s">
        <v>73</v>
      </c>
      <c r="C35" s="183" t="str">
        <f>CONCATENATE(B32," ",C32)</f>
        <v>97 Prorážení otvorů</v>
      </c>
      <c r="D35" s="184"/>
      <c r="E35" s="185"/>
      <c r="F35" s="186"/>
      <c r="G35" s="187">
        <f>SUM(G32:G34)</f>
        <v>0</v>
      </c>
      <c r="O35" s="167">
        <v>4</v>
      </c>
      <c r="BA35" s="188">
        <f>SUM(BA32:BA34)</f>
        <v>0</v>
      </c>
      <c r="BB35" s="188">
        <f>SUM(BB32:BB34)</f>
        <v>0</v>
      </c>
      <c r="BC35" s="188">
        <f>SUM(BC32:BC34)</f>
        <v>0</v>
      </c>
      <c r="BD35" s="188">
        <f>SUM(BD32:BD34)</f>
        <v>0</v>
      </c>
      <c r="BE35" s="188">
        <f>SUM(BE32:BE34)</f>
        <v>0</v>
      </c>
    </row>
    <row r="36" spans="1:15" ht="12.75">
      <c r="A36" s="160" t="s">
        <v>72</v>
      </c>
      <c r="B36" s="161" t="s">
        <v>118</v>
      </c>
      <c r="C36" s="162" t="s">
        <v>119</v>
      </c>
      <c r="D36" s="163"/>
      <c r="E36" s="164"/>
      <c r="F36" s="164"/>
      <c r="G36" s="165"/>
      <c r="H36" s="166"/>
      <c r="I36" s="166"/>
      <c r="O36" s="167">
        <v>1</v>
      </c>
    </row>
    <row r="37" spans="1:104" ht="12.75">
      <c r="A37" s="168">
        <v>11</v>
      </c>
      <c r="B37" s="169" t="s">
        <v>120</v>
      </c>
      <c r="C37" s="170" t="s">
        <v>181</v>
      </c>
      <c r="D37" s="171" t="s">
        <v>121</v>
      </c>
      <c r="E37" s="172">
        <v>0.96</v>
      </c>
      <c r="F37" s="172">
        <v>0</v>
      </c>
      <c r="G37" s="173">
        <f>E37*F37</f>
        <v>0</v>
      </c>
      <c r="O37" s="167">
        <v>2</v>
      </c>
      <c r="AA37" s="145">
        <v>12</v>
      </c>
      <c r="AB37" s="145">
        <v>0</v>
      </c>
      <c r="AC37" s="145">
        <v>38</v>
      </c>
      <c r="AZ37" s="145">
        <v>1</v>
      </c>
      <c r="BA37" s="145">
        <f>IF(AZ37=1,G37,0)</f>
        <v>0</v>
      </c>
      <c r="BB37" s="145">
        <f>IF(AZ37=2,G37,0)</f>
        <v>0</v>
      </c>
      <c r="BC37" s="145">
        <f>IF(AZ37=3,G37,0)</f>
        <v>0</v>
      </c>
      <c r="BD37" s="145">
        <f>IF(AZ37=4,G37,0)</f>
        <v>0</v>
      </c>
      <c r="BE37" s="145">
        <f>IF(AZ37=5,G37,0)</f>
        <v>0</v>
      </c>
      <c r="CA37" s="167">
        <v>12</v>
      </c>
      <c r="CB37" s="167">
        <v>0</v>
      </c>
      <c r="CZ37" s="145">
        <v>0.960000000000036</v>
      </c>
    </row>
    <row r="38" spans="1:15" ht="12.75">
      <c r="A38" s="174"/>
      <c r="B38" s="175"/>
      <c r="C38" s="228" t="s">
        <v>122</v>
      </c>
      <c r="D38" s="229"/>
      <c r="E38" s="229"/>
      <c r="F38" s="229"/>
      <c r="G38" s="230"/>
      <c r="L38" s="176" t="s">
        <v>122</v>
      </c>
      <c r="O38" s="167">
        <v>3</v>
      </c>
    </row>
    <row r="39" spans="1:104" ht="12.75">
      <c r="A39" s="168">
        <v>12</v>
      </c>
      <c r="B39" s="169" t="s">
        <v>123</v>
      </c>
      <c r="C39" s="170" t="s">
        <v>124</v>
      </c>
      <c r="D39" s="171" t="s">
        <v>121</v>
      </c>
      <c r="E39" s="172">
        <v>2.54045999999911</v>
      </c>
      <c r="F39" s="172">
        <v>0</v>
      </c>
      <c r="G39" s="173">
        <f>E39*F39</f>
        <v>0</v>
      </c>
      <c r="O39" s="167">
        <v>2</v>
      </c>
      <c r="AA39" s="145">
        <v>7</v>
      </c>
      <c r="AB39" s="145">
        <v>1</v>
      </c>
      <c r="AC39" s="145">
        <v>2</v>
      </c>
      <c r="AZ39" s="145">
        <v>1</v>
      </c>
      <c r="BA39" s="145">
        <f>IF(AZ39=1,G39,0)</f>
        <v>0</v>
      </c>
      <c r="BB39" s="145">
        <f>IF(AZ39=2,G39,0)</f>
        <v>0</v>
      </c>
      <c r="BC39" s="145">
        <f>IF(AZ39=3,G39,0)</f>
        <v>0</v>
      </c>
      <c r="BD39" s="145">
        <f>IF(AZ39=4,G39,0)</f>
        <v>0</v>
      </c>
      <c r="BE39" s="145">
        <f>IF(AZ39=5,G39,0)</f>
        <v>0</v>
      </c>
      <c r="CA39" s="167">
        <v>7</v>
      </c>
      <c r="CB39" s="167">
        <v>1</v>
      </c>
      <c r="CZ39" s="145">
        <v>0</v>
      </c>
    </row>
    <row r="40" spans="1:57" ht="12.75">
      <c r="A40" s="181"/>
      <c r="B40" s="182" t="s">
        <v>73</v>
      </c>
      <c r="C40" s="183" t="str">
        <f>CONCATENATE(B36," ",C36)</f>
        <v>99 Staveništní přesun hmot</v>
      </c>
      <c r="D40" s="184"/>
      <c r="E40" s="185"/>
      <c r="F40" s="186"/>
      <c r="G40" s="187">
        <f>SUM(G36:G39)</f>
        <v>0</v>
      </c>
      <c r="O40" s="167">
        <v>4</v>
      </c>
      <c r="BA40" s="188">
        <f>SUM(BA36:BA39)</f>
        <v>0</v>
      </c>
      <c r="BB40" s="188">
        <f>SUM(BB36:BB39)</f>
        <v>0</v>
      </c>
      <c r="BC40" s="188">
        <f>SUM(BC36:BC39)</f>
        <v>0</v>
      </c>
      <c r="BD40" s="188">
        <f>SUM(BD36:BD39)</f>
        <v>0</v>
      </c>
      <c r="BE40" s="188">
        <f>SUM(BE36:BE39)</f>
        <v>0</v>
      </c>
    </row>
    <row r="41" spans="1:15" ht="12.75">
      <c r="A41" s="160" t="s">
        <v>72</v>
      </c>
      <c r="B41" s="161" t="s">
        <v>125</v>
      </c>
      <c r="C41" s="162" t="s">
        <v>126</v>
      </c>
      <c r="D41" s="163"/>
      <c r="E41" s="164"/>
      <c r="F41" s="164"/>
      <c r="G41" s="165"/>
      <c r="H41" s="166"/>
      <c r="I41" s="166"/>
      <c r="O41" s="167">
        <v>1</v>
      </c>
    </row>
    <row r="42" spans="1:104" ht="12.75">
      <c r="A42" s="168">
        <v>13</v>
      </c>
      <c r="B42" s="169" t="s">
        <v>127</v>
      </c>
      <c r="C42" s="170" t="s">
        <v>128</v>
      </c>
      <c r="D42" s="171" t="s">
        <v>129</v>
      </c>
      <c r="E42" s="172">
        <v>16</v>
      </c>
      <c r="F42" s="172">
        <v>0</v>
      </c>
      <c r="G42" s="173">
        <f>E42*F42</f>
        <v>0</v>
      </c>
      <c r="O42" s="167">
        <v>2</v>
      </c>
      <c r="AA42" s="145">
        <v>1</v>
      </c>
      <c r="AB42" s="145">
        <v>7</v>
      </c>
      <c r="AC42" s="145">
        <v>7</v>
      </c>
      <c r="AZ42" s="145">
        <v>2</v>
      </c>
      <c r="BA42" s="145">
        <f>IF(AZ42=1,G42,0)</f>
        <v>0</v>
      </c>
      <c r="BB42" s="145">
        <f>IF(AZ42=2,G42,0)</f>
        <v>0</v>
      </c>
      <c r="BC42" s="145">
        <f>IF(AZ42=3,G42,0)</f>
        <v>0</v>
      </c>
      <c r="BD42" s="145">
        <f>IF(AZ42=4,G42,0)</f>
        <v>0</v>
      </c>
      <c r="BE42" s="145">
        <f>IF(AZ42=5,G42,0)</f>
        <v>0</v>
      </c>
      <c r="CA42" s="167">
        <v>1</v>
      </c>
      <c r="CB42" s="167">
        <v>7</v>
      </c>
      <c r="CZ42" s="145">
        <v>0.00120000000000076</v>
      </c>
    </row>
    <row r="43" spans="1:104" ht="12.75">
      <c r="A43" s="168">
        <v>14</v>
      </c>
      <c r="B43" s="169" t="s">
        <v>130</v>
      </c>
      <c r="C43" s="170" t="s">
        <v>131</v>
      </c>
      <c r="D43" s="171" t="s">
        <v>129</v>
      </c>
      <c r="E43" s="172">
        <v>32</v>
      </c>
      <c r="F43" s="172">
        <v>0</v>
      </c>
      <c r="G43" s="173">
        <f>E43*F43</f>
        <v>0</v>
      </c>
      <c r="O43" s="167">
        <v>2</v>
      </c>
      <c r="AA43" s="145">
        <v>1</v>
      </c>
      <c r="AB43" s="145">
        <v>7</v>
      </c>
      <c r="AC43" s="145">
        <v>7</v>
      </c>
      <c r="AZ43" s="145">
        <v>2</v>
      </c>
      <c r="BA43" s="145">
        <f>IF(AZ43=1,G43,0)</f>
        <v>0</v>
      </c>
      <c r="BB43" s="145">
        <f>IF(AZ43=2,G43,0)</f>
        <v>0</v>
      </c>
      <c r="BC43" s="145">
        <f>IF(AZ43=3,G43,0)</f>
        <v>0</v>
      </c>
      <c r="BD43" s="145">
        <f>IF(AZ43=4,G43,0)</f>
        <v>0</v>
      </c>
      <c r="BE43" s="145">
        <f>IF(AZ43=5,G43,0)</f>
        <v>0</v>
      </c>
      <c r="CA43" s="167">
        <v>1</v>
      </c>
      <c r="CB43" s="167">
        <v>7</v>
      </c>
      <c r="CZ43" s="145">
        <v>1.99999999999922E-05</v>
      </c>
    </row>
    <row r="44" spans="1:104" ht="12.75">
      <c r="A44" s="168">
        <v>15</v>
      </c>
      <c r="B44" s="169" t="s">
        <v>132</v>
      </c>
      <c r="C44" s="170" t="s">
        <v>133</v>
      </c>
      <c r="D44" s="171" t="s">
        <v>91</v>
      </c>
      <c r="E44" s="172">
        <v>12.88</v>
      </c>
      <c r="F44" s="172">
        <v>0</v>
      </c>
      <c r="G44" s="173">
        <f>E44*F44</f>
        <v>0</v>
      </c>
      <c r="O44" s="167">
        <v>2</v>
      </c>
      <c r="AA44" s="145">
        <v>3</v>
      </c>
      <c r="AB44" s="145">
        <v>7</v>
      </c>
      <c r="AC44" s="145">
        <v>61187550</v>
      </c>
      <c r="AZ44" s="145">
        <v>2</v>
      </c>
      <c r="BA44" s="145">
        <f>IF(AZ44=1,G44,0)</f>
        <v>0</v>
      </c>
      <c r="BB44" s="145">
        <f>IF(AZ44=2,G44,0)</f>
        <v>0</v>
      </c>
      <c r="BC44" s="145">
        <f>IF(AZ44=3,G44,0)</f>
        <v>0</v>
      </c>
      <c r="BD44" s="145">
        <f>IF(AZ44=4,G44,0)</f>
        <v>0</v>
      </c>
      <c r="BE44" s="145">
        <f>IF(AZ44=5,G44,0)</f>
        <v>0</v>
      </c>
      <c r="CA44" s="167">
        <v>3</v>
      </c>
      <c r="CB44" s="167">
        <v>7</v>
      </c>
      <c r="CZ44" s="145">
        <v>0.00329999999999941</v>
      </c>
    </row>
    <row r="45" spans="1:15" ht="12.75">
      <c r="A45" s="174"/>
      <c r="B45" s="177"/>
      <c r="C45" s="221" t="s">
        <v>134</v>
      </c>
      <c r="D45" s="222"/>
      <c r="E45" s="178">
        <v>12.88</v>
      </c>
      <c r="F45" s="179"/>
      <c r="G45" s="180"/>
      <c r="M45" s="176" t="s">
        <v>134</v>
      </c>
      <c r="O45" s="167"/>
    </row>
    <row r="46" spans="1:57" ht="12.75">
      <c r="A46" s="181"/>
      <c r="B46" s="182" t="s">
        <v>73</v>
      </c>
      <c r="C46" s="183" t="str">
        <f>CONCATENATE(B41," ",C41)</f>
        <v>766 Konstrukce truhlářské</v>
      </c>
      <c r="D46" s="184"/>
      <c r="E46" s="185"/>
      <c r="F46" s="186"/>
      <c r="G46" s="187">
        <f>SUM(G41:G45)</f>
        <v>0</v>
      </c>
      <c r="O46" s="167">
        <v>4</v>
      </c>
      <c r="BA46" s="188">
        <f>SUM(BA41:BA45)</f>
        <v>0</v>
      </c>
      <c r="BB46" s="188">
        <f>SUM(BB41:BB45)</f>
        <v>0</v>
      </c>
      <c r="BC46" s="188">
        <f>SUM(BC41:BC45)</f>
        <v>0</v>
      </c>
      <c r="BD46" s="188">
        <f>SUM(BD41:BD45)</f>
        <v>0</v>
      </c>
      <c r="BE46" s="188">
        <f>SUM(BE41:BE45)</f>
        <v>0</v>
      </c>
    </row>
    <row r="47" spans="1:15" ht="12.75">
      <c r="A47" s="160" t="s">
        <v>72</v>
      </c>
      <c r="B47" s="161" t="s">
        <v>135</v>
      </c>
      <c r="C47" s="162" t="s">
        <v>136</v>
      </c>
      <c r="D47" s="163"/>
      <c r="E47" s="164"/>
      <c r="F47" s="164"/>
      <c r="G47" s="165"/>
      <c r="H47" s="166"/>
      <c r="I47" s="166"/>
      <c r="O47" s="167">
        <v>1</v>
      </c>
    </row>
    <row r="48" spans="1:104" ht="12.75">
      <c r="A48" s="168">
        <v>16</v>
      </c>
      <c r="B48" s="169" t="s">
        <v>137</v>
      </c>
      <c r="C48" s="170" t="s">
        <v>138</v>
      </c>
      <c r="D48" s="171" t="s">
        <v>84</v>
      </c>
      <c r="E48" s="172">
        <v>32.2</v>
      </c>
      <c r="F48" s="172">
        <v>0</v>
      </c>
      <c r="G48" s="173">
        <f>E48*F48</f>
        <v>0</v>
      </c>
      <c r="O48" s="167">
        <v>2</v>
      </c>
      <c r="AA48" s="145">
        <v>1</v>
      </c>
      <c r="AB48" s="145">
        <v>7</v>
      </c>
      <c r="AC48" s="145">
        <v>7</v>
      </c>
      <c r="AZ48" s="145">
        <v>2</v>
      </c>
      <c r="BA48" s="145">
        <f>IF(AZ48=1,G48,0)</f>
        <v>0</v>
      </c>
      <c r="BB48" s="145">
        <f>IF(AZ48=2,G48,0)</f>
        <v>0</v>
      </c>
      <c r="BC48" s="145">
        <f>IF(AZ48=3,G48,0)</f>
        <v>0</v>
      </c>
      <c r="BD48" s="145">
        <f>IF(AZ48=4,G48,0)</f>
        <v>0</v>
      </c>
      <c r="BE48" s="145">
        <f>IF(AZ48=5,G48,0)</f>
        <v>0</v>
      </c>
      <c r="CA48" s="167">
        <v>1</v>
      </c>
      <c r="CB48" s="167">
        <v>7</v>
      </c>
      <c r="CZ48" s="145">
        <v>0</v>
      </c>
    </row>
    <row r="49" spans="1:15" ht="12.75">
      <c r="A49" s="174"/>
      <c r="B49" s="177"/>
      <c r="C49" s="221" t="s">
        <v>139</v>
      </c>
      <c r="D49" s="222"/>
      <c r="E49" s="178">
        <v>32.2</v>
      </c>
      <c r="F49" s="179"/>
      <c r="G49" s="180"/>
      <c r="M49" s="176" t="s">
        <v>139</v>
      </c>
      <c r="O49" s="167"/>
    </row>
    <row r="50" spans="1:104" ht="12.75">
      <c r="A50" s="168">
        <v>17</v>
      </c>
      <c r="B50" s="169" t="s">
        <v>140</v>
      </c>
      <c r="C50" s="170" t="s">
        <v>141</v>
      </c>
      <c r="D50" s="171" t="s">
        <v>84</v>
      </c>
      <c r="E50" s="172">
        <v>32.2</v>
      </c>
      <c r="F50" s="172">
        <v>0</v>
      </c>
      <c r="G50" s="173">
        <f>E50*F50</f>
        <v>0</v>
      </c>
      <c r="O50" s="167">
        <v>2</v>
      </c>
      <c r="AA50" s="145">
        <v>12</v>
      </c>
      <c r="AB50" s="145">
        <v>0</v>
      </c>
      <c r="AC50" s="145">
        <v>34</v>
      </c>
      <c r="AZ50" s="145">
        <v>2</v>
      </c>
      <c r="BA50" s="145">
        <f>IF(AZ50=1,G50,0)</f>
        <v>0</v>
      </c>
      <c r="BB50" s="145">
        <f>IF(AZ50=2,G50,0)</f>
        <v>0</v>
      </c>
      <c r="BC50" s="145">
        <f>IF(AZ50=3,G50,0)</f>
        <v>0</v>
      </c>
      <c r="BD50" s="145">
        <f>IF(AZ50=4,G50,0)</f>
        <v>0</v>
      </c>
      <c r="BE50" s="145">
        <f>IF(AZ50=5,G50,0)</f>
        <v>0</v>
      </c>
      <c r="CA50" s="167">
        <v>12</v>
      </c>
      <c r="CB50" s="167">
        <v>0</v>
      </c>
      <c r="CZ50" s="145">
        <v>0</v>
      </c>
    </row>
    <row r="51" spans="1:15" ht="12.75">
      <c r="A51" s="174"/>
      <c r="B51" s="177"/>
      <c r="C51" s="221" t="s">
        <v>139</v>
      </c>
      <c r="D51" s="222"/>
      <c r="E51" s="178">
        <v>32.2</v>
      </c>
      <c r="F51" s="179"/>
      <c r="G51" s="180"/>
      <c r="M51" s="176" t="s">
        <v>139</v>
      </c>
      <c r="O51" s="167"/>
    </row>
    <row r="52" spans="1:57" ht="12.75">
      <c r="A52" s="181"/>
      <c r="B52" s="182" t="s">
        <v>73</v>
      </c>
      <c r="C52" s="183" t="str">
        <f>CONCATENATE(B47," ",C47)</f>
        <v>767 Konstrukce zámečnické</v>
      </c>
      <c r="D52" s="184"/>
      <c r="E52" s="185"/>
      <c r="F52" s="186"/>
      <c r="G52" s="187">
        <f>SUM(G47:G51)</f>
        <v>0</v>
      </c>
      <c r="O52" s="167">
        <v>4</v>
      </c>
      <c r="BA52" s="188">
        <f>SUM(BA47:BA51)</f>
        <v>0</v>
      </c>
      <c r="BB52" s="188">
        <f>SUM(BB47:BB51)</f>
        <v>0</v>
      </c>
      <c r="BC52" s="188">
        <f>SUM(BC47:BC51)</f>
        <v>0</v>
      </c>
      <c r="BD52" s="188">
        <f>SUM(BD47:BD51)</f>
        <v>0</v>
      </c>
      <c r="BE52" s="188">
        <f>SUM(BE47:BE51)</f>
        <v>0</v>
      </c>
    </row>
    <row r="53" spans="1:15" ht="12.75">
      <c r="A53" s="160" t="s">
        <v>72</v>
      </c>
      <c r="B53" s="161" t="s">
        <v>142</v>
      </c>
      <c r="C53" s="162" t="s">
        <v>143</v>
      </c>
      <c r="D53" s="163"/>
      <c r="E53" s="164"/>
      <c r="F53" s="164"/>
      <c r="G53" s="165"/>
      <c r="H53" s="166"/>
      <c r="I53" s="166"/>
      <c r="O53" s="167">
        <v>1</v>
      </c>
    </row>
    <row r="54" spans="1:104" ht="12.75">
      <c r="A54" s="168">
        <v>18</v>
      </c>
      <c r="B54" s="169" t="s">
        <v>144</v>
      </c>
      <c r="C54" s="170" t="s">
        <v>145</v>
      </c>
      <c r="D54" s="171" t="s">
        <v>84</v>
      </c>
      <c r="E54" s="172">
        <v>25.92</v>
      </c>
      <c r="F54" s="172">
        <v>0</v>
      </c>
      <c r="G54" s="173">
        <f>E54*F54</f>
        <v>0</v>
      </c>
      <c r="O54" s="167">
        <v>2</v>
      </c>
      <c r="AA54" s="145">
        <v>1</v>
      </c>
      <c r="AB54" s="145">
        <v>7</v>
      </c>
      <c r="AC54" s="145">
        <v>7</v>
      </c>
      <c r="AZ54" s="145">
        <v>2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67">
        <v>1</v>
      </c>
      <c r="CB54" s="167">
        <v>7</v>
      </c>
      <c r="CZ54" s="145">
        <v>9.9999999999989E-05</v>
      </c>
    </row>
    <row r="55" spans="1:15" ht="12.75">
      <c r="A55" s="174"/>
      <c r="B55" s="177"/>
      <c r="C55" s="221" t="s">
        <v>95</v>
      </c>
      <c r="D55" s="222"/>
      <c r="E55" s="178">
        <v>25.92</v>
      </c>
      <c r="F55" s="179"/>
      <c r="G55" s="180"/>
      <c r="M55" s="176" t="s">
        <v>95</v>
      </c>
      <c r="O55" s="167"/>
    </row>
    <row r="56" spans="1:104" ht="12.75">
      <c r="A56" s="168">
        <v>19</v>
      </c>
      <c r="B56" s="169" t="s">
        <v>146</v>
      </c>
      <c r="C56" s="170" t="s">
        <v>147</v>
      </c>
      <c r="D56" s="171" t="s">
        <v>84</v>
      </c>
      <c r="E56" s="172">
        <v>25.92</v>
      </c>
      <c r="F56" s="172">
        <v>0</v>
      </c>
      <c r="G56" s="173">
        <f>E56*F56</f>
        <v>0</v>
      </c>
      <c r="O56" s="167">
        <v>2</v>
      </c>
      <c r="AA56" s="145">
        <v>1</v>
      </c>
      <c r="AB56" s="145">
        <v>7</v>
      </c>
      <c r="AC56" s="145">
        <v>7</v>
      </c>
      <c r="AZ56" s="145">
        <v>2</v>
      </c>
      <c r="BA56" s="145">
        <f>IF(AZ56=1,G56,0)</f>
        <v>0</v>
      </c>
      <c r="BB56" s="145">
        <f>IF(AZ56=2,G56,0)</f>
        <v>0</v>
      </c>
      <c r="BC56" s="145">
        <f>IF(AZ56=3,G56,0)</f>
        <v>0</v>
      </c>
      <c r="BD56" s="145">
        <f>IF(AZ56=4,G56,0)</f>
        <v>0</v>
      </c>
      <c r="BE56" s="145">
        <f>IF(AZ56=5,G56,0)</f>
        <v>0</v>
      </c>
      <c r="CA56" s="167">
        <v>1</v>
      </c>
      <c r="CB56" s="167">
        <v>7</v>
      </c>
      <c r="CZ56" s="145">
        <v>0.00030999999999981</v>
      </c>
    </row>
    <row r="57" spans="1:15" ht="12.75">
      <c r="A57" s="174"/>
      <c r="B57" s="177"/>
      <c r="C57" s="221" t="s">
        <v>95</v>
      </c>
      <c r="D57" s="222"/>
      <c r="E57" s="178">
        <v>25.92</v>
      </c>
      <c r="F57" s="179"/>
      <c r="G57" s="180"/>
      <c r="M57" s="176" t="s">
        <v>95</v>
      </c>
      <c r="O57" s="167"/>
    </row>
    <row r="58" spans="1:57" ht="12.75">
      <c r="A58" s="181"/>
      <c r="B58" s="182" t="s">
        <v>73</v>
      </c>
      <c r="C58" s="183" t="str">
        <f>CONCATENATE(B53," ",C53)</f>
        <v>784 Malby</v>
      </c>
      <c r="D58" s="184"/>
      <c r="E58" s="185"/>
      <c r="F58" s="186"/>
      <c r="G58" s="187">
        <f>SUM(G53:G57)</f>
        <v>0</v>
      </c>
      <c r="O58" s="167">
        <v>4</v>
      </c>
      <c r="BA58" s="188">
        <f>SUM(BA53:BA57)</f>
        <v>0</v>
      </c>
      <c r="BB58" s="188">
        <f>SUM(BB53:BB57)</f>
        <v>0</v>
      </c>
      <c r="BC58" s="188">
        <f>SUM(BC53:BC57)</f>
        <v>0</v>
      </c>
      <c r="BD58" s="188">
        <f>SUM(BD53:BD57)</f>
        <v>0</v>
      </c>
      <c r="BE58" s="188">
        <f>SUM(BE53:BE57)</f>
        <v>0</v>
      </c>
    </row>
    <row r="59" spans="1:15" ht="12.75">
      <c r="A59" s="160" t="s">
        <v>72</v>
      </c>
      <c r="B59" s="161" t="s">
        <v>148</v>
      </c>
      <c r="C59" s="162" t="s">
        <v>149</v>
      </c>
      <c r="D59" s="163"/>
      <c r="E59" s="164"/>
      <c r="F59" s="164"/>
      <c r="G59" s="165"/>
      <c r="H59" s="166"/>
      <c r="I59" s="166"/>
      <c r="O59" s="167">
        <v>1</v>
      </c>
    </row>
    <row r="60" spans="1:104" ht="12.75">
      <c r="A60" s="168">
        <v>20</v>
      </c>
      <c r="B60" s="169" t="s">
        <v>150</v>
      </c>
      <c r="C60" s="170" t="s">
        <v>151</v>
      </c>
      <c r="D60" s="171" t="s">
        <v>84</v>
      </c>
      <c r="E60" s="172">
        <v>64.4</v>
      </c>
      <c r="F60" s="172">
        <v>0</v>
      </c>
      <c r="G60" s="173">
        <f>E60*F60</f>
        <v>0</v>
      </c>
      <c r="O60" s="167">
        <v>2</v>
      </c>
      <c r="AA60" s="145">
        <v>1</v>
      </c>
      <c r="AB60" s="145">
        <v>0</v>
      </c>
      <c r="AC60" s="145">
        <v>0</v>
      </c>
      <c r="AZ60" s="145">
        <v>2</v>
      </c>
      <c r="BA60" s="145">
        <f>IF(AZ60=1,G60,0)</f>
        <v>0</v>
      </c>
      <c r="BB60" s="145">
        <f>IF(AZ60=2,G60,0)</f>
        <v>0</v>
      </c>
      <c r="BC60" s="145">
        <f>IF(AZ60=3,G60,0)</f>
        <v>0</v>
      </c>
      <c r="BD60" s="145">
        <f>IF(AZ60=4,G60,0)</f>
        <v>0</v>
      </c>
      <c r="BE60" s="145">
        <f>IF(AZ60=5,G60,0)</f>
        <v>0</v>
      </c>
      <c r="CA60" s="167">
        <v>1</v>
      </c>
      <c r="CB60" s="167">
        <v>0</v>
      </c>
      <c r="CZ60" s="145">
        <v>0</v>
      </c>
    </row>
    <row r="61" spans="1:15" ht="12.75">
      <c r="A61" s="174"/>
      <c r="B61" s="177"/>
      <c r="C61" s="221" t="s">
        <v>85</v>
      </c>
      <c r="D61" s="222"/>
      <c r="E61" s="178">
        <v>64.4</v>
      </c>
      <c r="F61" s="179"/>
      <c r="G61" s="180"/>
      <c r="M61" s="176" t="s">
        <v>85</v>
      </c>
      <c r="O61" s="167"/>
    </row>
    <row r="62" spans="1:57" ht="12.75">
      <c r="A62" s="181"/>
      <c r="B62" s="182" t="s">
        <v>73</v>
      </c>
      <c r="C62" s="183" t="str">
        <f>CONCATENATE(B59," ",C59)</f>
        <v>787 Zasklívání</v>
      </c>
      <c r="D62" s="184"/>
      <c r="E62" s="185"/>
      <c r="F62" s="186"/>
      <c r="G62" s="187">
        <f>SUM(G59:G61)</f>
        <v>0</v>
      </c>
      <c r="O62" s="167">
        <v>4</v>
      </c>
      <c r="BA62" s="188">
        <f>SUM(BA59:BA61)</f>
        <v>0</v>
      </c>
      <c r="BB62" s="188">
        <f>SUM(BB59:BB61)</f>
        <v>0</v>
      </c>
      <c r="BC62" s="188">
        <f>SUM(BC59:BC61)</f>
        <v>0</v>
      </c>
      <c r="BD62" s="188">
        <f>SUM(BD59:BD61)</f>
        <v>0</v>
      </c>
      <c r="BE62" s="188">
        <f>SUM(BE59:BE61)</f>
        <v>0</v>
      </c>
    </row>
    <row r="63" spans="1:15" ht="12.75">
      <c r="A63" s="160" t="s">
        <v>72</v>
      </c>
      <c r="B63" s="161" t="s">
        <v>152</v>
      </c>
      <c r="C63" s="162" t="s">
        <v>153</v>
      </c>
      <c r="D63" s="163"/>
      <c r="E63" s="164"/>
      <c r="F63" s="164"/>
      <c r="G63" s="165"/>
      <c r="H63" s="166"/>
      <c r="I63" s="166"/>
      <c r="O63" s="167">
        <v>1</v>
      </c>
    </row>
    <row r="64" spans="1:104" ht="12.75">
      <c r="A64" s="168">
        <v>21</v>
      </c>
      <c r="B64" s="169" t="s">
        <v>154</v>
      </c>
      <c r="C64" s="170" t="s">
        <v>155</v>
      </c>
      <c r="D64" s="171" t="s">
        <v>121</v>
      </c>
      <c r="E64" s="172">
        <v>3.55460000000177</v>
      </c>
      <c r="F64" s="172">
        <v>0</v>
      </c>
      <c r="G64" s="173">
        <f aca="true" t="shared" si="0" ref="G64:G72">E64*F64</f>
        <v>0</v>
      </c>
      <c r="O64" s="167">
        <v>2</v>
      </c>
      <c r="AA64" s="145">
        <v>8</v>
      </c>
      <c r="AB64" s="145">
        <v>0</v>
      </c>
      <c r="AC64" s="145">
        <v>3</v>
      </c>
      <c r="AZ64" s="145">
        <v>1</v>
      </c>
      <c r="BA64" s="145">
        <f aca="true" t="shared" si="1" ref="BA64:BA72">IF(AZ64=1,G64,0)</f>
        <v>0</v>
      </c>
      <c r="BB64" s="145">
        <f aca="true" t="shared" si="2" ref="BB64:BB72">IF(AZ64=2,G64,0)</f>
        <v>0</v>
      </c>
      <c r="BC64" s="145">
        <f aca="true" t="shared" si="3" ref="BC64:BC72">IF(AZ64=3,G64,0)</f>
        <v>0</v>
      </c>
      <c r="BD64" s="145">
        <f aca="true" t="shared" si="4" ref="BD64:BD72">IF(AZ64=4,G64,0)</f>
        <v>0</v>
      </c>
      <c r="BE64" s="145">
        <f aca="true" t="shared" si="5" ref="BE64:BE72">IF(AZ64=5,G64,0)</f>
        <v>0</v>
      </c>
      <c r="CA64" s="167">
        <v>8</v>
      </c>
      <c r="CB64" s="167">
        <v>0</v>
      </c>
      <c r="CZ64" s="145">
        <v>0</v>
      </c>
    </row>
    <row r="65" spans="1:104" ht="12.75">
      <c r="A65" s="168">
        <v>22</v>
      </c>
      <c r="B65" s="169" t="s">
        <v>156</v>
      </c>
      <c r="C65" s="170" t="s">
        <v>157</v>
      </c>
      <c r="D65" s="171" t="s">
        <v>121</v>
      </c>
      <c r="E65" s="172">
        <v>3.55460000000177</v>
      </c>
      <c r="F65" s="172">
        <v>0</v>
      </c>
      <c r="G65" s="173">
        <f t="shared" si="0"/>
        <v>0</v>
      </c>
      <c r="O65" s="167">
        <v>2</v>
      </c>
      <c r="AA65" s="145">
        <v>8</v>
      </c>
      <c r="AB65" s="145">
        <v>0</v>
      </c>
      <c r="AC65" s="145">
        <v>3</v>
      </c>
      <c r="AZ65" s="145">
        <v>1</v>
      </c>
      <c r="BA65" s="145">
        <f t="shared" si="1"/>
        <v>0</v>
      </c>
      <c r="BB65" s="145">
        <f t="shared" si="2"/>
        <v>0</v>
      </c>
      <c r="BC65" s="145">
        <f t="shared" si="3"/>
        <v>0</v>
      </c>
      <c r="BD65" s="145">
        <f t="shared" si="4"/>
        <v>0</v>
      </c>
      <c r="BE65" s="145">
        <f t="shared" si="5"/>
        <v>0</v>
      </c>
      <c r="CA65" s="167">
        <v>8</v>
      </c>
      <c r="CB65" s="167">
        <v>0</v>
      </c>
      <c r="CZ65" s="145">
        <v>0</v>
      </c>
    </row>
    <row r="66" spans="1:104" ht="12.75">
      <c r="A66" s="168">
        <v>23</v>
      </c>
      <c r="B66" s="169" t="s">
        <v>158</v>
      </c>
      <c r="C66" s="170" t="s">
        <v>159</v>
      </c>
      <c r="D66" s="171" t="s">
        <v>121</v>
      </c>
      <c r="E66" s="172">
        <v>3.55460000000177</v>
      </c>
      <c r="F66" s="172">
        <v>0</v>
      </c>
      <c r="G66" s="173">
        <f t="shared" si="0"/>
        <v>0</v>
      </c>
      <c r="O66" s="167">
        <v>2</v>
      </c>
      <c r="AA66" s="145">
        <v>8</v>
      </c>
      <c r="AB66" s="145">
        <v>0</v>
      </c>
      <c r="AC66" s="145">
        <v>3</v>
      </c>
      <c r="AZ66" s="145">
        <v>1</v>
      </c>
      <c r="BA66" s="145">
        <f t="shared" si="1"/>
        <v>0</v>
      </c>
      <c r="BB66" s="145">
        <f t="shared" si="2"/>
        <v>0</v>
      </c>
      <c r="BC66" s="145">
        <f t="shared" si="3"/>
        <v>0</v>
      </c>
      <c r="BD66" s="145">
        <f t="shared" si="4"/>
        <v>0</v>
      </c>
      <c r="BE66" s="145">
        <f t="shared" si="5"/>
        <v>0</v>
      </c>
      <c r="CA66" s="167">
        <v>8</v>
      </c>
      <c r="CB66" s="167">
        <v>0</v>
      </c>
      <c r="CZ66" s="145">
        <v>0</v>
      </c>
    </row>
    <row r="67" spans="1:104" ht="12.75">
      <c r="A67" s="168">
        <v>24</v>
      </c>
      <c r="B67" s="169" t="s">
        <v>160</v>
      </c>
      <c r="C67" s="170" t="s">
        <v>161</v>
      </c>
      <c r="D67" s="171" t="s">
        <v>121</v>
      </c>
      <c r="E67" s="172">
        <v>7.10920000000355</v>
      </c>
      <c r="F67" s="172">
        <v>0</v>
      </c>
      <c r="G67" s="173">
        <f t="shared" si="0"/>
        <v>0</v>
      </c>
      <c r="O67" s="167">
        <v>2</v>
      </c>
      <c r="AA67" s="145">
        <v>8</v>
      </c>
      <c r="AB67" s="145">
        <v>0</v>
      </c>
      <c r="AC67" s="145">
        <v>3</v>
      </c>
      <c r="AZ67" s="145">
        <v>1</v>
      </c>
      <c r="BA67" s="145">
        <f t="shared" si="1"/>
        <v>0</v>
      </c>
      <c r="BB67" s="145">
        <f t="shared" si="2"/>
        <v>0</v>
      </c>
      <c r="BC67" s="145">
        <f t="shared" si="3"/>
        <v>0</v>
      </c>
      <c r="BD67" s="145">
        <f t="shared" si="4"/>
        <v>0</v>
      </c>
      <c r="BE67" s="145">
        <f t="shared" si="5"/>
        <v>0</v>
      </c>
      <c r="CA67" s="167">
        <v>8</v>
      </c>
      <c r="CB67" s="167">
        <v>0</v>
      </c>
      <c r="CZ67" s="145">
        <v>0</v>
      </c>
    </row>
    <row r="68" spans="1:104" ht="12.75">
      <c r="A68" s="168">
        <v>25</v>
      </c>
      <c r="B68" s="169" t="s">
        <v>162</v>
      </c>
      <c r="C68" s="170" t="s">
        <v>163</v>
      </c>
      <c r="D68" s="171" t="s">
        <v>121</v>
      </c>
      <c r="E68" s="172">
        <v>3.55460000000177</v>
      </c>
      <c r="F68" s="172">
        <v>0</v>
      </c>
      <c r="G68" s="173">
        <f t="shared" si="0"/>
        <v>0</v>
      </c>
      <c r="O68" s="167">
        <v>2</v>
      </c>
      <c r="AA68" s="145">
        <v>8</v>
      </c>
      <c r="AB68" s="145">
        <v>0</v>
      </c>
      <c r="AC68" s="145">
        <v>3</v>
      </c>
      <c r="AZ68" s="145">
        <v>1</v>
      </c>
      <c r="BA68" s="145">
        <f t="shared" si="1"/>
        <v>0</v>
      </c>
      <c r="BB68" s="145">
        <f t="shared" si="2"/>
        <v>0</v>
      </c>
      <c r="BC68" s="145">
        <f t="shared" si="3"/>
        <v>0</v>
      </c>
      <c r="BD68" s="145">
        <f t="shared" si="4"/>
        <v>0</v>
      </c>
      <c r="BE68" s="145">
        <f t="shared" si="5"/>
        <v>0</v>
      </c>
      <c r="CA68" s="167">
        <v>8</v>
      </c>
      <c r="CB68" s="167">
        <v>0</v>
      </c>
      <c r="CZ68" s="145">
        <v>0</v>
      </c>
    </row>
    <row r="69" spans="1:104" ht="12.75">
      <c r="A69" s="168">
        <v>26</v>
      </c>
      <c r="B69" s="169" t="s">
        <v>164</v>
      </c>
      <c r="C69" s="170" t="s">
        <v>165</v>
      </c>
      <c r="D69" s="171" t="s">
        <v>121</v>
      </c>
      <c r="E69" s="172">
        <v>3.55460000000177</v>
      </c>
      <c r="F69" s="172">
        <v>0</v>
      </c>
      <c r="G69" s="173">
        <f t="shared" si="0"/>
        <v>0</v>
      </c>
      <c r="O69" s="167">
        <v>2</v>
      </c>
      <c r="AA69" s="145">
        <v>8</v>
      </c>
      <c r="AB69" s="145">
        <v>0</v>
      </c>
      <c r="AC69" s="145">
        <v>3</v>
      </c>
      <c r="AZ69" s="145">
        <v>1</v>
      </c>
      <c r="BA69" s="145">
        <f t="shared" si="1"/>
        <v>0</v>
      </c>
      <c r="BB69" s="145">
        <f t="shared" si="2"/>
        <v>0</v>
      </c>
      <c r="BC69" s="145">
        <f t="shared" si="3"/>
        <v>0</v>
      </c>
      <c r="BD69" s="145">
        <f t="shared" si="4"/>
        <v>0</v>
      </c>
      <c r="BE69" s="145">
        <f t="shared" si="5"/>
        <v>0</v>
      </c>
      <c r="CA69" s="167">
        <v>8</v>
      </c>
      <c r="CB69" s="167">
        <v>0</v>
      </c>
      <c r="CZ69" s="145">
        <v>0</v>
      </c>
    </row>
    <row r="70" spans="1:104" ht="12.75">
      <c r="A70" s="168">
        <v>27</v>
      </c>
      <c r="B70" s="169" t="s">
        <v>166</v>
      </c>
      <c r="C70" s="170" t="s">
        <v>167</v>
      </c>
      <c r="D70" s="171" t="s">
        <v>121</v>
      </c>
      <c r="E70" s="172">
        <v>3.55460000000177</v>
      </c>
      <c r="F70" s="172">
        <v>0</v>
      </c>
      <c r="G70" s="173">
        <f t="shared" si="0"/>
        <v>0</v>
      </c>
      <c r="O70" s="167">
        <v>2</v>
      </c>
      <c r="AA70" s="145">
        <v>8</v>
      </c>
      <c r="AB70" s="145">
        <v>0</v>
      </c>
      <c r="AC70" s="145">
        <v>3</v>
      </c>
      <c r="AZ70" s="145">
        <v>1</v>
      </c>
      <c r="BA70" s="145">
        <f t="shared" si="1"/>
        <v>0</v>
      </c>
      <c r="BB70" s="145">
        <f t="shared" si="2"/>
        <v>0</v>
      </c>
      <c r="BC70" s="145">
        <f t="shared" si="3"/>
        <v>0</v>
      </c>
      <c r="BD70" s="145">
        <f t="shared" si="4"/>
        <v>0</v>
      </c>
      <c r="BE70" s="145">
        <f t="shared" si="5"/>
        <v>0</v>
      </c>
      <c r="CA70" s="167">
        <v>8</v>
      </c>
      <c r="CB70" s="167">
        <v>0</v>
      </c>
      <c r="CZ70" s="145">
        <v>0</v>
      </c>
    </row>
    <row r="71" spans="1:104" ht="12.75">
      <c r="A71" s="168">
        <v>28</v>
      </c>
      <c r="B71" s="169" t="s">
        <v>168</v>
      </c>
      <c r="C71" s="170" t="s">
        <v>169</v>
      </c>
      <c r="D71" s="171" t="s">
        <v>121</v>
      </c>
      <c r="E71" s="172">
        <v>1.77730000000089</v>
      </c>
      <c r="F71" s="172">
        <v>0</v>
      </c>
      <c r="G71" s="173">
        <f t="shared" si="0"/>
        <v>0</v>
      </c>
      <c r="O71" s="167">
        <v>2</v>
      </c>
      <c r="AA71" s="145">
        <v>8</v>
      </c>
      <c r="AB71" s="145">
        <v>0</v>
      </c>
      <c r="AC71" s="145">
        <v>3</v>
      </c>
      <c r="AZ71" s="145">
        <v>1</v>
      </c>
      <c r="BA71" s="145">
        <f t="shared" si="1"/>
        <v>0</v>
      </c>
      <c r="BB71" s="145">
        <f t="shared" si="2"/>
        <v>0</v>
      </c>
      <c r="BC71" s="145">
        <f t="shared" si="3"/>
        <v>0</v>
      </c>
      <c r="BD71" s="145">
        <f t="shared" si="4"/>
        <v>0</v>
      </c>
      <c r="BE71" s="145">
        <f t="shared" si="5"/>
        <v>0</v>
      </c>
      <c r="CA71" s="167">
        <v>8</v>
      </c>
      <c r="CB71" s="167">
        <v>0</v>
      </c>
      <c r="CZ71" s="145">
        <v>0</v>
      </c>
    </row>
    <row r="72" spans="1:104" ht="12.75">
      <c r="A72" s="168">
        <v>29</v>
      </c>
      <c r="B72" s="169" t="s">
        <v>170</v>
      </c>
      <c r="C72" s="170" t="s">
        <v>171</v>
      </c>
      <c r="D72" s="171" t="s">
        <v>121</v>
      </c>
      <c r="E72" s="172">
        <v>1.77730000000089</v>
      </c>
      <c r="F72" s="172">
        <v>0</v>
      </c>
      <c r="G72" s="173">
        <f t="shared" si="0"/>
        <v>0</v>
      </c>
      <c r="O72" s="167">
        <v>2</v>
      </c>
      <c r="AA72" s="145">
        <v>8</v>
      </c>
      <c r="AB72" s="145">
        <v>0</v>
      </c>
      <c r="AC72" s="145">
        <v>3</v>
      </c>
      <c r="AZ72" s="145">
        <v>1</v>
      </c>
      <c r="BA72" s="145">
        <f t="shared" si="1"/>
        <v>0</v>
      </c>
      <c r="BB72" s="145">
        <f t="shared" si="2"/>
        <v>0</v>
      </c>
      <c r="BC72" s="145">
        <f t="shared" si="3"/>
        <v>0</v>
      </c>
      <c r="BD72" s="145">
        <f t="shared" si="4"/>
        <v>0</v>
      </c>
      <c r="BE72" s="145">
        <f t="shared" si="5"/>
        <v>0</v>
      </c>
      <c r="CA72" s="167">
        <v>8</v>
      </c>
      <c r="CB72" s="167">
        <v>0</v>
      </c>
      <c r="CZ72" s="145">
        <v>0</v>
      </c>
    </row>
    <row r="73" spans="1:57" ht="12.75">
      <c r="A73" s="181"/>
      <c r="B73" s="182" t="s">
        <v>73</v>
      </c>
      <c r="C73" s="183" t="str">
        <f>CONCATENATE(B63," ",C63)</f>
        <v>D96 Přesuny suti a vybouraných hmot</v>
      </c>
      <c r="D73" s="184"/>
      <c r="E73" s="185"/>
      <c r="F73" s="186"/>
      <c r="G73" s="187">
        <f>SUM(G63:G72)</f>
        <v>0</v>
      </c>
      <c r="O73" s="167">
        <v>4</v>
      </c>
      <c r="BA73" s="188">
        <f>SUM(BA63:BA72)</f>
        <v>0</v>
      </c>
      <c r="BB73" s="188">
        <f>SUM(BB63:BB72)</f>
        <v>0</v>
      </c>
      <c r="BC73" s="188">
        <f>SUM(BC63:BC72)</f>
        <v>0</v>
      </c>
      <c r="BD73" s="188">
        <f>SUM(BD63:BD72)</f>
        <v>0</v>
      </c>
      <c r="BE73" s="188">
        <f>SUM(BE63:BE72)</f>
        <v>0</v>
      </c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ht="12.75">
      <c r="E93" s="145"/>
    </row>
    <row r="94" ht="12.75">
      <c r="E94" s="145"/>
    </row>
    <row r="95" ht="12.75">
      <c r="E95" s="145"/>
    </row>
    <row r="96" ht="12.75">
      <c r="E96" s="145"/>
    </row>
    <row r="97" spans="1:7" ht="12.75">
      <c r="A97" s="189"/>
      <c r="B97" s="189"/>
      <c r="C97" s="189"/>
      <c r="D97" s="189"/>
      <c r="E97" s="189"/>
      <c r="F97" s="189"/>
      <c r="G97" s="189"/>
    </row>
    <row r="98" spans="1:7" ht="12.75">
      <c r="A98" s="189"/>
      <c r="B98" s="189"/>
      <c r="C98" s="189"/>
      <c r="D98" s="189"/>
      <c r="E98" s="189"/>
      <c r="F98" s="189"/>
      <c r="G98" s="189"/>
    </row>
    <row r="99" spans="1:7" ht="12.75">
      <c r="A99" s="189"/>
      <c r="B99" s="189"/>
      <c r="C99" s="189"/>
      <c r="D99" s="189"/>
      <c r="E99" s="189"/>
      <c r="F99" s="189"/>
      <c r="G99" s="189"/>
    </row>
    <row r="100" spans="1:7" ht="12.75">
      <c r="A100" s="189"/>
      <c r="B100" s="189"/>
      <c r="C100" s="189"/>
      <c r="D100" s="189"/>
      <c r="E100" s="189"/>
      <c r="F100" s="189"/>
      <c r="G100" s="189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ht="12.75">
      <c r="E108" s="145"/>
    </row>
    <row r="109" ht="12.75">
      <c r="E109" s="145"/>
    </row>
    <row r="110" ht="12.75">
      <c r="E110" s="145"/>
    </row>
    <row r="111" ht="12.75">
      <c r="E111" s="145"/>
    </row>
    <row r="112" ht="12.75">
      <c r="E112" s="145"/>
    </row>
    <row r="113" ht="12.75">
      <c r="E113" s="145"/>
    </row>
    <row r="114" ht="12.75">
      <c r="E114" s="145"/>
    </row>
    <row r="115" ht="12.75">
      <c r="E115" s="145"/>
    </row>
    <row r="116" ht="12.75">
      <c r="E116" s="145"/>
    </row>
    <row r="117" ht="12.75">
      <c r="E117" s="145"/>
    </row>
    <row r="118" ht="12.75">
      <c r="E118" s="145"/>
    </row>
    <row r="119" ht="12.75">
      <c r="E119" s="145"/>
    </row>
    <row r="120" ht="12.75">
      <c r="E120" s="145"/>
    </row>
    <row r="121" ht="12.75">
      <c r="E121" s="145"/>
    </row>
    <row r="122" ht="12.75">
      <c r="E122" s="145"/>
    </row>
    <row r="123" ht="12.75">
      <c r="E123" s="145"/>
    </row>
    <row r="124" ht="12.75">
      <c r="E124" s="145"/>
    </row>
    <row r="125" ht="12.75">
      <c r="E125" s="145"/>
    </row>
    <row r="126" ht="12.75">
      <c r="E126" s="145"/>
    </row>
    <row r="127" ht="12.75">
      <c r="E127" s="145"/>
    </row>
    <row r="128" ht="12.75">
      <c r="E128" s="145"/>
    </row>
    <row r="129" ht="12.75">
      <c r="E129" s="145"/>
    </row>
    <row r="130" ht="12.75">
      <c r="E130" s="145"/>
    </row>
    <row r="131" ht="12.75">
      <c r="E131" s="145"/>
    </row>
    <row r="132" spans="1:2" ht="12.75">
      <c r="A132" s="190"/>
      <c r="B132" s="190"/>
    </row>
    <row r="133" spans="1:7" ht="12.75">
      <c r="A133" s="189"/>
      <c r="B133" s="189"/>
      <c r="C133" s="192"/>
      <c r="D133" s="192"/>
      <c r="E133" s="193"/>
      <c r="F133" s="192"/>
      <c r="G133" s="194"/>
    </row>
    <row r="134" spans="1:7" ht="12.75">
      <c r="A134" s="195"/>
      <c r="B134" s="195"/>
      <c r="C134" s="189"/>
      <c r="D134" s="189"/>
      <c r="E134" s="196"/>
      <c r="F134" s="189"/>
      <c r="G134" s="189"/>
    </row>
    <row r="135" spans="1:7" ht="12.75">
      <c r="A135" s="189"/>
      <c r="B135" s="189"/>
      <c r="C135" s="189"/>
      <c r="D135" s="189"/>
      <c r="E135" s="196"/>
      <c r="F135" s="189"/>
      <c r="G135" s="189"/>
    </row>
    <row r="136" spans="1:7" ht="12.75">
      <c r="A136" s="189"/>
      <c r="B136" s="189"/>
      <c r="C136" s="189"/>
      <c r="D136" s="189"/>
      <c r="E136" s="196"/>
      <c r="F136" s="189"/>
      <c r="G136" s="189"/>
    </row>
    <row r="137" spans="1:7" ht="12.75">
      <c r="A137" s="189"/>
      <c r="B137" s="189"/>
      <c r="C137" s="189"/>
      <c r="D137" s="189"/>
      <c r="E137" s="196"/>
      <c r="F137" s="189"/>
      <c r="G137" s="189"/>
    </row>
    <row r="138" spans="1:7" ht="12.75">
      <c r="A138" s="189"/>
      <c r="B138" s="189"/>
      <c r="C138" s="189"/>
      <c r="D138" s="189"/>
      <c r="E138" s="196"/>
      <c r="F138" s="189"/>
      <c r="G138" s="189"/>
    </row>
    <row r="139" spans="1:7" ht="12.75">
      <c r="A139" s="189"/>
      <c r="B139" s="189"/>
      <c r="C139" s="189"/>
      <c r="D139" s="189"/>
      <c r="E139" s="196"/>
      <c r="F139" s="189"/>
      <c r="G139" s="189"/>
    </row>
    <row r="140" spans="1:7" ht="12.75">
      <c r="A140" s="189"/>
      <c r="B140" s="189"/>
      <c r="C140" s="189"/>
      <c r="D140" s="189"/>
      <c r="E140" s="196"/>
      <c r="F140" s="189"/>
      <c r="G140" s="189"/>
    </row>
    <row r="141" spans="1:7" ht="12.75">
      <c r="A141" s="189"/>
      <c r="B141" s="189"/>
      <c r="C141" s="189"/>
      <c r="D141" s="189"/>
      <c r="E141" s="196"/>
      <c r="F141" s="189"/>
      <c r="G141" s="189"/>
    </row>
    <row r="142" spans="1:7" ht="12.75">
      <c r="A142" s="189"/>
      <c r="B142" s="189"/>
      <c r="C142" s="189"/>
      <c r="D142" s="189"/>
      <c r="E142" s="196"/>
      <c r="F142" s="189"/>
      <c r="G142" s="189"/>
    </row>
    <row r="143" spans="1:7" ht="12.75">
      <c r="A143" s="189"/>
      <c r="B143" s="189"/>
      <c r="C143" s="189"/>
      <c r="D143" s="189"/>
      <c r="E143" s="196"/>
      <c r="F143" s="189"/>
      <c r="G143" s="189"/>
    </row>
    <row r="144" spans="1:7" ht="12.75">
      <c r="A144" s="189"/>
      <c r="B144" s="189"/>
      <c r="C144" s="189"/>
      <c r="D144" s="189"/>
      <c r="E144" s="196"/>
      <c r="F144" s="189"/>
      <c r="G144" s="189"/>
    </row>
    <row r="145" spans="1:7" ht="12.75">
      <c r="A145" s="189"/>
      <c r="B145" s="189"/>
      <c r="C145" s="189"/>
      <c r="D145" s="189"/>
      <c r="E145" s="196"/>
      <c r="F145" s="189"/>
      <c r="G145" s="189"/>
    </row>
    <row r="146" spans="1:7" ht="12.75">
      <c r="A146" s="189"/>
      <c r="B146" s="189"/>
      <c r="C146" s="189"/>
      <c r="D146" s="189"/>
      <c r="E146" s="196"/>
      <c r="F146" s="189"/>
      <c r="G146" s="189"/>
    </row>
  </sheetData>
  <mergeCells count="20">
    <mergeCell ref="C61:D61"/>
    <mergeCell ref="C49:D49"/>
    <mergeCell ref="C51:D51"/>
    <mergeCell ref="C55:D55"/>
    <mergeCell ref="C57:D57"/>
    <mergeCell ref="C38:G38"/>
    <mergeCell ref="C45:D45"/>
    <mergeCell ref="C29:D29"/>
    <mergeCell ref="C34:D34"/>
    <mergeCell ref="C19:D19"/>
    <mergeCell ref="C23:D23"/>
    <mergeCell ref="C25:D25"/>
    <mergeCell ref="C11:D11"/>
    <mergeCell ref="C13:D13"/>
    <mergeCell ref="C15:D15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2015-05-13T13:30:43Z</dcterms:created>
  <dcterms:modified xsi:type="dcterms:W3CDTF">2015-05-14T04:52:42Z</dcterms:modified>
  <cp:category/>
  <cp:version/>
  <cp:contentType/>
  <cp:contentStatus/>
</cp:coreProperties>
</file>