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Stavební rozpočet" sheetId="1" r:id="rId1"/>
    <sheet name="Stavební rozpočet - součet" sheetId="2" r:id="rId2"/>
    <sheet name="Výkaz výměr" sheetId="3" r:id="rId3"/>
    <sheet name="Harmonogram" sheetId="4" r:id="rId4"/>
    <sheet name="Čerpání rozpočtu" sheetId="5" r:id="rId5"/>
    <sheet name="Krycí list rozpočtu" sheetId="6" r:id="rId6"/>
  </sheets>
  <definedNames/>
  <calcPr fullCalcOnLoad="1"/>
</workbook>
</file>

<file path=xl/sharedStrings.xml><?xml version="1.0" encoding="utf-8"?>
<sst xmlns="http://schemas.openxmlformats.org/spreadsheetml/2006/main" count="380" uniqueCount="174">
  <si>
    <t>Stavební rozpočet</t>
  </si>
  <si>
    <t>Název stavby:</t>
  </si>
  <si>
    <t>Doba výstavby:</t>
  </si>
  <si>
    <t>62 dní</t>
  </si>
  <si>
    <t>Objednatel:</t>
  </si>
  <si>
    <t>Druh stavby:</t>
  </si>
  <si>
    <t>Začátek výstavby:</t>
  </si>
  <si>
    <t>Projektant:</t>
  </si>
  <si>
    <t>Lokalita:</t>
  </si>
  <si>
    <t>Konec výstavby:</t>
  </si>
  <si>
    <t>Zhotovitel:</t>
  </si>
  <si>
    <t>JKSO:</t>
  </si>
  <si>
    <t>Zpracováno dne:</t>
  </si>
  <si>
    <t>Zpracoval:</t>
  </si>
  <si>
    <t>Maša Josef</t>
  </si>
  <si>
    <t xml:space="preserve"> </t>
  </si>
  <si>
    <t>Jednot.</t>
  </si>
  <si>
    <t>Náklady (Kč)</t>
  </si>
  <si>
    <t>Hmotnost (t)</t>
  </si>
  <si>
    <t>Č</t>
  </si>
  <si>
    <t>Objekt</t>
  </si>
  <si>
    <t>Kód</t>
  </si>
  <si>
    <t>Zkrácený popis</t>
  </si>
  <si>
    <t>M.j.</t>
  </si>
  <si>
    <t>Množství</t>
  </si>
  <si>
    <t>cena (Kč)</t>
  </si>
  <si>
    <t>Dodávka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</si>
  <si>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</si>
  <si>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</si>
  <si>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</si>
  <si>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</si>
  <si>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</si>
  <si>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</si>
  <si>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</si>
  <si>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</si>
  <si>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</si>
  <si>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</si>
  <si>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</si>
  <si>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12</t>
  </si>
  <si>
    <t>Odkopávky a prokopávky</t>
  </si>
  <si>
    <t>HS</t>
  </si>
  <si>
    <t>1</t>
  </si>
  <si>
    <t>122202201R00</t>
  </si>
  <si>
    <t>Odkopávky pro silnice v hor. 3 do 100 m3</t>
  </si>
  <si>
    <t>m3</t>
  </si>
  <si>
    <t>16</t>
  </si>
  <si>
    <t>Přemístění výkopku</t>
  </si>
  <si>
    <t>2</t>
  </si>
  <si>
    <t>162601102R00</t>
  </si>
  <si>
    <t>Vodorovné přemístění výkopku z hor.1-4 do 5000 m</t>
  </si>
  <si>
    <t>3</t>
  </si>
  <si>
    <t>167101101R00</t>
  </si>
  <si>
    <t>Nakládání výkopku z hor.1-4 v množství do 100 m3</t>
  </si>
  <si>
    <t>56</t>
  </si>
  <si>
    <t>Podkladní vrstvy komunikací, letišť a ploch</t>
  </si>
  <si>
    <t>4</t>
  </si>
  <si>
    <t>569731111R00</t>
  </si>
  <si>
    <t>Zpevnění krajnic kamenivem drceným tl. 10 cm</t>
  </si>
  <si>
    <t>m2</t>
  </si>
  <si>
    <t>5</t>
  </si>
  <si>
    <t>564861111R00</t>
  </si>
  <si>
    <t>Podklad ze štěrkodrti po zhutnění tloušťky 20 cm</t>
  </si>
  <si>
    <t>6</t>
  </si>
  <si>
    <t>564851111R00</t>
  </si>
  <si>
    <t>Podklad ze štěrkodrti po zhutnění tloušťky 15 cm</t>
  </si>
  <si>
    <t>91</t>
  </si>
  <si>
    <t>Doplňující konstrukce a práce pozemních komunikací, letišť a ploch</t>
  </si>
  <si>
    <t>7</t>
  </si>
  <si>
    <t>917862111R00</t>
  </si>
  <si>
    <t>Osazení stojat. obrub. bet. s opěrou,lože z B 12,5</t>
  </si>
  <si>
    <t>m</t>
  </si>
  <si>
    <t>8</t>
  </si>
  <si>
    <t>919731122R00</t>
  </si>
  <si>
    <t>Zarovnání styčné plochy živičné tl. do 10 cm</t>
  </si>
  <si>
    <t>H22</t>
  </si>
  <si>
    <t>Komunikace pozemní a letiště</t>
  </si>
  <si>
    <t>PR</t>
  </si>
  <si>
    <t>9</t>
  </si>
  <si>
    <t>998223011R00</t>
  </si>
  <si>
    <t>Přesun hmot, pozemní komunikace, kryt dlážděný</t>
  </si>
  <si>
    <t>t</t>
  </si>
  <si>
    <t>10</t>
  </si>
  <si>
    <t>998223094R00</t>
  </si>
  <si>
    <t>Přesun hmot, komunikace dlážděné, příplatek 5 km</t>
  </si>
  <si>
    <t>M46</t>
  </si>
  <si>
    <t>Zemní práce při montážích</t>
  </si>
  <si>
    <t>MP</t>
  </si>
  <si>
    <t>11</t>
  </si>
  <si>
    <t>460030061R00</t>
  </si>
  <si>
    <t>Kladení dlažby do lože z písku</t>
  </si>
  <si>
    <t>Ostatní materiál</t>
  </si>
  <si>
    <t>OM</t>
  </si>
  <si>
    <t>59217010</t>
  </si>
  <si>
    <t>Obrubník silniční betonový 150x250x1000 mm</t>
  </si>
  <si>
    <t>kus</t>
  </si>
  <si>
    <t>0</t>
  </si>
  <si>
    <t>13</t>
  </si>
  <si>
    <t>59217476</t>
  </si>
  <si>
    <t>Obrubník silniční nájezdový 1000/150/150 šedý</t>
  </si>
  <si>
    <t>14</t>
  </si>
  <si>
    <t>59248000</t>
  </si>
  <si>
    <t>Dlažba zámková RYOLIT 20/16/8 II přírodní</t>
  </si>
  <si>
    <t>15</t>
  </si>
  <si>
    <t>58337370</t>
  </si>
  <si>
    <t>Štěrkopísek frakce 0-63 C</t>
  </si>
  <si>
    <t>T</t>
  </si>
  <si>
    <t>28611265.A</t>
  </si>
  <si>
    <t>Trubka kanalizační ULTRA-RIB2 SN 10 150x3000 PP</t>
  </si>
  <si>
    <t>17</t>
  </si>
  <si>
    <t>28654600</t>
  </si>
  <si>
    <t>Koleno kanalizační PP DN 150/45°</t>
  </si>
  <si>
    <t>Celkem: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</si>
  <si>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</si>
  <si>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</si>
  <si>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</si>
  <si>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</si>
  <si>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</si>
  <si>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</si>
  <si>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Výkaz výměr</t>
  </si>
  <si>
    <t>Rozměry</t>
  </si>
  <si>
    <t>Harmonogram</t>
  </si>
  <si>
    <t>Nh</t>
  </si>
  <si>
    <t>Zdroje</t>
  </si>
  <si>
    <t>Trvání</t>
  </si>
  <si>
    <t>Začátek</t>
  </si>
  <si>
    <t>Konec</t>
  </si>
  <si>
    <t>Rozpočet (Kč)</t>
  </si>
  <si>
    <t>Čerpání rozpočtu</t>
  </si>
  <si>
    <t>Rozpočtové náklady (Kč)</t>
  </si>
  <si>
    <t>Fakturovaná cena (Kč)</t>
  </si>
  <si>
    <t>Rozdíl v Kč</t>
  </si>
  <si>
    <t>Rozdíl v %</t>
  </si>
  <si>
    <t>Krycí list rozpočtu</t>
  </si>
  <si>
    <t>OPRAVA ÚČELOVÉ KOMUNIKACE PETROVICE</t>
  </si>
  <si>
    <t>IČ/DIČ:</t>
  </si>
  <si>
    <t>ZPEVNĚNÉ PLOCHY</t>
  </si>
  <si>
    <t>PETROVICE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</si>
  <si>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</si>
  <si>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</si>
  <si>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</si>
  <si>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</si>
  <si>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</si>
  <si>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</si>
  <si>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</si>
  <si>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</si>
  <si>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</si>
  <si>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</si>
  <si>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</si>
  <si>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</si>
  <si>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</si>
  <si>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</si>
  <si>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</si>
  <si>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</si>
  <si>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</si>
  <si>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</si>
  <si>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</si>
  <si>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</si>
  <si>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</si>
  <si>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</si>
  <si>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Přesun hmot a sutí</t>
  </si>
  <si>
    <t>ZRN celkem</t>
  </si>
  <si>
    <t>DN celkem</t>
  </si>
  <si>
    <t>NUS celkem</t>
  </si>
  <si>
    <t>Základ 0%</t>
  </si>
  <si>
    <t>Základ 14%</t>
  </si>
  <si>
    <t>DPH 14%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</si>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</sst>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10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5" fontId="2" fillId="0" borderId="1" xfId="0" applyNumberFormat="1" applyFont="1" applyFill="1" applyBorder="1" applyAlignment="1" applyProtection="1">
      <alignment horizontal="center" vertical="center"/>
      <protection/>
    </xf>
    <xf numFmtId="165" fontId="1" fillId="0" borderId="2" xfId="0" applyNumberFormat="1" applyFont="1" applyFill="1" applyBorder="1" applyAlignment="1" applyProtection="1">
      <alignment horizontal="left" vertical="center"/>
      <protection/>
    </xf>
    <xf numFmtId="165" fontId="3" fillId="0" borderId="3" xfId="0" applyNumberFormat="1" applyFont="1" applyFill="1" applyBorder="1" applyAlignment="1" applyProtection="1">
      <alignment horizontal="left" vertical="center"/>
      <protection/>
    </xf>
    <xf numFmtId="165" fontId="1" fillId="0" borderId="3" xfId="0" applyNumberFormat="1" applyFont="1" applyFill="1" applyBorder="1" applyAlignment="1" applyProtection="1">
      <alignment horizontal="left" vertical="center"/>
      <protection/>
    </xf>
    <xf numFmtId="165" fontId="1" fillId="0" borderId="4" xfId="0" applyNumberFormat="1" applyFont="1" applyFill="1" applyBorder="1" applyAlignment="1" applyProtection="1">
      <alignment horizontal="left" vertical="center"/>
      <protection/>
    </xf>
    <xf numFmtId="164" fontId="1" fillId="0" borderId="5" xfId="0" applyNumberFormat="1" applyFont="1" applyFill="1" applyBorder="1" applyAlignment="1" applyProtection="1">
      <alignment vertical="center"/>
      <protection/>
    </xf>
    <xf numFmtId="165" fontId="1" fillId="0" borderId="5" xfId="0" applyNumberFormat="1" applyFont="1" applyFill="1" applyBorder="1" applyAlignment="1" applyProtection="1">
      <alignment horizontal="left" vertical="center"/>
      <protection/>
    </xf>
    <xf numFmtId="165" fontId="1" fillId="0" borderId="0" xfId="0" applyNumberFormat="1" applyFont="1" applyFill="1" applyBorder="1" applyAlignment="1" applyProtection="1">
      <alignment horizontal="left" vertical="center"/>
      <protection/>
    </xf>
    <xf numFmtId="166" fontId="1" fillId="0" borderId="0" xfId="0" applyNumberFormat="1" applyFont="1" applyFill="1" applyBorder="1" applyAlignment="1" applyProtection="1">
      <alignment horizontal="left" vertical="center"/>
      <protection/>
    </xf>
    <xf numFmtId="165" fontId="1" fillId="0" borderId="6" xfId="0" applyNumberFormat="1" applyFont="1" applyFill="1" applyBorder="1" applyAlignment="1" applyProtection="1">
      <alignment horizontal="left" vertical="center"/>
      <protection/>
    </xf>
    <xf numFmtId="165" fontId="1" fillId="0" borderId="7" xfId="0" applyNumberFormat="1" applyFont="1" applyFill="1" applyBorder="1" applyAlignment="1" applyProtection="1">
      <alignment horizontal="left" vertical="center"/>
      <protection/>
    </xf>
    <xf numFmtId="165" fontId="1" fillId="0" borderId="8" xfId="0" applyNumberFormat="1" applyFont="1" applyFill="1" applyBorder="1" applyAlignment="1" applyProtection="1">
      <alignment horizontal="left" vertical="center"/>
      <protection/>
    </xf>
    <xf numFmtId="166" fontId="1" fillId="0" borderId="8" xfId="0" applyNumberFormat="1" applyFont="1" applyFill="1" applyBorder="1" applyAlignment="1" applyProtection="1">
      <alignment horizontal="left" vertical="center"/>
      <protection/>
    </xf>
    <xf numFmtId="165" fontId="1" fillId="0" borderId="9" xfId="0" applyNumberFormat="1" applyFont="1" applyFill="1" applyBorder="1" applyAlignment="1" applyProtection="1">
      <alignment horizontal="left" vertical="center"/>
      <protection/>
    </xf>
    <xf numFmtId="165" fontId="1" fillId="0" borderId="10" xfId="0" applyNumberFormat="1" applyFont="1" applyFill="1" applyBorder="1" applyAlignment="1" applyProtection="1">
      <alignment horizontal="left" vertical="center"/>
      <protection/>
    </xf>
    <xf numFmtId="165" fontId="1" fillId="0" borderId="11" xfId="0" applyNumberFormat="1" applyFont="1" applyFill="1" applyBorder="1" applyAlignment="1" applyProtection="1">
      <alignment horizontal="left" vertical="center"/>
      <protection/>
    </xf>
    <xf numFmtId="165" fontId="3" fillId="0" borderId="12" xfId="0" applyNumberFormat="1" applyFont="1" applyFill="1" applyBorder="1" applyAlignment="1" applyProtection="1">
      <alignment horizontal="center" vertical="center"/>
      <protection/>
    </xf>
    <xf numFmtId="165" fontId="3" fillId="0" borderId="13" xfId="0" applyNumberFormat="1" applyFont="1" applyFill="1" applyBorder="1" applyAlignment="1" applyProtection="1">
      <alignment horizontal="center" vertical="center"/>
      <protection/>
    </xf>
    <xf numFmtId="164" fontId="1" fillId="0" borderId="14" xfId="0" applyNumberFormat="1" applyFont="1" applyFill="1" applyBorder="1" applyAlignment="1" applyProtection="1">
      <alignment vertical="center"/>
      <protection/>
    </xf>
    <xf numFmtId="165" fontId="3" fillId="0" borderId="15" xfId="0" applyNumberFormat="1" applyFont="1" applyFill="1" applyBorder="1" applyAlignment="1" applyProtection="1">
      <alignment horizontal="left" vertical="center"/>
      <protection/>
    </xf>
    <xf numFmtId="165" fontId="3" fillId="0" borderId="16" xfId="0" applyNumberFormat="1" applyFont="1" applyFill="1" applyBorder="1" applyAlignment="1" applyProtection="1">
      <alignment horizontal="left" vertical="center"/>
      <protection/>
    </xf>
    <xf numFmtId="165" fontId="3" fillId="0" borderId="16" xfId="0" applyNumberFormat="1" applyFont="1" applyFill="1" applyBorder="1" applyAlignment="1" applyProtection="1">
      <alignment horizontal="center" vertical="center"/>
      <protection/>
    </xf>
    <xf numFmtId="165" fontId="3" fillId="0" borderId="17" xfId="0" applyNumberFormat="1" applyFont="1" applyFill="1" applyBorder="1" applyAlignment="1" applyProtection="1">
      <alignment horizontal="right" vertical="center"/>
      <protection/>
    </xf>
    <xf numFmtId="165" fontId="3" fillId="0" borderId="18" xfId="0" applyNumberFormat="1" applyFont="1" applyFill="1" applyBorder="1" applyAlignment="1" applyProtection="1">
      <alignment horizontal="center" vertical="center"/>
      <protection/>
    </xf>
    <xf numFmtId="165" fontId="3" fillId="0" borderId="19" xfId="0" applyNumberFormat="1" applyFont="1" applyFill="1" applyBorder="1" applyAlignment="1" applyProtection="1">
      <alignment horizontal="center" vertical="center"/>
      <protection/>
    </xf>
    <xf numFmtId="165" fontId="3" fillId="0" borderId="20" xfId="0" applyNumberFormat="1" applyFont="1" applyFill="1" applyBorder="1" applyAlignment="1" applyProtection="1">
      <alignment horizontal="center" vertical="center"/>
      <protection/>
    </xf>
    <xf numFmtId="165" fontId="3" fillId="2" borderId="0" xfId="0" applyNumberFormat="1" applyFont="1" applyFill="1" applyBorder="1" applyAlignment="1" applyProtection="1">
      <alignment horizontal="right" vertical="center"/>
      <protection/>
    </xf>
    <xf numFmtId="165" fontId="1" fillId="2" borderId="21" xfId="0" applyNumberFormat="1" applyFont="1" applyFill="1" applyBorder="1" applyAlignment="1" applyProtection="1">
      <alignment horizontal="left" vertical="center"/>
      <protection/>
    </xf>
    <xf numFmtId="165" fontId="3" fillId="2" borderId="21" xfId="0" applyNumberFormat="1" applyFont="1" applyFill="1" applyBorder="1" applyAlignment="1" applyProtection="1">
      <alignment horizontal="left" vertical="center"/>
      <protection/>
    </xf>
    <xf numFmtId="167" fontId="3" fillId="2" borderId="21" xfId="0" applyNumberFormat="1" applyFont="1" applyFill="1" applyBorder="1" applyAlignment="1" applyProtection="1">
      <alignment horizontal="right" vertical="center"/>
      <protection/>
    </xf>
    <xf numFmtId="165" fontId="3" fillId="2" borderId="21" xfId="0" applyNumberFormat="1" applyFont="1" applyFill="1" applyBorder="1" applyAlignment="1" applyProtection="1">
      <alignment horizontal="right" vertical="center"/>
      <protection/>
    </xf>
    <xf numFmtId="167" fontId="3" fillId="2" borderId="0" xfId="0" applyNumberFormat="1" applyFont="1" applyFill="1" applyBorder="1" applyAlignment="1" applyProtection="1">
      <alignment horizontal="right" vertical="center"/>
      <protection/>
    </xf>
    <xf numFmtId="167" fontId="1" fillId="0" borderId="0" xfId="0" applyNumberFormat="1" applyFont="1" applyFill="1" applyBorder="1" applyAlignment="1" applyProtection="1">
      <alignment horizontal="right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5" fontId="1" fillId="2" borderId="0" xfId="0" applyNumberFormat="1" applyFont="1" applyFill="1" applyBorder="1" applyAlignment="1" applyProtection="1">
      <alignment horizontal="left" vertical="center"/>
      <protection/>
    </xf>
    <xf numFmtId="165" fontId="3" fillId="2" borderId="0" xfId="0" applyNumberFormat="1" applyFont="1" applyFill="1" applyBorder="1" applyAlignment="1" applyProtection="1">
      <alignment horizontal="left" vertical="center"/>
      <protection/>
    </xf>
    <xf numFmtId="165" fontId="1" fillId="0" borderId="1" xfId="0" applyNumberFormat="1" applyFont="1" applyFill="1" applyBorder="1" applyAlignment="1" applyProtection="1">
      <alignment horizontal="left" vertical="center"/>
      <protection/>
    </xf>
    <xf numFmtId="167" fontId="1" fillId="0" borderId="1" xfId="0" applyNumberFormat="1" applyFont="1" applyFill="1" applyBorder="1" applyAlignment="1" applyProtection="1">
      <alignment horizontal="right" vertical="center"/>
      <protection/>
    </xf>
    <xf numFmtId="164" fontId="1" fillId="0" borderId="1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vertical="center"/>
      <protection/>
    </xf>
    <xf numFmtId="167" fontId="3" fillId="0" borderId="3" xfId="0" applyNumberFormat="1" applyFont="1" applyFill="1" applyBorder="1" applyAlignment="1" applyProtection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right" vertical="center"/>
      <protection/>
    </xf>
    <xf numFmtId="166" fontId="1" fillId="0" borderId="9" xfId="0" applyNumberFormat="1" applyFont="1" applyFill="1" applyBorder="1" applyAlignment="1" applyProtection="1">
      <alignment horizontal="left" vertical="center"/>
      <protection/>
    </xf>
    <xf numFmtId="165" fontId="3" fillId="0" borderId="22" xfId="0" applyNumberFormat="1" applyFont="1" applyFill="1" applyBorder="1" applyAlignment="1" applyProtection="1">
      <alignment horizontal="left" vertical="center"/>
      <protection/>
    </xf>
    <xf numFmtId="165" fontId="3" fillId="0" borderId="23" xfId="0" applyNumberFormat="1" applyFont="1" applyFill="1" applyBorder="1" applyAlignment="1" applyProtection="1">
      <alignment horizontal="left" vertical="center"/>
      <protection/>
    </xf>
    <xf numFmtId="165" fontId="3" fillId="0" borderId="24" xfId="0" applyNumberFormat="1" applyFont="1" applyFill="1" applyBorder="1" applyAlignment="1" applyProtection="1">
      <alignment horizontal="left" vertical="center"/>
      <protection/>
    </xf>
    <xf numFmtId="165" fontId="3" fillId="0" borderId="24" xfId="0" applyNumberFormat="1" applyFont="1" applyFill="1" applyBorder="1" applyAlignment="1" applyProtection="1">
      <alignment horizontal="center" vertical="center"/>
      <protection/>
    </xf>
    <xf numFmtId="165" fontId="3" fillId="0" borderId="22" xfId="0" applyNumberFormat="1" applyFont="1" applyFill="1" applyBorder="1" applyAlignment="1" applyProtection="1">
      <alignment horizontal="center" vertical="center"/>
      <protection/>
    </xf>
    <xf numFmtId="165" fontId="1" fillId="0" borderId="21" xfId="0" applyNumberFormat="1" applyFont="1" applyFill="1" applyBorder="1" applyAlignment="1" applyProtection="1">
      <alignment horizontal="left" vertical="center"/>
      <protection/>
    </xf>
    <xf numFmtId="164" fontId="1" fillId="0" borderId="21" xfId="0" applyNumberFormat="1" applyFont="1" applyFill="1" applyBorder="1" applyAlignment="1" applyProtection="1">
      <alignment vertical="center"/>
      <protection/>
    </xf>
    <xf numFmtId="167" fontId="1" fillId="0" borderId="21" xfId="0" applyNumberFormat="1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Fill="1" applyBorder="1" applyAlignment="1" applyProtection="1">
      <alignment horizontal="left" vertical="center"/>
      <protection/>
    </xf>
    <xf numFmtId="165" fontId="3" fillId="0" borderId="22" xfId="0" applyNumberFormat="1" applyFont="1" applyFill="1" applyBorder="1" applyAlignment="1" applyProtection="1">
      <alignment horizontal="right" vertical="center"/>
      <protection/>
    </xf>
    <xf numFmtId="165" fontId="3" fillId="0" borderId="24" xfId="0" applyNumberFormat="1" applyFont="1" applyFill="1" applyBorder="1" applyAlignment="1" applyProtection="1">
      <alignment horizontal="right" vertical="center"/>
      <protection/>
    </xf>
    <xf numFmtId="165" fontId="3" fillId="0" borderId="25" xfId="0" applyNumberFormat="1" applyFont="1" applyFill="1" applyBorder="1" applyAlignment="1" applyProtection="1">
      <alignment horizontal="left" vertical="center"/>
      <protection/>
    </xf>
    <xf numFmtId="165" fontId="4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3" xfId="0" applyNumberFormat="1" applyFont="1" applyFill="1" applyBorder="1" applyAlignment="1" applyProtection="1">
      <alignment horizontal="left" vertical="center" wrapText="1"/>
      <protection/>
    </xf>
    <xf numFmtId="165" fontId="1" fillId="0" borderId="26" xfId="0" applyNumberFormat="1" applyFont="1" applyFill="1" applyBorder="1" applyAlignment="1" applyProtection="1">
      <alignment horizontal="left" vertical="center"/>
      <protection/>
    </xf>
    <xf numFmtId="166" fontId="1" fillId="0" borderId="27" xfId="0" applyNumberFormat="1" applyFont="1" applyFill="1" applyBorder="1" applyAlignment="1" applyProtection="1">
      <alignment horizontal="left" vertical="center"/>
      <protection/>
    </xf>
    <xf numFmtId="165" fontId="5" fillId="0" borderId="28" xfId="0" applyNumberFormat="1" applyFont="1" applyFill="1" applyBorder="1" applyAlignment="1" applyProtection="1">
      <alignment horizontal="center" vertical="center"/>
      <protection/>
    </xf>
    <xf numFmtId="165" fontId="6" fillId="2" borderId="29" xfId="0" applyNumberFormat="1" applyFont="1" applyFill="1" applyBorder="1" applyAlignment="1" applyProtection="1">
      <alignment horizontal="center" vertical="center"/>
      <protection/>
    </xf>
    <xf numFmtId="165" fontId="7" fillId="0" borderId="29" xfId="0" applyNumberFormat="1" applyFont="1" applyFill="1" applyBorder="1" applyAlignment="1" applyProtection="1">
      <alignment horizontal="left" vertical="center"/>
      <protection/>
    </xf>
    <xf numFmtId="165" fontId="8" fillId="0" borderId="30" xfId="0" applyNumberFormat="1" applyFont="1" applyFill="1" applyBorder="1" applyAlignment="1" applyProtection="1">
      <alignment horizontal="left" vertical="center"/>
      <protection/>
    </xf>
    <xf numFmtId="165" fontId="9" fillId="0" borderId="29" xfId="0" applyNumberFormat="1" applyFont="1" applyFill="1" applyBorder="1" applyAlignment="1" applyProtection="1">
      <alignment horizontal="left" vertical="center"/>
      <protection/>
    </xf>
    <xf numFmtId="164" fontId="9" fillId="0" borderId="29" xfId="0" applyNumberFormat="1" applyFont="1" applyFill="1" applyBorder="1" applyAlignment="1" applyProtection="1">
      <alignment horizontal="right" vertical="center"/>
      <protection/>
    </xf>
    <xf numFmtId="165" fontId="8" fillId="0" borderId="31" xfId="0" applyNumberFormat="1" applyFont="1" applyFill="1" applyBorder="1" applyAlignment="1" applyProtection="1">
      <alignment horizontal="left" vertical="center"/>
      <protection/>
    </xf>
    <xf numFmtId="165" fontId="9" fillId="0" borderId="29" xfId="0" applyNumberFormat="1" applyFont="1" applyFill="1" applyBorder="1" applyAlignment="1" applyProtection="1">
      <alignment horizontal="right" vertical="center"/>
      <protection/>
    </xf>
    <xf numFmtId="165" fontId="8" fillId="0" borderId="29" xfId="0" applyNumberFormat="1" applyFont="1" applyFill="1" applyBorder="1" applyAlignment="1" applyProtection="1">
      <alignment horizontal="left" vertical="center"/>
      <protection/>
    </xf>
    <xf numFmtId="164" fontId="1" fillId="0" borderId="28" xfId="0" applyNumberFormat="1" applyFont="1" applyFill="1" applyBorder="1" applyAlignment="1" applyProtection="1">
      <alignment vertical="center"/>
      <protection/>
    </xf>
    <xf numFmtId="165" fontId="8" fillId="2" borderId="32" xfId="0" applyNumberFormat="1" applyFont="1" applyFill="1" applyBorder="1" applyAlignment="1" applyProtection="1">
      <alignment horizontal="left" vertical="center"/>
      <protection/>
    </xf>
    <xf numFmtId="164" fontId="8" fillId="2" borderId="33" xfId="0" applyNumberFormat="1" applyFont="1" applyFill="1" applyBorder="1" applyAlignment="1" applyProtection="1">
      <alignment horizontal="right" vertical="center"/>
      <protection/>
    </xf>
    <xf numFmtId="164" fontId="1" fillId="0" borderId="26" xfId="0" applyNumberFormat="1" applyFont="1" applyFill="1" applyBorder="1" applyAlignment="1" applyProtection="1">
      <alignment vertical="center"/>
      <protection/>
    </xf>
    <xf numFmtId="164" fontId="1" fillId="0" borderId="34" xfId="0" applyNumberFormat="1" applyFont="1" applyFill="1" applyBorder="1" applyAlignment="1" applyProtection="1">
      <alignment vertical="center"/>
      <protection/>
    </xf>
    <xf numFmtId="165" fontId="9" fillId="0" borderId="35" xfId="0" applyNumberFormat="1" applyFont="1" applyFill="1" applyBorder="1" applyAlignment="1" applyProtection="1">
      <alignment horizontal="left" vertical="center"/>
      <protection/>
    </xf>
    <xf numFmtId="165" fontId="9" fillId="0" borderId="36" xfId="0" applyNumberFormat="1" applyFont="1" applyFill="1" applyBorder="1" applyAlignment="1" applyProtection="1">
      <alignment horizontal="left" vertical="center"/>
      <protection/>
    </xf>
    <xf numFmtId="165" fontId="9" fillId="0" borderId="37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workbookViewId="0" topLeftCell="A1">
      <selection activeCell="G10" sqref="G10"/>
    </sheetView>
  </sheetViews>
  <sheetFormatPr defaultColWidth="11.421875" defaultRowHeight="12.75"/>
  <cols>
    <col min="1" max="2" width="3.7109375" style="1" customWidth="1"/>
    <col min="3" max="3" width="13.28125" style="1" customWidth="1"/>
    <col min="4" max="4" width="70.57421875" style="1" customWidth="1"/>
    <col min="5" max="5" width="4.28125" style="1" customWidth="1"/>
    <col min="6" max="6" width="10.8515625" style="1" customWidth="1"/>
    <col min="7" max="7" width="12.00390625" style="1" customWidth="1"/>
    <col min="8" max="9" width="13.140625" style="1" customWidth="1"/>
    <col min="10" max="10" width="13.28125" style="1" customWidth="1"/>
    <col min="11" max="12" width="11.7109375" style="1" customWidth="1"/>
    <col min="13" max="13" width="11.421875" style="1" customWidth="1"/>
    <col min="14" max="37" width="0" style="1" hidden="1" customWidth="1"/>
    <col min="38" max="16384" width="11.421875" style="1" customWidth="1"/>
  </cols>
  <sheetData>
    <row r="1" spans="1:12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3" t="s">
        <v>1</v>
      </c>
      <c r="B2" s="3"/>
      <c r="C2" s="3"/>
      <c r="D2" s="4"/>
      <c r="E2" s="5" t="s">
        <v>2</v>
      </c>
      <c r="F2" s="5"/>
      <c r="G2" s="5" t="s">
        <v>3</v>
      </c>
      <c r="H2" s="5"/>
      <c r="I2" s="5" t="s">
        <v>4</v>
      </c>
      <c r="J2" s="6"/>
      <c r="K2" s="6"/>
      <c r="L2" s="6"/>
      <c r="M2" s="7"/>
    </row>
    <row r="3" spans="1:13" ht="12.75">
      <c r="A3" s="3"/>
      <c r="B3" s="3"/>
      <c r="C3" s="3"/>
      <c r="D3" s="4"/>
      <c r="E3" s="5"/>
      <c r="F3" s="5"/>
      <c r="G3" s="5"/>
      <c r="H3" s="5"/>
      <c r="I3" s="5"/>
      <c r="J3" s="5"/>
      <c r="K3" s="6"/>
      <c r="L3" s="6"/>
      <c r="M3" s="7"/>
    </row>
    <row r="4" spans="1:13" ht="12.75">
      <c r="A4" s="8" t="s">
        <v>5</v>
      </c>
      <c r="B4" s="8"/>
      <c r="C4" s="8"/>
      <c r="D4" s="9"/>
      <c r="E4" s="9" t="s">
        <v>6</v>
      </c>
      <c r="F4" s="9"/>
      <c r="G4" s="10"/>
      <c r="H4" s="10"/>
      <c r="I4" s="9" t="s">
        <v>7</v>
      </c>
      <c r="J4" s="11"/>
      <c r="K4" s="11"/>
      <c r="L4" s="11"/>
      <c r="M4" s="7"/>
    </row>
    <row r="5" spans="1:13" ht="12.75">
      <c r="A5" s="8"/>
      <c r="B5" s="8"/>
      <c r="C5" s="8"/>
      <c r="D5" s="9"/>
      <c r="E5" s="9"/>
      <c r="F5" s="9"/>
      <c r="G5" s="10"/>
      <c r="H5" s="10"/>
      <c r="I5" s="9"/>
      <c r="J5" s="9"/>
      <c r="K5" s="11"/>
      <c r="L5" s="11"/>
      <c r="M5" s="7"/>
    </row>
    <row r="6" spans="1:13" ht="12.75">
      <c r="A6" s="8" t="s">
        <v>8</v>
      </c>
      <c r="B6" s="8"/>
      <c r="C6" s="8"/>
      <c r="D6" s="9"/>
      <c r="E6" s="9" t="s">
        <v>9</v>
      </c>
      <c r="F6" s="9"/>
      <c r="G6" s="10"/>
      <c r="H6" s="10"/>
      <c r="I6" s="9" t="s">
        <v>10</v>
      </c>
      <c r="J6" s="11"/>
      <c r="K6" s="11"/>
      <c r="L6" s="11"/>
      <c r="M6" s="7"/>
    </row>
    <row r="7" spans="1:13" ht="12.75">
      <c r="A7" s="8"/>
      <c r="B7" s="8"/>
      <c r="C7" s="8"/>
      <c r="D7" s="9"/>
      <c r="E7" s="9"/>
      <c r="F7" s="9"/>
      <c r="G7" s="10"/>
      <c r="H7" s="10"/>
      <c r="I7" s="9"/>
      <c r="J7" s="9"/>
      <c r="K7" s="11"/>
      <c r="L7" s="11"/>
      <c r="M7" s="7"/>
    </row>
    <row r="8" spans="1:13" ht="12.75">
      <c r="A8" s="12" t="s">
        <v>11</v>
      </c>
      <c r="B8" s="12"/>
      <c r="C8" s="12"/>
      <c r="D8" s="13"/>
      <c r="E8" s="13" t="s">
        <v>12</v>
      </c>
      <c r="F8" s="13"/>
      <c r="G8" s="14">
        <v>42020</v>
      </c>
      <c r="H8" s="14"/>
      <c r="I8" s="13" t="s">
        <v>13</v>
      </c>
      <c r="J8" s="15" t="s">
        <v>14</v>
      </c>
      <c r="K8" s="15"/>
      <c r="L8" s="15"/>
      <c r="M8" s="7"/>
    </row>
    <row r="9" spans="1:13" ht="12.75">
      <c r="A9" s="12"/>
      <c r="B9" s="12"/>
      <c r="C9" s="12"/>
      <c r="D9" s="13"/>
      <c r="E9" s="13"/>
      <c r="F9" s="13"/>
      <c r="G9" s="14"/>
      <c r="H9" s="14"/>
      <c r="I9" s="13"/>
      <c r="J9" s="13"/>
      <c r="K9" s="15"/>
      <c r="L9" s="15"/>
      <c r="M9" s="7"/>
    </row>
    <row r="10" spans="1:13" ht="12.75">
      <c r="A10" s="16" t="s">
        <v>15</v>
      </c>
      <c r="B10" s="17" t="s">
        <v>15</v>
      </c>
      <c r="C10" s="17" t="s">
        <v>15</v>
      </c>
      <c r="D10" s="17" t="s">
        <v>15</v>
      </c>
      <c r="E10" s="17" t="s">
        <v>15</v>
      </c>
      <c r="F10" s="17" t="s">
        <v>15</v>
      </c>
      <c r="G10" s="18" t="s">
        <v>16</v>
      </c>
      <c r="H10" s="19" t="s">
        <v>17</v>
      </c>
      <c r="I10" s="19"/>
      <c r="J10" s="19"/>
      <c r="K10" s="19" t="s">
        <v>18</v>
      </c>
      <c r="L10" s="19"/>
      <c r="M10" s="20"/>
    </row>
    <row r="11" spans="1:24" ht="12.75">
      <c r="A11" s="21" t="s">
        <v>19</v>
      </c>
      <c r="B11" s="22" t="s">
        <v>20</v>
      </c>
      <c r="C11" s="22" t="s">
        <v>21</v>
      </c>
      <c r="D11" s="22" t="s">
        <v>22</v>
      </c>
      <c r="E11" s="22" t="s">
        <v>23</v>
      </c>
      <c r="F11" s="23" t="s">
        <v>24</v>
      </c>
      <c r="G11" s="24" t="s">
        <v>25</v>
      </c>
      <c r="H11" s="25" t="s">
        <v>26</v>
      </c>
      <c r="I11" s="26" t="s">
        <v>27</v>
      </c>
      <c r="J11" s="27" t="s">
        <v>28</v>
      </c>
      <c r="K11" s="25" t="s">
        <v>16</v>
      </c>
      <c r="L11" s="27" t="s">
        <v>28</v>
      </c>
      <c r="M11" s="20"/>
      <c r="P11" s="28" t="s">
        <v>29</v>
      </c>
      <c r="Q11" s="28" t="s">
        <v>30</v>
      </c>
      <c r="R11" s="28" t="s">
        <v>31</v>
      </c>
      <c r="S11" s="28" t="s">
        <v>32</v>
      </c>
      <c r="T11" s="28" t="s">
        <v>33</v>
      </c>
      <c r="U11" s="28" t="s">
        <v>34</v>
      </c>
      <c r="V11" s="28" t="s">
        <v>35</v>
      </c>
      <c r="W11" s="28" t="s">
        <v>36</v>
      </c>
      <c r="X11" s="28" t="s">
        <v>37</v>
      </c>
    </row>
    <row r="12" spans="1:37" ht="12.75">
      <c r="A12" s="29"/>
      <c r="B12" s="29"/>
      <c r="C12" s="30" t="s">
        <v>38</v>
      </c>
      <c r="D12" s="30" t="s">
        <v>39</v>
      </c>
      <c r="E12" s="30"/>
      <c r="F12" s="30"/>
      <c r="G12" s="30"/>
      <c r="H12" s="31">
        <f>SUM(H13:H13)</f>
        <v>0</v>
      </c>
      <c r="I12" s="31">
        <f>SUM(I13:I13)</f>
        <v>0</v>
      </c>
      <c r="J12" s="31">
        <f>H12+I12</f>
        <v>0</v>
      </c>
      <c r="K12" s="32"/>
      <c r="L12" s="31">
        <f>SUM(L13:L13)</f>
        <v>0</v>
      </c>
      <c r="P12" s="33">
        <f>IF(Q12="PR",J12,SUM(O13:O13))</f>
        <v>0</v>
      </c>
      <c r="Q12" s="28" t="s">
        <v>40</v>
      </c>
      <c r="R12" s="33">
        <f>IF(Q12="HS",H12,0)</f>
        <v>0</v>
      </c>
      <c r="S12" s="33">
        <f>IF(Q12="HS",I12-P12,0)</f>
        <v>0</v>
      </c>
      <c r="T12" s="33">
        <f>IF(Q12="PS",H12,0)</f>
        <v>0</v>
      </c>
      <c r="U12" s="33">
        <f>IF(Q12="PS",I12-P12,0)</f>
        <v>0</v>
      </c>
      <c r="V12" s="33">
        <f>IF(Q12="MP",H12,0)</f>
        <v>0</v>
      </c>
      <c r="W12" s="33">
        <f>IF(Q12="MP",I12-P12,0)</f>
        <v>0</v>
      </c>
      <c r="X12" s="33">
        <f>IF(Q12="OM",H12,0)</f>
        <v>0</v>
      </c>
      <c r="Y12" s="28"/>
      <c r="AI12" s="33">
        <f>SUM(Z13:Z13)</f>
        <v>0</v>
      </c>
      <c r="AJ12" s="33">
        <f>SUM(AA13:AA13)</f>
        <v>0</v>
      </c>
      <c r="AK12" s="33">
        <f>SUM(AB13:AB13)</f>
        <v>0</v>
      </c>
    </row>
    <row r="13" spans="1:32" ht="12.75">
      <c r="A13" s="9" t="s">
        <v>41</v>
      </c>
      <c r="B13" s="9"/>
      <c r="C13" s="9" t="s">
        <v>42</v>
      </c>
      <c r="D13" s="9" t="s">
        <v>43</v>
      </c>
      <c r="E13" s="9" t="s">
        <v>44</v>
      </c>
      <c r="F13" s="34">
        <v>37.5</v>
      </c>
      <c r="H13" s="34">
        <f>ROUND(F13*AE13,2)</f>
        <v>0</v>
      </c>
      <c r="I13" s="34">
        <f>J13-H13</f>
        <v>0</v>
      </c>
      <c r="J13" s="34">
        <f>ROUND(F13*G13,2)</f>
        <v>0</v>
      </c>
      <c r="K13" s="34">
        <v>0</v>
      </c>
      <c r="L13" s="34">
        <f>F13*K13</f>
        <v>0</v>
      </c>
      <c r="N13" s="35" t="s">
        <v>41</v>
      </c>
      <c r="O13" s="34">
        <f>IF(N13="5",I13,0)</f>
        <v>0</v>
      </c>
      <c r="Z13" s="34">
        <f>IF(AD13=0,J13,0)</f>
        <v>0</v>
      </c>
      <c r="AA13" s="34">
        <f>IF(AD13=14,J13,0)</f>
        <v>0</v>
      </c>
      <c r="AB13" s="34">
        <f>IF(AD13=21,J13,0)</f>
        <v>0</v>
      </c>
      <c r="AD13" s="34">
        <v>21</v>
      </c>
      <c r="AE13" s="34">
        <f>G13*0</f>
        <v>0</v>
      </c>
      <c r="AF13" s="34">
        <f>G13*(1-0)</f>
        <v>0</v>
      </c>
    </row>
    <row r="14" spans="1:37" ht="12.75">
      <c r="A14" s="36"/>
      <c r="B14" s="36"/>
      <c r="C14" s="37" t="s">
        <v>45</v>
      </c>
      <c r="D14" s="37" t="s">
        <v>46</v>
      </c>
      <c r="E14" s="37"/>
      <c r="F14" s="37"/>
      <c r="G14" s="37"/>
      <c r="H14" s="33">
        <f>SUM(H15:H16)</f>
        <v>0</v>
      </c>
      <c r="I14" s="33">
        <f>SUM(I15:I16)</f>
        <v>0</v>
      </c>
      <c r="J14" s="33">
        <f>H14+I14</f>
        <v>0</v>
      </c>
      <c r="K14" s="28"/>
      <c r="L14" s="33">
        <f>SUM(L15:L16)</f>
        <v>0</v>
      </c>
      <c r="P14" s="33">
        <f>IF(Q14="PR",J14,SUM(O15:O16))</f>
        <v>0</v>
      </c>
      <c r="Q14" s="28" t="s">
        <v>40</v>
      </c>
      <c r="R14" s="33">
        <f>IF(Q14="HS",H14,0)</f>
        <v>0</v>
      </c>
      <c r="S14" s="33">
        <f>IF(Q14="HS",I14-P14,0)</f>
        <v>0</v>
      </c>
      <c r="T14" s="33">
        <f>IF(Q14="PS",H14,0)</f>
        <v>0</v>
      </c>
      <c r="U14" s="33">
        <f>IF(Q14="PS",I14-P14,0)</f>
        <v>0</v>
      </c>
      <c r="V14" s="33">
        <f>IF(Q14="MP",H14,0)</f>
        <v>0</v>
      </c>
      <c r="W14" s="33">
        <f>IF(Q14="MP",I14-P14,0)</f>
        <v>0</v>
      </c>
      <c r="X14" s="33">
        <f>IF(Q14="OM",H14,0)</f>
        <v>0</v>
      </c>
      <c r="Y14" s="28"/>
      <c r="AI14" s="33">
        <f>SUM(Z15:Z16)</f>
        <v>0</v>
      </c>
      <c r="AJ14" s="33">
        <f>SUM(AA15:AA16)</f>
        <v>0</v>
      </c>
      <c r="AK14" s="33">
        <f>SUM(AB15:AB16)</f>
        <v>0</v>
      </c>
    </row>
    <row r="15" spans="1:32" ht="12.75">
      <c r="A15" s="9" t="s">
        <v>47</v>
      </c>
      <c r="B15" s="9"/>
      <c r="C15" s="9" t="s">
        <v>48</v>
      </c>
      <c r="D15" s="9" t="s">
        <v>49</v>
      </c>
      <c r="E15" s="9" t="s">
        <v>44</v>
      </c>
      <c r="F15" s="34">
        <v>37.5</v>
      </c>
      <c r="H15" s="34">
        <f aca="true" t="shared" si="0" ref="H15:H16">ROUND(F15*AE15,2)</f>
        <v>0</v>
      </c>
      <c r="I15" s="34">
        <f aca="true" t="shared" si="1" ref="I15:I16">J15-H15</f>
        <v>0</v>
      </c>
      <c r="J15" s="34">
        <f aca="true" t="shared" si="2" ref="J15:J16">ROUND(F15*G15,2)</f>
        <v>0</v>
      </c>
      <c r="K15" s="34">
        <v>0</v>
      </c>
      <c r="L15" s="34">
        <f aca="true" t="shared" si="3" ref="L15:L16">F15*K15</f>
        <v>0</v>
      </c>
      <c r="N15" s="35" t="s">
        <v>41</v>
      </c>
      <c r="O15" s="34">
        <f aca="true" t="shared" si="4" ref="O15:O16">IF(N15="5",I15,0)</f>
        <v>0</v>
      </c>
      <c r="Z15" s="34">
        <f aca="true" t="shared" si="5" ref="Z15:Z16">IF(AD15=0,J15,0)</f>
        <v>0</v>
      </c>
      <c r="AA15" s="34">
        <f aca="true" t="shared" si="6" ref="AA15:AA16">IF(AD15=14,J15,0)</f>
        <v>0</v>
      </c>
      <c r="AB15" s="34">
        <f aca="true" t="shared" si="7" ref="AB15:AB16">IF(AD15=21,J15,0)</f>
        <v>0</v>
      </c>
      <c r="AD15" s="34">
        <v>21</v>
      </c>
      <c r="AE15" s="34">
        <f aca="true" t="shared" si="8" ref="AE15:AE16">G15*0</f>
        <v>0</v>
      </c>
      <c r="AF15" s="34">
        <f aca="true" t="shared" si="9" ref="AF15:AF16">G15*(1-0)</f>
        <v>0</v>
      </c>
    </row>
    <row r="16" spans="1:32" ht="12.75">
      <c r="A16" s="9" t="s">
        <v>50</v>
      </c>
      <c r="B16" s="9"/>
      <c r="C16" s="9" t="s">
        <v>51</v>
      </c>
      <c r="D16" s="9" t="s">
        <v>52</v>
      </c>
      <c r="E16" s="9" t="s">
        <v>44</v>
      </c>
      <c r="F16" s="34">
        <v>37.5</v>
      </c>
      <c r="H16" s="34">
        <f t="shared" si="0"/>
        <v>0</v>
      </c>
      <c r="I16" s="34">
        <f t="shared" si="1"/>
        <v>0</v>
      </c>
      <c r="J16" s="34">
        <f t="shared" si="2"/>
        <v>0</v>
      </c>
      <c r="K16" s="34">
        <v>0</v>
      </c>
      <c r="L16" s="34">
        <f t="shared" si="3"/>
        <v>0</v>
      </c>
      <c r="N16" s="35" t="s">
        <v>41</v>
      </c>
      <c r="O16" s="34">
        <f t="shared" si="4"/>
        <v>0</v>
      </c>
      <c r="Z16" s="34">
        <f t="shared" si="5"/>
        <v>0</v>
      </c>
      <c r="AA16" s="34">
        <f t="shared" si="6"/>
        <v>0</v>
      </c>
      <c r="AB16" s="34">
        <f t="shared" si="7"/>
        <v>0</v>
      </c>
      <c r="AD16" s="34">
        <v>21</v>
      </c>
      <c r="AE16" s="34">
        <f t="shared" si="8"/>
        <v>0</v>
      </c>
      <c r="AF16" s="34">
        <f t="shared" si="9"/>
        <v>0</v>
      </c>
    </row>
    <row r="17" spans="1:37" ht="12.75">
      <c r="A17" s="36"/>
      <c r="B17" s="36"/>
      <c r="C17" s="37" t="s">
        <v>53</v>
      </c>
      <c r="D17" s="37" t="s">
        <v>54</v>
      </c>
      <c r="E17" s="37"/>
      <c r="F17" s="37"/>
      <c r="G17" s="37"/>
      <c r="H17" s="33">
        <f>SUM(H18:H20)</f>
        <v>0</v>
      </c>
      <c r="I17" s="33">
        <f>SUM(I18:I20)</f>
        <v>0</v>
      </c>
      <c r="J17" s="33">
        <f>H17+I17</f>
        <v>0</v>
      </c>
      <c r="K17" s="28"/>
      <c r="L17" s="33">
        <f>SUM(L18:L20)</f>
        <v>75.10002</v>
      </c>
      <c r="P17" s="33">
        <f>IF(Q17="PR",J17,SUM(O18:O20))</f>
        <v>0</v>
      </c>
      <c r="Q17" s="28" t="s">
        <v>40</v>
      </c>
      <c r="R17" s="33">
        <f>IF(Q17="HS",H17,0)</f>
        <v>0</v>
      </c>
      <c r="S17" s="33">
        <f>IF(Q17="HS",I17-P17,0)</f>
        <v>0</v>
      </c>
      <c r="T17" s="33">
        <f>IF(Q17="PS",H17,0)</f>
        <v>0</v>
      </c>
      <c r="U17" s="33">
        <f>IF(Q17="PS",I17-P17,0)</f>
        <v>0</v>
      </c>
      <c r="V17" s="33">
        <f>IF(Q17="MP",H17,0)</f>
        <v>0</v>
      </c>
      <c r="W17" s="33">
        <f>IF(Q17="MP",I17-P17,0)</f>
        <v>0</v>
      </c>
      <c r="X17" s="33">
        <f>IF(Q17="OM",H17,0)</f>
        <v>0</v>
      </c>
      <c r="Y17" s="28"/>
      <c r="AI17" s="33">
        <f>SUM(Z18:Z20)</f>
        <v>0</v>
      </c>
      <c r="AJ17" s="33">
        <f>SUM(AA18:AA20)</f>
        <v>0</v>
      </c>
      <c r="AK17" s="33">
        <f>SUM(AB18:AB20)</f>
        <v>0</v>
      </c>
    </row>
    <row r="18" spans="1:32" ht="12.75">
      <c r="A18" s="9" t="s">
        <v>55</v>
      </c>
      <c r="B18" s="9"/>
      <c r="C18" s="9" t="s">
        <v>56</v>
      </c>
      <c r="D18" s="9" t="s">
        <v>57</v>
      </c>
      <c r="E18" s="9" t="s">
        <v>58</v>
      </c>
      <c r="F18" s="34">
        <v>7.8</v>
      </c>
      <c r="H18" s="34">
        <f aca="true" t="shared" si="10" ref="H18:H20">ROUND(F18*AE18,2)</f>
        <v>0</v>
      </c>
      <c r="I18" s="34">
        <f aca="true" t="shared" si="11" ref="I18:I20">J18-H18</f>
        <v>0</v>
      </c>
      <c r="J18" s="34">
        <f aca="true" t="shared" si="12" ref="J18:J20">ROUND(F18*G18,2)</f>
        <v>0</v>
      </c>
      <c r="K18" s="34">
        <v>0.19695</v>
      </c>
      <c r="L18" s="34">
        <f aca="true" t="shared" si="13" ref="L18:L20">F18*K18</f>
        <v>1.5362099999999999</v>
      </c>
      <c r="N18" s="35" t="s">
        <v>41</v>
      </c>
      <c r="O18" s="34">
        <f aca="true" t="shared" si="14" ref="O18:O20">IF(N18="5",I18,0)</f>
        <v>0</v>
      </c>
      <c r="Z18" s="34">
        <f aca="true" t="shared" si="15" ref="Z18:Z20">IF(AD18=0,J18,0)</f>
        <v>0</v>
      </c>
      <c r="AA18" s="34">
        <f aca="true" t="shared" si="16" ref="AA18:AA20">IF(AD18=14,J18,0)</f>
        <v>0</v>
      </c>
      <c r="AB18" s="34">
        <f aca="true" t="shared" si="17" ref="AB18:AB20">IF(AD18=21,J18,0)</f>
        <v>0</v>
      </c>
      <c r="AD18" s="34">
        <v>21</v>
      </c>
      <c r="AE18" s="34">
        <f>G18*0.816645349899507</f>
        <v>0</v>
      </c>
      <c r="AF18" s="34">
        <f>G18*(1-0.816645349899507)</f>
        <v>0</v>
      </c>
    </row>
    <row r="19" spans="1:32" ht="12.75">
      <c r="A19" s="9" t="s">
        <v>59</v>
      </c>
      <c r="B19" s="9"/>
      <c r="C19" s="9" t="s">
        <v>60</v>
      </c>
      <c r="D19" s="9" t="s">
        <v>61</v>
      </c>
      <c r="E19" s="9" t="s">
        <v>58</v>
      </c>
      <c r="F19" s="34">
        <v>106.5</v>
      </c>
      <c r="H19" s="34">
        <f t="shared" si="10"/>
        <v>0</v>
      </c>
      <c r="I19" s="34">
        <f t="shared" si="11"/>
        <v>0</v>
      </c>
      <c r="J19" s="34">
        <f t="shared" si="12"/>
        <v>0</v>
      </c>
      <c r="K19" s="34">
        <v>0.4108</v>
      </c>
      <c r="L19" s="34">
        <f t="shared" si="13"/>
        <v>43.7502</v>
      </c>
      <c r="N19" s="35" t="s">
        <v>41</v>
      </c>
      <c r="O19" s="34">
        <f t="shared" si="14"/>
        <v>0</v>
      </c>
      <c r="Z19" s="34">
        <f t="shared" si="15"/>
        <v>0</v>
      </c>
      <c r="AA19" s="34">
        <f t="shared" si="16"/>
        <v>0</v>
      </c>
      <c r="AB19" s="34">
        <f t="shared" si="17"/>
        <v>0</v>
      </c>
      <c r="AD19" s="34">
        <v>21</v>
      </c>
      <c r="AE19" s="34">
        <f>G19*0.858213096559379</f>
        <v>0</v>
      </c>
      <c r="AF19" s="34">
        <f>G19*(1-0.858213096559379)</f>
        <v>0</v>
      </c>
    </row>
    <row r="20" spans="1:32" ht="12.75">
      <c r="A20" s="9" t="s">
        <v>62</v>
      </c>
      <c r="B20" s="9"/>
      <c r="C20" s="9" t="s">
        <v>63</v>
      </c>
      <c r="D20" s="9" t="s">
        <v>64</v>
      </c>
      <c r="E20" s="9" t="s">
        <v>58</v>
      </c>
      <c r="F20" s="34">
        <v>106.5</v>
      </c>
      <c r="H20" s="34">
        <f t="shared" si="10"/>
        <v>0</v>
      </c>
      <c r="I20" s="34">
        <f t="shared" si="11"/>
        <v>0</v>
      </c>
      <c r="J20" s="34">
        <f t="shared" si="12"/>
        <v>0</v>
      </c>
      <c r="K20" s="34">
        <v>0.27994</v>
      </c>
      <c r="L20" s="34">
        <f t="shared" si="13"/>
        <v>29.81361</v>
      </c>
      <c r="N20" s="35" t="s">
        <v>41</v>
      </c>
      <c r="O20" s="34">
        <f t="shared" si="14"/>
        <v>0</v>
      </c>
      <c r="Z20" s="34">
        <f t="shared" si="15"/>
        <v>0</v>
      </c>
      <c r="AA20" s="34">
        <f t="shared" si="16"/>
        <v>0</v>
      </c>
      <c r="AB20" s="34">
        <f t="shared" si="17"/>
        <v>0</v>
      </c>
      <c r="AD20" s="34">
        <v>21</v>
      </c>
      <c r="AE20" s="34">
        <f>G20*0.840930738876038</f>
        <v>0</v>
      </c>
      <c r="AF20" s="34">
        <f>G20*(1-0.840930738876038)</f>
        <v>0</v>
      </c>
    </row>
    <row r="21" spans="1:37" ht="12.75">
      <c r="A21" s="36"/>
      <c r="B21" s="36"/>
      <c r="C21" s="37" t="s">
        <v>65</v>
      </c>
      <c r="D21" s="37" t="s">
        <v>66</v>
      </c>
      <c r="E21" s="37"/>
      <c r="F21" s="37"/>
      <c r="G21" s="37"/>
      <c r="H21" s="33">
        <f>SUM(H22:H23)</f>
        <v>0</v>
      </c>
      <c r="I21" s="33">
        <f>SUM(I22:I23)</f>
        <v>0</v>
      </c>
      <c r="J21" s="33">
        <f>H21+I21</f>
        <v>0</v>
      </c>
      <c r="K21" s="28"/>
      <c r="L21" s="33">
        <f>SUM(L22:L23)</f>
        <v>13.203639999999998</v>
      </c>
      <c r="P21" s="33">
        <f>IF(Q21="PR",J21,SUM(O22:O23))</f>
        <v>0</v>
      </c>
      <c r="Q21" s="28" t="s">
        <v>40</v>
      </c>
      <c r="R21" s="33">
        <f>IF(Q21="HS",H21,0)</f>
        <v>0</v>
      </c>
      <c r="S21" s="33">
        <f>IF(Q21="HS",I21-P21,0)</f>
        <v>0</v>
      </c>
      <c r="T21" s="33">
        <f>IF(Q21="PS",H21,0)</f>
        <v>0</v>
      </c>
      <c r="U21" s="33">
        <f>IF(Q21="PS",I21-P21,0)</f>
        <v>0</v>
      </c>
      <c r="V21" s="33">
        <f>IF(Q21="MP",H21,0)</f>
        <v>0</v>
      </c>
      <c r="W21" s="33">
        <f>IF(Q21="MP",I21-P21,0)</f>
        <v>0</v>
      </c>
      <c r="X21" s="33">
        <f>IF(Q21="OM",H21,0)</f>
        <v>0</v>
      </c>
      <c r="Y21" s="28"/>
      <c r="AI21" s="33">
        <f>SUM(Z22:Z23)</f>
        <v>0</v>
      </c>
      <c r="AJ21" s="33">
        <f>SUM(AA22:AA23)</f>
        <v>0</v>
      </c>
      <c r="AK21" s="33">
        <f>SUM(AB22:AB23)</f>
        <v>0</v>
      </c>
    </row>
    <row r="22" spans="1:32" ht="12.75">
      <c r="A22" s="9" t="s">
        <v>67</v>
      </c>
      <c r="B22" s="9"/>
      <c r="C22" s="9" t="s">
        <v>68</v>
      </c>
      <c r="D22" s="9" t="s">
        <v>69</v>
      </c>
      <c r="E22" s="9" t="s">
        <v>70</v>
      </c>
      <c r="F22" s="34">
        <v>97</v>
      </c>
      <c r="H22" s="34">
        <f aca="true" t="shared" si="18" ref="H22:H23">ROUND(F22*AE22,2)</f>
        <v>0</v>
      </c>
      <c r="I22" s="34">
        <f aca="true" t="shared" si="19" ref="I22:I23">J22-H22</f>
        <v>0</v>
      </c>
      <c r="J22" s="34">
        <f aca="true" t="shared" si="20" ref="J22:J23">ROUND(F22*G22,2)</f>
        <v>0</v>
      </c>
      <c r="K22" s="34">
        <v>0.13612</v>
      </c>
      <c r="L22" s="34">
        <f aca="true" t="shared" si="21" ref="L22:L23">F22*K22</f>
        <v>13.203639999999998</v>
      </c>
      <c r="N22" s="35" t="s">
        <v>41</v>
      </c>
      <c r="O22" s="34">
        <f aca="true" t="shared" si="22" ref="O22:O23">IF(N22="5",I22,0)</f>
        <v>0</v>
      </c>
      <c r="Z22" s="34">
        <f aca="true" t="shared" si="23" ref="Z22:Z23">IF(AD22=0,J22,0)</f>
        <v>0</v>
      </c>
      <c r="AA22" s="34">
        <f aca="true" t="shared" si="24" ref="AA22:AA23">IF(AD22=14,J22,0)</f>
        <v>0</v>
      </c>
      <c r="AB22" s="34">
        <f aca="true" t="shared" si="25" ref="AB22:AB23">IF(AD22=21,J22,0)</f>
        <v>0</v>
      </c>
      <c r="AD22" s="34">
        <v>21</v>
      </c>
      <c r="AE22" s="34">
        <f>G22*0.707758356332413</f>
        <v>0</v>
      </c>
      <c r="AF22" s="34">
        <f>G22*(1-0.707758356332413)</f>
        <v>0</v>
      </c>
    </row>
    <row r="23" spans="1:32" ht="12.75">
      <c r="A23" s="9" t="s">
        <v>71</v>
      </c>
      <c r="B23" s="9"/>
      <c r="C23" s="9" t="s">
        <v>72</v>
      </c>
      <c r="D23" s="9" t="s">
        <v>73</v>
      </c>
      <c r="E23" s="9" t="s">
        <v>70</v>
      </c>
      <c r="F23" s="34">
        <v>12.5</v>
      </c>
      <c r="H23" s="34">
        <f t="shared" si="18"/>
        <v>0</v>
      </c>
      <c r="I23" s="34">
        <f t="shared" si="19"/>
        <v>0</v>
      </c>
      <c r="J23" s="34">
        <f t="shared" si="20"/>
        <v>0</v>
      </c>
      <c r="K23" s="34">
        <v>0</v>
      </c>
      <c r="L23" s="34">
        <f t="shared" si="21"/>
        <v>0</v>
      </c>
      <c r="N23" s="35" t="s">
        <v>41</v>
      </c>
      <c r="O23" s="34">
        <f t="shared" si="22"/>
        <v>0</v>
      </c>
      <c r="Z23" s="34">
        <f t="shared" si="23"/>
        <v>0</v>
      </c>
      <c r="AA23" s="34">
        <f t="shared" si="24"/>
        <v>0</v>
      </c>
      <c r="AB23" s="34">
        <f t="shared" si="25"/>
        <v>0</v>
      </c>
      <c r="AD23" s="34">
        <v>21</v>
      </c>
      <c r="AE23" s="34">
        <f>G23*0</f>
        <v>0</v>
      </c>
      <c r="AF23" s="34">
        <f>G23*(1-0)</f>
        <v>0</v>
      </c>
    </row>
    <row r="24" spans="1:37" ht="12.75">
      <c r="A24" s="36"/>
      <c r="B24" s="36"/>
      <c r="C24" s="37" t="s">
        <v>74</v>
      </c>
      <c r="D24" s="37" t="s">
        <v>75</v>
      </c>
      <c r="E24" s="37"/>
      <c r="F24" s="37"/>
      <c r="G24" s="37"/>
      <c r="H24" s="33">
        <f>SUM(H25:H26)</f>
        <v>0</v>
      </c>
      <c r="I24" s="33">
        <f>SUM(I25:I26)</f>
        <v>0</v>
      </c>
      <c r="J24" s="33">
        <f>H24+I24</f>
        <v>0</v>
      </c>
      <c r="K24" s="28"/>
      <c r="L24" s="33">
        <f>SUM(L25:L26)</f>
        <v>0</v>
      </c>
      <c r="P24" s="33">
        <f>IF(Q24="PR",J24,SUM(O25:O26))</f>
        <v>0</v>
      </c>
      <c r="Q24" s="28" t="s">
        <v>76</v>
      </c>
      <c r="R24" s="33">
        <f>IF(Q24="HS",H24,0)</f>
        <v>0</v>
      </c>
      <c r="S24" s="33">
        <f>IF(Q24="HS",I24-P24,0)</f>
        <v>0</v>
      </c>
      <c r="T24" s="33">
        <f>IF(Q24="PS",H24,0)</f>
        <v>0</v>
      </c>
      <c r="U24" s="33">
        <f>IF(Q24="PS",I24-P24,0)</f>
        <v>0</v>
      </c>
      <c r="V24" s="33">
        <f>IF(Q24="MP",H24,0)</f>
        <v>0</v>
      </c>
      <c r="W24" s="33">
        <f>IF(Q24="MP",I24-P24,0)</f>
        <v>0</v>
      </c>
      <c r="X24" s="33">
        <f>IF(Q24="OM",H24,0)</f>
        <v>0</v>
      </c>
      <c r="Y24" s="28"/>
      <c r="AI24" s="33">
        <f>SUM(Z25:Z26)</f>
        <v>0</v>
      </c>
      <c r="AJ24" s="33">
        <f>SUM(AA25:AA26)</f>
        <v>0</v>
      </c>
      <c r="AK24" s="33">
        <f>SUM(AB25:AB26)</f>
        <v>0</v>
      </c>
    </row>
    <row r="25" spans="1:32" ht="12.75">
      <c r="A25" s="9" t="s">
        <v>77</v>
      </c>
      <c r="B25" s="9"/>
      <c r="C25" s="9" t="s">
        <v>78</v>
      </c>
      <c r="D25" s="9" t="s">
        <v>79</v>
      </c>
      <c r="E25" s="9" t="s">
        <v>80</v>
      </c>
      <c r="F25" s="34">
        <v>134</v>
      </c>
      <c r="H25" s="34">
        <f aca="true" t="shared" si="26" ref="H25:H26">ROUND(F25*AE25,2)</f>
        <v>0</v>
      </c>
      <c r="I25" s="34">
        <f aca="true" t="shared" si="27" ref="I25:I26">J25-H25</f>
        <v>0</v>
      </c>
      <c r="J25" s="34">
        <f aca="true" t="shared" si="28" ref="J25:J26">ROUND(F25*G25,2)</f>
        <v>0</v>
      </c>
      <c r="K25" s="34">
        <v>0</v>
      </c>
      <c r="L25" s="34">
        <f aca="true" t="shared" si="29" ref="L25:L26">F25*K25</f>
        <v>0</v>
      </c>
      <c r="N25" s="35" t="s">
        <v>59</v>
      </c>
      <c r="O25" s="34">
        <f aca="true" t="shared" si="30" ref="O25:O26">IF(N25="5",I25,0)</f>
        <v>0</v>
      </c>
      <c r="Z25" s="34">
        <f aca="true" t="shared" si="31" ref="Z25:Z26">IF(AD25=0,J25,0)</f>
        <v>0</v>
      </c>
      <c r="AA25" s="34">
        <f aca="true" t="shared" si="32" ref="AA25:AA26">IF(AD25=14,J25,0)</f>
        <v>0</v>
      </c>
      <c r="AB25" s="34">
        <f aca="true" t="shared" si="33" ref="AB25:AB26">IF(AD25=21,J25,0)</f>
        <v>0</v>
      </c>
      <c r="AD25" s="34">
        <v>21</v>
      </c>
      <c r="AE25" s="34">
        <f aca="true" t="shared" si="34" ref="AE25:AE26">G25*0</f>
        <v>0</v>
      </c>
      <c r="AF25" s="34">
        <f aca="true" t="shared" si="35" ref="AF25:AF26">G25*(1-0)</f>
        <v>0</v>
      </c>
    </row>
    <row r="26" spans="1:32" ht="12.75">
      <c r="A26" s="9" t="s">
        <v>81</v>
      </c>
      <c r="B26" s="9"/>
      <c r="C26" s="9" t="s">
        <v>82</v>
      </c>
      <c r="D26" s="9" t="s">
        <v>83</v>
      </c>
      <c r="E26" s="9" t="s">
        <v>80</v>
      </c>
      <c r="F26" s="34">
        <v>134</v>
      </c>
      <c r="H26" s="34">
        <f t="shared" si="26"/>
        <v>0</v>
      </c>
      <c r="I26" s="34">
        <f t="shared" si="27"/>
        <v>0</v>
      </c>
      <c r="J26" s="34">
        <f t="shared" si="28"/>
        <v>0</v>
      </c>
      <c r="K26" s="34">
        <v>0</v>
      </c>
      <c r="L26" s="34">
        <f t="shared" si="29"/>
        <v>0</v>
      </c>
      <c r="N26" s="35" t="s">
        <v>59</v>
      </c>
      <c r="O26" s="34">
        <f t="shared" si="30"/>
        <v>0</v>
      </c>
      <c r="Z26" s="34">
        <f t="shared" si="31"/>
        <v>0</v>
      </c>
      <c r="AA26" s="34">
        <f t="shared" si="32"/>
        <v>0</v>
      </c>
      <c r="AB26" s="34">
        <f t="shared" si="33"/>
        <v>0</v>
      </c>
      <c r="AD26" s="34">
        <v>21</v>
      </c>
      <c r="AE26" s="34">
        <f t="shared" si="34"/>
        <v>0</v>
      </c>
      <c r="AF26" s="34">
        <f t="shared" si="35"/>
        <v>0</v>
      </c>
    </row>
    <row r="27" spans="1:37" ht="12.75">
      <c r="A27" s="36"/>
      <c r="B27" s="36"/>
      <c r="C27" s="37" t="s">
        <v>84</v>
      </c>
      <c r="D27" s="37" t="s">
        <v>85</v>
      </c>
      <c r="E27" s="37"/>
      <c r="F27" s="37"/>
      <c r="G27" s="37"/>
      <c r="H27" s="33">
        <f>SUM(H28:H28)</f>
        <v>0</v>
      </c>
      <c r="I27" s="33">
        <f>SUM(I28:I28)</f>
        <v>0</v>
      </c>
      <c r="J27" s="33">
        <f>H27+I27</f>
        <v>0</v>
      </c>
      <c r="K27" s="28"/>
      <c r="L27" s="33">
        <f>SUM(L28:L28)</f>
        <v>12.80556</v>
      </c>
      <c r="P27" s="33">
        <f>IF(Q27="PR",J27,SUM(O28:O28))</f>
        <v>0</v>
      </c>
      <c r="Q27" s="28" t="s">
        <v>86</v>
      </c>
      <c r="R27" s="33">
        <f>IF(Q27="HS",H27,0)</f>
        <v>0</v>
      </c>
      <c r="S27" s="33">
        <f>IF(Q27="HS",I27-P27,0)</f>
        <v>0</v>
      </c>
      <c r="T27" s="33">
        <f>IF(Q27="PS",H27,0)</f>
        <v>0</v>
      </c>
      <c r="U27" s="33">
        <f>IF(Q27="PS",I27-P27,0)</f>
        <v>0</v>
      </c>
      <c r="V27" s="33">
        <f>IF(Q27="MP",H27,0)</f>
        <v>0</v>
      </c>
      <c r="W27" s="33">
        <f>IF(Q27="MP",I27-P27,0)</f>
        <v>0</v>
      </c>
      <c r="X27" s="33">
        <f>IF(Q27="OM",H27,0)</f>
        <v>0</v>
      </c>
      <c r="Y27" s="28"/>
      <c r="AI27" s="33">
        <f>SUM(Z28:Z28)</f>
        <v>0</v>
      </c>
      <c r="AJ27" s="33">
        <f>SUM(AA28:AA28)</f>
        <v>0</v>
      </c>
      <c r="AK27" s="33">
        <f>SUM(AB28:AB28)</f>
        <v>0</v>
      </c>
    </row>
    <row r="28" spans="1:32" ht="12.75">
      <c r="A28" s="9" t="s">
        <v>87</v>
      </c>
      <c r="B28" s="9"/>
      <c r="C28" s="9" t="s">
        <v>88</v>
      </c>
      <c r="D28" s="9" t="s">
        <v>89</v>
      </c>
      <c r="E28" s="9" t="s">
        <v>58</v>
      </c>
      <c r="F28" s="34">
        <v>106.5</v>
      </c>
      <c r="H28" s="34">
        <f>ROUND(F28*AE28,2)</f>
        <v>0</v>
      </c>
      <c r="I28" s="34">
        <f>J28-H28</f>
        <v>0</v>
      </c>
      <c r="J28" s="34">
        <f>ROUND(F28*G28,2)</f>
        <v>0</v>
      </c>
      <c r="K28" s="34">
        <v>0.12024</v>
      </c>
      <c r="L28" s="34">
        <f>F28*K28</f>
        <v>12.80556</v>
      </c>
      <c r="N28" s="35" t="s">
        <v>47</v>
      </c>
      <c r="O28" s="34">
        <f>IF(N28="5",I28,0)</f>
        <v>0</v>
      </c>
      <c r="Z28" s="34">
        <f>IF(AD28=0,J28,0)</f>
        <v>0</v>
      </c>
      <c r="AA28" s="34">
        <f>IF(AD28=14,J28,0)</f>
        <v>0</v>
      </c>
      <c r="AB28" s="34">
        <f>IF(AD28=21,J28,0)</f>
        <v>0</v>
      </c>
      <c r="AD28" s="34">
        <v>21</v>
      </c>
      <c r="AE28" s="34">
        <f>G28*0.226162632580908</f>
        <v>0</v>
      </c>
      <c r="AF28" s="34">
        <f>G28*(1-0.226162632580908)</f>
        <v>0</v>
      </c>
    </row>
    <row r="29" spans="1:37" ht="12.75">
      <c r="A29" s="36"/>
      <c r="B29" s="36"/>
      <c r="C29" s="37"/>
      <c r="D29" s="37" t="s">
        <v>90</v>
      </c>
      <c r="E29" s="37"/>
      <c r="F29" s="37"/>
      <c r="G29" s="37"/>
      <c r="H29" s="33">
        <f>SUM(H30:H35)</f>
        <v>0</v>
      </c>
      <c r="I29" s="33">
        <f>SUM(I30:I35)</f>
        <v>0</v>
      </c>
      <c r="J29" s="33">
        <f>H29+I29</f>
        <v>0</v>
      </c>
      <c r="K29" s="28"/>
      <c r="L29" s="33">
        <f>SUM(L30:L35)</f>
        <v>32.903040000000004</v>
      </c>
      <c r="P29" s="33">
        <f>IF(Q29="PR",J29,SUM(O30:O35))</f>
        <v>0</v>
      </c>
      <c r="Q29" s="28" t="s">
        <v>91</v>
      </c>
      <c r="R29" s="33">
        <f>IF(Q29="HS",H29,0)</f>
        <v>0</v>
      </c>
      <c r="S29" s="33">
        <f>IF(Q29="HS",I29-P29,0)</f>
        <v>0</v>
      </c>
      <c r="T29" s="33">
        <f>IF(Q29="PS",H29,0)</f>
        <v>0</v>
      </c>
      <c r="U29" s="33">
        <f>IF(Q29="PS",I29-P29,0)</f>
        <v>0</v>
      </c>
      <c r="V29" s="33">
        <f>IF(Q29="MP",H29,0)</f>
        <v>0</v>
      </c>
      <c r="W29" s="33">
        <f>IF(Q29="MP",I29-P29,0)</f>
        <v>0</v>
      </c>
      <c r="X29" s="33">
        <f>IF(Q29="OM",H29,0)</f>
        <v>0</v>
      </c>
      <c r="Y29" s="28"/>
      <c r="AI29" s="33">
        <f>SUM(Z30:Z35)</f>
        <v>0</v>
      </c>
      <c r="AJ29" s="33">
        <f>SUM(AA30:AA35)</f>
        <v>0</v>
      </c>
      <c r="AK29" s="33">
        <f>SUM(AB30:AB35)</f>
        <v>0</v>
      </c>
    </row>
    <row r="30" spans="1:32" ht="12.75">
      <c r="A30" s="9" t="s">
        <v>38</v>
      </c>
      <c r="B30" s="9"/>
      <c r="C30" s="9" t="s">
        <v>92</v>
      </c>
      <c r="D30" s="9" t="s">
        <v>93</v>
      </c>
      <c r="E30" s="9" t="s">
        <v>94</v>
      </c>
      <c r="F30" s="34">
        <v>43</v>
      </c>
      <c r="H30" s="34">
        <f aca="true" t="shared" si="36" ref="H30:H35">ROUND(F30*AE30,2)</f>
        <v>0</v>
      </c>
      <c r="I30" s="34">
        <f aca="true" t="shared" si="37" ref="I30:I35">J30-H30</f>
        <v>0</v>
      </c>
      <c r="J30" s="34">
        <f aca="true" t="shared" si="38" ref="J30:J35">ROUND(F30*G30,2)</f>
        <v>0</v>
      </c>
      <c r="K30" s="34">
        <v>0.07688</v>
      </c>
      <c r="L30" s="34">
        <f aca="true" t="shared" si="39" ref="L30:L35">F30*K30</f>
        <v>3.3058400000000003</v>
      </c>
      <c r="N30" s="35" t="s">
        <v>95</v>
      </c>
      <c r="O30" s="34">
        <f aca="true" t="shared" si="40" ref="O30:O35">IF(N30="5",I30,0)</f>
        <v>0</v>
      </c>
      <c r="Z30" s="34">
        <f aca="true" t="shared" si="41" ref="Z30:Z35">IF(AD30=0,J30,0)</f>
        <v>0</v>
      </c>
      <c r="AA30" s="34">
        <f aca="true" t="shared" si="42" ref="AA30:AA35">IF(AD30=14,J30,0)</f>
        <v>0</v>
      </c>
      <c r="AB30" s="34">
        <f aca="true" t="shared" si="43" ref="AB30:AB35">IF(AD30=21,J30,0)</f>
        <v>0</v>
      </c>
      <c r="AD30" s="34">
        <v>21</v>
      </c>
      <c r="AE30" s="34">
        <f aca="true" t="shared" si="44" ref="AE30:AE35">G30*1</f>
        <v>0</v>
      </c>
      <c r="AF30" s="34">
        <f aca="true" t="shared" si="45" ref="AF30:AF35">G30*(1-1)</f>
        <v>0</v>
      </c>
    </row>
    <row r="31" spans="1:32" ht="12.75">
      <c r="A31" s="9" t="s">
        <v>96</v>
      </c>
      <c r="B31" s="9"/>
      <c r="C31" s="9" t="s">
        <v>97</v>
      </c>
      <c r="D31" s="9" t="s">
        <v>98</v>
      </c>
      <c r="E31" s="9" t="s">
        <v>94</v>
      </c>
      <c r="F31" s="34">
        <v>63</v>
      </c>
      <c r="H31" s="34">
        <f t="shared" si="36"/>
        <v>0</v>
      </c>
      <c r="I31" s="34">
        <f t="shared" si="37"/>
        <v>0</v>
      </c>
      <c r="J31" s="34">
        <f t="shared" si="38"/>
        <v>0</v>
      </c>
      <c r="K31" s="34">
        <v>0.048</v>
      </c>
      <c r="L31" s="34">
        <f t="shared" si="39"/>
        <v>3.024</v>
      </c>
      <c r="N31" s="35" t="s">
        <v>95</v>
      </c>
      <c r="O31" s="34">
        <f t="shared" si="40"/>
        <v>0</v>
      </c>
      <c r="Z31" s="34">
        <f t="shared" si="41"/>
        <v>0</v>
      </c>
      <c r="AA31" s="34">
        <f t="shared" si="42"/>
        <v>0</v>
      </c>
      <c r="AB31" s="34">
        <f t="shared" si="43"/>
        <v>0</v>
      </c>
      <c r="AD31" s="34">
        <v>21</v>
      </c>
      <c r="AE31" s="34">
        <f t="shared" si="44"/>
        <v>0</v>
      </c>
      <c r="AF31" s="34">
        <f t="shared" si="45"/>
        <v>0</v>
      </c>
    </row>
    <row r="32" spans="1:32" ht="12.75">
      <c r="A32" s="9" t="s">
        <v>99</v>
      </c>
      <c r="B32" s="9"/>
      <c r="C32" s="9" t="s">
        <v>100</v>
      </c>
      <c r="D32" s="9" t="s">
        <v>101</v>
      </c>
      <c r="E32" s="9" t="s">
        <v>58</v>
      </c>
      <c r="F32" s="34">
        <v>106.5</v>
      </c>
      <c r="H32" s="34">
        <f t="shared" si="36"/>
        <v>0</v>
      </c>
      <c r="I32" s="34">
        <f t="shared" si="37"/>
        <v>0</v>
      </c>
      <c r="J32" s="34">
        <f t="shared" si="38"/>
        <v>0</v>
      </c>
      <c r="K32" s="34">
        <v>0.184</v>
      </c>
      <c r="L32" s="34">
        <f t="shared" si="39"/>
        <v>19.596</v>
      </c>
      <c r="N32" s="35" t="s">
        <v>95</v>
      </c>
      <c r="O32" s="34">
        <f t="shared" si="40"/>
        <v>0</v>
      </c>
      <c r="Z32" s="34">
        <f t="shared" si="41"/>
        <v>0</v>
      </c>
      <c r="AA32" s="34">
        <f t="shared" si="42"/>
        <v>0</v>
      </c>
      <c r="AB32" s="34">
        <f t="shared" si="43"/>
        <v>0</v>
      </c>
      <c r="AD32" s="34">
        <v>21</v>
      </c>
      <c r="AE32" s="34">
        <f t="shared" si="44"/>
        <v>0</v>
      </c>
      <c r="AF32" s="34">
        <f t="shared" si="45"/>
        <v>0</v>
      </c>
    </row>
    <row r="33" spans="1:32" ht="12.75">
      <c r="A33" s="9" t="s">
        <v>102</v>
      </c>
      <c r="B33" s="9"/>
      <c r="C33" s="9" t="s">
        <v>103</v>
      </c>
      <c r="D33" s="9" t="s">
        <v>104</v>
      </c>
      <c r="E33" s="9" t="s">
        <v>105</v>
      </c>
      <c r="F33" s="34">
        <v>6.9</v>
      </c>
      <c r="H33" s="34">
        <f t="shared" si="36"/>
        <v>0</v>
      </c>
      <c r="I33" s="34">
        <f t="shared" si="37"/>
        <v>0</v>
      </c>
      <c r="J33" s="34">
        <f t="shared" si="38"/>
        <v>0</v>
      </c>
      <c r="K33" s="34">
        <v>1</v>
      </c>
      <c r="L33" s="34">
        <f t="shared" si="39"/>
        <v>6.9</v>
      </c>
      <c r="N33" s="35" t="s">
        <v>95</v>
      </c>
      <c r="O33" s="34">
        <f t="shared" si="40"/>
        <v>0</v>
      </c>
      <c r="Z33" s="34">
        <f t="shared" si="41"/>
        <v>0</v>
      </c>
      <c r="AA33" s="34">
        <f t="shared" si="42"/>
        <v>0</v>
      </c>
      <c r="AB33" s="34">
        <f t="shared" si="43"/>
        <v>0</v>
      </c>
      <c r="AD33" s="34">
        <v>21</v>
      </c>
      <c r="AE33" s="34">
        <f t="shared" si="44"/>
        <v>0</v>
      </c>
      <c r="AF33" s="34">
        <f t="shared" si="45"/>
        <v>0</v>
      </c>
    </row>
    <row r="34" spans="1:32" ht="12.75">
      <c r="A34" s="9" t="s">
        <v>45</v>
      </c>
      <c r="B34" s="9"/>
      <c r="C34" s="9" t="s">
        <v>106</v>
      </c>
      <c r="D34" s="9" t="s">
        <v>107</v>
      </c>
      <c r="E34" s="9" t="s">
        <v>94</v>
      </c>
      <c r="F34" s="34">
        <v>3</v>
      </c>
      <c r="H34" s="34">
        <f t="shared" si="36"/>
        <v>0</v>
      </c>
      <c r="I34" s="34">
        <f t="shared" si="37"/>
        <v>0</v>
      </c>
      <c r="J34" s="34">
        <f t="shared" si="38"/>
        <v>0</v>
      </c>
      <c r="K34" s="34">
        <v>0.0252</v>
      </c>
      <c r="L34" s="34">
        <f t="shared" si="39"/>
        <v>0.0756</v>
      </c>
      <c r="N34" s="35" t="s">
        <v>95</v>
      </c>
      <c r="O34" s="34">
        <f t="shared" si="40"/>
        <v>0</v>
      </c>
      <c r="Z34" s="34">
        <f t="shared" si="41"/>
        <v>0</v>
      </c>
      <c r="AA34" s="34">
        <f t="shared" si="42"/>
        <v>0</v>
      </c>
      <c r="AB34" s="34">
        <f t="shared" si="43"/>
        <v>0</v>
      </c>
      <c r="AD34" s="34">
        <v>21</v>
      </c>
      <c r="AE34" s="34">
        <f t="shared" si="44"/>
        <v>0</v>
      </c>
      <c r="AF34" s="34">
        <f t="shared" si="45"/>
        <v>0</v>
      </c>
    </row>
    <row r="35" spans="1:32" ht="12.75">
      <c r="A35" s="38" t="s">
        <v>108</v>
      </c>
      <c r="B35" s="38"/>
      <c r="C35" s="38" t="s">
        <v>109</v>
      </c>
      <c r="D35" s="38" t="s">
        <v>110</v>
      </c>
      <c r="E35" s="38" t="s">
        <v>94</v>
      </c>
      <c r="F35" s="39">
        <v>2</v>
      </c>
      <c r="G35" s="40"/>
      <c r="H35" s="39">
        <f t="shared" si="36"/>
        <v>0</v>
      </c>
      <c r="I35" s="39">
        <f t="shared" si="37"/>
        <v>0</v>
      </c>
      <c r="J35" s="39">
        <f t="shared" si="38"/>
        <v>0</v>
      </c>
      <c r="K35" s="39">
        <v>0.0008</v>
      </c>
      <c r="L35" s="39">
        <f t="shared" si="39"/>
        <v>0.0016</v>
      </c>
      <c r="N35" s="35" t="s">
        <v>95</v>
      </c>
      <c r="O35" s="34">
        <f t="shared" si="40"/>
        <v>0</v>
      </c>
      <c r="Z35" s="34">
        <f t="shared" si="41"/>
        <v>0</v>
      </c>
      <c r="AA35" s="34">
        <f t="shared" si="42"/>
        <v>0</v>
      </c>
      <c r="AB35" s="34">
        <f t="shared" si="43"/>
        <v>0</v>
      </c>
      <c r="AD35" s="34">
        <v>21</v>
      </c>
      <c r="AE35" s="34">
        <f t="shared" si="44"/>
        <v>0</v>
      </c>
      <c r="AF35" s="34">
        <f t="shared" si="45"/>
        <v>0</v>
      </c>
    </row>
    <row r="36" spans="1:28" ht="12.75">
      <c r="A36" s="41"/>
      <c r="B36" s="41"/>
      <c r="C36" s="41"/>
      <c r="D36" s="41"/>
      <c r="E36" s="41"/>
      <c r="F36" s="41"/>
      <c r="G36" s="41"/>
      <c r="H36" s="4" t="s">
        <v>111</v>
      </c>
      <c r="I36" s="4"/>
      <c r="J36" s="42">
        <f>J12+J14+J17+J21+J24+J27+J29</f>
        <v>0</v>
      </c>
      <c r="K36" s="41"/>
      <c r="L36" s="41"/>
      <c r="Z36" s="43">
        <f>SUM(Z13:Z35)</f>
        <v>0</v>
      </c>
      <c r="AA36" s="43">
        <f>SUM(AA13:AA35)</f>
        <v>0</v>
      </c>
      <c r="AB36" s="43">
        <f>SUM(AB13:AB35)</f>
        <v>0</v>
      </c>
    </row>
  </sheetData>
  <sheetProtection selectLockedCells="1" selectUnlockedCells="1"/>
  <mergeCells count="35">
    <mergeCell ref="A1:L1"/>
    <mergeCell ref="A2:C3"/>
    <mergeCell ref="D2:D3"/>
    <mergeCell ref="E2:F3"/>
    <mergeCell ref="G2:H3"/>
    <mergeCell ref="I2:I3"/>
    <mergeCell ref="J2:L3"/>
    <mergeCell ref="A4:C5"/>
    <mergeCell ref="D4:D5"/>
    <mergeCell ref="E4:F5"/>
    <mergeCell ref="G4:H5"/>
    <mergeCell ref="I4:I5"/>
    <mergeCell ref="J4:L5"/>
    <mergeCell ref="A6:C7"/>
    <mergeCell ref="D6:D7"/>
    <mergeCell ref="E6:F7"/>
    <mergeCell ref="G6:H7"/>
    <mergeCell ref="I6:I7"/>
    <mergeCell ref="J6:L7"/>
    <mergeCell ref="A8:C9"/>
    <mergeCell ref="D8:D9"/>
    <mergeCell ref="E8:F9"/>
    <mergeCell ref="G8:H9"/>
    <mergeCell ref="I8:I9"/>
    <mergeCell ref="J8:L9"/>
    <mergeCell ref="H10:J10"/>
    <mergeCell ref="K10:L10"/>
    <mergeCell ref="D12:G12"/>
    <mergeCell ref="D14:G14"/>
    <mergeCell ref="D17:G17"/>
    <mergeCell ref="D21:G21"/>
    <mergeCell ref="D24:G24"/>
    <mergeCell ref="D27:G27"/>
    <mergeCell ref="D29:G29"/>
    <mergeCell ref="H36:I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E10" sqref="E10"/>
    </sheetView>
  </sheetViews>
  <sheetFormatPr defaultColWidth="11.421875" defaultRowHeight="12.75"/>
  <cols>
    <col min="1" max="2" width="16.57421875" style="1" customWidth="1"/>
    <col min="3" max="3" width="41.7109375" style="1" customWidth="1"/>
    <col min="4" max="4" width="22.140625" style="1" customWidth="1"/>
    <col min="5" max="5" width="21.00390625" style="1" customWidth="1"/>
    <col min="6" max="6" width="20.8515625" style="1" customWidth="1"/>
    <col min="7" max="7" width="19.7109375" style="1" customWidth="1"/>
    <col min="8" max="9" width="0" style="1" hidden="1" customWidth="1"/>
    <col min="10" max="16384" width="11.421875" style="1" customWidth="1"/>
  </cols>
  <sheetData>
    <row r="1" spans="1:7" ht="21.75" customHeight="1">
      <c r="A1" s="2" t="s">
        <v>112</v>
      </c>
      <c r="B1" s="2"/>
      <c r="C1" s="2"/>
      <c r="D1" s="2"/>
      <c r="E1" s="2"/>
      <c r="F1" s="2"/>
      <c r="G1" s="40"/>
    </row>
    <row r="2" spans="1:8" ht="12.75">
      <c r="A2" s="3" t="s">
        <v>1</v>
      </c>
      <c r="B2" s="4"/>
      <c r="C2" s="4"/>
      <c r="D2" s="5" t="s">
        <v>4</v>
      </c>
      <c r="E2" s="6"/>
      <c r="F2" s="6"/>
      <c r="G2" s="6"/>
      <c r="H2" s="7"/>
    </row>
    <row r="3" spans="1:8" ht="12.75">
      <c r="A3" s="3"/>
      <c r="B3" s="4"/>
      <c r="C3" s="4"/>
      <c r="D3" s="5"/>
      <c r="E3" s="5"/>
      <c r="F3" s="6"/>
      <c r="G3" s="6"/>
      <c r="H3" s="7"/>
    </row>
    <row r="4" spans="1:8" ht="12.75">
      <c r="A4" s="8" t="s">
        <v>5</v>
      </c>
      <c r="B4" s="9"/>
      <c r="C4" s="9"/>
      <c r="D4" s="9" t="s">
        <v>7</v>
      </c>
      <c r="E4" s="11"/>
      <c r="F4" s="11"/>
      <c r="G4" s="11"/>
      <c r="H4" s="7"/>
    </row>
    <row r="5" spans="1:8" ht="12.75">
      <c r="A5" s="8"/>
      <c r="B5" s="9"/>
      <c r="C5" s="9"/>
      <c r="D5" s="9"/>
      <c r="E5" s="9"/>
      <c r="F5" s="11"/>
      <c r="G5" s="11"/>
      <c r="H5" s="7"/>
    </row>
    <row r="6" spans="1:8" ht="12.75">
      <c r="A6" s="8" t="s">
        <v>8</v>
      </c>
      <c r="B6" s="9"/>
      <c r="C6" s="9"/>
      <c r="D6" s="9" t="s">
        <v>10</v>
      </c>
      <c r="E6" s="11"/>
      <c r="F6" s="11"/>
      <c r="G6" s="11"/>
      <c r="H6" s="7"/>
    </row>
    <row r="7" spans="1:8" ht="12.75">
      <c r="A7" s="8"/>
      <c r="B7" s="9"/>
      <c r="C7" s="9"/>
      <c r="D7" s="9"/>
      <c r="E7" s="9"/>
      <c r="F7" s="11"/>
      <c r="G7" s="11"/>
      <c r="H7" s="7"/>
    </row>
    <row r="8" spans="1:8" ht="12.75">
      <c r="A8" s="12" t="s">
        <v>13</v>
      </c>
      <c r="B8" s="13" t="s">
        <v>14</v>
      </c>
      <c r="C8" s="13"/>
      <c r="D8" s="13" t="s">
        <v>12</v>
      </c>
      <c r="E8" s="44">
        <v>42020</v>
      </c>
      <c r="F8" s="44"/>
      <c r="G8" s="44"/>
      <c r="H8" s="7"/>
    </row>
    <row r="9" spans="1:8" ht="12.75">
      <c r="A9" s="12"/>
      <c r="B9" s="13"/>
      <c r="C9" s="13"/>
      <c r="D9" s="13"/>
      <c r="E9" s="13"/>
      <c r="F9" s="44"/>
      <c r="G9" s="44"/>
      <c r="H9" s="7"/>
    </row>
    <row r="10" spans="1:8" ht="12.75">
      <c r="A10" s="45" t="s">
        <v>20</v>
      </c>
      <c r="B10" s="46" t="s">
        <v>21</v>
      </c>
      <c r="C10" s="47" t="s">
        <v>22</v>
      </c>
      <c r="D10" s="48" t="s">
        <v>113</v>
      </c>
      <c r="E10" s="48" t="s">
        <v>114</v>
      </c>
      <c r="F10" s="48" t="s">
        <v>115</v>
      </c>
      <c r="G10" s="49" t="s">
        <v>116</v>
      </c>
      <c r="H10" s="20"/>
    </row>
    <row r="11" spans="1:9" ht="12.75">
      <c r="A11" s="50"/>
      <c r="B11" s="50" t="s">
        <v>38</v>
      </c>
      <c r="C11" s="50" t="s">
        <v>39</v>
      </c>
      <c r="D11" s="51"/>
      <c r="E11" s="51"/>
      <c r="F11" s="52">
        <f aca="true" t="shared" si="0" ref="F11:F17">D11+E11</f>
        <v>0</v>
      </c>
      <c r="G11" s="52">
        <v>0</v>
      </c>
      <c r="H11" s="34" t="s">
        <v>117</v>
      </c>
      <c r="I11" s="34">
        <f aca="true" t="shared" si="1" ref="I11:I17">IF(H11="T",0,F11)</f>
        <v>0</v>
      </c>
    </row>
    <row r="12" spans="1:9" ht="12.75">
      <c r="A12" s="9"/>
      <c r="B12" s="9" t="s">
        <v>45</v>
      </c>
      <c r="C12" s="9" t="s">
        <v>46</v>
      </c>
      <c r="F12" s="34">
        <f t="shared" si="0"/>
        <v>0</v>
      </c>
      <c r="G12" s="34">
        <v>0</v>
      </c>
      <c r="H12" s="34" t="s">
        <v>117</v>
      </c>
      <c r="I12" s="34">
        <f t="shared" si="1"/>
        <v>0</v>
      </c>
    </row>
    <row r="13" spans="1:9" ht="12.75">
      <c r="A13" s="9"/>
      <c r="B13" s="9" t="s">
        <v>53</v>
      </c>
      <c r="C13" s="9" t="s">
        <v>54</v>
      </c>
      <c r="F13" s="34">
        <f t="shared" si="0"/>
        <v>0</v>
      </c>
      <c r="G13" s="34">
        <v>75.10002</v>
      </c>
      <c r="H13" s="34" t="s">
        <v>117</v>
      </c>
      <c r="I13" s="34">
        <f t="shared" si="1"/>
        <v>0</v>
      </c>
    </row>
    <row r="14" spans="1:9" ht="12.75">
      <c r="A14" s="9"/>
      <c r="B14" s="9" t="s">
        <v>65</v>
      </c>
      <c r="C14" s="9" t="s">
        <v>66</v>
      </c>
      <c r="F14" s="34">
        <f t="shared" si="0"/>
        <v>0</v>
      </c>
      <c r="G14" s="34">
        <v>13.20364</v>
      </c>
      <c r="H14" s="34" t="s">
        <v>117</v>
      </c>
      <c r="I14" s="34">
        <f t="shared" si="1"/>
        <v>0</v>
      </c>
    </row>
    <row r="15" spans="1:9" ht="12.75">
      <c r="A15" s="9"/>
      <c r="B15" s="9" t="s">
        <v>74</v>
      </c>
      <c r="C15" s="9" t="s">
        <v>75</v>
      </c>
      <c r="F15" s="34">
        <f t="shared" si="0"/>
        <v>0</v>
      </c>
      <c r="G15" s="34">
        <v>0</v>
      </c>
      <c r="H15" s="34" t="s">
        <v>117</v>
      </c>
      <c r="I15" s="34">
        <f t="shared" si="1"/>
        <v>0</v>
      </c>
    </row>
    <row r="16" spans="1:9" ht="12.75">
      <c r="A16" s="9"/>
      <c r="B16" s="9" t="s">
        <v>84</v>
      </c>
      <c r="C16" s="9" t="s">
        <v>85</v>
      </c>
      <c r="F16" s="34">
        <f t="shared" si="0"/>
        <v>0</v>
      </c>
      <c r="G16" s="34">
        <v>12.80556</v>
      </c>
      <c r="H16" s="34" t="s">
        <v>117</v>
      </c>
      <c r="I16" s="34">
        <f t="shared" si="1"/>
        <v>0</v>
      </c>
    </row>
    <row r="17" spans="1:9" ht="12.75">
      <c r="A17" s="9"/>
      <c r="B17" s="9"/>
      <c r="C17" s="9" t="s">
        <v>90</v>
      </c>
      <c r="F17" s="34">
        <f t="shared" si="0"/>
        <v>0</v>
      </c>
      <c r="G17" s="34">
        <v>32.90304</v>
      </c>
      <c r="H17" s="34" t="s">
        <v>117</v>
      </c>
      <c r="I17" s="34">
        <f t="shared" si="1"/>
        <v>0</v>
      </c>
    </row>
    <row r="19" spans="5:6" ht="12.75">
      <c r="E19" s="53" t="s">
        <v>111</v>
      </c>
      <c r="F19" s="43">
        <f>SUM(I11:I17)</f>
        <v>0</v>
      </c>
    </row>
  </sheetData>
  <sheetProtection selectLockedCells="1" selectUnlockedCells="1"/>
  <mergeCells count="17">
    <mergeCell ref="A1:F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C6" sqref="C6"/>
    </sheetView>
  </sheetViews>
  <sheetFormatPr defaultColWidth="11.421875" defaultRowHeight="12.75"/>
  <cols>
    <col min="1" max="2" width="9.00390625" style="0" customWidth="1"/>
    <col min="3" max="3" width="13.28125" style="1" customWidth="1"/>
    <col min="4" max="4" width="44.00390625" style="1" customWidth="1"/>
    <col min="5" max="5" width="9.8515625" style="1" customWidth="1"/>
    <col min="6" max="6" width="24.140625" style="1" customWidth="1"/>
    <col min="7" max="7" width="20.421875" style="1" customWidth="1"/>
    <col min="8" max="8" width="44.00390625" style="1" customWidth="1"/>
    <col min="9" max="16384" width="11.421875" style="1" customWidth="1"/>
  </cols>
  <sheetData>
    <row r="1" spans="1:7" ht="21.75" customHeight="1">
      <c r="A1" s="2" t="s">
        <v>118</v>
      </c>
      <c r="B1" s="2"/>
      <c r="C1" s="2"/>
      <c r="D1" s="2"/>
      <c r="E1" s="2"/>
      <c r="F1" s="2"/>
      <c r="G1" s="2"/>
    </row>
    <row r="2" spans="1:8" ht="12.75">
      <c r="A2" s="3" t="s">
        <v>1</v>
      </c>
      <c r="B2" s="3"/>
      <c r="C2" s="4"/>
      <c r="D2" s="4"/>
      <c r="E2" s="5" t="s">
        <v>4</v>
      </c>
      <c r="F2" s="6"/>
      <c r="G2" s="6"/>
      <c r="H2" s="7"/>
    </row>
    <row r="3" spans="1:8" ht="12.75">
      <c r="A3" s="3"/>
      <c r="B3" s="3"/>
      <c r="C3" s="4"/>
      <c r="D3" s="4"/>
      <c r="E3" s="5"/>
      <c r="F3" s="5"/>
      <c r="G3" s="6"/>
      <c r="H3" s="7"/>
    </row>
    <row r="4" spans="1:8" ht="12.75">
      <c r="A4" s="8" t="s">
        <v>5</v>
      </c>
      <c r="B4" s="8"/>
      <c r="C4" s="9"/>
      <c r="D4" s="9"/>
      <c r="E4" s="9" t="s">
        <v>7</v>
      </c>
      <c r="F4" s="11"/>
      <c r="G4" s="11"/>
      <c r="H4" s="7"/>
    </row>
    <row r="5" spans="1:8" ht="12.75">
      <c r="A5" s="8"/>
      <c r="B5" s="8"/>
      <c r="C5" s="9"/>
      <c r="D5" s="9"/>
      <c r="E5" s="9"/>
      <c r="F5" s="9"/>
      <c r="G5" s="11"/>
      <c r="H5" s="7"/>
    </row>
    <row r="6" spans="1:8" ht="12.75">
      <c r="A6" s="8" t="s">
        <v>8</v>
      </c>
      <c r="B6" s="8"/>
      <c r="C6" s="9"/>
      <c r="D6" s="9"/>
      <c r="E6" s="9" t="s">
        <v>10</v>
      </c>
      <c r="F6" s="11"/>
      <c r="G6" s="11"/>
      <c r="H6" s="7"/>
    </row>
    <row r="7" spans="1:8" ht="12.75">
      <c r="A7" s="8"/>
      <c r="B7" s="8"/>
      <c r="C7" s="9"/>
      <c r="D7" s="9"/>
      <c r="E7" s="9"/>
      <c r="F7" s="9"/>
      <c r="G7" s="11"/>
      <c r="H7" s="7"/>
    </row>
    <row r="8" spans="1:8" ht="12.75">
      <c r="A8" s="12" t="s">
        <v>13</v>
      </c>
      <c r="B8" s="12"/>
      <c r="C8" s="13" t="s">
        <v>14</v>
      </c>
      <c r="D8" s="13"/>
      <c r="E8" s="13" t="s">
        <v>12</v>
      </c>
      <c r="F8" s="44">
        <v>41059</v>
      </c>
      <c r="G8" s="44"/>
      <c r="H8" s="7"/>
    </row>
    <row r="9" spans="1:8" ht="12.75">
      <c r="A9" s="12"/>
      <c r="B9" s="12"/>
      <c r="C9" s="13"/>
      <c r="D9" s="13"/>
      <c r="E9" s="13"/>
      <c r="F9" s="13"/>
      <c r="G9" s="44"/>
      <c r="H9" s="7"/>
    </row>
    <row r="10" spans="1:8" ht="12.75">
      <c r="A10" s="46" t="s">
        <v>19</v>
      </c>
      <c r="B10" s="47" t="s">
        <v>20</v>
      </c>
      <c r="C10" s="47" t="s">
        <v>21</v>
      </c>
      <c r="D10" s="47" t="s">
        <v>22</v>
      </c>
      <c r="E10" s="47" t="s">
        <v>23</v>
      </c>
      <c r="F10" s="47" t="s">
        <v>119</v>
      </c>
      <c r="G10" s="54" t="s">
        <v>24</v>
      </c>
      <c r="H10" s="20"/>
    </row>
    <row r="11" spans="1:7" ht="12.75">
      <c r="A11" s="51"/>
      <c r="B11" s="51"/>
      <c r="C11" s="51"/>
      <c r="D11" s="51"/>
      <c r="E11" s="51"/>
      <c r="F11" s="51"/>
      <c r="G11" s="51"/>
    </row>
  </sheetData>
  <sheetProtection selectLockedCells="1" selectUnlockedCells="1"/>
  <mergeCells count="17">
    <mergeCell ref="A1:G1"/>
    <mergeCell ref="A2:B3"/>
    <mergeCell ref="C2:D3"/>
    <mergeCell ref="E2:E3"/>
    <mergeCell ref="F2:G3"/>
    <mergeCell ref="A4:B5"/>
    <mergeCell ref="C4:D5"/>
    <mergeCell ref="E4:E5"/>
    <mergeCell ref="F4:G5"/>
    <mergeCell ref="A6:B7"/>
    <mergeCell ref="C6:D7"/>
    <mergeCell ref="E6:E7"/>
    <mergeCell ref="F6:G7"/>
    <mergeCell ref="A8:B9"/>
    <mergeCell ref="C8:D9"/>
    <mergeCell ref="E8:E9"/>
    <mergeCell ref="F8:G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B8" sqref="B8"/>
    </sheetView>
  </sheetViews>
  <sheetFormatPr defaultColWidth="11.421875" defaultRowHeight="12.75"/>
  <cols>
    <col min="1" max="1" width="16.421875" style="1" customWidth="1"/>
    <col min="2" max="2" width="48.7109375" style="1" customWidth="1"/>
    <col min="3" max="3" width="15.28125" style="1" customWidth="1"/>
    <col min="4" max="4" width="10.28125" style="1" customWidth="1"/>
    <col min="5" max="5" width="8.421875" style="1" customWidth="1"/>
    <col min="6" max="7" width="11.8515625" style="1" customWidth="1"/>
    <col min="8" max="8" width="19.8515625" style="1" customWidth="1"/>
    <col min="9" max="16384" width="11.421875" style="1" customWidth="1"/>
  </cols>
  <sheetData>
    <row r="1" spans="1:8" ht="21.75" customHeight="1">
      <c r="A1" s="2" t="s">
        <v>120</v>
      </c>
      <c r="B1" s="2"/>
      <c r="C1" s="2"/>
      <c r="D1" s="2"/>
      <c r="E1" s="2"/>
      <c r="F1" s="2"/>
      <c r="G1" s="2"/>
      <c r="H1" s="2"/>
    </row>
    <row r="2" spans="1:9" ht="12.75">
      <c r="A2" s="3" t="s">
        <v>1</v>
      </c>
      <c r="B2" s="4"/>
      <c r="C2" s="5" t="s">
        <v>2</v>
      </c>
      <c r="D2" s="5" t="s">
        <v>3</v>
      </c>
      <c r="E2" s="5"/>
      <c r="F2" s="5" t="s">
        <v>4</v>
      </c>
      <c r="G2" s="6"/>
      <c r="H2" s="6"/>
      <c r="I2" s="7"/>
    </row>
    <row r="3" spans="1:9" ht="12.75">
      <c r="A3" s="3"/>
      <c r="B3" s="4"/>
      <c r="C3" s="5"/>
      <c r="D3" s="5"/>
      <c r="E3" s="5"/>
      <c r="F3" s="5"/>
      <c r="G3" s="5"/>
      <c r="H3" s="6"/>
      <c r="I3" s="7"/>
    </row>
    <row r="4" spans="1:9" ht="12.75">
      <c r="A4" s="8" t="s">
        <v>5</v>
      </c>
      <c r="B4" s="9"/>
      <c r="C4" s="9" t="s">
        <v>6</v>
      </c>
      <c r="D4" s="10">
        <v>41122</v>
      </c>
      <c r="E4" s="10"/>
      <c r="F4" s="9" t="s">
        <v>7</v>
      </c>
      <c r="G4" s="11"/>
      <c r="H4" s="11"/>
      <c r="I4" s="7"/>
    </row>
    <row r="5" spans="1:9" ht="12.75">
      <c r="A5" s="8"/>
      <c r="B5" s="9"/>
      <c r="C5" s="9"/>
      <c r="D5" s="9"/>
      <c r="E5" s="10"/>
      <c r="F5" s="9"/>
      <c r="G5" s="9"/>
      <c r="H5" s="11"/>
      <c r="I5" s="7"/>
    </row>
    <row r="6" spans="1:9" ht="12.75">
      <c r="A6" s="8" t="s">
        <v>8</v>
      </c>
      <c r="B6" s="9"/>
      <c r="C6" s="9" t="s">
        <v>9</v>
      </c>
      <c r="D6" s="10">
        <v>41183</v>
      </c>
      <c r="E6" s="10"/>
      <c r="F6" s="9" t="s">
        <v>10</v>
      </c>
      <c r="G6" s="11"/>
      <c r="H6" s="11"/>
      <c r="I6" s="7"/>
    </row>
    <row r="7" spans="1:9" ht="12.75">
      <c r="A7" s="8"/>
      <c r="B7" s="9"/>
      <c r="C7" s="9"/>
      <c r="D7" s="9"/>
      <c r="E7" s="10"/>
      <c r="F7" s="9"/>
      <c r="G7" s="9"/>
      <c r="H7" s="11"/>
      <c r="I7" s="7"/>
    </row>
    <row r="8" spans="1:9" ht="12.75">
      <c r="A8" s="12" t="s">
        <v>11</v>
      </c>
      <c r="B8" s="13"/>
      <c r="C8" s="13" t="s">
        <v>12</v>
      </c>
      <c r="D8" s="14">
        <v>41059</v>
      </c>
      <c r="E8" s="14"/>
      <c r="F8" s="13" t="s">
        <v>13</v>
      </c>
      <c r="G8" s="15" t="s">
        <v>14</v>
      </c>
      <c r="H8" s="15"/>
      <c r="I8" s="7"/>
    </row>
    <row r="9" spans="1:9" ht="12.75">
      <c r="A9" s="12"/>
      <c r="B9" s="13"/>
      <c r="C9" s="13"/>
      <c r="D9" s="13"/>
      <c r="E9" s="14"/>
      <c r="F9" s="13"/>
      <c r="G9" s="13"/>
      <c r="H9" s="15"/>
      <c r="I9" s="7"/>
    </row>
    <row r="10" spans="1:9" ht="12.75">
      <c r="A10" s="46" t="s">
        <v>21</v>
      </c>
      <c r="B10" s="47" t="s">
        <v>22</v>
      </c>
      <c r="C10" s="55" t="s">
        <v>121</v>
      </c>
      <c r="D10" s="55" t="s">
        <v>122</v>
      </c>
      <c r="E10" s="55" t="s">
        <v>123</v>
      </c>
      <c r="F10" s="55" t="s">
        <v>124</v>
      </c>
      <c r="G10" s="55" t="s">
        <v>125</v>
      </c>
      <c r="H10" s="54" t="s">
        <v>126</v>
      </c>
      <c r="I10" s="20"/>
    </row>
    <row r="11" spans="1:8" ht="12.75">
      <c r="A11" s="51"/>
      <c r="B11" s="51"/>
      <c r="C11" s="51"/>
      <c r="D11" s="51"/>
      <c r="E11" s="51"/>
      <c r="F11" s="51"/>
      <c r="G11" s="51"/>
      <c r="H11" s="51"/>
    </row>
  </sheetData>
  <sheetProtection selectLockedCells="1" selectUnlockedCells="1"/>
  <mergeCells count="25">
    <mergeCell ref="A1:H1"/>
    <mergeCell ref="A2:A3"/>
    <mergeCell ref="B2:B3"/>
    <mergeCell ref="C2:C3"/>
    <mergeCell ref="D2:E3"/>
    <mergeCell ref="F2:F3"/>
    <mergeCell ref="G2:H3"/>
    <mergeCell ref="A4:A5"/>
    <mergeCell ref="B4:B5"/>
    <mergeCell ref="C4:C5"/>
    <mergeCell ref="D4:E5"/>
    <mergeCell ref="F4:F5"/>
    <mergeCell ref="G4:H5"/>
    <mergeCell ref="A6:A7"/>
    <mergeCell ref="B6:B7"/>
    <mergeCell ref="C6:C7"/>
    <mergeCell ref="D6:E7"/>
    <mergeCell ref="F6:F7"/>
    <mergeCell ref="G6:H7"/>
    <mergeCell ref="A8:A9"/>
    <mergeCell ref="B8:B9"/>
    <mergeCell ref="C8:C9"/>
    <mergeCell ref="D8:E9"/>
    <mergeCell ref="F8:F9"/>
    <mergeCell ref="G8:H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F10" sqref="F10"/>
    </sheetView>
  </sheetViews>
  <sheetFormatPr defaultColWidth="11.421875" defaultRowHeight="12.75"/>
  <cols>
    <col min="1" max="1" width="14.57421875" style="1" customWidth="1"/>
    <col min="2" max="2" width="10.421875" style="1" customWidth="1"/>
    <col min="3" max="3" width="14.57421875" style="1" customWidth="1"/>
    <col min="4" max="4" width="39.7109375" style="1" customWidth="1"/>
    <col min="5" max="5" width="16.140625" style="1" customWidth="1"/>
    <col min="6" max="6" width="23.28125" style="1" customWidth="1"/>
    <col min="7" max="7" width="21.28125" style="1" customWidth="1"/>
    <col min="8" max="8" width="19.57421875" style="1" customWidth="1"/>
    <col min="9" max="9" width="10.421875" style="1" customWidth="1"/>
    <col min="10" max="16384" width="11.421875" style="1" customWidth="1"/>
  </cols>
  <sheetData>
    <row r="1" spans="1:9" ht="21.75" customHeight="1">
      <c r="A1" s="2" t="s">
        <v>127</v>
      </c>
      <c r="B1" s="2"/>
      <c r="C1" s="2"/>
      <c r="D1" s="2"/>
      <c r="E1" s="2"/>
      <c r="F1" s="2"/>
      <c r="G1" s="2"/>
      <c r="H1" s="2"/>
      <c r="I1" s="40"/>
    </row>
    <row r="2" spans="1:10" ht="12.75">
      <c r="A2" s="3" t="s">
        <v>1</v>
      </c>
      <c r="B2" s="4"/>
      <c r="C2" s="4"/>
      <c r="D2" s="4"/>
      <c r="E2" s="5" t="s">
        <v>2</v>
      </c>
      <c r="F2" s="5"/>
      <c r="G2" s="5" t="s">
        <v>4</v>
      </c>
      <c r="H2" s="6"/>
      <c r="I2" s="6"/>
      <c r="J2" s="7"/>
    </row>
    <row r="3" spans="1:10" ht="12.75">
      <c r="A3" s="3"/>
      <c r="B3" s="4"/>
      <c r="C3" s="4"/>
      <c r="D3" s="4"/>
      <c r="E3" s="5"/>
      <c r="F3" s="5"/>
      <c r="G3" s="5"/>
      <c r="H3" s="5"/>
      <c r="I3" s="6"/>
      <c r="J3" s="7"/>
    </row>
    <row r="4" spans="1:10" ht="12.75">
      <c r="A4" s="8" t="s">
        <v>5</v>
      </c>
      <c r="B4" s="9"/>
      <c r="C4" s="9"/>
      <c r="D4" s="9"/>
      <c r="E4" s="9" t="s">
        <v>6</v>
      </c>
      <c r="F4" s="10"/>
      <c r="G4" s="9" t="s">
        <v>7</v>
      </c>
      <c r="H4" s="11"/>
      <c r="I4" s="11"/>
      <c r="J4" s="7"/>
    </row>
    <row r="5" spans="1:10" ht="12.75">
      <c r="A5" s="8"/>
      <c r="B5" s="9"/>
      <c r="C5" s="9"/>
      <c r="D5" s="9"/>
      <c r="E5" s="9"/>
      <c r="F5" s="9"/>
      <c r="G5" s="9"/>
      <c r="H5" s="9"/>
      <c r="I5" s="11"/>
      <c r="J5" s="7"/>
    </row>
    <row r="6" spans="1:10" ht="12.75">
      <c r="A6" s="8" t="s">
        <v>8</v>
      </c>
      <c r="B6" s="9"/>
      <c r="C6" s="9"/>
      <c r="D6" s="9"/>
      <c r="E6" s="9" t="s">
        <v>9</v>
      </c>
      <c r="F6" s="10"/>
      <c r="G6" s="9" t="s">
        <v>10</v>
      </c>
      <c r="H6" s="11"/>
      <c r="I6" s="11"/>
      <c r="J6" s="7"/>
    </row>
    <row r="7" spans="1:10" ht="12.75">
      <c r="A7" s="8"/>
      <c r="B7" s="9"/>
      <c r="C7" s="9"/>
      <c r="D7" s="9"/>
      <c r="E7" s="9"/>
      <c r="F7" s="9"/>
      <c r="G7" s="9"/>
      <c r="H7" s="9"/>
      <c r="I7" s="11"/>
      <c r="J7" s="7"/>
    </row>
    <row r="8" spans="1:10" ht="12.75">
      <c r="A8" s="12" t="s">
        <v>11</v>
      </c>
      <c r="B8" s="13"/>
      <c r="C8" s="13"/>
      <c r="D8" s="13"/>
      <c r="E8" s="13" t="s">
        <v>12</v>
      </c>
      <c r="F8" s="14">
        <v>42020</v>
      </c>
      <c r="G8" s="13" t="s">
        <v>13</v>
      </c>
      <c r="H8" s="15" t="s">
        <v>14</v>
      </c>
      <c r="I8" s="15"/>
      <c r="J8" s="7"/>
    </row>
    <row r="9" spans="1:10" ht="12.75">
      <c r="A9" s="12"/>
      <c r="B9" s="13"/>
      <c r="C9" s="13"/>
      <c r="D9" s="13"/>
      <c r="E9" s="13"/>
      <c r="F9" s="13"/>
      <c r="G9" s="13"/>
      <c r="H9" s="13"/>
      <c r="I9" s="15"/>
      <c r="J9" s="7"/>
    </row>
    <row r="10" spans="1:10" ht="12.75">
      <c r="A10" s="56" t="s">
        <v>19</v>
      </c>
      <c r="B10" s="56" t="s">
        <v>20</v>
      </c>
      <c r="C10" s="46" t="s">
        <v>21</v>
      </c>
      <c r="D10" s="47" t="s">
        <v>22</v>
      </c>
      <c r="E10" s="47"/>
      <c r="F10" s="55" t="s">
        <v>128</v>
      </c>
      <c r="G10" s="55" t="s">
        <v>129</v>
      </c>
      <c r="H10" s="55" t="s">
        <v>130</v>
      </c>
      <c r="I10" s="54" t="s">
        <v>131</v>
      </c>
      <c r="J10" s="20"/>
    </row>
    <row r="11" spans="1:9" ht="12.75">
      <c r="A11" s="30"/>
      <c r="B11" s="30"/>
      <c r="C11" s="30" t="s">
        <v>38</v>
      </c>
      <c r="D11" s="30" t="s">
        <v>39</v>
      </c>
      <c r="E11" s="30"/>
      <c r="F11" s="31"/>
      <c r="G11" s="31">
        <f>SUM(G12:G12)</f>
        <v>0</v>
      </c>
      <c r="H11" s="31">
        <f aca="true" t="shared" si="0" ref="H11:H34">G11-F11</f>
        <v>0</v>
      </c>
      <c r="I11" s="31" t="e">
        <f aca="true" t="shared" si="1" ref="I11:I34">H11/F11*100</f>
        <v>#DIV/0!</v>
      </c>
    </row>
    <row r="12" spans="1:9" ht="12.75">
      <c r="A12" s="9" t="s">
        <v>41</v>
      </c>
      <c r="B12" s="9"/>
      <c r="C12" s="9" t="s">
        <v>42</v>
      </c>
      <c r="D12" s="9" t="s">
        <v>43</v>
      </c>
      <c r="E12" s="9"/>
      <c r="F12" s="34"/>
      <c r="G12" s="34">
        <v>0</v>
      </c>
      <c r="H12" s="34">
        <f t="shared" si="0"/>
        <v>0</v>
      </c>
      <c r="I12" s="34" t="e">
        <f t="shared" si="1"/>
        <v>#DIV/0!</v>
      </c>
    </row>
    <row r="13" spans="1:9" ht="12.75">
      <c r="A13" s="37"/>
      <c r="B13" s="37"/>
      <c r="C13" s="37" t="s">
        <v>45</v>
      </c>
      <c r="D13" s="37" t="s">
        <v>46</v>
      </c>
      <c r="E13" s="37"/>
      <c r="F13" s="33"/>
      <c r="G13" s="33">
        <f>SUM(G14:G15)</f>
        <v>0</v>
      </c>
      <c r="H13" s="33">
        <f t="shared" si="0"/>
        <v>0</v>
      </c>
      <c r="I13" s="33" t="e">
        <f t="shared" si="1"/>
        <v>#DIV/0!</v>
      </c>
    </row>
    <row r="14" spans="1:9" ht="12.75">
      <c r="A14" s="9" t="s">
        <v>47</v>
      </c>
      <c r="B14" s="9"/>
      <c r="C14" s="9" t="s">
        <v>48</v>
      </c>
      <c r="D14" s="9" t="s">
        <v>49</v>
      </c>
      <c r="E14" s="9"/>
      <c r="F14" s="34"/>
      <c r="G14" s="34">
        <v>0</v>
      </c>
      <c r="H14" s="34">
        <f t="shared" si="0"/>
        <v>0</v>
      </c>
      <c r="I14" s="34" t="e">
        <f t="shared" si="1"/>
        <v>#DIV/0!</v>
      </c>
    </row>
    <row r="15" spans="1:9" ht="12.75">
      <c r="A15" s="9" t="s">
        <v>50</v>
      </c>
      <c r="B15" s="9"/>
      <c r="C15" s="9" t="s">
        <v>51</v>
      </c>
      <c r="D15" s="9" t="s">
        <v>52</v>
      </c>
      <c r="E15" s="9"/>
      <c r="F15" s="34"/>
      <c r="G15" s="34">
        <v>0</v>
      </c>
      <c r="H15" s="34">
        <f t="shared" si="0"/>
        <v>0</v>
      </c>
      <c r="I15" s="34" t="e">
        <f t="shared" si="1"/>
        <v>#DIV/0!</v>
      </c>
    </row>
    <row r="16" spans="1:9" ht="12.75">
      <c r="A16" s="37"/>
      <c r="B16" s="37"/>
      <c r="C16" s="37" t="s">
        <v>53</v>
      </c>
      <c r="D16" s="37" t="s">
        <v>54</v>
      </c>
      <c r="E16" s="37"/>
      <c r="F16" s="33"/>
      <c r="G16" s="33">
        <f>SUM(G17:G19)</f>
        <v>0</v>
      </c>
      <c r="H16" s="33">
        <f t="shared" si="0"/>
        <v>0</v>
      </c>
      <c r="I16" s="33" t="e">
        <f t="shared" si="1"/>
        <v>#DIV/0!</v>
      </c>
    </row>
    <row r="17" spans="1:9" ht="12.75">
      <c r="A17" s="9" t="s">
        <v>55</v>
      </c>
      <c r="B17" s="9"/>
      <c r="C17" s="9" t="s">
        <v>56</v>
      </c>
      <c r="D17" s="9" t="s">
        <v>57</v>
      </c>
      <c r="E17" s="9"/>
      <c r="F17" s="34"/>
      <c r="G17" s="34">
        <v>0</v>
      </c>
      <c r="H17" s="34">
        <f t="shared" si="0"/>
        <v>0</v>
      </c>
      <c r="I17" s="34" t="e">
        <f t="shared" si="1"/>
        <v>#DIV/0!</v>
      </c>
    </row>
    <row r="18" spans="1:9" ht="12.75">
      <c r="A18" s="9" t="s">
        <v>59</v>
      </c>
      <c r="B18" s="9"/>
      <c r="C18" s="9" t="s">
        <v>60</v>
      </c>
      <c r="D18" s="9" t="s">
        <v>61</v>
      </c>
      <c r="E18" s="9"/>
      <c r="F18" s="34"/>
      <c r="G18" s="34">
        <v>0</v>
      </c>
      <c r="H18" s="34">
        <f t="shared" si="0"/>
        <v>0</v>
      </c>
      <c r="I18" s="34" t="e">
        <f t="shared" si="1"/>
        <v>#DIV/0!</v>
      </c>
    </row>
    <row r="19" spans="1:9" ht="12.75">
      <c r="A19" s="9" t="s">
        <v>62</v>
      </c>
      <c r="B19" s="9"/>
      <c r="C19" s="9" t="s">
        <v>63</v>
      </c>
      <c r="D19" s="9" t="s">
        <v>64</v>
      </c>
      <c r="E19" s="9"/>
      <c r="F19" s="34"/>
      <c r="G19" s="34">
        <v>0</v>
      </c>
      <c r="H19" s="34">
        <f t="shared" si="0"/>
        <v>0</v>
      </c>
      <c r="I19" s="34" t="e">
        <f t="shared" si="1"/>
        <v>#DIV/0!</v>
      </c>
    </row>
    <row r="20" spans="1:9" ht="12.75">
      <c r="A20" s="37"/>
      <c r="B20" s="37"/>
      <c r="C20" s="37" t="s">
        <v>65</v>
      </c>
      <c r="D20" s="37" t="s">
        <v>66</v>
      </c>
      <c r="E20" s="37"/>
      <c r="F20" s="33"/>
      <c r="G20" s="33">
        <f>SUM(G21:G22)</f>
        <v>0</v>
      </c>
      <c r="H20" s="33">
        <f t="shared" si="0"/>
        <v>0</v>
      </c>
      <c r="I20" s="33" t="e">
        <f t="shared" si="1"/>
        <v>#DIV/0!</v>
      </c>
    </row>
    <row r="21" spans="1:9" ht="12.75">
      <c r="A21" s="9" t="s">
        <v>67</v>
      </c>
      <c r="B21" s="9"/>
      <c r="C21" s="9" t="s">
        <v>68</v>
      </c>
      <c r="D21" s="9" t="s">
        <v>69</v>
      </c>
      <c r="E21" s="9"/>
      <c r="F21" s="34"/>
      <c r="G21" s="34">
        <v>0</v>
      </c>
      <c r="H21" s="34">
        <f t="shared" si="0"/>
        <v>0</v>
      </c>
      <c r="I21" s="34" t="e">
        <f t="shared" si="1"/>
        <v>#DIV/0!</v>
      </c>
    </row>
    <row r="22" spans="1:9" ht="12.75">
      <c r="A22" s="9" t="s">
        <v>71</v>
      </c>
      <c r="B22" s="9"/>
      <c r="C22" s="9" t="s">
        <v>72</v>
      </c>
      <c r="D22" s="9" t="s">
        <v>73</v>
      </c>
      <c r="E22" s="9"/>
      <c r="F22" s="34"/>
      <c r="G22" s="34">
        <v>0</v>
      </c>
      <c r="H22" s="34">
        <f t="shared" si="0"/>
        <v>0</v>
      </c>
      <c r="I22" s="34" t="e">
        <f t="shared" si="1"/>
        <v>#DIV/0!</v>
      </c>
    </row>
    <row r="23" spans="1:9" ht="12.75">
      <c r="A23" s="37"/>
      <c r="B23" s="37"/>
      <c r="C23" s="37" t="s">
        <v>74</v>
      </c>
      <c r="D23" s="37" t="s">
        <v>75</v>
      </c>
      <c r="E23" s="37"/>
      <c r="F23" s="33"/>
      <c r="G23" s="33">
        <f>SUM(G24:G25)</f>
        <v>0</v>
      </c>
      <c r="H23" s="33">
        <f t="shared" si="0"/>
        <v>0</v>
      </c>
      <c r="I23" s="33" t="e">
        <f t="shared" si="1"/>
        <v>#DIV/0!</v>
      </c>
    </row>
    <row r="24" spans="1:9" ht="12.75">
      <c r="A24" s="9" t="s">
        <v>77</v>
      </c>
      <c r="B24" s="9"/>
      <c r="C24" s="9" t="s">
        <v>78</v>
      </c>
      <c r="D24" s="9" t="s">
        <v>79</v>
      </c>
      <c r="E24" s="9"/>
      <c r="F24" s="34"/>
      <c r="G24" s="34">
        <v>0</v>
      </c>
      <c r="H24" s="34">
        <f t="shared" si="0"/>
        <v>0</v>
      </c>
      <c r="I24" s="34" t="e">
        <f t="shared" si="1"/>
        <v>#DIV/0!</v>
      </c>
    </row>
    <row r="25" spans="1:9" ht="12.75">
      <c r="A25" s="9" t="s">
        <v>81</v>
      </c>
      <c r="B25" s="9"/>
      <c r="C25" s="9" t="s">
        <v>82</v>
      </c>
      <c r="D25" s="9" t="s">
        <v>83</v>
      </c>
      <c r="E25" s="9"/>
      <c r="F25" s="34"/>
      <c r="G25" s="34">
        <v>0</v>
      </c>
      <c r="H25" s="34">
        <f t="shared" si="0"/>
        <v>0</v>
      </c>
      <c r="I25" s="34" t="e">
        <f t="shared" si="1"/>
        <v>#DIV/0!</v>
      </c>
    </row>
    <row r="26" spans="1:9" ht="12.75">
      <c r="A26" s="37"/>
      <c r="B26" s="37"/>
      <c r="C26" s="37" t="s">
        <v>84</v>
      </c>
      <c r="D26" s="37" t="s">
        <v>85</v>
      </c>
      <c r="E26" s="37"/>
      <c r="F26" s="33"/>
      <c r="G26" s="33">
        <f>SUM(G27:G27)</f>
        <v>0</v>
      </c>
      <c r="H26" s="33">
        <f t="shared" si="0"/>
        <v>0</v>
      </c>
      <c r="I26" s="33" t="e">
        <f t="shared" si="1"/>
        <v>#DIV/0!</v>
      </c>
    </row>
    <row r="27" spans="1:9" ht="12.75">
      <c r="A27" s="9" t="s">
        <v>87</v>
      </c>
      <c r="B27" s="9"/>
      <c r="C27" s="9" t="s">
        <v>88</v>
      </c>
      <c r="D27" s="9" t="s">
        <v>89</v>
      </c>
      <c r="E27" s="9"/>
      <c r="F27" s="34"/>
      <c r="G27" s="34">
        <v>0</v>
      </c>
      <c r="H27" s="34">
        <f t="shared" si="0"/>
        <v>0</v>
      </c>
      <c r="I27" s="34" t="e">
        <f t="shared" si="1"/>
        <v>#DIV/0!</v>
      </c>
    </row>
    <row r="28" spans="1:9" ht="12.75">
      <c r="A28" s="37"/>
      <c r="B28" s="37"/>
      <c r="C28" s="37"/>
      <c r="D28" s="37" t="s">
        <v>90</v>
      </c>
      <c r="E28" s="37"/>
      <c r="F28" s="33"/>
      <c r="G28" s="33">
        <f>SUM(G29:G34)</f>
        <v>0</v>
      </c>
      <c r="H28" s="33">
        <f t="shared" si="0"/>
        <v>0</v>
      </c>
      <c r="I28" s="33" t="e">
        <f t="shared" si="1"/>
        <v>#DIV/0!</v>
      </c>
    </row>
    <row r="29" spans="1:9" ht="12.75">
      <c r="A29" s="9" t="s">
        <v>38</v>
      </c>
      <c r="B29" s="9"/>
      <c r="C29" s="9" t="s">
        <v>92</v>
      </c>
      <c r="D29" s="9" t="s">
        <v>93</v>
      </c>
      <c r="E29" s="9"/>
      <c r="F29" s="34"/>
      <c r="G29" s="34">
        <v>0</v>
      </c>
      <c r="H29" s="34">
        <f t="shared" si="0"/>
        <v>0</v>
      </c>
      <c r="I29" s="34" t="e">
        <f t="shared" si="1"/>
        <v>#DIV/0!</v>
      </c>
    </row>
    <row r="30" spans="1:9" ht="12.75">
      <c r="A30" s="9" t="s">
        <v>96</v>
      </c>
      <c r="B30" s="9"/>
      <c r="C30" s="9" t="s">
        <v>97</v>
      </c>
      <c r="D30" s="9" t="s">
        <v>98</v>
      </c>
      <c r="E30" s="9"/>
      <c r="F30" s="34"/>
      <c r="G30" s="34">
        <v>0</v>
      </c>
      <c r="H30" s="34">
        <f t="shared" si="0"/>
        <v>0</v>
      </c>
      <c r="I30" s="34" t="e">
        <f t="shared" si="1"/>
        <v>#DIV/0!</v>
      </c>
    </row>
    <row r="31" spans="1:9" ht="12.75">
      <c r="A31" s="9" t="s">
        <v>99</v>
      </c>
      <c r="B31" s="9"/>
      <c r="C31" s="9" t="s">
        <v>100</v>
      </c>
      <c r="D31" s="9" t="s">
        <v>101</v>
      </c>
      <c r="E31" s="9"/>
      <c r="F31" s="34"/>
      <c r="G31" s="34">
        <v>0</v>
      </c>
      <c r="H31" s="34">
        <f t="shared" si="0"/>
        <v>0</v>
      </c>
      <c r="I31" s="34" t="e">
        <f t="shared" si="1"/>
        <v>#DIV/0!</v>
      </c>
    </row>
    <row r="32" spans="1:9" ht="12.75">
      <c r="A32" s="9" t="s">
        <v>102</v>
      </c>
      <c r="B32" s="9"/>
      <c r="C32" s="9" t="s">
        <v>103</v>
      </c>
      <c r="D32" s="9" t="s">
        <v>104</v>
      </c>
      <c r="E32" s="9"/>
      <c r="F32" s="34"/>
      <c r="G32" s="34">
        <v>0</v>
      </c>
      <c r="H32" s="34">
        <f t="shared" si="0"/>
        <v>0</v>
      </c>
      <c r="I32" s="34" t="e">
        <f t="shared" si="1"/>
        <v>#DIV/0!</v>
      </c>
    </row>
    <row r="33" spans="1:9" ht="12.75">
      <c r="A33" s="9" t="s">
        <v>45</v>
      </c>
      <c r="B33" s="9"/>
      <c r="C33" s="9" t="s">
        <v>106</v>
      </c>
      <c r="D33" s="9" t="s">
        <v>107</v>
      </c>
      <c r="E33" s="9"/>
      <c r="F33" s="34"/>
      <c r="G33" s="34">
        <v>0</v>
      </c>
      <c r="H33" s="34">
        <f t="shared" si="0"/>
        <v>0</v>
      </c>
      <c r="I33" s="34" t="e">
        <f t="shared" si="1"/>
        <v>#DIV/0!</v>
      </c>
    </row>
    <row r="34" spans="1:9" ht="12.75">
      <c r="A34" s="9" t="s">
        <v>108</v>
      </c>
      <c r="B34" s="9"/>
      <c r="C34" s="9" t="s">
        <v>109</v>
      </c>
      <c r="D34" s="9" t="s">
        <v>110</v>
      </c>
      <c r="E34" s="9"/>
      <c r="F34" s="34"/>
      <c r="G34" s="34">
        <v>0</v>
      </c>
      <c r="H34" s="34">
        <f t="shared" si="0"/>
        <v>0</v>
      </c>
      <c r="I34" s="34" t="e">
        <f t="shared" si="1"/>
        <v>#DIV/0!</v>
      </c>
    </row>
  </sheetData>
  <sheetProtection selectLockedCells="1" selectUnlockedCells="1"/>
  <mergeCells count="50">
    <mergeCell ref="A1:H1"/>
    <mergeCell ref="A2:A3"/>
    <mergeCell ref="B2:D3"/>
    <mergeCell ref="E2:E3"/>
    <mergeCell ref="F2:F3"/>
    <mergeCell ref="G2:G3"/>
    <mergeCell ref="H2:I3"/>
    <mergeCell ref="A4:A5"/>
    <mergeCell ref="B4:D5"/>
    <mergeCell ref="E4:E5"/>
    <mergeCell ref="F4:F5"/>
    <mergeCell ref="G4:G5"/>
    <mergeCell ref="H4:I5"/>
    <mergeCell ref="A6:A7"/>
    <mergeCell ref="B6:D7"/>
    <mergeCell ref="E6:E7"/>
    <mergeCell ref="F6:F7"/>
    <mergeCell ref="G6:G7"/>
    <mergeCell ref="H6:I7"/>
    <mergeCell ref="A8:A9"/>
    <mergeCell ref="B8:D9"/>
    <mergeCell ref="E8:E9"/>
    <mergeCell ref="F8:F9"/>
    <mergeCell ref="G8:G9"/>
    <mergeCell ref="H8:I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C6" sqref="C6"/>
    </sheetView>
  </sheetViews>
  <sheetFormatPr defaultColWidth="11.421875" defaultRowHeight="12.75"/>
  <cols>
    <col min="1" max="1" width="9.00390625" style="0" customWidth="1"/>
    <col min="2" max="2" width="11.8515625" style="1" customWidth="1"/>
    <col min="3" max="3" width="21.7109375" style="1" customWidth="1"/>
    <col min="4" max="4" width="8.8515625" style="1" customWidth="1"/>
    <col min="5" max="5" width="14.00390625" style="1" customWidth="1"/>
    <col min="6" max="6" width="22.57421875" style="1" customWidth="1"/>
    <col min="7" max="7" width="9.00390625" style="0" customWidth="1"/>
    <col min="8" max="8" width="11.8515625" style="1" customWidth="1"/>
    <col min="9" max="9" width="22.421875" style="1" customWidth="1"/>
    <col min="10" max="16384" width="11.421875" style="1" customWidth="1"/>
  </cols>
  <sheetData>
    <row r="1" spans="1:9" ht="28.5" customHeight="1">
      <c r="A1" s="57" t="s">
        <v>132</v>
      </c>
      <c r="B1" s="57"/>
      <c r="C1" s="57"/>
      <c r="D1" s="57"/>
      <c r="E1" s="57"/>
      <c r="F1" s="57"/>
      <c r="G1" s="57"/>
      <c r="H1" s="57"/>
      <c r="I1" s="57"/>
    </row>
    <row r="2" spans="1:10" ht="12.75" customHeight="1">
      <c r="A2" s="3" t="s">
        <v>1</v>
      </c>
      <c r="B2" s="3"/>
      <c r="C2" s="58" t="s">
        <v>133</v>
      </c>
      <c r="D2" s="58" t="s">
        <v>133</v>
      </c>
      <c r="E2" s="5" t="s">
        <v>4</v>
      </c>
      <c r="F2" s="5"/>
      <c r="G2" s="5"/>
      <c r="H2" s="5" t="s">
        <v>134</v>
      </c>
      <c r="I2" s="6"/>
      <c r="J2" s="7"/>
    </row>
    <row r="3" spans="1:10" ht="12.75">
      <c r="A3" s="3"/>
      <c r="B3" s="3"/>
      <c r="C3" s="58"/>
      <c r="D3" s="58"/>
      <c r="E3" s="5"/>
      <c r="F3" s="5"/>
      <c r="G3" s="5"/>
      <c r="H3" s="5"/>
      <c r="I3" s="6"/>
      <c r="J3" s="7"/>
    </row>
    <row r="4" spans="1:10" ht="12.75">
      <c r="A4" s="8" t="s">
        <v>5</v>
      </c>
      <c r="B4" s="8"/>
      <c r="C4" s="9" t="s">
        <v>135</v>
      </c>
      <c r="D4" s="9"/>
      <c r="E4" s="9" t="s">
        <v>7</v>
      </c>
      <c r="F4" s="9"/>
      <c r="G4" s="9"/>
      <c r="H4" s="9" t="s">
        <v>134</v>
      </c>
      <c r="I4" s="11"/>
      <c r="J4" s="7"/>
    </row>
    <row r="5" spans="1:10" ht="12.75">
      <c r="A5" s="8"/>
      <c r="B5" s="8"/>
      <c r="C5" s="9"/>
      <c r="D5" s="9"/>
      <c r="E5" s="9"/>
      <c r="F5" s="9"/>
      <c r="G5" s="9"/>
      <c r="H5" s="9"/>
      <c r="I5" s="11"/>
      <c r="J5" s="7"/>
    </row>
    <row r="6" spans="1:10" ht="14.25">
      <c r="A6" s="8" t="s">
        <v>8</v>
      </c>
      <c r="B6" s="8"/>
      <c r="C6" s="9" t="s">
        <v>136</v>
      </c>
      <c r="D6" s="9"/>
      <c r="E6" s="9" t="s">
        <v>10</v>
      </c>
      <c r="F6" s="9"/>
      <c r="G6" s="9"/>
      <c r="H6" s="9" t="s">
        <v>134</v>
      </c>
      <c r="I6" s="11"/>
      <c r="J6" s="7"/>
    </row>
    <row r="7" spans="1:10" ht="12.75">
      <c r="A7" s="8"/>
      <c r="B7" s="8"/>
      <c r="C7" s="9"/>
      <c r="D7" s="9"/>
      <c r="E7" s="9"/>
      <c r="F7" s="9"/>
      <c r="G7" s="9"/>
      <c r="H7" s="9"/>
      <c r="I7" s="11"/>
      <c r="J7" s="7"/>
    </row>
    <row r="8" spans="1:10" ht="12.75">
      <c r="A8" s="8" t="s">
        <v>6</v>
      </c>
      <c r="B8" s="8"/>
      <c r="C8" s="10"/>
      <c r="D8" s="10"/>
      <c r="E8" s="9" t="s">
        <v>9</v>
      </c>
      <c r="F8" s="10">
        <v>41183</v>
      </c>
      <c r="G8" s="10"/>
      <c r="H8" s="9" t="s">
        <v>137</v>
      </c>
      <c r="I8" s="11" t="s">
        <v>108</v>
      </c>
      <c r="J8" s="7"/>
    </row>
    <row r="9" spans="1:10" ht="12.75">
      <c r="A9" s="8"/>
      <c r="B9" s="8"/>
      <c r="C9" s="10"/>
      <c r="D9" s="10"/>
      <c r="E9" s="9"/>
      <c r="F9" s="9"/>
      <c r="G9" s="10"/>
      <c r="H9" s="9"/>
      <c r="I9" s="11"/>
      <c r="J9" s="7"/>
    </row>
    <row r="10" spans="1:10" ht="14.25">
      <c r="A10" s="59" t="s">
        <v>11</v>
      </c>
      <c r="B10" s="59"/>
      <c r="C10" s="38"/>
      <c r="D10" s="38"/>
      <c r="E10" s="38" t="s">
        <v>13</v>
      </c>
      <c r="F10" s="38" t="s">
        <v>14</v>
      </c>
      <c r="G10" s="38"/>
      <c r="H10" s="38" t="s">
        <v>138</v>
      </c>
      <c r="I10" s="60">
        <v>42020</v>
      </c>
      <c r="J10" s="7"/>
    </row>
    <row r="11" spans="1:10" ht="12.75">
      <c r="A11" s="59"/>
      <c r="B11" s="59"/>
      <c r="C11" s="38"/>
      <c r="D11" s="38"/>
      <c r="E11" s="38"/>
      <c r="F11" s="38"/>
      <c r="G11" s="38"/>
      <c r="H11" s="38"/>
      <c r="I11" s="60"/>
      <c r="J11" s="7"/>
    </row>
    <row r="12" spans="1:9" ht="23.25" customHeight="1">
      <c r="A12" s="61" t="s">
        <v>139</v>
      </c>
      <c r="B12" s="61"/>
      <c r="C12" s="61"/>
      <c r="D12" s="61"/>
      <c r="E12" s="61"/>
      <c r="F12" s="61"/>
      <c r="G12" s="61"/>
      <c r="H12" s="61"/>
      <c r="I12" s="61"/>
    </row>
    <row r="13" spans="1:10" ht="26.25" customHeight="1">
      <c r="A13" s="62" t="s">
        <v>140</v>
      </c>
      <c r="B13" s="63" t="s">
        <v>141</v>
      </c>
      <c r="C13" s="63"/>
      <c r="D13" s="62" t="s">
        <v>142</v>
      </c>
      <c r="E13" s="63" t="s">
        <v>143</v>
      </c>
      <c r="F13" s="63"/>
      <c r="G13" s="62" t="s">
        <v>144</v>
      </c>
      <c r="H13" s="63" t="s">
        <v>145</v>
      </c>
      <c r="I13" s="63"/>
      <c r="J13" s="7"/>
    </row>
    <row r="14" spans="1:10" ht="15" customHeight="1">
      <c r="A14" s="64" t="s">
        <v>146</v>
      </c>
      <c r="B14" s="65" t="s">
        <v>147</v>
      </c>
      <c r="C14" s="66"/>
      <c r="D14" s="65" t="s">
        <v>148</v>
      </c>
      <c r="E14" s="65"/>
      <c r="F14" s="66"/>
      <c r="G14" s="65" t="s">
        <v>149</v>
      </c>
      <c r="H14" s="65"/>
      <c r="I14" s="66"/>
      <c r="J14" s="7"/>
    </row>
    <row r="15" spans="1:10" ht="15" customHeight="1">
      <c r="A15" s="67"/>
      <c r="B15" s="65" t="s">
        <v>27</v>
      </c>
      <c r="C15" s="66"/>
      <c r="D15" s="65" t="s">
        <v>150</v>
      </c>
      <c r="E15" s="65"/>
      <c r="F15" s="66"/>
      <c r="G15" s="65" t="s">
        <v>151</v>
      </c>
      <c r="H15" s="65"/>
      <c r="I15" s="66"/>
      <c r="J15" s="7"/>
    </row>
    <row r="16" spans="1:10" ht="15" customHeight="1">
      <c r="A16" s="64" t="s">
        <v>152</v>
      </c>
      <c r="B16" s="65" t="s">
        <v>147</v>
      </c>
      <c r="C16" s="66"/>
      <c r="D16" s="65" t="s">
        <v>153</v>
      </c>
      <c r="E16" s="65"/>
      <c r="F16" s="66"/>
      <c r="G16" s="65" t="s">
        <v>154</v>
      </c>
      <c r="H16" s="65"/>
      <c r="I16" s="66"/>
      <c r="J16" s="7"/>
    </row>
    <row r="17" spans="1:10" ht="15" customHeight="1">
      <c r="A17" s="67"/>
      <c r="B17" s="65" t="s">
        <v>27</v>
      </c>
      <c r="C17" s="66"/>
      <c r="D17" s="65"/>
      <c r="E17" s="65"/>
      <c r="F17" s="68"/>
      <c r="G17" s="65" t="s">
        <v>155</v>
      </c>
      <c r="H17" s="65"/>
      <c r="I17" s="66"/>
      <c r="J17" s="7"/>
    </row>
    <row r="18" spans="1:10" ht="15" customHeight="1">
      <c r="A18" s="64" t="s">
        <v>156</v>
      </c>
      <c r="B18" s="65" t="s">
        <v>147</v>
      </c>
      <c r="C18" s="66"/>
      <c r="D18" s="65"/>
      <c r="E18" s="65"/>
      <c r="F18" s="68"/>
      <c r="G18" s="65" t="s">
        <v>157</v>
      </c>
      <c r="H18" s="65"/>
      <c r="I18" s="66"/>
      <c r="J18" s="7"/>
    </row>
    <row r="19" spans="1:10" ht="15" customHeight="1">
      <c r="A19" s="67"/>
      <c r="B19" s="65" t="s">
        <v>27</v>
      </c>
      <c r="C19" s="66"/>
      <c r="D19" s="65"/>
      <c r="E19" s="65"/>
      <c r="F19" s="68"/>
      <c r="G19" s="65" t="s">
        <v>158</v>
      </c>
      <c r="H19" s="65"/>
      <c r="I19" s="66"/>
      <c r="J19" s="7"/>
    </row>
    <row r="20" spans="1:10" ht="15" customHeight="1">
      <c r="A20" s="69" t="s">
        <v>90</v>
      </c>
      <c r="B20" s="69"/>
      <c r="C20" s="66"/>
      <c r="D20" s="65"/>
      <c r="E20" s="65"/>
      <c r="F20" s="68"/>
      <c r="G20" s="65"/>
      <c r="H20" s="65"/>
      <c r="I20" s="68"/>
      <c r="J20" s="7"/>
    </row>
    <row r="21" spans="1:10" ht="15" customHeight="1">
      <c r="A21" s="69" t="s">
        <v>159</v>
      </c>
      <c r="B21" s="69"/>
      <c r="C21" s="66"/>
      <c r="D21" s="65"/>
      <c r="E21" s="65"/>
      <c r="F21" s="68"/>
      <c r="G21" s="65"/>
      <c r="H21" s="65"/>
      <c r="I21" s="68"/>
      <c r="J21" s="7"/>
    </row>
    <row r="22" spans="1:10" ht="16.5" customHeight="1">
      <c r="A22" s="69" t="s">
        <v>160</v>
      </c>
      <c r="B22" s="69"/>
      <c r="C22" s="66"/>
      <c r="D22" s="69" t="s">
        <v>161</v>
      </c>
      <c r="E22" s="69"/>
      <c r="F22" s="66"/>
      <c r="G22" s="69" t="s">
        <v>162</v>
      </c>
      <c r="H22" s="69"/>
      <c r="I22" s="66"/>
      <c r="J22" s="7"/>
    </row>
    <row r="23" spans="1:9" ht="12.75">
      <c r="A23" s="70"/>
      <c r="B23" s="70"/>
      <c r="C23" s="70"/>
      <c r="D23" s="41"/>
      <c r="E23" s="41"/>
      <c r="F23" s="41"/>
      <c r="G23" s="41"/>
      <c r="H23" s="41"/>
      <c r="I23" s="41"/>
    </row>
    <row r="24" spans="1:9" ht="15" customHeight="1">
      <c r="A24" s="71" t="s">
        <v>163</v>
      </c>
      <c r="B24" s="71"/>
      <c r="C24" s="72"/>
      <c r="D24" s="73"/>
      <c r="E24" s="40"/>
      <c r="F24" s="40"/>
      <c r="G24" s="40"/>
      <c r="H24" s="40"/>
      <c r="I24" s="40"/>
    </row>
    <row r="25" spans="1:10" ht="15" customHeight="1">
      <c r="A25" s="71" t="s">
        <v>164</v>
      </c>
      <c r="B25" s="71"/>
      <c r="C25" s="72"/>
      <c r="D25" s="71" t="s">
        <v>165</v>
      </c>
      <c r="E25" s="71"/>
      <c r="F25" s="72"/>
      <c r="G25" s="71" t="s">
        <v>166</v>
      </c>
      <c r="H25" s="71"/>
      <c r="I25" s="72"/>
      <c r="J25" s="7"/>
    </row>
    <row r="26" spans="1:10" ht="15" customHeight="1">
      <c r="A26" s="71" t="s">
        <v>167</v>
      </c>
      <c r="B26" s="71"/>
      <c r="C26" s="72"/>
      <c r="D26" s="71" t="s">
        <v>168</v>
      </c>
      <c r="E26" s="71"/>
      <c r="F26" s="72"/>
      <c r="G26" s="71" t="s">
        <v>169</v>
      </c>
      <c r="H26" s="71"/>
      <c r="I26" s="72"/>
      <c r="J26" s="7"/>
    </row>
    <row r="27" spans="1:9" ht="12.75">
      <c r="A27" s="74"/>
      <c r="B27" s="74"/>
      <c r="C27" s="74"/>
      <c r="D27" s="74"/>
      <c r="E27" s="74"/>
      <c r="F27" s="74"/>
      <c r="G27" s="74"/>
      <c r="H27" s="74"/>
      <c r="I27" s="74"/>
    </row>
    <row r="28" spans="1:10" ht="14.25" customHeight="1">
      <c r="A28" s="75" t="s">
        <v>170</v>
      </c>
      <c r="B28" s="75"/>
      <c r="C28" s="75"/>
      <c r="D28" s="75" t="s">
        <v>171</v>
      </c>
      <c r="E28" s="75"/>
      <c r="F28" s="75"/>
      <c r="G28" s="75" t="s">
        <v>172</v>
      </c>
      <c r="H28" s="75"/>
      <c r="I28" s="75"/>
      <c r="J28" s="20"/>
    </row>
    <row r="29" spans="1:10" ht="14.25" customHeight="1">
      <c r="A29" s="76"/>
      <c r="B29" s="76"/>
      <c r="C29" s="76"/>
      <c r="D29" s="76"/>
      <c r="E29" s="76"/>
      <c r="F29" s="76"/>
      <c r="G29" s="76"/>
      <c r="H29" s="76"/>
      <c r="I29" s="76"/>
      <c r="J29" s="20"/>
    </row>
    <row r="30" spans="1:10" ht="14.25" customHeight="1">
      <c r="A30" s="76"/>
      <c r="B30" s="76"/>
      <c r="C30" s="76"/>
      <c r="D30" s="76"/>
      <c r="E30" s="76"/>
      <c r="F30" s="76"/>
      <c r="G30" s="76"/>
      <c r="H30" s="76"/>
      <c r="I30" s="76"/>
      <c r="J30" s="20"/>
    </row>
    <row r="31" spans="1:10" ht="14.25" customHeight="1">
      <c r="A31" s="76"/>
      <c r="B31" s="76"/>
      <c r="C31" s="76"/>
      <c r="D31" s="76"/>
      <c r="E31" s="76"/>
      <c r="F31" s="76"/>
      <c r="G31" s="76"/>
      <c r="H31" s="76"/>
      <c r="I31" s="76"/>
      <c r="J31" s="20"/>
    </row>
    <row r="32" spans="1:10" ht="14.25" customHeight="1">
      <c r="A32" s="77" t="s">
        <v>173</v>
      </c>
      <c r="B32" s="77"/>
      <c r="C32" s="77"/>
      <c r="D32" s="77" t="s">
        <v>173</v>
      </c>
      <c r="E32" s="77"/>
      <c r="F32" s="77"/>
      <c r="G32" s="77" t="s">
        <v>173</v>
      </c>
      <c r="H32" s="77"/>
      <c r="I32" s="77"/>
      <c r="J32" s="20"/>
    </row>
    <row r="33" spans="1:9" ht="12.75">
      <c r="A33" s="51"/>
      <c r="B33" s="51"/>
      <c r="C33" s="51"/>
      <c r="D33" s="51"/>
      <c r="E33" s="51"/>
      <c r="F33" s="51"/>
      <c r="G33" s="51"/>
      <c r="H33" s="51"/>
      <c r="I33" s="51"/>
    </row>
  </sheetData>
  <sheetProtection selectLockedCells="1" selectUnlockedCells="1"/>
  <mergeCells count="79">
    <mergeCell ref="A1:I1"/>
    <mergeCell ref="A2:B3"/>
    <mergeCell ref="C2:C3"/>
    <mergeCell ref="D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  <mergeCell ref="A32:C32"/>
    <mergeCell ref="D32:F32"/>
    <mergeCell ref="G32:I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Ondra</cp:lastModifiedBy>
  <cp:lastPrinted>2015-03-17T13:39:16Z</cp:lastPrinted>
  <dcterms:created xsi:type="dcterms:W3CDTF">2015-03-17T13:39:22Z</dcterms:created>
  <dcterms:modified xsi:type="dcterms:W3CDTF">2015-03-17T14:01:01Z</dcterms:modified>
  <cp:category/>
  <cp:version/>
  <cp:contentType/>
  <cp:contentStatus/>
</cp:coreProperties>
</file>